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16" windowWidth="19440" windowHeight="15000" tabRatio="608" activeTab="5"/>
  </bookViews>
  <sheets>
    <sheet name="1" sheetId="1" r:id="rId1"/>
    <sheet name="2" sheetId="2" r:id="rId2"/>
    <sheet name="3" sheetId="3" r:id="rId3"/>
    <sheet name="4" sheetId="4" r:id="rId4"/>
    <sheet name="5" sheetId="5" r:id="rId5"/>
    <sheet name="5.a" sheetId="6" r:id="rId6"/>
    <sheet name="6" sheetId="7" r:id="rId7"/>
    <sheet name="6.a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.a" sheetId="15" r:id="rId15"/>
    <sheet name="13.b" sheetId="16" r:id="rId16"/>
    <sheet name="14" sheetId="17" r:id="rId17"/>
  </sheets>
  <definedNames>
    <definedName name="_GoBack" localSheetId="1">'2'!#REF!</definedName>
    <definedName name="_xlnm.Print_Titles" localSheetId="12">'11'!$1:$3</definedName>
    <definedName name="_xlnm.Print_Titles" localSheetId="14">'13.a'!$1:$1</definedName>
    <definedName name="_xlnm.Print_Titles" localSheetId="15">'13.b'!$1:$1</definedName>
    <definedName name="_xlnm.Print_Titles" localSheetId="2">'3'!$1:$2</definedName>
    <definedName name="_xlnm.Print_Titles" localSheetId="5">'5.a'!$1:$2</definedName>
    <definedName name="_xlnm.Print_Titles" localSheetId="7">'6.a'!$1:$2</definedName>
    <definedName name="_xlnm.Print_Area" localSheetId="2">'3'!$A$1:$H$60</definedName>
    <definedName name="_xlnm.Print_Area" localSheetId="5">'5.a'!$A$1:$O$151</definedName>
    <definedName name="_xlnm.Print_Area" localSheetId="7">'6.a'!$A$1:$R$809</definedName>
    <definedName name="_xlnm.Print_Area" localSheetId="10">'9'!$A$1:$O$11</definedName>
  </definedNames>
  <calcPr fullCalcOnLoad="1"/>
</workbook>
</file>

<file path=xl/sharedStrings.xml><?xml version="1.0" encoding="utf-8"?>
<sst xmlns="http://schemas.openxmlformats.org/spreadsheetml/2006/main" count="1987" uniqueCount="1535">
  <si>
    <t>ÁFA visszatérítés</t>
  </si>
  <si>
    <t>Hitel</t>
  </si>
  <si>
    <t>korábban kiutalt támogatás előleg maradvány</t>
  </si>
  <si>
    <t>Önkormányzat:</t>
  </si>
  <si>
    <t>TOP-6.2.1-15- ZL1-2016-00001 Andráshidai Óvoda építése</t>
  </si>
  <si>
    <t>TOP-6.1.3 -15-ZL1-2016-00001 Helyi termelői és kézműves piac kialakítása Zalaegerszegen (nettó)</t>
  </si>
  <si>
    <t>TOP 6.1.4-16-ZL1-2017-00001 Alsóerdő komplex turisztikai fejlesztése (nettó)</t>
  </si>
  <si>
    <t xml:space="preserve"> TOP-6.1.1-16-ZL1-2017-00001 Üzemcsarnok építés a Zalaegerszeg 4815/6 hrsz-ú ingatlanon (nettó)</t>
  </si>
  <si>
    <t xml:space="preserve"> Zalaegerszeg keleti vízbázisról ellátott települések ivóvízminőségének javítása KEHOP projekt</t>
  </si>
  <si>
    <t>Önkormányzati projektek mindösszesen:</t>
  </si>
  <si>
    <t>Költségvetési szervek:</t>
  </si>
  <si>
    <t>Deák Ferenc Megyei és Városi Könyvtár:</t>
  </si>
  <si>
    <t xml:space="preserve">EFOP-3.3.2-2016-00202 "Egy könyvtárnyi élmény" </t>
  </si>
  <si>
    <t>Keresztury Dezső Városi Művelődési Központ:</t>
  </si>
  <si>
    <t>EFOP-1.2.9-17-2017-00116 "Zalaegerszegi NŐ-KÖZ-PONT"</t>
  </si>
  <si>
    <t>TOP-6.9.2-16 " A helyi identitás és kohézió erősítése"</t>
  </si>
  <si>
    <t>TOP-7.1.1.-16-H-ERFA "A Városi Hangverseny- és Kiállítóterem megújítása"</t>
  </si>
  <si>
    <t>Göcseji Múzeum:</t>
  </si>
  <si>
    <t>SI-HU 149 Back in the day</t>
  </si>
  <si>
    <t>EFOP-3.33.2-16-2016-00011 Kalandozások a múltban</t>
  </si>
  <si>
    <t>Projektek  mindösszesen:</t>
  </si>
  <si>
    <t xml:space="preserve">                 Egészségügyi és humánigazgatási feladatok</t>
  </si>
  <si>
    <t>3./1</t>
  </si>
  <si>
    <t>Tipegő bölcsöde fejlesztés</t>
  </si>
  <si>
    <t>3./2</t>
  </si>
  <si>
    <t>Bölcsődék felújítása</t>
  </si>
  <si>
    <t xml:space="preserve">Andráshida utca 5. orvosi rendelő aljzatsüllyedés miatti balesetveszély elhárítás </t>
  </si>
  <si>
    <t>6.a/1</t>
  </si>
  <si>
    <t>Dózsa Iskola játszótér fejlesztés</t>
  </si>
  <si>
    <t>6.a/2</t>
  </si>
  <si>
    <t>Liszt Iskola szolgálati lakás ajtócsere</t>
  </si>
  <si>
    <t>6.a/3</t>
  </si>
  <si>
    <t>Zalaegerszegi Kölcsey Ferenc Gimnázium intézményi fejlesztés</t>
  </si>
  <si>
    <t>6.a/4</t>
  </si>
  <si>
    <t>Városi Hangverseny és Kiállítóterem beázásának megszüntetése</t>
  </si>
  <si>
    <t>6.a/5</t>
  </si>
  <si>
    <t>Keresztury ház külső fa korlát felújítása</t>
  </si>
  <si>
    <t>6.a/6</t>
  </si>
  <si>
    <t>Zalaegerszegi Egyesített Bölcsődék Tipegő Bölcsőde főzőkonyha felújítása</t>
  </si>
  <si>
    <t>6.a/7</t>
  </si>
  <si>
    <t>Szent László utcai óvoda konyha felújítása</t>
  </si>
  <si>
    <t>6.a/8</t>
  </si>
  <si>
    <t>Csácsbozsoki  multifunkciós pálya előkészítése</t>
  </si>
  <si>
    <t>6.a/9</t>
  </si>
  <si>
    <t>Teqball sporteszközök beszerzése és elhelyezése</t>
  </si>
  <si>
    <t xml:space="preserve"> - főépítészi feladatok</t>
  </si>
  <si>
    <t xml:space="preserve"> - területrendezési és egyéb eljárások költségei főépítészi feladatokhoz</t>
  </si>
  <si>
    <t xml:space="preserve"> - Tervtanács  működtetése</t>
  </si>
  <si>
    <t xml:space="preserve"> - belterületbe vonással kapcsolatos műk.kiadások</t>
  </si>
  <si>
    <t>Főépítészi feladatok működési kiadásai</t>
  </si>
  <si>
    <t>Beruházási kiadások:</t>
  </si>
  <si>
    <t>Rendezési tervek</t>
  </si>
  <si>
    <t>Helyi építészeti értékek védelme</t>
  </si>
  <si>
    <t>*</t>
  </si>
  <si>
    <t>Városüzemelési  feladatok:</t>
  </si>
  <si>
    <t>066010 Zöldterület-kezelés</t>
  </si>
  <si>
    <t xml:space="preserve"> - parkfenntartás</t>
  </si>
  <si>
    <t xml:space="preserve"> - VG.Kft. parkfenntartás szerződéses munkák</t>
  </si>
  <si>
    <t xml:space="preserve"> - belterületi fás szárú növények fenntartási munkái</t>
  </si>
  <si>
    <t xml:space="preserve"> - erdészeti szakirányítás</t>
  </si>
  <si>
    <t xml:space="preserve"> - fatelepítésekkel kapcsolatos működési kiadások</t>
  </si>
  <si>
    <t xml:space="preserve"> - önkormányzati tulajdonú erdők ápolása, fenntartása</t>
  </si>
  <si>
    <t xml:space="preserve"> - vegyszeres és termikus gyomirtás</t>
  </si>
  <si>
    <t xml:space="preserve"> -  Kertvárosi zöldfelület fejlesztés </t>
  </si>
  <si>
    <t xml:space="preserve"> - okos kukák üzemeltetése</t>
  </si>
  <si>
    <t xml:space="preserve"> - köztéri  padok és bútorok</t>
  </si>
  <si>
    <t xml:space="preserve"> - városrészek környezetrendezési feladataira</t>
  </si>
  <si>
    <t xml:space="preserve"> - játszóterek fenntartása, karbantartása</t>
  </si>
  <si>
    <t xml:space="preserve"> - játszótéri eszközök felülvizsgálata, tiltó táblák</t>
  </si>
  <si>
    <t xml:space="preserve"> - felnőtt játszótér üzemeltetése, karbantartása</t>
  </si>
  <si>
    <t xml:space="preserve"> - kutyafuttatók üzemeltetése, karbantartása</t>
  </si>
  <si>
    <t xml:space="preserve"> - Apáczai tér kutyafuttató karbantartás</t>
  </si>
  <si>
    <t xml:space="preserve"> - védett természeti értékek kezelése</t>
  </si>
  <si>
    <t xml:space="preserve"> - faállományok felmérése</t>
  </si>
  <si>
    <t xml:space="preserve"> - Kontakt Kft. szegélyezési munkák</t>
  </si>
  <si>
    <t xml:space="preserve"> - Kontakt Kft. tuskómarási munkálatok</t>
  </si>
  <si>
    <t xml:space="preserve"> - Kontakt Kft. graffiti eltávolítás</t>
  </si>
  <si>
    <t xml:space="preserve"> - Zöldterületi Stratégia feladatai</t>
  </si>
  <si>
    <t xml:space="preserve"> - Csónakázó tó rendbetétele</t>
  </si>
  <si>
    <t xml:space="preserve"> - Piac környezete fenntartási munkái</t>
  </si>
  <si>
    <t>045120 Út, autópálya építése</t>
  </si>
  <si>
    <t xml:space="preserve"> - helyi utak, hidak fenntartása</t>
  </si>
  <si>
    <t xml:space="preserve"> - forgalomtechnikai  és közlekedési feladatok</t>
  </si>
  <si>
    <t xml:space="preserve"> - kerékpárutak fenntartása </t>
  </si>
  <si>
    <t xml:space="preserve"> - Platán sor lokális útjavítás </t>
  </si>
  <si>
    <t xml:space="preserve"> -Kossuth utca Posta előtti burkolat karbantartás, csere</t>
  </si>
  <si>
    <t xml:space="preserve"> - info tornyok üzemeltetése </t>
  </si>
  <si>
    <t xml:space="preserve"> - Free wifi rendszer üzemeltetése </t>
  </si>
  <si>
    <t xml:space="preserve"> - rendezvényhez kapcsolódó forgalomkorlátozások</t>
  </si>
  <si>
    <t xml:space="preserve"> - buszvárok javítása, karbantartása </t>
  </si>
  <si>
    <t xml:space="preserve"> - városban található buszöblök fenntartási munkálatai </t>
  </si>
  <si>
    <t xml:space="preserve"> - utastájékoztatási rendszer üzemeltetése</t>
  </si>
  <si>
    <t xml:space="preserve"> - önkormányzati utak szakági nyilvántartása</t>
  </si>
  <si>
    <t xml:space="preserve"> - lépcsők,sétányok, támfalak, korlátok javítása</t>
  </si>
  <si>
    <t xml:space="preserve"> - mezőgazdasági utak karbantartása, telekrendezés</t>
  </si>
  <si>
    <t xml:space="preserve"> - forgalmasabb közl-i útvonalak hőségben történő locsolása</t>
  </si>
  <si>
    <t xml:space="preserve"> - Páterdomb utcanévtáblák kihelyezése</t>
  </si>
  <si>
    <t>045140 Városi és elővárosi közúti személyszállítás</t>
  </si>
  <si>
    <t xml:space="preserve"> - helyi közösségi közlekedés veszteségének finanszírozása</t>
  </si>
  <si>
    <t>047410 Ár- és belvízvédelemmel összefüggő tevékenység</t>
  </si>
  <si>
    <t xml:space="preserve"> - vízkészlethasználati járulék</t>
  </si>
  <si>
    <t xml:space="preserve"> - ár és belvízvédelmi feladatok</t>
  </si>
  <si>
    <t xml:space="preserve"> - viharkárok elhárítása, vis major önrész</t>
  </si>
  <si>
    <t>063020 Víztermelés, -kezelés, -ellátás</t>
  </si>
  <si>
    <t xml:space="preserve"> - települési vízellátás</t>
  </si>
  <si>
    <t xml:space="preserve"> - árvízvédelmi létesítmények fenntartása</t>
  </si>
  <si>
    <t xml:space="preserve"> - nyílt csapadékvízelvezető létesítmények fenntartása</t>
  </si>
  <si>
    <t xml:space="preserve"> -  csapadékvízelvezető létesítmények helyreállítása</t>
  </si>
  <si>
    <t xml:space="preserve"> -  Avas árok vízszállító képességének fenntartása</t>
  </si>
  <si>
    <t xml:space="preserve"> -  zárt csapadékvízelvezető létesítmények tisztítása</t>
  </si>
  <si>
    <r>
      <t xml:space="preserve"> - csatorna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diagnosztika</t>
    </r>
  </si>
  <si>
    <t xml:space="preserve"> - csapadékvízelvezető és árvízvédelmi létesítmények fenntartása,hibaelhárítás,sürgősségi feladatok</t>
  </si>
  <si>
    <t xml:space="preserve"> - csapadékvíz elvezető rendszer felmérése, szakági nyilvántartása</t>
  </si>
  <si>
    <t xml:space="preserve"> - csapadékvíz elvezető rendszer fennmaradási/üzemeltetési engedélyek</t>
  </si>
  <si>
    <t xml:space="preserve"> - Vízügyi hatóságokkal kapcs. feladatok</t>
  </si>
  <si>
    <r>
      <t xml:space="preserve"> - vízbázis</t>
    </r>
    <r>
      <rPr>
        <strike/>
        <sz val="10"/>
        <color indexed="53"/>
        <rFont val="Times New Roman"/>
        <family val="1"/>
      </rPr>
      <t xml:space="preserve"> </t>
    </r>
    <r>
      <rPr>
        <sz val="10"/>
        <rFont val="Times New Roman"/>
        <family val="1"/>
      </rPr>
      <t>védelemmel kapcsolatos feladatok</t>
    </r>
  </si>
  <si>
    <t xml:space="preserve"> - vízbázisok védőövezeteinek ingatlannyilvántartásba történő bejegyzése</t>
  </si>
  <si>
    <t>- viziközművek területigénylésével kapcsolatos költségek</t>
  </si>
  <si>
    <t xml:space="preserve"> - önkormányzati tulajdonú közművek felett úthibák javítása (ÚJ)</t>
  </si>
  <si>
    <t xml:space="preserve"> - Északi Ipari Parkban létesült záportározó üzemeltetése</t>
  </si>
  <si>
    <t xml:space="preserve"> - Napsugár Tagbölcsőde csőtörés miatti helyreállítás</t>
  </si>
  <si>
    <t>051030 Nem veszélyes hulladék vegyes begyűjtése, szállítása, átrakása</t>
  </si>
  <si>
    <t xml:space="preserve"> - köztéri hulladéktárolók pótlása</t>
  </si>
  <si>
    <t xml:space="preserve"> - egyéb város és községgazd.</t>
  </si>
  <si>
    <t xml:space="preserve"> - Városüzemelési fa-hoz kapcsolódó közfoglalkoztatás</t>
  </si>
  <si>
    <t xml:space="preserve">  -  környezetvéd.alap feltöltése</t>
  </si>
  <si>
    <t xml:space="preserve"> - Környezetvédelmi Jeles napok rendezvény lebonyolítása</t>
  </si>
  <si>
    <t xml:space="preserve"> - utak, járdák,lépcsők, támfalak hibaelhárítás, sürgősségi feladatok</t>
  </si>
  <si>
    <t xml:space="preserve"> - Kontakt Kft. köztéri szobrok tisztítása</t>
  </si>
  <si>
    <t xml:space="preserve"> - Kontakt Kft.  speciális szennyeződésmentesítés</t>
  </si>
  <si>
    <t xml:space="preserve"> - Kontakt Kft. köztéri bútorok mosása, fertőtlenítése</t>
  </si>
  <si>
    <t xml:space="preserve"> - köztisztaság  szerződéses munkák</t>
  </si>
  <si>
    <t xml:space="preserve"> - VG Kft. köztisztaság szerződéses munkák</t>
  </si>
  <si>
    <t xml:space="preserve"> - hóeltakarítás, sikosságmentesítés</t>
  </si>
  <si>
    <t xml:space="preserve"> - közfoglalkoztatás anyag- és eszközigény biztosítása</t>
  </si>
  <si>
    <t xml:space="preserve"> - nyilvános illemhely üzemeltetése</t>
  </si>
  <si>
    <t xml:space="preserve"> - köztéri szobrok, emlékművek helyreállítása, javítása</t>
  </si>
  <si>
    <t xml:space="preserve"> - megvalósult projektekhez kapcsolódó üzemeltetési és igénybevételi díj</t>
  </si>
  <si>
    <t xml:space="preserve"> - szirénák karbantartása, felülvizsgálata</t>
  </si>
  <si>
    <t xml:space="preserve"> - elektromos töltők üzemeltetése</t>
  </si>
  <si>
    <t xml:space="preserve"> - ELENA program bérek fedezetének átadása</t>
  </si>
  <si>
    <t xml:space="preserve"> - közterületek, önk-i ingatlanok zöldfelület gazdálkodása</t>
  </si>
  <si>
    <t xml:space="preserve"> - ZG 3 termálkút üzemeltetése</t>
  </si>
  <si>
    <t xml:space="preserve"> -  Fürdő létesítményekhez kapcsolódó kisértékű eszközök beszerzése</t>
  </si>
  <si>
    <t>013320 Köztemető-fenntartás és működtetés</t>
  </si>
  <si>
    <t xml:space="preserve"> -köztemető fenntartás és temetői létesítmények  használati díja</t>
  </si>
  <si>
    <t xml:space="preserve"> - védett síremlékek rendbetétele</t>
  </si>
  <si>
    <t>- köztemetőben lévő hadisírok rendbetétele</t>
  </si>
  <si>
    <t>064010 Közvilágítás</t>
  </si>
  <si>
    <t xml:space="preserve"> - villamosenergia vásárlás</t>
  </si>
  <si>
    <t xml:space="preserve"> - liberalizált energiapiacra való kilépés műszaki előkész.</t>
  </si>
  <si>
    <t xml:space="preserve"> - közvilágítási hálózat karbantartása</t>
  </si>
  <si>
    <t xml:space="preserve"> - közvilágítási feladatok előkészítő munkái</t>
  </si>
  <si>
    <t xml:space="preserve"> - köztéri műalkotások, épületek megvilágításának karbantartása </t>
  </si>
  <si>
    <t>042180 Állat-egészségügy</t>
  </si>
  <si>
    <t xml:space="preserve"> - gyepmesteri tev. ellátásához eszköz és munkaruha biztosítása</t>
  </si>
  <si>
    <t xml:space="preserve"> - parkolási közszolgáltatási tevékenység ellátásával kapcsolatos költségek</t>
  </si>
  <si>
    <t xml:space="preserve"> - Buslakpusztai bezárt hulladéklerakó szennyezés lokalizációja létesítmény üzemeltetés</t>
  </si>
  <si>
    <t>052020 Szennyvíz gyűjtése, tisztítása, elhelyezése</t>
  </si>
  <si>
    <t xml:space="preserve"> -  folyékony hulladék szállítás</t>
  </si>
  <si>
    <t>Városüzemelési működési kiadásai összesen:</t>
  </si>
  <si>
    <t>Csatornarendszer (szennyvíz-csapadékvíz)</t>
  </si>
  <si>
    <t>Lokális vízelvezetési problémák kezelése Zalabesenyőben</t>
  </si>
  <si>
    <t>1./2</t>
  </si>
  <si>
    <t>Hegyalja utca 11-13 parkoló vízelvezetése</t>
  </si>
  <si>
    <t>1./3</t>
  </si>
  <si>
    <t>Lokális csapadékvízelvezetési munkák elvégzése</t>
  </si>
  <si>
    <t>1./4</t>
  </si>
  <si>
    <t>Avas árok gázvezeték kiváltás</t>
  </si>
  <si>
    <t>1./5</t>
  </si>
  <si>
    <t>Babits u. 2. vízmegállás megszüntetése</t>
  </si>
  <si>
    <t>1./6</t>
  </si>
  <si>
    <t>E-közmű adatszolgáltatás</t>
  </si>
  <si>
    <t>1./7</t>
  </si>
  <si>
    <t>Erdész u. 76. csapadékcsatorna rekonstrukció</t>
  </si>
  <si>
    <t>1./8</t>
  </si>
  <si>
    <t>Platán sor 9. körüli csapadékcsatorna rekonstrukció</t>
  </si>
  <si>
    <t>Vízelveztési problémák megoldása Botfán</t>
  </si>
  <si>
    <t>Ady utca csapadékvízátkötés</t>
  </si>
  <si>
    <t>1.a/3</t>
  </si>
  <si>
    <t>Ságodi patak rendezése</t>
  </si>
  <si>
    <t>1.a/4</t>
  </si>
  <si>
    <t>Csapadékvízelvezetéssel, vízrendezésekkel kapcsolatos tervezési díjak</t>
  </si>
  <si>
    <t>1.a/5</t>
  </si>
  <si>
    <t>Lokális csapadékvízelvezető létesítmények felújítása</t>
  </si>
  <si>
    <t>Ivóvíz beruházások</t>
  </si>
  <si>
    <t xml:space="preserve">Közvilágítás és egyéb közmű </t>
  </si>
  <si>
    <t>Lukahegyi közvilágítás fejlesztése</t>
  </si>
  <si>
    <t xml:space="preserve">Gálafej közvilágítás fejlesztés </t>
  </si>
  <si>
    <t>3./3</t>
  </si>
  <si>
    <t>Közvilágítás fejlesztések a Csácsi városrészben</t>
  </si>
  <si>
    <t>3./4</t>
  </si>
  <si>
    <t>Cserlap közvilágítás fejlesztés</t>
  </si>
  <si>
    <t>3./5</t>
  </si>
  <si>
    <t>Rozmaring u. közvilágítás fejlesztése</t>
  </si>
  <si>
    <t>3./6</t>
  </si>
  <si>
    <t>Fenyvesalja u. lámpafelhelyezések</t>
  </si>
  <si>
    <t>3.a/1</t>
  </si>
  <si>
    <t>Közvilágítás fejlesztés</t>
  </si>
  <si>
    <t>3.a/2</t>
  </si>
  <si>
    <t>Gazdaság u.-Andráshida u. között közvilágítás</t>
  </si>
  <si>
    <t>3.a/3</t>
  </si>
  <si>
    <t xml:space="preserve">Villanyoszlopok felállítása (Apáczai tér 5., ünnepi megvilágítás) </t>
  </si>
  <si>
    <t>3.a/4</t>
  </si>
  <si>
    <t>Gógánhegyi közvilágítás bővítés</t>
  </si>
  <si>
    <t xml:space="preserve">Út-járda parkoló </t>
  </si>
  <si>
    <t>4./1</t>
  </si>
  <si>
    <t xml:space="preserve">Körmendi úton (virágbolt előtt, Gébárti úti kereszteződésben) sárga villogó lámpa elhelyezése gyalogátkelőhelyeken </t>
  </si>
  <si>
    <t>4./2</t>
  </si>
  <si>
    <t xml:space="preserve">Mikes Kelemen utca 8. térköves parkolóépítés </t>
  </si>
  <si>
    <t>4./3</t>
  </si>
  <si>
    <t xml:space="preserve">Hajnalcsillag utca és Holdfény utca zúzalékos javítása </t>
  </si>
  <si>
    <t>4./4</t>
  </si>
  <si>
    <t xml:space="preserve">Hegyközség utca járdafelújítás </t>
  </si>
  <si>
    <t>4./5</t>
  </si>
  <si>
    <t xml:space="preserve">Új gyalogátkelőhely megvalósítása Nyíres utca - Iskola utca között sárga villogó lámpával </t>
  </si>
  <si>
    <t>4./6</t>
  </si>
  <si>
    <t xml:space="preserve">Járda kiépítése Rét utca - Gébárti út-i buszmegálló között </t>
  </si>
  <si>
    <t>4./7</t>
  </si>
  <si>
    <t>Kaszaházi sétány rendezése</t>
  </si>
  <si>
    <t>4./8</t>
  </si>
  <si>
    <t>Zala utca parkoló építése</t>
  </si>
  <si>
    <t>4./9</t>
  </si>
  <si>
    <t>Ságodi út járda rehabilitációja I. ütem (közösségi ház mentén)</t>
  </si>
  <si>
    <t>4./10</t>
  </si>
  <si>
    <t>4./11</t>
  </si>
  <si>
    <t>Zala hídtól - Király utcáig járda építés I. ütem</t>
  </si>
  <si>
    <t>4./12</t>
  </si>
  <si>
    <t>Nekeresdi út I. ütem aszfaltozása</t>
  </si>
  <si>
    <t>4./13</t>
  </si>
  <si>
    <t xml:space="preserve">Kerékpárút (Nekeresd-Egervári út elágazójánál a rézsű megcsúszásának a kezelése) </t>
  </si>
  <si>
    <t>4./14</t>
  </si>
  <si>
    <t>Ady Endre utca út-és közműfelújítás</t>
  </si>
  <si>
    <t>4./15</t>
  </si>
  <si>
    <t>Petőfi Sándor köz felújítás és bővítés I. ütem</t>
  </si>
  <si>
    <t>4./16</t>
  </si>
  <si>
    <t>Olai templom előtti tér befejezése</t>
  </si>
  <si>
    <t>4./17</t>
  </si>
  <si>
    <r>
      <t xml:space="preserve">Berzsenyi u. 13. parkoló </t>
    </r>
    <r>
      <rPr>
        <sz val="10"/>
        <rFont val="Times New Roman"/>
        <family val="1"/>
      </rPr>
      <t>építése</t>
    </r>
  </si>
  <si>
    <t>4./18</t>
  </si>
  <si>
    <t>Stadion utca 4-6 járda, lépcső felújítás, lassító</t>
  </si>
  <si>
    <t>4./19</t>
  </si>
  <si>
    <t>Ola utca 14-16 volt játszótér helyett parkoló építése</t>
  </si>
  <si>
    <t>4./20</t>
  </si>
  <si>
    <t>4./21</t>
  </si>
  <si>
    <t>Berzsenyi parkoló, járda és út felújítás a gyógyszertár előtt</t>
  </si>
  <si>
    <t>4./22</t>
  </si>
  <si>
    <t>Erdődy-Hűvös Kastély park - Botfa utca közötti útszakasz felújítása</t>
  </si>
  <si>
    <t>4./23</t>
  </si>
  <si>
    <t>Járdafelújítások Zalabesenyőben</t>
  </si>
  <si>
    <t>4./24</t>
  </si>
  <si>
    <t>Parkoló kialakítása a Baross G. utcában</t>
  </si>
  <si>
    <t>4./25</t>
  </si>
  <si>
    <t>Arany János utca járdafelújítások</t>
  </si>
  <si>
    <t>4./26</t>
  </si>
  <si>
    <t>4./27</t>
  </si>
  <si>
    <t>Batsányi János utca járdafelújítás II. ütem</t>
  </si>
  <si>
    <t>4./28</t>
  </si>
  <si>
    <t>Jókai Mór utca balesetveszélyes járda felújítás</t>
  </si>
  <si>
    <t>4./29</t>
  </si>
  <si>
    <t xml:space="preserve">Arany J. - Mikes u. okoszebra létesítése </t>
  </si>
  <si>
    <t>4./30</t>
  </si>
  <si>
    <t xml:space="preserve">Landorhegyi út 18. társasház parkolóbővítés </t>
  </si>
  <si>
    <t>4./31</t>
  </si>
  <si>
    <t>Útfejlesztések Gálafejen</t>
  </si>
  <si>
    <t>4./32</t>
  </si>
  <si>
    <t>Landorhegyi út 34. parkolóhelybővítés</t>
  </si>
  <si>
    <t>4./33</t>
  </si>
  <si>
    <t>Landorhegyi út - Pais Dezső utca parkolókialakítás</t>
  </si>
  <si>
    <t>4./34</t>
  </si>
  <si>
    <t>Gyümölcsös utca szélesítés</t>
  </si>
  <si>
    <t>4./35</t>
  </si>
  <si>
    <t>Buszmegálló fejlesztése (Bazita és Ebergény)</t>
  </si>
  <si>
    <t>4./36</t>
  </si>
  <si>
    <t>Becsali út alsó szakasz járdarekonstrukció</t>
  </si>
  <si>
    <t>4./37</t>
  </si>
  <si>
    <t xml:space="preserve">Pais Dezső utcában parkolóhelyek kialakítása </t>
  </si>
  <si>
    <t>4./38</t>
  </si>
  <si>
    <t>Gyalogátkelő létesítése a Gasparich utcában I. ütem</t>
  </si>
  <si>
    <t>4./39</t>
  </si>
  <si>
    <t>Lankás utca Zengő utcától keletre eső szakaszának felújítása</t>
  </si>
  <si>
    <t>4./40</t>
  </si>
  <si>
    <t>Kikelet u. fejlesztése</t>
  </si>
  <si>
    <t>4./41</t>
  </si>
  <si>
    <t>Járdaépítés a Sas utcában</t>
  </si>
  <si>
    <t>4./42</t>
  </si>
  <si>
    <t>Alsójánkahegyi úton forgalomlassító küszöb megépítése</t>
  </si>
  <si>
    <t>4./43</t>
  </si>
  <si>
    <t>Szent László utcai óvoda belső udvarának járda felújítása</t>
  </si>
  <si>
    <t>4./44</t>
  </si>
  <si>
    <t>Bartók Béla utca 29. előtti járda felújítása</t>
  </si>
  <si>
    <t>4./45</t>
  </si>
  <si>
    <t>Járdafelújítás az Árpád utcában</t>
  </si>
  <si>
    <t>4./46</t>
  </si>
  <si>
    <t>Kertvárosi járda rekonstrukció</t>
  </si>
  <si>
    <t>4./47</t>
  </si>
  <si>
    <t>Erdész utcai buszmegálló  felújítás</t>
  </si>
  <si>
    <t>4./48</t>
  </si>
  <si>
    <t>Átalszegett utca 9-11. környezetében található parkoló rekonstrukciója</t>
  </si>
  <si>
    <t>4./49</t>
  </si>
  <si>
    <t xml:space="preserve"> Kertvárosi  utak, járdák felújítása,  parkoló </t>
  </si>
  <si>
    <t>4./50</t>
  </si>
  <si>
    <t>Nemzetőr utca parkoló szegély II. ütemének cseréje</t>
  </si>
  <si>
    <t>4./51</t>
  </si>
  <si>
    <t>Peteli hegyi út felújítása I. ütem</t>
  </si>
  <si>
    <t>4./52</t>
  </si>
  <si>
    <t xml:space="preserve">Bozsoki hegyi út felújítása </t>
  </si>
  <si>
    <t xml:space="preserve">Csácsi hegyi Kápolna melletti út felújítása </t>
  </si>
  <si>
    <t xml:space="preserve">Csácsi – Damjanich utca buszváró csere </t>
  </si>
  <si>
    <t>Bozsok, Szabadság utca járda felújítás II.ütem</t>
  </si>
  <si>
    <t xml:space="preserve">Berzsenyi utca 26., 28-30. társasházakat összekötő járda felújítása </t>
  </si>
  <si>
    <t>Nyerges utca járdafelújítás I. ütem</t>
  </si>
  <si>
    <t>Platán sor burkolat felújítás</t>
  </si>
  <si>
    <t>Szekeresvölgyi u. aszfaltozása III. ütem</t>
  </si>
  <si>
    <t>Cimpóhegyi út aszfaltozása III. ütem</t>
  </si>
  <si>
    <t>Piac környéki parkolók zuzalékos felújítása</t>
  </si>
  <si>
    <t>Stadion 2.-buszpályaudvar közötti járda építése</t>
  </si>
  <si>
    <t>Platán sor járdafelújítások I. ütem</t>
  </si>
  <si>
    <t>Átalszegett utca 25. járda felújítás</t>
  </si>
  <si>
    <t xml:space="preserve">Kisfaludy S. 17-19. szám - OTP - előtti járdafelújítás és csapadékvíz elvezetés </t>
  </si>
  <si>
    <t>Városban lévő lépcsők felújítása</t>
  </si>
  <si>
    <t>Magánerős útépítések</t>
  </si>
  <si>
    <t>Közműberuházással érintett - közlekedési területet nem érintő - közterületek helyreállítása</t>
  </si>
  <si>
    <t>Sebességmérő készülékek javítása, cseréje</t>
  </si>
  <si>
    <t xml:space="preserve">Szegélycserék a város területén </t>
  </si>
  <si>
    <t>4.a/1</t>
  </si>
  <si>
    <t>Belváros járda-parkoló felújítás</t>
  </si>
  <si>
    <t>4.a/2</t>
  </si>
  <si>
    <t xml:space="preserve">Landorhegyi u. 14. sz. társasház melletti járda és lépcsőfelújítás II. ütem </t>
  </si>
  <si>
    <t>4.a/3</t>
  </si>
  <si>
    <t>Ősz utca  garázssor aszfaltozása</t>
  </si>
  <si>
    <t>4.a/4</t>
  </si>
  <si>
    <t>Göcseji út 45. környezetének rekonstrukciója</t>
  </si>
  <si>
    <t>4.a/5</t>
  </si>
  <si>
    <t>Buszvárók telepítése</t>
  </si>
  <si>
    <t>4.a/6</t>
  </si>
  <si>
    <t>Gyalogátkelő létesítése Hegyi u. -Posta u.</t>
  </si>
  <si>
    <t>4.a/7</t>
  </si>
  <si>
    <t>Gógánvölgyi u. úthelyreállítás</t>
  </si>
  <si>
    <t>4.a/8</t>
  </si>
  <si>
    <t>KEHOP ivóvíz projekthez kapcsolódó úthelyreállítás</t>
  </si>
  <si>
    <t>Ola utca a járdafelújítás (Nefelejcs és a Szilágyi utca között + Kölcsey 1.előtt)</t>
  </si>
  <si>
    <t>Tervek készítése, műszaki ellenőrzések és egyéb hatósági díjak</t>
  </si>
  <si>
    <t>Babits-Hegyalja sarok parkoló kialakítás</t>
  </si>
  <si>
    <t>Parkok, terek, játszóterek</t>
  </si>
  <si>
    <t>5./1</t>
  </si>
  <si>
    <t>Béke ligeti iskola játszótér fejlesztés</t>
  </si>
  <si>
    <t>5./2</t>
  </si>
  <si>
    <t xml:space="preserve">Erdődy-Hűvös Kastély parkjának megújítása </t>
  </si>
  <si>
    <t>5./3</t>
  </si>
  <si>
    <t>Páterdombi sportpálya környezetének fejlesztése</t>
  </si>
  <si>
    <t>5./4</t>
  </si>
  <si>
    <t>Hegyi út játszótér fejlesztés</t>
  </si>
  <si>
    <t>5./5</t>
  </si>
  <si>
    <t>Vizslapark kiegészítő fejlesztése</t>
  </si>
  <si>
    <t>5./6</t>
  </si>
  <si>
    <t>Gálafeji játszótér  bővítés</t>
  </si>
  <si>
    <t>5./7</t>
  </si>
  <si>
    <t>30 db fa ültetése az Olai városrészben</t>
  </si>
  <si>
    <t>5./8</t>
  </si>
  <si>
    <t>Fedett kiülő létesítése a Pais Dezső utcában</t>
  </si>
  <si>
    <t>5./9</t>
  </si>
  <si>
    <r>
      <t xml:space="preserve">Erkel Ferenc utca játszótér 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létesítése</t>
    </r>
  </si>
  <si>
    <t>5./10</t>
  </si>
  <si>
    <t xml:space="preserve">Játszóterek felújítása a Kertvárosban </t>
  </si>
  <si>
    <t>5./11</t>
  </si>
  <si>
    <t>Hidegkúti forrás kiépítése</t>
  </si>
  <si>
    <t>5./12</t>
  </si>
  <si>
    <t>Bajcsy-Zsilinszky tér rekonstrukciója, országzászló elhelyezése</t>
  </si>
  <si>
    <t>5./13</t>
  </si>
  <si>
    <t>Játszótéri padok ,hulladékgyűjtők, lendőhinták felfüggesztésének cseréje</t>
  </si>
  <si>
    <t>5./14</t>
  </si>
  <si>
    <t>Németh J. fürdősétány szobrának felújítása</t>
  </si>
  <si>
    <t>5.a/1</t>
  </si>
  <si>
    <t>Önkormányzati erdő ápolási és megújítási feladatok</t>
  </si>
  <si>
    <t>5.a/2</t>
  </si>
  <si>
    <t>I-II. világháborús emlékmű áthelyezése és parkrendezés</t>
  </si>
  <si>
    <t>5.a/3</t>
  </si>
  <si>
    <t>Holocaust emlékmű rekonstrukció</t>
  </si>
  <si>
    <t>5.a/4</t>
  </si>
  <si>
    <t>A Tanulókért és az Iskoláért Ady Alapítvány támogatása játszótérfejlesztéshez</t>
  </si>
  <si>
    <t>5.a/5</t>
  </si>
  <si>
    <t>Bóbita játszótér, kerítés és ütéscsillapító burkolat csere</t>
  </si>
  <si>
    <t>Hulladékgazdálkodás</t>
  </si>
  <si>
    <t>Köztemető</t>
  </si>
  <si>
    <t>8./2.</t>
  </si>
  <si>
    <t>Temetői fejlesztések</t>
  </si>
  <si>
    <t>Egyéb feladatok</t>
  </si>
  <si>
    <t>9./1</t>
  </si>
  <si>
    <t>Evangélikus egyházi fejlesztések támogatása</t>
  </si>
  <si>
    <t>9./2</t>
  </si>
  <si>
    <t>Parkolóórák telepítése</t>
  </si>
  <si>
    <t>9.a/1</t>
  </si>
  <si>
    <t>Termálmedence felújítása</t>
  </si>
  <si>
    <t>9.a/2</t>
  </si>
  <si>
    <t>Gébárti tó fejlesztési feladatai VÜCS</t>
  </si>
  <si>
    <t>9.a/3</t>
  </si>
  <si>
    <t>Vis maior pályázatokhoz önrész</t>
  </si>
  <si>
    <t>9.a/4</t>
  </si>
  <si>
    <t xml:space="preserve">Turisztikai táblák kihelyezése Páterdombon, Botfán, Zalabesenyőben </t>
  </si>
  <si>
    <t>9.a/5</t>
  </si>
  <si>
    <t>Információs táblák pótlása, kihelyezése</t>
  </si>
  <si>
    <t>9.a/6</t>
  </si>
  <si>
    <t>Szabadság emlékmű felújításának előkészítése</t>
  </si>
  <si>
    <t>9.a/7</t>
  </si>
  <si>
    <t>Széna tér zártkerti fejlesztése</t>
  </si>
  <si>
    <t>Városüzemelési kiadások összesen:</t>
  </si>
  <si>
    <t>Városépítészeti feladatok:</t>
  </si>
  <si>
    <t xml:space="preserve"> - magasépítési feladatokhoz kapcsolódó működési kiadások</t>
  </si>
  <si>
    <t xml:space="preserve"> - egyéb létesítményi működési kiadások</t>
  </si>
  <si>
    <t xml:space="preserve"> - út- és közműépítési feladatokhoz kapcsolódó működési kiadások</t>
  </si>
  <si>
    <t xml:space="preserve"> - stratégiai fejlesztési feladatokhoz kapcsolódó működési kiadások</t>
  </si>
  <si>
    <t xml:space="preserve"> - beruházási feladatokhoz kapcsolódó működési kiadások</t>
  </si>
  <si>
    <t xml:space="preserve"> - volt Pais iskola leválasztott fűtési szakasz feltárási munkái</t>
  </si>
  <si>
    <t xml:space="preserve"> - lakossági, civil kezdeményezések támogatása </t>
  </si>
  <si>
    <t xml:space="preserve"> - ünnepi díszkivilágítás szerelés </t>
  </si>
  <si>
    <t>Városépítészet működési kiadások:</t>
  </si>
  <si>
    <t xml:space="preserve"> Beruházási kiadások </t>
  </si>
  <si>
    <t xml:space="preserve">Szennyvíz felújítások használati díj terhére </t>
  </si>
  <si>
    <t>Nem viziközmű vagyon fejlesztése</t>
  </si>
  <si>
    <t>Mártírok útja-Arany J.u. átkötő út víziközmű fejlesztés</t>
  </si>
  <si>
    <t>Falumúzeum szennyvízbekötése (telekhatáron belül 1 m-re)</t>
  </si>
  <si>
    <t>Kispálhegyi utca szennyvízelvezetés</t>
  </si>
  <si>
    <t>Szennyvízfelújítások a Társulás által átadott használati díj terhére</t>
  </si>
  <si>
    <t>15465/19 hrsz-ú ingatlan szennyvízbekötése</t>
  </si>
  <si>
    <t>2./1.</t>
  </si>
  <si>
    <t xml:space="preserve">Ivóvíz felújítások használati díj terhére </t>
  </si>
  <si>
    <t>2.a/1</t>
  </si>
  <si>
    <t xml:space="preserve"> Zalaegerszeg keleti vízbázisról ellátott települések ívóvízminőségének javítása KEHOP projekt</t>
  </si>
  <si>
    <t>2.a/2</t>
  </si>
  <si>
    <t>Zalaegerszeg nyugati vízbázisról ellátott települések ívóvízminőségének javítása KEHOP projekt</t>
  </si>
  <si>
    <t>Közvilágítás és egyéb közmű beruházások</t>
  </si>
  <si>
    <t>Karácsonyi díszkivilágítás beszerzése az Olai városrészben</t>
  </si>
  <si>
    <t>Díszvilágítás elromlott sorok cseréje, fejlesztése</t>
  </si>
  <si>
    <t>Út-járda parkoló beruházások</t>
  </si>
  <si>
    <t>Perlaki utca közműfejlesztés utáni úthelyreállítás</t>
  </si>
  <si>
    <t>Madách Imre utcában parkoló aszfaltozása</t>
  </si>
  <si>
    <t>Köztársaság útja 85-89. mögötti (Mókus utca folytatása) út és parkoló rekonstrukciója</t>
  </si>
  <si>
    <t>Kinizsi u. 99-105. környezetében parkoló kialakítása</t>
  </si>
  <si>
    <t>Baross G.utcában közvilágítási oszlop áthelyezése</t>
  </si>
  <si>
    <t>Eötvös J.Iskola környezetében parkoló és K+R várakozóhely kialakítása</t>
  </si>
  <si>
    <t>GFT-hez kapcsolódó út- és járda rekonstrukció</t>
  </si>
  <si>
    <t>Utakhoz kapcsolódó előtervezések</t>
  </si>
  <si>
    <t>Gyöngyvirág utca előtervezések</t>
  </si>
  <si>
    <t>Madách utcai parkolóépítés 4876/2 hrsz-ú ingatlanon</t>
  </si>
  <si>
    <t>Fejlesztésekhez kapcsolódó útfelújítások</t>
  </si>
  <si>
    <t>Szenterzsébethegy - közösségi ház és kert fejlesztése</t>
  </si>
  <si>
    <t xml:space="preserve">Szenterzsébethegyi közösségi tér </t>
  </si>
  <si>
    <t>Kodály kispark fejlesztése</t>
  </si>
  <si>
    <t>Kiemelt projektek</t>
  </si>
  <si>
    <t>Előtervezések</t>
  </si>
  <si>
    <t>Előtervezések út- és közműépítési feladatokhoz</t>
  </si>
  <si>
    <t>Előtervezések magasépítési feladatokhoz</t>
  </si>
  <si>
    <t>7.a./1</t>
  </si>
  <si>
    <t>Buslakpuszta hulladékdepó bővítéséhez területszerzés, kisajátítás</t>
  </si>
  <si>
    <t>9./1.</t>
  </si>
  <si>
    <t>Egyéb önkormányzati lakások felújítása lakásalap</t>
  </si>
  <si>
    <t>Vorhota, közösségi tér, és ház fejlesztés</t>
  </si>
  <si>
    <t>9./3</t>
  </si>
  <si>
    <t>Közösségi Ház fejlesztése Botfán</t>
  </si>
  <si>
    <t>9./4</t>
  </si>
  <si>
    <t>Közösségi Ház fejlesztése Zalabesenyőben</t>
  </si>
  <si>
    <t>9./5</t>
  </si>
  <si>
    <t>9./6</t>
  </si>
  <si>
    <t>Rákóczi szobor elhelyezése és téralakítás</t>
  </si>
  <si>
    <t>Termálmedence felújítása (felnőtt medence)</t>
  </si>
  <si>
    <t>Önkormányzat tulajdonában lévő mintegy 22 db bérlakás   teljes vagy részleges  felújítása, korszerűsítése  (Lakásalap)</t>
  </si>
  <si>
    <t>Színész lakások balesetveszélyes erkélyek felújítása Lakásalapból</t>
  </si>
  <si>
    <t>Nyugdíjas otthonházi lakások felújítása</t>
  </si>
  <si>
    <t>Vorhota, közösségi ház fejlesztés</t>
  </si>
  <si>
    <t>Ságod, közösségi ház padlástér hőszigetelés</t>
  </si>
  <si>
    <t>Aquacity felújítások</t>
  </si>
  <si>
    <t>9.a/8</t>
  </si>
  <si>
    <t>Vásárcsarnok szabadtéri elárusító pavilonok beázásának megszüntetése</t>
  </si>
  <si>
    <t>9.a/9</t>
  </si>
  <si>
    <t>Ebergényi Közösségi tér fejlesztése</t>
  </si>
  <si>
    <t>9.a/10</t>
  </si>
  <si>
    <t>Kossuth L. u. 45. (Városi TV épülete) fűtés</t>
  </si>
  <si>
    <t>9.a/11</t>
  </si>
  <si>
    <t>Elektromos vagy plug-in hybrid gépjárművek beszerzése pályázati támogatással</t>
  </si>
  <si>
    <t>Stratégiai feladatok</t>
  </si>
  <si>
    <t>10./1.</t>
  </si>
  <si>
    <t>TOP Projektek</t>
  </si>
  <si>
    <t>10./1.a./1</t>
  </si>
  <si>
    <t>TOP-6.2.1-15- ZL1-2016-00001 Andráshidai Óvoda éptése</t>
  </si>
  <si>
    <t>10./1.a./2</t>
  </si>
  <si>
    <t>10./1.a./3</t>
  </si>
  <si>
    <t>10./1.a./4</t>
  </si>
  <si>
    <t>10./1.a./5</t>
  </si>
  <si>
    <t>10./1.a./6</t>
  </si>
  <si>
    <t>10./1.a./7</t>
  </si>
  <si>
    <t>10./1.a./8</t>
  </si>
  <si>
    <t>10./1.a./9</t>
  </si>
  <si>
    <t>10./1.a./10</t>
  </si>
  <si>
    <t>TOP-6.1.3 -15-ZL1-2016-00001 Helyi termelői és kézműves piac kialakítása Zalaegerszegen ( nettó!)</t>
  </si>
  <si>
    <t>10./1.a./11</t>
  </si>
  <si>
    <t>10./1.a./12</t>
  </si>
  <si>
    <t>10./1.a./13</t>
  </si>
  <si>
    <t>10./1.a./14</t>
  </si>
  <si>
    <t>10./1.a./15</t>
  </si>
  <si>
    <t>10./1.a./16</t>
  </si>
  <si>
    <t>10./1.a./17</t>
  </si>
  <si>
    <t>10./1.a./18</t>
  </si>
  <si>
    <t>10./1.a./19</t>
  </si>
  <si>
    <t>10./1.a./20</t>
  </si>
  <si>
    <t>TOP 6.1.4-16-ZL1-2017-00001 Alsóerdő komplex turisztikai fejlesztése</t>
  </si>
  <si>
    <t>10./1.a./21</t>
  </si>
  <si>
    <t xml:space="preserve"> TOP-6.1.1-16-ZL1-2017-00001 Üzemcsarnok építés a Zalaegerszeg 4815/6 hrsz-ú ingatlanon </t>
  </si>
  <si>
    <t>10./1.a./22</t>
  </si>
  <si>
    <t>10./1.a./23</t>
  </si>
  <si>
    <t>10./1.a./24</t>
  </si>
  <si>
    <t>10./1.a./25</t>
  </si>
  <si>
    <t>10./1.a./26</t>
  </si>
  <si>
    <t>10./1.a./27</t>
  </si>
  <si>
    <t>TOP-7.1.1-16-H-ERFA-2019-00167 Zalaegerszeg mobil applikáció projekt</t>
  </si>
  <si>
    <t>10./1.a./28</t>
  </si>
  <si>
    <t>TOP-7.1.1-16-H-ERFA-2019-00089 TOP CLLD Art mozi közösségi és rendezvény térré alakítása</t>
  </si>
  <si>
    <t>10./2.a</t>
  </si>
  <si>
    <t>"Infrastrukturális fejlesztések Zalaegerszegen"</t>
  </si>
  <si>
    <t>I.Városi terek megújítása</t>
  </si>
  <si>
    <t xml:space="preserve">  1. Keresztury Dezső Városi Művelődési Központ előtti közterület megújítása </t>
  </si>
  <si>
    <t xml:space="preserve">  2. Városi Sportcsarnok előtti tér átépítése</t>
  </si>
  <si>
    <t>II.Rekonstrukció csapadékvízelvezető rendszer legkritikusabb helyszínein</t>
  </si>
  <si>
    <t xml:space="preserve">  1.  Vizslaréti árok felbővítése a 0+737 – 0+872 szelvények között</t>
  </si>
  <si>
    <t>III.Önkormányzati utak, járdák, parkolók építése, felújítása</t>
  </si>
  <si>
    <t>1. Sport utca aszfaltburkolat felújítása</t>
  </si>
  <si>
    <t>2. Mátyás Király utca felújítása</t>
  </si>
  <si>
    <t>3. Zrínyi út parkoló korszerűsítés</t>
  </si>
  <si>
    <t>4. Berzsenyi út kerékpárút építés</t>
  </si>
  <si>
    <t>5. Andráshida u. - Gazdaság u. átkötő útszakasz építés</t>
  </si>
  <si>
    <t>6. Bíbor utca 4540/4 hrsz u. korszerűsítése</t>
  </si>
  <si>
    <t>7. Egervári út  0831/205 hrsz-ú ingatlan környezetében buszforduló létesítése</t>
  </si>
  <si>
    <t>8. Kaszaházi u. járda felújítás</t>
  </si>
  <si>
    <t>9. Arany Mártírok új átkötő út építése</t>
  </si>
  <si>
    <t>10. Vorhota járdaépítés</t>
  </si>
  <si>
    <t>11. Pózva Vasút u. keleti szakasz felújítás</t>
  </si>
  <si>
    <t>12. Ságod Telekalja u. burkolatépítés</t>
  </si>
  <si>
    <t>13. Kossuth út tömbbelső parkoló burkolatfelújítás</t>
  </si>
  <si>
    <t>14. Takarék köz átépítés III. ütem</t>
  </si>
  <si>
    <t>15. Csörge utca felújítása</t>
  </si>
  <si>
    <t>16. Kinizsi utca felújításának befejezése</t>
  </si>
  <si>
    <t>17. Kinizsi utca 80. parkoló építés</t>
  </si>
  <si>
    <t>18. Toposházi út felújítás</t>
  </si>
  <si>
    <t>19. Mókus utca-Köztársaság út parkoló építés</t>
  </si>
  <si>
    <t>20. Gyimesi utca parkoló III. ütem</t>
  </si>
  <si>
    <t>21. Gyimesi utca burkolat felújítása Köztársaság u. - Átalszegett u. között</t>
  </si>
  <si>
    <t>22. Hegyalja utca 54-60. tömbbelső lakóút és parkoló felújítása</t>
  </si>
  <si>
    <t>23. Hegyalja utca 59-65. tömbbelső lakóút és parkoló felújítása</t>
  </si>
  <si>
    <t>24. Csilla utca felújítás</t>
  </si>
  <si>
    <t>25. Csácsi út burkolatfelújítása csapadékvíz elvezetéssel együtt</t>
  </si>
  <si>
    <t>10./3.</t>
  </si>
  <si>
    <t>Modern Városok Program projektjei</t>
  </si>
  <si>
    <t>10./3.a/1</t>
  </si>
  <si>
    <t>Mindszenty Múzeum és Zarándokközpont fejlesztése, zalaegerszegi "Mindszenty Út" megvalósítása MVP</t>
  </si>
  <si>
    <t>10./3.a/2</t>
  </si>
  <si>
    <t>Uszoda tervezés és megvalósítás MVP támogatásból</t>
  </si>
  <si>
    <t>10./3.a/3</t>
  </si>
  <si>
    <t xml:space="preserve"> Alsóerdei Sport- és Rekreációs Központ fejlesztése MVP támogatással</t>
  </si>
  <si>
    <t>10./3.a/4</t>
  </si>
  <si>
    <t>MVP-s projektekhez kapcsolódó támogatási különbözet Mindszenty</t>
  </si>
  <si>
    <t>10./3.a/5</t>
  </si>
  <si>
    <t>Hevesi Sándor Színház felújítás és korszerűsítés előkészítése MVP</t>
  </si>
  <si>
    <t>10./3.a/6</t>
  </si>
  <si>
    <t>Új városi multifunkciós rendezvény- és sportcsarnok MVP projekt keretében</t>
  </si>
  <si>
    <t>10./4.</t>
  </si>
  <si>
    <t>Egyéb projektek</t>
  </si>
  <si>
    <t>10./4.a/1</t>
  </si>
  <si>
    <t>10./4.a/2</t>
  </si>
  <si>
    <t>KEHOP-1.2.1-18-2018-00024 ZMJV helyi klímastratégiájának kidolgozása, helyi klímatudatosságot erősítő szemléletformálás</t>
  </si>
  <si>
    <t>10./4.a/3</t>
  </si>
  <si>
    <t>10./4.a/4</t>
  </si>
  <si>
    <t>10./5.</t>
  </si>
  <si>
    <t>Egyéb stratégiai feladat</t>
  </si>
  <si>
    <t>10./5.1</t>
  </si>
  <si>
    <t>Munkáshotel kiegészítő munkák</t>
  </si>
  <si>
    <t>10./5.2</t>
  </si>
  <si>
    <t>TOP és egyéb pályázatok előkészítése a Lakásalapból</t>
  </si>
  <si>
    <t>10./5.a/1</t>
  </si>
  <si>
    <t xml:space="preserve"> Hotelfejlesztés engedélyes és kiviteli terveinek elkészítéséhez támogatás</t>
  </si>
  <si>
    <t>10.a/5./2</t>
  </si>
  <si>
    <t xml:space="preserve"> TOP  és egyéb úniós projektek keretében megvalósuló projektek nem támogatott munkarészei, többletfeladatok a 150 MFt--os hitelkeretből</t>
  </si>
  <si>
    <t>10.a/5./3</t>
  </si>
  <si>
    <t>TOP és egyéb pályázatok előkészítése és önerő biztosítása</t>
  </si>
  <si>
    <t>10.a/5./4</t>
  </si>
  <si>
    <t>Smart City tanulmány</t>
  </si>
  <si>
    <t>10.a/5./5</t>
  </si>
  <si>
    <t xml:space="preserve">TOP projektekhez kapcsolódó többletfeladatok, nem támogatott munkarészek önk-i forrásból </t>
  </si>
  <si>
    <t>10.a/5./6</t>
  </si>
  <si>
    <t>TOP-6.5.1. Egyéb, az MJV intézményfejlesztési stratégiája alapján kiválasztott intézmények energetikai fejlesztése</t>
  </si>
  <si>
    <t>Városépítészeti kiadások összesen:</t>
  </si>
  <si>
    <t xml:space="preserve">Vagyonkezelési feladatok </t>
  </si>
  <si>
    <t xml:space="preserve"> - önk. által kezelt ing.közös ktg.közüz.díj</t>
  </si>
  <si>
    <t xml:space="preserve"> - helyiséggazdálkodás kiadásai</t>
  </si>
  <si>
    <t xml:space="preserve"> - reptér működési kiadásai </t>
  </si>
  <si>
    <t xml:space="preserve"> - önk. ingatlanok állagmegóvása,vagyonvédelme</t>
  </si>
  <si>
    <t xml:space="preserve"> - volt vasúti ingatlanok működési kiadásai</t>
  </si>
  <si>
    <t xml:space="preserve"> - volt laktanyával kapcsolatos kiadások</t>
  </si>
  <si>
    <t xml:space="preserve"> -  vagyongazdálkodási feladatok és szakértői díjak</t>
  </si>
  <si>
    <t xml:space="preserve"> - Városfejlesztő Zrt. jutalék</t>
  </si>
  <si>
    <t>Lakásalappal kapcsolatos kiadások</t>
  </si>
  <si>
    <t xml:space="preserve"> - lakásalap kiadásai</t>
  </si>
  <si>
    <t>Vagyonkezelési feladatok műk. kiadásai</t>
  </si>
  <si>
    <t xml:space="preserve"> Beruházási és felújítási  kiadások </t>
  </si>
  <si>
    <t>LÉSZ Kft.részére önk-i tulajdonú ingatlanok utáni felújítási hozzájárulás</t>
  </si>
  <si>
    <t>Önk-i tulajdonú lakások iparosított technológiájú felújításához pe. átadás LÉSZ Kft.részére (Lakásalapból)</t>
  </si>
  <si>
    <t>Belvárosrehabilitációhoz kapcsolódó fejlesztések (Lakásalapból)</t>
  </si>
  <si>
    <t>Városrehabilitáció II. ütem folytatása Lakásalapból</t>
  </si>
  <si>
    <t>Ingatlanvásárlások</t>
  </si>
  <si>
    <t>Volt nyomda épület hasznosítása - lízing kötelezettség</t>
  </si>
  <si>
    <t>1.a/6</t>
  </si>
  <si>
    <t>Gébárti tó fejlesztéséhez kapcsolódó ingatlanszerzés</t>
  </si>
  <si>
    <t>Jogi és igazgatási feladatok:</t>
  </si>
  <si>
    <t xml:space="preserve"> - közterület reklám célú bérbeadásához kapcsolódó kiadás</t>
  </si>
  <si>
    <t xml:space="preserve"> - önkormányzat kezelésében lévő ingatlanok hasznosításához kapcsolódó kiadások</t>
  </si>
  <si>
    <t xml:space="preserve"> - térinformatika rendszer működtetése</t>
  </si>
  <si>
    <t xml:space="preserve"> - ASP önkormányzati rendszer</t>
  </si>
  <si>
    <t xml:space="preserve"> - képviselők, bizottsági tagok és tisztségviselők tiszteletdíja</t>
  </si>
  <si>
    <t xml:space="preserve"> - közbeszerzési eljárásokkal és jogi feladatokkal  kapcsolatos díjak</t>
  </si>
  <si>
    <t>031060 Bűnmegelőzés</t>
  </si>
  <si>
    <t xml:space="preserve"> - közbiztonsági feladatok</t>
  </si>
  <si>
    <t xml:space="preserve"> -  Zalaegerszegi Városi Közbiztonsági  Polgárőr Egyesület támogatása</t>
  </si>
  <si>
    <t xml:space="preserve"> - "Rendért" Zalai Közbiztonsági és Polgárőr Egyesület támogatása</t>
  </si>
  <si>
    <t xml:space="preserve"> - Polgárőrök Zalaegerszeg Biztonságáért Egyesület támogatása</t>
  </si>
  <si>
    <t>031030 Közterület rendjének fenntartása</t>
  </si>
  <si>
    <t xml:space="preserve"> - közterület felügyelet működési kiadásai</t>
  </si>
  <si>
    <t xml:space="preserve"> - közterület felügyeleti bírság visszautalása</t>
  </si>
  <si>
    <t xml:space="preserve"> - közterületen hagyott gépjárművek elszállítása</t>
  </si>
  <si>
    <t>Jogi és igazgatási feladatok működési kiadásai összesen:</t>
  </si>
  <si>
    <t xml:space="preserve">Beruházási és felújítási kiadások </t>
  </si>
  <si>
    <t>Kamerarendszer a buszállomás környékére</t>
  </si>
  <si>
    <t>Térfigyelő kamerák bővítése, megújítása</t>
  </si>
  <si>
    <t>Jogi és igazgatási feladatok összesen:</t>
  </si>
  <si>
    <t>Pénzügyi lebonyolítás:</t>
  </si>
  <si>
    <t>018020 Központi költségvetési befizetések</t>
  </si>
  <si>
    <t xml:space="preserve"> - 2019. évi állami hozzájárulás elszámolása </t>
  </si>
  <si>
    <t xml:space="preserve"> - 2020. évi állami hozzájárulás előleg visszafizetése </t>
  </si>
  <si>
    <t xml:space="preserve"> - szolidaritási hozzájárulás</t>
  </si>
  <si>
    <t xml:space="preserve"> - forgalmi jutalék, számlavezetési díj</t>
  </si>
  <si>
    <t xml:space="preserve"> - ÁFA befizetés</t>
  </si>
  <si>
    <t xml:space="preserve"> - könyvvizsgálat díja</t>
  </si>
  <si>
    <t xml:space="preserve"> - dolgozói lakásépítés és -vásárlás támogatása</t>
  </si>
  <si>
    <t xml:space="preserve"> - vagyonbiztosítás</t>
  </si>
  <si>
    <t>011140 Országos és helyi nemzetiségi önkorm.igazg. tev.</t>
  </si>
  <si>
    <t xml:space="preserve"> - Roma Nemzetiségi Önkormányzat támogatása</t>
  </si>
  <si>
    <t xml:space="preserve"> - Ukrán Nemzetiségi Önkormányzat</t>
  </si>
  <si>
    <t>107013 Hajléktalanok átmeneti ellátása</t>
  </si>
  <si>
    <t xml:space="preserve"> - Hajléktalanok szállása (Vöröskereszt) műk. támog.</t>
  </si>
  <si>
    <t xml:space="preserve"> - Zalaegerszegi Szociális Társulás működési hozzájárulás</t>
  </si>
  <si>
    <t xml:space="preserve"> - Ágazati felad. postai szolg. és utalvány díja, illeték</t>
  </si>
  <si>
    <t xml:space="preserve"> - Fejlesztési célú hitel igénybevételi díj, törlesztés és   kamatfizetési kötelezettség</t>
  </si>
  <si>
    <t xml:space="preserve"> - államkötvény  vásárlása átmenetileg szabad pénzeszközökből</t>
  </si>
  <si>
    <t>084031 Civil szervezetek működési támogatása</t>
  </si>
  <si>
    <t xml:space="preserve"> - egyéb szervezetek támogatása </t>
  </si>
  <si>
    <t>191 111</t>
  </si>
  <si>
    <t xml:space="preserve"> - Városi Strandfürdő és Fedett uszoda műk.  támogatása</t>
  </si>
  <si>
    <t>Pénzügyi lebonyolítás és kp-i  összesen:</t>
  </si>
  <si>
    <t>Felhalmozási célú pénzeszköz átadás a Z.M.Katasztrófavéd. Igazgatóság részére</t>
  </si>
  <si>
    <t xml:space="preserve"> - Építéshatósági feladatok összesen:</t>
  </si>
  <si>
    <t>22.</t>
  </si>
  <si>
    <t xml:space="preserve"> Polgármesteri Kabinet</t>
  </si>
  <si>
    <t xml:space="preserve"> - rendezvények, kommunikáció, reprezentáció</t>
  </si>
  <si>
    <t xml:space="preserve"> - turisztikai feladatok</t>
  </si>
  <si>
    <t xml:space="preserve"> - városmarketing</t>
  </si>
  <si>
    <t xml:space="preserve"> - tagsági díjak ( MJVSZ stb.)</t>
  </si>
  <si>
    <t xml:space="preserve"> - városi hírportál szerkesztése</t>
  </si>
  <si>
    <t xml:space="preserve"> - médiával kapcsolatos szerződések, támogatások</t>
  </si>
  <si>
    <t xml:space="preserve"> - kulturális városi rendezvények</t>
  </si>
  <si>
    <t xml:space="preserve"> - monográfia</t>
  </si>
  <si>
    <t xml:space="preserve"> - Zalaegerszegi Létesítményfenntartó Kft. működési támogatása</t>
  </si>
  <si>
    <t xml:space="preserve"> - Nemzetközi kapcsolatokra</t>
  </si>
  <si>
    <t>083030 Egyéb kiadói tevékenység</t>
  </si>
  <si>
    <t xml:space="preserve"> - városi újság támogatása</t>
  </si>
  <si>
    <t xml:space="preserve">  - városi kiadvány</t>
  </si>
  <si>
    <t xml:space="preserve"> - ZalaSport Online (ANDÉ Bt.) támogatása</t>
  </si>
  <si>
    <t xml:space="preserve"> - Polgármesteri rendelkezésű keret</t>
  </si>
  <si>
    <t xml:space="preserve"> - Településrészi Önkormányzatok</t>
  </si>
  <si>
    <t>2216**</t>
  </si>
  <si>
    <t>041233 Hosszabb időtartamú közfoglalkoztatás</t>
  </si>
  <si>
    <t xml:space="preserve"> - közfoglalkoztatás</t>
  </si>
  <si>
    <t xml:space="preserve"> - Kontakt Nonprofit Kft. működési támogatása</t>
  </si>
  <si>
    <t>105020 Foglalkoztatást elősegítő képz. és egyéb támog.</t>
  </si>
  <si>
    <t xml:space="preserve"> - Foglalkoztatás támogatása, munkaerőkölcsönzés</t>
  </si>
  <si>
    <t xml:space="preserve"> - Vállalkozás fejlesztés és befektetés támogató program</t>
  </si>
  <si>
    <t xml:space="preserve">  - Nyugat-Pannon Járműipari és Mechanikai Szolgáltató Kp. működési hozzájárulás</t>
  </si>
  <si>
    <t xml:space="preserve"> - Városfejlesztési alap előkészítésével kapcsolatos kiadás</t>
  </si>
  <si>
    <t>083050 Televízió-műsor szolgáltatása és támogatása</t>
  </si>
  <si>
    <t xml:space="preserve"> - Zalaegerszegi TV  és Rádió működési támogatása</t>
  </si>
  <si>
    <t xml:space="preserve"> - Formula Student East rendezvény támogatása Járműmérnökök Egyesülete részére</t>
  </si>
  <si>
    <t xml:space="preserve"> - Zalaegerszegi Polgárőr Egyesület és a Jánkahegyi Polgárőr Egyesület támogatása, rendezvények szervezése, biztosítása</t>
  </si>
  <si>
    <t xml:space="preserve"> - Rendezvények támogatása (KRESZ verseny, Kertmozi, Alsójánkahegyi fesztivál, Idősek Napja)</t>
  </si>
  <si>
    <t xml:space="preserve"> - Adomány központ működtetési támogatása</t>
  </si>
  <si>
    <t xml:space="preserve"> - Andráshida közösségi programok</t>
  </si>
  <si>
    <t xml:space="preserve"> - Polgárőrség megalakítása ( Andráshida, Vorhota, Szenterzsébethegy)</t>
  </si>
  <si>
    <t xml:space="preserve"> - Apáczia MK rendezvényeihez hozzájárulás, pénzeszközátadás</t>
  </si>
  <si>
    <t xml:space="preserve"> - Botfai LSC 70 éves ünnepség</t>
  </si>
  <si>
    <t xml:space="preserve"> - Kárpátmedencei ifjúsági tábor</t>
  </si>
  <si>
    <t xml:space="preserve"> - Zalai Magyar Nemzeti Szövetség és Rákóczi Szövetség éves rendezvényei</t>
  </si>
  <si>
    <t xml:space="preserve"> - Ökumenikus segélyszervezet támogatása (MJVSZ)</t>
  </si>
  <si>
    <t>Polgármesteri Kabinet működési kiadásai összesen:</t>
  </si>
  <si>
    <t>Beruházási és felújítási kiadások</t>
  </si>
  <si>
    <t>Református egyház részére fejlesztési támogatás</t>
  </si>
  <si>
    <t>1.a/1.</t>
  </si>
  <si>
    <t>Túrautvonalak fejlesztése Aqua jótékonysági nap bevételéből</t>
  </si>
  <si>
    <t>Zalaegerszegi Rendezvényszervező Kft. törzstőke</t>
  </si>
  <si>
    <t>Vállalkozásfejlesztési Alapítvány kamattámogatás</t>
  </si>
  <si>
    <t>Polgármesteri Kabinet kiadásai összesen:</t>
  </si>
  <si>
    <t>900070 Fejezeti és általános tartalékok elszámolása</t>
  </si>
  <si>
    <t>Általános tartalék</t>
  </si>
  <si>
    <t>Céltartalék</t>
  </si>
  <si>
    <t>Teljesítmény ösztönző keret</t>
  </si>
  <si>
    <t>Állami támogatások  évközi visszafizetésére</t>
  </si>
  <si>
    <t xml:space="preserve">Év közben jelentkező feladatokra </t>
  </si>
  <si>
    <t>Intézmények egyéb feladatainak évközi finanszírozása</t>
  </si>
  <si>
    <t>Szünidei étkeztetés</t>
  </si>
  <si>
    <t>Elmaradt bevételek pótlására</t>
  </si>
  <si>
    <t>Támogatott lakások elkülönített lakbérbevételéből</t>
  </si>
  <si>
    <t>Felhalmozási célú céltartalék</t>
  </si>
  <si>
    <t>Költségvetési szervek felújítási kerete (Vis maior)</t>
  </si>
  <si>
    <t>Projektekhez, pályázatokhoz szükséges saját erő biztosításához</t>
  </si>
  <si>
    <t>Tartalék összesen:</t>
  </si>
  <si>
    <t>Önkormányzat összesen költségetési szervek nélkül</t>
  </si>
  <si>
    <t>9./7</t>
  </si>
  <si>
    <t>Műszaki stratégiai feladatok</t>
  </si>
  <si>
    <t>Önkormányzati ingatlanok gáznyomás szabályzók rekonstrukciója</t>
  </si>
  <si>
    <t xml:space="preserve"> - 2019. évi maradvány igénybevétele áthúzódó és új feladatokhoz</t>
  </si>
  <si>
    <t xml:space="preserve"> -  szennyvíz vagyon használati díja és Áfa visszaig.</t>
  </si>
  <si>
    <t xml:space="preserve"> - ivóvíz  vagyon használati díja és  Áfa visszaig.+ KIEFO</t>
  </si>
  <si>
    <t>9./8</t>
  </si>
  <si>
    <t xml:space="preserve"> - Járműipari és logisztikai országos konferencia megrendezése</t>
  </si>
  <si>
    <t xml:space="preserve"> - színművészeti szervezetek támogatása</t>
  </si>
  <si>
    <t xml:space="preserve"> - Zalaegerszegi Rally  verseny megrendezése</t>
  </si>
  <si>
    <t xml:space="preserve">Tankerülettel közösen megvalósítandó felújítások </t>
  </si>
  <si>
    <t xml:space="preserve">Kossuth utca burkolatfelújítás (térkőcsere) </t>
  </si>
  <si>
    <t>Idősek Otthona terasz beázás megszüntetése</t>
  </si>
  <si>
    <t>Vizslaparki út 1-5 melletti parkoló felújítása</t>
  </si>
  <si>
    <t>Közösségi Ház fejlesztése Páterdombon</t>
  </si>
  <si>
    <t xml:space="preserve"> - Vizslapark üzemeltetése, magasabb szintű fenntartása </t>
  </si>
  <si>
    <t>Virtuális valóság projekt (középkori vár és E-sport)</t>
  </si>
  <si>
    <t xml:space="preserve"> - Kvártélyház Kft. támogatása</t>
  </si>
  <si>
    <t xml:space="preserve"> - Klímavédelmi konferencia megrendezése</t>
  </si>
  <si>
    <t>2./3</t>
  </si>
  <si>
    <t>Közvetett támogatás jogcíme</t>
  </si>
  <si>
    <t>1. Ellátottak térítési díjának illetve kártérítésének méltányossági alapon történő elengedése</t>
  </si>
  <si>
    <t>----</t>
  </si>
  <si>
    <t>2. Lakásépítéshez, lakásfelújításhoz nyújtott kölcsön elengedése</t>
  </si>
  <si>
    <t>3. Helyi adónál biztosított kedvezmény, mentesség</t>
  </si>
  <si>
    <t>4. Helyiségek, eszközök hasznosításából származó bevételből nyújtott kedvezmény</t>
  </si>
  <si>
    <t>5. Egyéb nyújtott kedvezmény vagy kölcsön elengedése</t>
  </si>
  <si>
    <t>2021. évi kötelezettség</t>
  </si>
  <si>
    <t>2022. évi kötelezettség</t>
  </si>
  <si>
    <t>Megjegyzés</t>
  </si>
  <si>
    <t>I. Hitelek törlesztése és kamatai</t>
  </si>
  <si>
    <t>részletesen a 9. mellékletben</t>
  </si>
  <si>
    <t>II. Támogatási és egyéb megállapodások</t>
  </si>
  <si>
    <t>ZTE Football Club Zrt.és ZTE-SPORTSZOLG Kft.támogatása</t>
  </si>
  <si>
    <t>Helyi buszközlekedés veszteségének finanszírozása</t>
  </si>
  <si>
    <t>tíz éves időtartam 2022-ig</t>
  </si>
  <si>
    <t>ZMJVK 256/2016.(XII.15.) kgy. határozat 5 éves</t>
  </si>
  <si>
    <t>Edelmann Hungary Packaging Zrt. lízingszerződés</t>
  </si>
  <si>
    <t>ZMJVK 254/2013.(XII.19.) kgy.határozat 2023-ig 8 éves időtartamban</t>
  </si>
  <si>
    <t xml:space="preserve">               Támogatási és egyéb megállapodások összesen:</t>
  </si>
  <si>
    <t>III. Készfizető kezességvállalások</t>
  </si>
  <si>
    <t>Városgazdálkodási Kft.( Csipke parkolóház tulajdonjogának megszerzése)</t>
  </si>
  <si>
    <t>ZMJVK 133/2012.(VI.21.) kgy.határozat 10 éves futamidő</t>
  </si>
  <si>
    <t>Zalaegerszegi Városfejlesztő Zrt.(Inkubátorház bővítése céljára felvett hitelhez)</t>
  </si>
  <si>
    <t>ZMJVK 104/2012.(VI.21.) kgy.határozat 12 éves futamidő</t>
  </si>
  <si>
    <t>Zala-Müllex Kft. (Müllex-Körmend Kft. üzletrészeinek megvásárlása)</t>
  </si>
  <si>
    <t>ZMJVK 36/2014.(III.05.) kgy.határozat 10 éves futamidő</t>
  </si>
  <si>
    <t>ZTE-SPORTSZOLG Kft. (működési célú hitelfelvétel)</t>
  </si>
  <si>
    <t>ZMJVK 27/2014.(III.05.) kgy.határozat  10 éves futamidő</t>
  </si>
  <si>
    <t xml:space="preserve">                                 Készfizető kezességek összesen:</t>
  </si>
  <si>
    <t>Összes kötelezettség:</t>
  </si>
  <si>
    <t>2023. évi kötelezettség</t>
  </si>
  <si>
    <t xml:space="preserve">megállapodás szerint 2024-ig </t>
  </si>
  <si>
    <t>Észak-zalai Víz- és Csatornamű Zrt. (fejlesztési célú hitelfelvétel)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</si>
  <si>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</si>
  <si>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</si>
  <si>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</si>
  <si>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</si>
  <si>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</si>
  <si>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</si>
  <si>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</si>
  <si>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</si>
  <si>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</si>
  <si>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</si>
  <si>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</si>
  <si>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</si>
  <si>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Önkormányzat bevételei</t>
  </si>
  <si>
    <t>Önkormányzat által irányított költségvetési szervek</t>
  </si>
  <si>
    <t>Bevételek összesen:</t>
  </si>
  <si>
    <t>Önkormányzat  működési kiadásai</t>
  </si>
  <si>
    <t>Önkormányzat felhalmozási kiadási</t>
  </si>
  <si>
    <t>Önkormányzat költségvetési szervek nélkül</t>
  </si>
  <si>
    <t>Kiadások összesen:</t>
  </si>
  <si>
    <t>ZMJVK 45/2019.(III.07.) kgy.határozat  15 éves futamidő</t>
  </si>
  <si>
    <t>Az adókedvezmények és mentességek esetében a 2018. évi adat állt rendelkezésre.</t>
  </si>
  <si>
    <t xml:space="preserve">A lakásépítéshez, lakásfelújításhoz nyújtott kölcsön elengedése, a  helyiségek, eszközök  </t>
  </si>
  <si>
    <t xml:space="preserve"> kedvezményeknél a 2019. évi tény adatok álltak rendelkezésre.</t>
  </si>
  <si>
    <t>hasznosításából származó bevételből nyújtott kedvezményeknél  és az egyéb nyújtott</t>
  </si>
  <si>
    <t>Sportfeladatok</t>
  </si>
  <si>
    <t>MLSZ pálya önrész Nekeresden Ovi-Foci program keretében</t>
  </si>
  <si>
    <t>- Kamaratáncfesztivál</t>
  </si>
  <si>
    <t>Ingatlan bontások</t>
  </si>
  <si>
    <t>Dózsa Iskola C+ tornaterem elektromos hálózatfejlesztés</t>
  </si>
  <si>
    <t>Platán sori Penny melletti járda javítás</t>
  </si>
  <si>
    <t>9.a/12</t>
  </si>
  <si>
    <t>Lassúfolyó  szigetelése</t>
  </si>
  <si>
    <t xml:space="preserve">2020. évben várható támogatás, kedvezmény összege             </t>
  </si>
  <si>
    <t xml:space="preserve"> - Gébárti tó környezetének rendbetétele, továbbá pe.átadás a Z.M. Horgászszövetségnek</t>
  </si>
  <si>
    <t>Zártvégű pénzügyi lízingszerződés- Edelmann Hungary Packaging Zrt. (volt Nyomda épület)</t>
  </si>
  <si>
    <t>Projekt  megnevezése</t>
  </si>
  <si>
    <t>Elnyert forrás</t>
  </si>
  <si>
    <t>Saját erő</t>
  </si>
  <si>
    <t>ÁFA visszaté-rülés</t>
  </si>
  <si>
    <t xml:space="preserve">Projekt összesen </t>
  </si>
  <si>
    <t>Projektben el nem számolható saját költségek</t>
  </si>
  <si>
    <t>Mindössze-sen</t>
  </si>
  <si>
    <t xml:space="preserve">Korábbi években kifizetett költség </t>
  </si>
  <si>
    <t>ZMJV Önkormányzata költségvetésében 2020. évben tervezett</t>
  </si>
  <si>
    <t>Tárgyévet követő terv</t>
  </si>
  <si>
    <t>Összkölt-sége</t>
  </si>
  <si>
    <t>Forrásai</t>
  </si>
  <si>
    <t>Tárgyévet megelőző kifizetések</t>
  </si>
  <si>
    <t>2018. évi terv</t>
  </si>
  <si>
    <t xml:space="preserve">Tárgyévet követő terv </t>
  </si>
  <si>
    <t>támogatás</t>
  </si>
  <si>
    <t>KEHOP-5.4.1-16-2016-00433 Szemléletformálási programok</t>
  </si>
  <si>
    <t>B14</t>
  </si>
  <si>
    <t>Működési célú visszatérítendő támogatások, kölcsönök visszatérülése államháztartáson belülről</t>
  </si>
  <si>
    <t>9.) Forgatási célú értékpapír beváltás projektekhez kapcsolódóan</t>
  </si>
  <si>
    <t>8.) Forgatási célú értékpapír vásárlás hazai forrásból átmenetileg szabad pénzeszközökből</t>
  </si>
  <si>
    <t>MINDÖSSZESEN:</t>
  </si>
  <si>
    <t>7.) Államháztartáson belüli megelőlegezés visszafizetése</t>
  </si>
  <si>
    <t>TOP program keretében megvalósuló projektek nem támogatott munkarészei, többletfeladatai</t>
  </si>
  <si>
    <t>Igazga-tási dolgozó</t>
  </si>
  <si>
    <t>Óvoda pedagó-gus</t>
  </si>
  <si>
    <t>Népmű-velő, könyv-táros</t>
  </si>
  <si>
    <t xml:space="preserve">Hevesi Sándor Színház </t>
  </si>
  <si>
    <t>Költségvetési szervek összesen:</t>
  </si>
  <si>
    <t>Szakosztályok</t>
  </si>
  <si>
    <t>Építéshatósági feladatok</t>
  </si>
  <si>
    <t>5.) Általános tartalék</t>
  </si>
  <si>
    <t>Tartalékok</t>
  </si>
  <si>
    <t>Értékesítési és forgalmi adók (iparűzési adó)</t>
  </si>
  <si>
    <t>5.) Fejlesztéshez működési jellegű bevétel (HD, áfa visszaigénylés)</t>
  </si>
  <si>
    <t>Polgármesteri Kabinet</t>
  </si>
  <si>
    <t>Polgármesteri Kabinet kiadásai</t>
  </si>
  <si>
    <t xml:space="preserve">         ebből: költségvetési szervek</t>
  </si>
  <si>
    <t>Önkormányzat összesen költségvetési szervek nélkül</t>
  </si>
  <si>
    <t>Összesen:</t>
  </si>
  <si>
    <t>Működési célú támogatások áht-n belülről</t>
  </si>
  <si>
    <t>Felhalmozási célú támogatások áht-n belülről</t>
  </si>
  <si>
    <t>Közhatalmi bevételek</t>
  </si>
  <si>
    <t>Ellátottak pénzbeli juttatásai</t>
  </si>
  <si>
    <t>Egyéb felhalmo-zási célú kiadások</t>
  </si>
  <si>
    <t>6.) Államháztartáson belüli megelőlegezések</t>
  </si>
  <si>
    <t>Sorszám</t>
  </si>
  <si>
    <t>Jogi és közig.feladatok</t>
  </si>
  <si>
    <t>Felújítások</t>
  </si>
  <si>
    <t>Beruházások</t>
  </si>
  <si>
    <t>10.</t>
  </si>
  <si>
    <t>11.</t>
  </si>
  <si>
    <t>12.</t>
  </si>
  <si>
    <t>13.</t>
  </si>
  <si>
    <t>14.</t>
  </si>
  <si>
    <t>15.</t>
  </si>
  <si>
    <t>17.</t>
  </si>
  <si>
    <t>18.</t>
  </si>
  <si>
    <t>Változás</t>
  </si>
  <si>
    <t>Egyéb működési célú kiadások</t>
  </si>
  <si>
    <t>B</t>
  </si>
  <si>
    <t>B1</t>
  </si>
  <si>
    <t>Működési célú támogatások államháztartáson belülről</t>
  </si>
  <si>
    <t>B11</t>
  </si>
  <si>
    <t>Önkormányzatok működési támogatásai</t>
  </si>
  <si>
    <t>B111</t>
  </si>
  <si>
    <t>Helyi önkormányzatok működésének általános támogatása</t>
  </si>
  <si>
    <t>B112</t>
  </si>
  <si>
    <t>B113</t>
  </si>
  <si>
    <t>Települési önkormányzatok szociális és gyermekjóléti feladatainak támogatása</t>
  </si>
  <si>
    <t>B114</t>
  </si>
  <si>
    <t>B115</t>
  </si>
  <si>
    <t>Települési önkormányzatok kulturális feladatainak támogatása</t>
  </si>
  <si>
    <t>Működési célú támogatások államháztartáson belülről összesen</t>
  </si>
  <si>
    <t>B2</t>
  </si>
  <si>
    <t>Felhalmozási célú támogatások államháztartáson belülről</t>
  </si>
  <si>
    <t>B21</t>
  </si>
  <si>
    <t>Felhalmozási célú önkormányzati támogatás</t>
  </si>
  <si>
    <t>B25</t>
  </si>
  <si>
    <t>Egyéb felhalmozási célú támogatások bevételei államháztartáson belülről</t>
  </si>
  <si>
    <t>Települési önkormányzatok egyes köznevelési feladatainak tám.</t>
  </si>
  <si>
    <t>Felhalmozási célú támogatások államháztartáson belülről összesen</t>
  </si>
  <si>
    <t>B3</t>
  </si>
  <si>
    <t>B35</t>
  </si>
  <si>
    <t>B351</t>
  </si>
  <si>
    <t xml:space="preserve">Termékek és szolgáltatások adói </t>
  </si>
  <si>
    <t>B354</t>
  </si>
  <si>
    <t>Hitelező</t>
  </si>
  <si>
    <t>Lejárat éve</t>
  </si>
  <si>
    <t>önkormányzat hitel állománya</t>
  </si>
  <si>
    <t>TOP-6.1.4-16-ZL1-2017-00003 Helyi termelői és kézműves piac kialakítása Zalaegerszegen - Göcsej Tudásközpont (nettó fiansz.)</t>
  </si>
  <si>
    <t xml:space="preserve">TOP-6.5.1-16-ZL1-2017-00001 Liszt F.tagiskola energetikai korszerűsítése </t>
  </si>
  <si>
    <t xml:space="preserve">TOP-6.5.1-16-ZL1-2017-00005 Petőfi S. Székhelyiskola energetikai korszerűsítése </t>
  </si>
  <si>
    <t xml:space="preserve">TOP-6.5.1-16-ZL1-2017-00006 Dózsa Gy. tagiskola energetikai korszerűsítése </t>
  </si>
  <si>
    <t>2020. évi adósságszolg.</t>
  </si>
  <si>
    <t>Későbbi évek tőketörlesztése</t>
  </si>
  <si>
    <t>Tőketörlesz- tés</t>
  </si>
  <si>
    <t>Kamat és egyéb ktg.</t>
  </si>
  <si>
    <t>Tőketörlesztés</t>
  </si>
  <si>
    <t>Zalaegerszeg  belváros közlekedési rendszerének  komplett átalakítása</t>
  </si>
  <si>
    <t>OTP</t>
  </si>
  <si>
    <t>2038.</t>
  </si>
  <si>
    <t>Közvilágítás energiatakarékos átalakítása</t>
  </si>
  <si>
    <t>2021.</t>
  </si>
  <si>
    <t>Zalaegerszegi Járműipari Tesztpályához szükséges területvásárláshoz</t>
  </si>
  <si>
    <t>2036.</t>
  </si>
  <si>
    <t>2029.</t>
  </si>
  <si>
    <t>Vizslaparki u. 48. szám alatti ingatlan pályázati forrásból történő felújítása</t>
  </si>
  <si>
    <t>2027.</t>
  </si>
  <si>
    <t>Gépjárműadók</t>
  </si>
  <si>
    <t>B355</t>
  </si>
  <si>
    <t>B36</t>
  </si>
  <si>
    <t>Közhatalmi bevételek összesen</t>
  </si>
  <si>
    <t>B4</t>
  </si>
  <si>
    <t>B5</t>
  </si>
  <si>
    <t>B52</t>
  </si>
  <si>
    <t>Ingatlanok értékesítése</t>
  </si>
  <si>
    <t>Felhalmozási bevételek összesen</t>
  </si>
  <si>
    <t>B6</t>
  </si>
  <si>
    <t>B7</t>
  </si>
  <si>
    <t>B72</t>
  </si>
  <si>
    <t>Felhalmozási célú visszatérítendő támogatások, kölcsönök visszatérülése államháztartáson kívülről</t>
  </si>
  <si>
    <t>B73</t>
  </si>
  <si>
    <t>Egyéb felhalmozási célú átvett pénzeszközök</t>
  </si>
  <si>
    <t>Felhalmozási célú átvett pénzeszközök összesen</t>
  </si>
  <si>
    <t>B1-B7</t>
  </si>
  <si>
    <t>B8</t>
  </si>
  <si>
    <t>B81</t>
  </si>
  <si>
    <t>Belföldi finanszírozás bevételei</t>
  </si>
  <si>
    <t>B811</t>
  </si>
  <si>
    <t xml:space="preserve"> Hitel-, kölcsönfelvétel államháztartáson kívülről</t>
  </si>
  <si>
    <t>B813</t>
  </si>
  <si>
    <t>Finanszírozási bevételek összesen</t>
  </si>
  <si>
    <t>BEVÉTELEK ÖSSZESEN:</t>
  </si>
  <si>
    <t xml:space="preserve"> Finanszírozási bevételek</t>
  </si>
  <si>
    <t>Ügyviteli dolgozó</t>
  </si>
  <si>
    <t>1.) Működési célú támogatások államháztartáson belülről</t>
  </si>
  <si>
    <t xml:space="preserve">1.) Felhalmozási célú támogatások államháztartáson belülről </t>
  </si>
  <si>
    <t>2.) Közhatalmi bevételek</t>
  </si>
  <si>
    <t>3.) Működési bevételek</t>
  </si>
  <si>
    <t>3.) Felhalmozási bevételek</t>
  </si>
  <si>
    <t>4.) Felhalmozási célú átvett pénzeszközök</t>
  </si>
  <si>
    <t>4.) Működési célú átvett pénzeszközök</t>
  </si>
  <si>
    <t>5.) Előző év költségvetési maradványának igénybevétele</t>
  </si>
  <si>
    <t>1.) Egyéb  felhalmozási célú kiadások</t>
  </si>
  <si>
    <t xml:space="preserve"> Finanszírozási kiadások</t>
  </si>
  <si>
    <t>5.)Fejlesztési hitel kamata</t>
  </si>
  <si>
    <t>Egyéb felhalmozási célú kiadások</t>
  </si>
  <si>
    <t>K1-K8</t>
  </si>
  <si>
    <t>Költségvetési kiadások összesen:</t>
  </si>
  <si>
    <t>K9</t>
  </si>
  <si>
    <t>6.</t>
  </si>
  <si>
    <t>5.</t>
  </si>
  <si>
    <t>7.</t>
  </si>
  <si>
    <t>8.</t>
  </si>
  <si>
    <t>9.</t>
  </si>
  <si>
    <t>16.</t>
  </si>
  <si>
    <t>Pénzügyi lebonyolítás</t>
  </si>
  <si>
    <t xml:space="preserve"> </t>
  </si>
  <si>
    <t>Cím szám</t>
  </si>
  <si>
    <t>Alcím szám</t>
  </si>
  <si>
    <t>2.</t>
  </si>
  <si>
    <t>1.</t>
  </si>
  <si>
    <t>3.</t>
  </si>
  <si>
    <t>4.</t>
  </si>
  <si>
    <t>Központi, irányító szervi támogatás</t>
  </si>
  <si>
    <t>Működési célú költségvetési támogatások és kiegészítő támogatások</t>
  </si>
  <si>
    <t>B34</t>
  </si>
  <si>
    <t>Vagyoni típusú adók (építményadó, magánszemélyek kommunális adója)</t>
  </si>
  <si>
    <t>B53</t>
  </si>
  <si>
    <t>Egyéb tárgyi eszközök értékesítése</t>
  </si>
  <si>
    <t>Egyéb szakalkal- mazott</t>
  </si>
  <si>
    <t xml:space="preserve">Polgármesteri Hivatal </t>
  </si>
  <si>
    <t>Zalaegerszegi GESZ</t>
  </si>
  <si>
    <t xml:space="preserve"> Zalaegerszegi Egészségügyi Alapellátás</t>
  </si>
  <si>
    <t>Zalaegerszegi Belvárosi I. sz.Óvoda</t>
  </si>
  <si>
    <t>Zalaegerszegi Belvárosi II. sz.Óvoda</t>
  </si>
  <si>
    <t xml:space="preserve">Keresztury Dezső Városi Művelődési Központ </t>
  </si>
  <si>
    <t xml:space="preserve">Zalaegerszegi Turisztikai Hivatal és Információs Iroda </t>
  </si>
  <si>
    <t>Városi Sportlétesítmények Gondnoksága összesen:</t>
  </si>
  <si>
    <t>Szociális és igazgatási feladatok</t>
  </si>
  <si>
    <t>Humánigazgatási feladatok</t>
  </si>
  <si>
    <t>II. Felhalmozási célú kiadások</t>
  </si>
  <si>
    <t>II. Felhalmozási célú bevételek</t>
  </si>
  <si>
    <t>2.) Beruházás</t>
  </si>
  <si>
    <t>3.) Felújítás</t>
  </si>
  <si>
    <t>4.) Céltartalék</t>
  </si>
  <si>
    <t>FELHALMOZÁSI CÉLÚ BEVÉTELEK  ÖSSZESEN:</t>
  </si>
  <si>
    <t>FELHALMOZÁSI CÉLÚ KIADÁSOK ÖSSZESEN:</t>
  </si>
  <si>
    <t>BEVÉTELEK</t>
  </si>
  <si>
    <t xml:space="preserve"> TOP 6.9.2-16-ZL1-2017-00001 A helyi identitás és kohézió erősítésének megteremtése Zalaegerszegen</t>
  </si>
  <si>
    <t>7.) Lízing kötelezettség</t>
  </si>
  <si>
    <t>6.) Hitel- és kölcsön törlesztések</t>
  </si>
  <si>
    <t>Személyi juttatások</t>
  </si>
  <si>
    <t xml:space="preserve">     Költségvetési műk. bevételei összesen:</t>
  </si>
  <si>
    <t>2019. évi  eredeti előirányzat</t>
  </si>
  <si>
    <t>Egyéb közhatalmi bevételek (különféle bírságok, talajterhelési díj)</t>
  </si>
  <si>
    <t>Egyéb áruhasználati és szolgáltatási adók ( idegenforgalmi adó)</t>
  </si>
  <si>
    <t>2021. évi adósságszolg.</t>
  </si>
  <si>
    <t xml:space="preserve">     Költségvetési felhalm. bevételei összesen:</t>
  </si>
  <si>
    <t xml:space="preserve">      Költségvetési felh.célú kiadásai összesen:</t>
  </si>
  <si>
    <t>Fizikai dolgozó</t>
  </si>
  <si>
    <t xml:space="preserve">   Költségvetési műk. kiadásai összesen:</t>
  </si>
  <si>
    <t>Városépítészeti feladatok</t>
  </si>
  <si>
    <t>Önkormányzat kiadásai összesen</t>
  </si>
  <si>
    <t>B16</t>
  </si>
  <si>
    <t>Egyéb működési célú támogatások bevételei államháztartáson belülről</t>
  </si>
  <si>
    <t>3.Egyéb működési célú kiadások (költségvetési szervek és tartalék nélkül)</t>
  </si>
  <si>
    <t>6.) Hitel felvétel</t>
  </si>
  <si>
    <t>7.) Előző év költségvetési maradványának igénybevétele</t>
  </si>
  <si>
    <t>Zalaegerszegi Gazdasági Ellátó Szervezet</t>
  </si>
  <si>
    <t xml:space="preserve">MŰKÖDÉSI CÉLÚ BEVÉTELEK ÖSSZ:                      </t>
  </si>
  <si>
    <t>TOP-6.1.1-15-ZL1-2016-00001 Zalaegerszeg Északi Ipari Park feltárása és közművekkel való ellátása (részben nettó)</t>
  </si>
  <si>
    <t>6.) Egyéb finanszírozási kiadás (államháztartáson belüli megelőlegezés visszafizetése)</t>
  </si>
  <si>
    <t>Mindösszesen:</t>
  </si>
  <si>
    <t>Megnevezés</t>
  </si>
  <si>
    <t>Összesen</t>
  </si>
  <si>
    <t>Polgármesteri Hivatal</t>
  </si>
  <si>
    <t>Városüzemelési feladatok</t>
  </si>
  <si>
    <t>Vagyonkezelési feladatok</t>
  </si>
  <si>
    <t>Finanszírozási kiadások</t>
  </si>
  <si>
    <t>Költségvetési kiadások</t>
  </si>
  <si>
    <t>Költségvetési bevételek</t>
  </si>
  <si>
    <t>Hitel-, kölcsönfelvétel áht-n kívülről</t>
  </si>
  <si>
    <t>Maradvány igénybevétele</t>
  </si>
  <si>
    <t>Hitel-, kölcsöntör-lesztés áht-n kívülre</t>
  </si>
  <si>
    <t>Egyéb finanszírozási bevétel</t>
  </si>
  <si>
    <t>Egyéb finanszírozási kiadás</t>
  </si>
  <si>
    <t>Rovat száma</t>
  </si>
  <si>
    <t>K1</t>
  </si>
  <si>
    <t>K2</t>
  </si>
  <si>
    <t>K3</t>
  </si>
  <si>
    <t>K4</t>
  </si>
  <si>
    <t>K5</t>
  </si>
  <si>
    <t>K6</t>
  </si>
  <si>
    <t>K7</t>
  </si>
  <si>
    <t>K8</t>
  </si>
  <si>
    <t>TOP-6.1.1-16 Zalaegerszegi Logisztikai Központ létrehozása</t>
  </si>
  <si>
    <t>SHAREPLACE Interreg Central Europe projekt pályázati támogatással</t>
  </si>
  <si>
    <t>TOP-6.1.2-16-ZL1-2017-00001 Inkubátorház bővítés Zalaegerszegen-III.ütem</t>
  </si>
  <si>
    <t>Keresztury Dezső Városi Művelődési Központ</t>
  </si>
  <si>
    <t>Deák Ferenc Megyei és Városi Könyvtár</t>
  </si>
  <si>
    <t>Göcseji Múzeum</t>
  </si>
  <si>
    <t>Zalaegerszegi Egyesített Bölcsődék</t>
  </si>
  <si>
    <t>Zalaegerszegi Belvárosi I. számú Óvoda</t>
  </si>
  <si>
    <t>Zalaegerszegi Belvárosi II. számú Óvoda</t>
  </si>
  <si>
    <t>Zalaegerszegi Kertvárosi Óvoda</t>
  </si>
  <si>
    <t>Zalaegerszegi Landorhegyi Óvoda</t>
  </si>
  <si>
    <t>Zalaegerszegi Turisztikai Hivatal és Információs Iroda</t>
  </si>
  <si>
    <t>Hevesi Sándor Színház</t>
  </si>
  <si>
    <t>Griff Bábszínház</t>
  </si>
  <si>
    <t>2.) Önkormányzat szakosztályainak  kiadásai</t>
  </si>
  <si>
    <t>TOP-6.1.4 -15-ZL1-2016-00003 Zöld Zala-part Turisztikai célú kerékpárút fejlesztés a Zala Mentén és Gébárton</t>
  </si>
  <si>
    <t>TOP-6.1.4-15-ZL1-2016-00001 "Zalaegerszeg turisztikai vonzerejének növelése a " SMART City" eszközrendszerével"</t>
  </si>
  <si>
    <t>TOP 6.5.1-15-ZL1-2016-0004 Landorhegyi Sportiskolai Általános Iskola energetikai korszerűsítése</t>
  </si>
  <si>
    <t>TOP 6.5.15-ZL1-2016-00003 Zalaegerszegi Ady Endre Általános Iskola, Gimnázium és Alapfokú Művészeti Iskola - többletenergiát az oktatásra</t>
  </si>
  <si>
    <t>TOP-6.6.2-15- ZL1-2016-00001 Szociális Alapszolgáltatások  fejlesztése Zalaegerszegen</t>
  </si>
  <si>
    <t>TOP-6.6.1-15-ZL1-2016-00001 Egészségügyi alapellátás  infrastrukturális fejlesztése Zalaegerszegen</t>
  </si>
  <si>
    <t>TOP-6.1.4-15-ZL1-2016-00002 Zalaegerszegi Göcseji Falumúzeum fejlesztése</t>
  </si>
  <si>
    <t>TOP-6.3.2-15-ZL1-2016-00002 Gébárti-tó  és környékének rekreációs, szabadidős használatát elősegítő infrastruktúra kialakítása</t>
  </si>
  <si>
    <t>TOP-6.3.2-15-ZL1-2016-00003 Városi terek élhetőbbé tétele - Vizslapark rekonstrukció</t>
  </si>
  <si>
    <t>TOP-6.2.1-15-ZL1-2016-00002 Zalaegerszegi Egyesített Bölcsődék Cseperedő Bölcsőde és a Zalaegerszegi Belvárosi II. számú Óvoda Petőfi utcai Tagóvodájának fejlesztése</t>
  </si>
  <si>
    <t>TOP-6.4.1-15-ZL1-2016-00001 Gyalogos és kerékpárosbarát belváros közlekedési feltételeinek megteremtése Zalaegerszegen hivatásforgalmi kerékpárutak fejlesztésével és a Kosztolányi Dezső út kétirányúsításával</t>
  </si>
  <si>
    <t>TOP-6.1.4-16-ZL1-2017-00002 Göcseji Múzeum épületének felújítása és kiállító tereinek fejlesztése</t>
  </si>
  <si>
    <t>TOP-6.8.2-15-ZL1-2016-00001 A vállalkozások igényeire alapuló foglalkoztatás-fejlesztési program Zalaegerszeg Megyei Jogú Városban (Foglalkoztatási paktum)</t>
  </si>
  <si>
    <t>TOP-6.1.5-15-ZL1-2016-00001 Ipari területeket feltáró utak kialakítása Zalaegerszegen</t>
  </si>
  <si>
    <t>Önkormányzat összesen:</t>
  </si>
  <si>
    <t>I. Működési célú bevételek</t>
  </si>
  <si>
    <t>I. Működési célú kiadások</t>
  </si>
  <si>
    <t>4.) Céltartalékból működésre</t>
  </si>
  <si>
    <t>MŰKÖDÉSI CÉLÚ KIADÁSOK ÖSSZ.:</t>
  </si>
  <si>
    <t>Városüzemelési felad.</t>
  </si>
  <si>
    <t>Vagyonkez. feladatok</t>
  </si>
  <si>
    <t>Jogi és közig. feladatok</t>
  </si>
  <si>
    <t>Kiadások összesen</t>
  </si>
  <si>
    <t>Önkormányzat</t>
  </si>
  <si>
    <t>Költségvetési szervek</t>
  </si>
  <si>
    <t>Főépítészi feladatok</t>
  </si>
  <si>
    <t>Zalaegerszegi Egészségügyi Alapellátási Intézmény</t>
  </si>
  <si>
    <t>Zalaegerszegi Család- és Gyermekjóléti Központ</t>
  </si>
  <si>
    <t>Közgyűjteményi és Közművelődési GESZ</t>
  </si>
  <si>
    <t>19.</t>
  </si>
  <si>
    <t>Városi Sportlétesítmény Gondnokság Intézménye</t>
  </si>
  <si>
    <t>Munkaadókat terhelő járulékok és szociális hj. adó</t>
  </si>
  <si>
    <t xml:space="preserve">Dologi kiadások </t>
  </si>
  <si>
    <t>Cím    szám</t>
  </si>
  <si>
    <t>Orvos</t>
  </si>
  <si>
    <t>Vásárcsarnok</t>
  </si>
  <si>
    <t>Dologi kiadások</t>
  </si>
  <si>
    <t>Működési bevételek</t>
  </si>
  <si>
    <t>Felhalmozási bevételek</t>
  </si>
  <si>
    <t>Működési célú átvett pénzeszközök</t>
  </si>
  <si>
    <t>Felhalmozási célú átvett pénzeszközök</t>
  </si>
  <si>
    <t>Finanszírozási bevételek</t>
  </si>
  <si>
    <t>Munkaadókat terhelő járulékok és szociális hj.adó</t>
  </si>
  <si>
    <t>Bevételek összesen</t>
  </si>
  <si>
    <t>Működési költségvetés összesen:</t>
  </si>
  <si>
    <t>Felhalmozási költségvetés összesen:</t>
  </si>
  <si>
    <t>ÖNKORMÁNYZAT ÖSSZESEN:</t>
  </si>
  <si>
    <t>1.) Költségvetési szervek kiadásai</t>
  </si>
  <si>
    <t>EcoSmartCities Interreg HU-HR projekt</t>
  </si>
  <si>
    <t xml:space="preserve"> Forgatási célú belföldi értékpapírok beváltása, értékesítése</t>
  </si>
  <si>
    <t>B8121</t>
  </si>
  <si>
    <t>8.) Forgatási célú értékpapír beváltás</t>
  </si>
  <si>
    <t>Mutatók</t>
  </si>
  <si>
    <t>2020. tervezett bevétel</t>
  </si>
  <si>
    <t>Hozzájárulás jogcíme</t>
  </si>
  <si>
    <t>Forintban</t>
  </si>
  <si>
    <t>Normatíva     Ft/fő</t>
  </si>
  <si>
    <t>számított hozzájárulás</t>
  </si>
  <si>
    <t>Hozzájárulás       ezer Ft-ban</t>
  </si>
  <si>
    <t>Ft-ban</t>
  </si>
  <si>
    <t>2. melléklet szerinti jogcímek</t>
  </si>
  <si>
    <t>lakosságszám</t>
  </si>
  <si>
    <t>mutató</t>
  </si>
  <si>
    <t>I. Helyi önkormányzatok működésének általános támogatása</t>
  </si>
  <si>
    <t xml:space="preserve">1.a) önkormányzati hivatal működésének támogatása                     </t>
  </si>
  <si>
    <t>1.a) önkormányzati hivatal működésénak támogatása - beszámítás után</t>
  </si>
  <si>
    <t>1.b) település-üzemeltetéshez kapcsolódó feladataellátás támogatása</t>
  </si>
  <si>
    <t xml:space="preserve">     ba) zöldterület gazdálkodással kapcsolatos feladatok ellátásának támogatása (hektár)</t>
  </si>
  <si>
    <t xml:space="preserve">     bb) közvilágítás fenntartásának támogatása  (km)</t>
  </si>
  <si>
    <t xml:space="preserve">     bc) köztemető fenntartással kapcsolatos feladatok támogatása  (m²)</t>
  </si>
  <si>
    <r>
      <t xml:space="preserve">     bd) közutak fenntartásának támogatása  (km</t>
    </r>
    <r>
      <rPr>
        <sz val="8.1"/>
        <rFont val="Times New Roman"/>
        <family val="1"/>
      </rPr>
      <t>)</t>
    </r>
  </si>
  <si>
    <t xml:space="preserve">1.b) település-üzemeltetéshez kapcsolódó feladataellátás támogatása - beszámítás után </t>
  </si>
  <si>
    <t>1.c) egyéb kötelező önkormányzati feladatok támogatása</t>
  </si>
  <si>
    <t>1.c) egyéb kötelező önkormányzati feladatok támogatása - beszámítás után</t>
  </si>
  <si>
    <t>1.d) Lakott külterülettel kapcsolatos feladatok támogatása</t>
  </si>
  <si>
    <t>1.d) Lakott külterülettel kapcsolatos feladatok támogatása - beszámítás után</t>
  </si>
  <si>
    <t>1.e) Üdülőhelyi feladatok támogatása</t>
  </si>
  <si>
    <t>1.e) Üdülőhelyi feladatok támogatása -  beszámítás után</t>
  </si>
  <si>
    <t>V. Beszámítás összege</t>
  </si>
  <si>
    <t>I.2.Nem közművel összegyűjtött háztartási szennyvíz ártalmatlanítása</t>
  </si>
  <si>
    <t>II. Települési önkormányzatok egyes köznevelési feladatainak támogatása</t>
  </si>
  <si>
    <t>1. Óvodapedagógusok és az óvodapedagógusok nevelő munkáját közvetlenül segítők bértámogatása</t>
  </si>
  <si>
    <t xml:space="preserve">  - óvodapedagógusok átlagbérének és közterheinek elismert összege </t>
  </si>
  <si>
    <t xml:space="preserve"> - óvodapedagógusok nevelő munkáját közvetlenük segítők átlagbérének és közterheinek elismert összege </t>
  </si>
  <si>
    <t xml:space="preserve">2. Óvodaműködtetési támogatás </t>
  </si>
  <si>
    <t>5. Kiegészítő támogatás az óvodapedagógusok minősítéséből adódó többletkiadásokhoz</t>
  </si>
  <si>
    <t xml:space="preserve">  (1) Pedagógus II. kategóriába sorolt óvodapedagógusok kiegészítő támogatása</t>
  </si>
  <si>
    <t xml:space="preserve">  (2) Pedagógus II. kategóriába sorolt óvodapedagógusok kiegészítő támogatása, akik a minősítés 2020. jan-1-jei átsorolással szerezték meg</t>
  </si>
  <si>
    <t xml:space="preserve">  (2) Mesterpedagógus kategóriába sorolt óvodapedagógusok kiegészítő támogatása</t>
  </si>
  <si>
    <t>III. Települési önkormányzatok szociális és gyermekjóléti feladatainak támogatása</t>
  </si>
  <si>
    <t>III.  2.a) Család és gyermekjóléti szolgálat</t>
  </si>
  <si>
    <t>III.  2. b.) Család- és gyermekjóléti központ ( járáshoz tartozó összes településre)</t>
  </si>
  <si>
    <t xml:space="preserve">  2.  c) Szociális étkeztetés</t>
  </si>
  <si>
    <t xml:space="preserve">  2.  d) Házi segítségnyújtás</t>
  </si>
  <si>
    <t xml:space="preserve">                da) szociális segítés</t>
  </si>
  <si>
    <t xml:space="preserve">                db) személyi gondozás</t>
  </si>
  <si>
    <t xml:space="preserve"> 2. f) Időskorúak nappali intézményi  ellátása</t>
  </si>
  <si>
    <t xml:space="preserve"> 2. g) Fogyatékos és demens személyek nappali intézményi ellátása</t>
  </si>
  <si>
    <t xml:space="preserve"> 2. h)  Pszichiátriai és szenvedélybetegek nappali intézményi ellátása</t>
  </si>
  <si>
    <t xml:space="preserve"> 2. n) Óvodai és iskolai szociális segítő tevékenység támogatása</t>
  </si>
  <si>
    <t>III.3.Bölcsődében a finanszírozás szempontból elismert szakmai dolgozók bértámogatása</t>
  </si>
  <si>
    <t xml:space="preserve">       - felsőfokú végzettségű kisgyermeknevelők</t>
  </si>
  <si>
    <t xml:space="preserve">       - bölcsődei dajkák,középfokú végzettségű kisgyermeknevelők</t>
  </si>
  <si>
    <t xml:space="preserve">       - bölcsődei üzemeltetési támogatás</t>
  </si>
  <si>
    <t>III.4. települési önk. által az idős és hajléktalan személyek részére nyújtott szociális szakosított ellátási feladatok</t>
  </si>
  <si>
    <t xml:space="preserve">   a) a kötelezően foglalkoztatott szakmai dolgozók bértámogatása</t>
  </si>
  <si>
    <t xml:space="preserve">   b)  intézmény üzemeltetési támogatás</t>
  </si>
  <si>
    <t>III.5.Gyermekétkeztetés támogatása</t>
  </si>
  <si>
    <t xml:space="preserve">   aa) a finanszírozás szempontjából elismert szakmai dolgozók bértámogatása</t>
  </si>
  <si>
    <t xml:space="preserve">   ab) Gyermekétkeztetés-üzemeltetési támogatás</t>
  </si>
  <si>
    <t xml:space="preserve">    b) rászoruló gyerekek szünidei étkeztetésének támogatása</t>
  </si>
  <si>
    <t>IV. Települési önk. kulturális feladatainak támogatása</t>
  </si>
  <si>
    <t>a) megyei jogú városok közművelődési támogatása</t>
  </si>
  <si>
    <t xml:space="preserve">e) megyei hatókörű könyvtár kistelepülési könyvtári és közművelődési célú kiegészítő támogatása </t>
  </si>
  <si>
    <t>3. mellékelt: Települési önkormányzatok  kiegészítő támogatásai</t>
  </si>
  <si>
    <t>1. Működési célú támogatások</t>
  </si>
  <si>
    <t>13. Települési önkormányzatok kulturális feladatainak támogatása</t>
  </si>
  <si>
    <t xml:space="preserve">  a) megyei hatókörű városi múzeumok feldataiank támogatása ( Göcseji Múzeum)</t>
  </si>
  <si>
    <t xml:space="preserve">  b) megyei hatáskörű könyvtárak feladatainak támogatása ( (Deák Ferenc Megyei    Könyvtár és a  városi könyvtár) </t>
  </si>
  <si>
    <t>Állami hozzájárulás összesen:</t>
  </si>
  <si>
    <t>Módosított hitel/lízing összeg</t>
  </si>
  <si>
    <t>TOP és egyéb úniós projektek keretében megvalósuló projektek nem támogatott munkarészei, többletfeladatai</t>
  </si>
  <si>
    <t>2031.</t>
  </si>
  <si>
    <t>Hitelek összesen:</t>
  </si>
  <si>
    <t>2024.</t>
  </si>
  <si>
    <t>Hitelek állománya  2019. XII. 31-én</t>
  </si>
  <si>
    <t>2019. évről áthuzódó  feladatokhoz hitel igénybe vétel</t>
  </si>
  <si>
    <t>2020. évi feladatokhoz hitel igénybevétel</t>
  </si>
  <si>
    <t>2022. évi adósságszolg.</t>
  </si>
  <si>
    <t>2019. évi  várható adat (módosított ei.)</t>
  </si>
  <si>
    <t>2020. évi  eredeti előirányzat</t>
  </si>
  <si>
    <t>2020. évi eredeti előirányzat</t>
  </si>
  <si>
    <t>2020. évi terv</t>
  </si>
  <si>
    <t>2019. évi  módosított előirányzat</t>
  </si>
  <si>
    <t>2020. évi előirányzat</t>
  </si>
  <si>
    <t>Tervezési alapegység</t>
  </si>
  <si>
    <t>011130 Önkorm. és önkorm. hivatal. jogalk. és ált.ig.tev.</t>
  </si>
  <si>
    <t xml:space="preserve"> - Egerszeg kártya értékesítés</t>
  </si>
  <si>
    <t>221 902</t>
  </si>
  <si>
    <t>Szociális és igazgatási feladatok összesen:</t>
  </si>
  <si>
    <t>072112 Háziorvosi ügyeleti ellátás</t>
  </si>
  <si>
    <t xml:space="preserve"> - körzeti orvosi ügyelet fenntartásához községek hozzájárulása</t>
  </si>
  <si>
    <t>101211 Fogyatékossággal élők tartós bentlakásos ellátása</t>
  </si>
  <si>
    <t xml:space="preserve"> - Református Egyház által fizetendő bérleti díj</t>
  </si>
  <si>
    <t>Humánigazgatási feladatok összesen:</t>
  </si>
  <si>
    <t>013350 Önk-i vagyonnal való gazdálkodáshoz kapcs.fa.</t>
  </si>
  <si>
    <t xml:space="preserve"> - belterületbe vonással kapcsolatos bevétel</t>
  </si>
  <si>
    <t>Főépítészi feladatok összesen:</t>
  </si>
  <si>
    <t>081061 Szabadidős park, fürdő és strandszolgáltatás</t>
  </si>
  <si>
    <t xml:space="preserve"> - Gébárti fürdő lét. üzemelt. (Termál és Tóstrand)</t>
  </si>
  <si>
    <t xml:space="preserve"> - Aquapark üzemeltetés</t>
  </si>
  <si>
    <t>151 907</t>
  </si>
  <si>
    <t xml:space="preserve"> - ZG3 kút üzemeltetése</t>
  </si>
  <si>
    <t>151 915</t>
  </si>
  <si>
    <t>066010 Zöldterület kezelés</t>
  </si>
  <si>
    <t xml:space="preserve"> - fa értékesítés bevétele</t>
  </si>
  <si>
    <t>152 908</t>
  </si>
  <si>
    <t xml:space="preserve"> - haszonbérleti szerződések, kishaszonbérlet</t>
  </si>
  <si>
    <t>151506</t>
  </si>
  <si>
    <t>066020 Város-, községgazdálkodási egyéb szolgáltatás</t>
  </si>
  <si>
    <t xml:space="preserve"> - Zalai Közszolgáltató Nonprofit Kft. bérleti díj eszközpark használata után</t>
  </si>
  <si>
    <t xml:space="preserve"> - Széna tér zártkerti fejlesztése  pályázati támogatás (ZP-1-2019 kódszámú felhívás)</t>
  </si>
  <si>
    <t>152946</t>
  </si>
  <si>
    <t>045170 Parkoló, garázs üzemeltetése, fenntartása</t>
  </si>
  <si>
    <t xml:space="preserve"> - parkolási közszolgáltatási tevékenység ellátásával kapcsolatos bevétel</t>
  </si>
  <si>
    <t>151 910</t>
  </si>
  <si>
    <t>Városüzemelési feladatok összesen:</t>
  </si>
  <si>
    <t>052020  Szennyvíz gyűjtése, tisztítása, elhelyezése</t>
  </si>
  <si>
    <t xml:space="preserve"> - ZALAVÍZ Zrt. nem viziközmű után fizetendő bérleti díj</t>
  </si>
  <si>
    <t xml:space="preserve"> -  Zalaegerszeg keleti vízbázisról ellátott települések ívóvízminőségének javítása KEHOP projekt</t>
  </si>
  <si>
    <t xml:space="preserve"> - Zalaegerszeg nyugati vízbázisról ellátott települések ívóvízminőségének javítása KEHOP projekt</t>
  </si>
  <si>
    <t>045110 Közúti közlekedés igazgatása és támogatása</t>
  </si>
  <si>
    <t xml:space="preserve"> - SHAREPLACE Interreg Central Europe projekt pályázati támogatás</t>
  </si>
  <si>
    <t>013350 Önk-i vagyonnal való gazdálkodáshoz kapcs. fa.</t>
  </si>
  <si>
    <t xml:space="preserve"> - ELENA programhoz önerő és bérfedezet megtérülése</t>
  </si>
  <si>
    <t xml:space="preserve"> - EcoSmartCities Interreg HU-HR projekt</t>
  </si>
  <si>
    <t xml:space="preserve"> -  Hotelfejlesztés engedélyes és kiviteli terveinek elkészítéséhez támogatás</t>
  </si>
  <si>
    <t xml:space="preserve"> - TOP-7.1.1-16-H-ERFA-2019-00089 TOP CLLD Art mozi közösségi és rendezvény térré alakítása</t>
  </si>
  <si>
    <t xml:space="preserve"> - TOP-6.2.1-15- ZL1-2016-00001 Andráshidai Óvoda éptése</t>
  </si>
  <si>
    <t xml:space="preserve"> - TOP-6.6.1-15-ZL1-2016-00001 Egészségügyi alapellátás  infrastrukturális fejlesztése Zalaegerszegen</t>
  </si>
  <si>
    <t xml:space="preserve"> - TOP-6.6.2-15- ZL1-2016-00001 Szociális Alapszolgáltatások  fejlesztése Zalaegerszegen</t>
  </si>
  <si>
    <t xml:space="preserve"> - TOP-6.1.4-15-ZL1-2016-00002 Zalaegerszegi Göcseji Falumúzeum fejlesztése</t>
  </si>
  <si>
    <t xml:space="preserve"> - TOP-6.4.1-15-ZL1-2016-00001 Gyalogos és kerékpárosbarát belváros közlekedési feltételeinek megteremtése Zalaegerszegen hivatásforgalmi kerékpárutak fejlesztésével és a Kosztolányi Dezső út kétirányúsításával</t>
  </si>
  <si>
    <t xml:space="preserve"> - TOP-6.1.4 -15-ZL1-2016-00003 Zöld Zala-part Turisztikai célú kerékpárút fejlesztés a Zala Mentén és Gébárton</t>
  </si>
  <si>
    <t xml:space="preserve"> - TOP-6.1.5-15-ZL1-2016-00001 Ipari területeket feltáró utak kialakítása Zalaegerszegen</t>
  </si>
  <si>
    <t xml:space="preserve"> - TOP-6.3.2-15-ZL1-2016-00002 Gébárti-tó  és környékének rekreációs, szabadidős használatát elősegítő infrastruktúra kialakítása</t>
  </si>
  <si>
    <t xml:space="preserve"> - TOP-6.1.1-15-ZL1-2016-00001 Zalaegerszeg Északi Ipari Park feltárása és közművekkel való ellátása (részben nettó)</t>
  </si>
  <si>
    <t xml:space="preserve"> - TOP-6.1.3 -15-ZL1-2016-00001 Helyi termelői és kézműves piac kialakítása Zalaegerszegen ( nettó!)</t>
  </si>
  <si>
    <t xml:space="preserve"> - TOP-6.1.4-15-ZL1-2016-00001 "Zalaegerszeg turisztikai vonzerejének növelése a " SMART City" eszközrendszerével"</t>
  </si>
  <si>
    <t xml:space="preserve"> - TOP-6.8.2-15-ZL1-2016-00001 A vállalkozások igényeire alapuló foglalkoztatás-fejlesztési program Zalaegerszeg Megyei Jogú Városban (Foglalkoztatási paktum)</t>
  </si>
  <si>
    <t xml:space="preserve"> - TOP-6.3.2-15-ZL1-2016-00003 Városi terek élhetőbbé tétele - Vizslapark rekonstrukció</t>
  </si>
  <si>
    <t xml:space="preserve"> - TOP-6.2.1-15-ZL1-2016-00002 Zalaegerszegi Egyesített Bölcsődék Cseperedő Bölcsőde és a Zalaegerszegi Belvárosi II. számú Óvoda Petőfi utcai Tagóvodájának fejlesztése</t>
  </si>
  <si>
    <t xml:space="preserve"> - TOP 6.5.15-ZL1-2016-00003 Zalaegerszegi Ady Endre Általános Iskola, Gimnázium és Alapfokú Művészeti Iskola - többletenergiát az oktatásra</t>
  </si>
  <si>
    <t xml:space="preserve"> - TOP 6.5.1-15-ZL1-2016-0004 Landorhegyi Sportiskolai Általános Iskola energetikai korszerűsítése</t>
  </si>
  <si>
    <t xml:space="preserve"> -TOP-6.1.1-16 Zalaegerszegi Logisztikai Központ létrehozása</t>
  </si>
  <si>
    <t xml:space="preserve"> - TOP-6.1.2-16-ZL1-2017-00001 Inkubátorház bővítés Zalaegerszegen-III.ütem</t>
  </si>
  <si>
    <t xml:space="preserve"> - TOP-6.1.4--16-ZL1-2017-00002 Göcseji Múzeum épületének felújítása és kiállító tereinek fejlesztése</t>
  </si>
  <si>
    <t xml:space="preserve"> - TOP 6.1.4-16-ZL1-2017-00001 Alsóerdő komplex turisztikai fejlesztése</t>
  </si>
  <si>
    <t xml:space="preserve"> - TOP-6.1.1-16-ZL1-2017-00001 Üzemcsarnok építés a Zalaegerszeg 4815/6 hrsz-ú ingatlanon </t>
  </si>
  <si>
    <t xml:space="preserve"> -  TOP 6.9.2-16-ZL1-2017-00001 A helyi identitás és kohézió erősítésének megteremtése Zalaegerszegen</t>
  </si>
  <si>
    <t xml:space="preserve"> - TOP-7.1.1-16-H-ERFA-2019-00167 Zalaegerszeg mobil applikáció projekt</t>
  </si>
  <si>
    <t xml:space="preserve"> - TOP-6.1.4-16-ZL1-2017-00003 Helyi termelői és kézműves piac kialakítása Zalaegerszegen - Göcsej Tudásközpont (nettó fiansz.)</t>
  </si>
  <si>
    <t xml:space="preserve"> - TOP-6.5.1-16-ZL1-2017-00001 Liszt F.tagiskola energetikai korszerűsítése </t>
  </si>
  <si>
    <t xml:space="preserve"> - TOP-6.5.1-16-ZL1-2017-00005 Petőfi S. Székhelyiskola energetikai korszerűsítése </t>
  </si>
  <si>
    <t xml:space="preserve"> - TOP-6.5.1-16-ZL1-2017-00006 Dózsa Gy. tagiskola energetikai korszerűsítése </t>
  </si>
  <si>
    <t xml:space="preserve"> - Mindszenty Múzeum és Zarándokközpont fejlesztése, zalaegerszegi "Mindszenty Út" megvalósítása MVP</t>
  </si>
  <si>
    <t xml:space="preserve"> - Uszoda tervezés és megvalósítás MVP támogatásból</t>
  </si>
  <si>
    <t xml:space="preserve"> - Alsóerdei Sport- és Rekreációs Központ fejlesztése MVP támogatással</t>
  </si>
  <si>
    <t xml:space="preserve"> - MVP-s projektekhez kapcsolódó támogatási különbözet Mindszenty</t>
  </si>
  <si>
    <t xml:space="preserve"> - Hevesi Sándor Színház felújítás és korszerűsítés előkészítése MVP</t>
  </si>
  <si>
    <t xml:space="preserve"> - Új városi multifunkciós rendezvény- és sportcsarnok MVP projekt keretében</t>
  </si>
  <si>
    <t xml:space="preserve"> - KEHOP-5.4.1-16-2016-00433 Szemléletformálási programok</t>
  </si>
  <si>
    <t xml:space="preserve"> - KEHOP-1.2.1-18-2018-00024 ZMJV helyi klímastratégiájának kidolgozása, helyi klímatudatosságot erősítő szemléletformálás</t>
  </si>
  <si>
    <t xml:space="preserve"> - Elektromos vagy plug-in hybrid gépjárművek beszerzése pályázati támogatással</t>
  </si>
  <si>
    <t xml:space="preserve"> - "Infrastrukturális fejlesztések Zalaegerszegen"</t>
  </si>
  <si>
    <t>Városépítészeti feladatok összesen:</t>
  </si>
  <si>
    <t xml:space="preserve"> - ingatlaneladás </t>
  </si>
  <si>
    <t>106010 Lakóingatl. szoc.célú bérbeadása, üzemeltetése</t>
  </si>
  <si>
    <t xml:space="preserve"> - LÉSZ bérlemény üzemeltetés bevétele</t>
  </si>
  <si>
    <t xml:space="preserve"> - egyéb ingatlanhasznosítás (nem lakáscélú helyiségek bérl.díja)</t>
  </si>
  <si>
    <t xml:space="preserve"> - Inkubátorház bérleti díja</t>
  </si>
  <si>
    <t xml:space="preserve"> - volt laktanyával kapcsolatos bevétel</t>
  </si>
  <si>
    <t xml:space="preserve"> - tesztpálya területének bérleti díja</t>
  </si>
  <si>
    <t xml:space="preserve">  - Stadion bérleti díj</t>
  </si>
  <si>
    <t xml:space="preserve"> - volt Nyomda épület hasznosítása</t>
  </si>
  <si>
    <t xml:space="preserve"> - Munkásszálló bérleti díj</t>
  </si>
  <si>
    <t>066020 Város-, községgazdálkodási egyéb szolgáltatások</t>
  </si>
  <si>
    <t xml:space="preserve"> - helypénz és helybiztosítás</t>
  </si>
  <si>
    <t>051040 Nem veszélyes hulladék kezelése, ártalmatlanítása</t>
  </si>
  <si>
    <t xml:space="preserve"> - ZALA-Müllex Kft.által 2020. évre fizetett haszn. díj </t>
  </si>
  <si>
    <t>Lakásalappal kapcsolatos bevételek</t>
  </si>
  <si>
    <t>061030 Lakáshoz jutást segítő támogatások</t>
  </si>
  <si>
    <t xml:space="preserve"> - kamatmentes hitelek és kölcsön  törlesztéséből </t>
  </si>
  <si>
    <t xml:space="preserve">018030 Támogatás célú finanszírozási műveletek </t>
  </si>
  <si>
    <t xml:space="preserve"> - lakásalap  maradványának bevonása</t>
  </si>
  <si>
    <t>Vagyonkezelési feladatok összesen:</t>
  </si>
  <si>
    <t>Jogi igazgatási feladatok</t>
  </si>
  <si>
    <t xml:space="preserve"> - önkormányzat kezelésében lévő ingatlanok hasznosításából származó bevétel</t>
  </si>
  <si>
    <t>17194**</t>
  </si>
  <si>
    <t xml:space="preserve"> - közterület reklám célú bérbeadása</t>
  </si>
  <si>
    <t xml:space="preserve"> - közterületfelügyeleti bírság</t>
  </si>
  <si>
    <t xml:space="preserve"> - közterületen hagyott gépjárművek értékesítése</t>
  </si>
  <si>
    <t xml:space="preserve"> - közterület használati díj </t>
  </si>
  <si>
    <t>Jogi igazgatási feladat összesen:</t>
  </si>
  <si>
    <t>900060 Forgatási és befektetési célú finanszírozási műveletek</t>
  </si>
  <si>
    <t xml:space="preserve"> - Fejlesztési célú hitel felvétel  150 M Ft-os hitelkeretekből</t>
  </si>
  <si>
    <t xml:space="preserve"> - folyószámla  és lekötött pénzeszközök kamata</t>
  </si>
  <si>
    <t xml:space="preserve"> -Áfa visszaigénylés</t>
  </si>
  <si>
    <t xml:space="preserve"> - államkötvény beváltás</t>
  </si>
  <si>
    <t>018010 Önkormányzatok elszámolásai a központi költségvetéssel</t>
  </si>
  <si>
    <t xml:space="preserve"> - Helyi önkormányzatok működésének általános támogatása</t>
  </si>
  <si>
    <t xml:space="preserve"> - Települési önkormányzatok egyes köznevelési feladatainak tám.</t>
  </si>
  <si>
    <t xml:space="preserve"> - Települési önkormányzatok szociális és gyermekjóléti feladatainak támogatása</t>
  </si>
  <si>
    <t xml:space="preserve"> - Települési önkormányzatok kulturális feladatainak támogatása</t>
  </si>
  <si>
    <t xml:space="preserve"> - beszámítás után járó állami támogatás</t>
  </si>
  <si>
    <t>900020 Önkormányzatok funkcióra nem sorolható bevételei áht-n kívűlről</t>
  </si>
  <si>
    <t xml:space="preserve"> - iparűzési adó</t>
  </si>
  <si>
    <t xml:space="preserve"> - gépjárműadó</t>
  </si>
  <si>
    <t xml:space="preserve"> - idegenforgalmi adó</t>
  </si>
  <si>
    <t xml:space="preserve"> - talajterhelési díj</t>
  </si>
  <si>
    <t xml:space="preserve"> - építmény adó</t>
  </si>
  <si>
    <t xml:space="preserve"> - kommunális adó</t>
  </si>
  <si>
    <t>082042 Könyvtári állomány gyarapítása, nyilvánt.</t>
  </si>
  <si>
    <t xml:space="preserve"> - Deák F. Megyei és Városi Könyvtár részére  megelőlegezett ált.forgalmi adó visszafizetése</t>
  </si>
  <si>
    <t>082061 Múzeumi gyűjteményi tevékenység</t>
  </si>
  <si>
    <t xml:space="preserve"> - Göcseji Múzeum részére megelőlegezett támogatás visszafizetése</t>
  </si>
  <si>
    <t>Pénzügyi lebonyolítás összesen:</t>
  </si>
  <si>
    <t xml:space="preserve"> - Építéshatósági feladatok</t>
  </si>
  <si>
    <t>Polgármesteri Kabinet összesen:</t>
  </si>
  <si>
    <t>feladat jellege</t>
  </si>
  <si>
    <t>Kiadás összesen</t>
  </si>
  <si>
    <t xml:space="preserve">Önkormányzat </t>
  </si>
  <si>
    <t>105010 Munkanélküli aktív korúak ellátásai</t>
  </si>
  <si>
    <t xml:space="preserve"> - megélhetési támogatás</t>
  </si>
  <si>
    <t>106020 Lakásfenntartással, lakhatással összefüggő ellátások</t>
  </si>
  <si>
    <t xml:space="preserve"> - lakásfenntartási segély</t>
  </si>
  <si>
    <t xml:space="preserve"> - önkormányzati bérlakásban élők lakásfenntartási segélye Lakásalapból</t>
  </si>
  <si>
    <t>107060 Egyéb szociális pénzbeli ellátások, támogatások</t>
  </si>
  <si>
    <t xml:space="preserve"> - gyermekétkeztetési támogatás</t>
  </si>
  <si>
    <t xml:space="preserve"> - átmeneti segély</t>
  </si>
  <si>
    <t xml:space="preserve"> - egyszeri nevelési támogatás</t>
  </si>
  <si>
    <t xml:space="preserve"> - méltányossági segély</t>
  </si>
  <si>
    <t xml:space="preserve"> - szociális krízis alap</t>
  </si>
  <si>
    <t xml:space="preserve"> - tüzifa támogatás</t>
  </si>
  <si>
    <t>103010 Elhunyt személyek hátramaradottainak pénzbeli ellátása</t>
  </si>
  <si>
    <t xml:space="preserve"> - temetési segély</t>
  </si>
  <si>
    <t xml:space="preserve"> - lakhatási krízis alap Lakásalapból</t>
  </si>
  <si>
    <t xml:space="preserve"> - gyógyszertámogatás</t>
  </si>
  <si>
    <t xml:space="preserve"> - gyógyászati segédeszköz támogatás</t>
  </si>
  <si>
    <t xml:space="preserve"> - köztemetés</t>
  </si>
  <si>
    <t>094260 Hallgatói és oktatói ösztöndíjak, egyéb juttatások</t>
  </si>
  <si>
    <t xml:space="preserve"> - Bursa Hungarica ösztöndíj</t>
  </si>
  <si>
    <t xml:space="preserve"> - lakásgazdálkodási feladatokra</t>
  </si>
  <si>
    <t>104042 Család- és gyermekjóléti szolgálat</t>
  </si>
  <si>
    <t xml:space="preserve"> - Családsegítő Szolgálathoz krízissegélyezés</t>
  </si>
  <si>
    <t xml:space="preserve"> - Egerszegkártya</t>
  </si>
  <si>
    <t xml:space="preserve"> - Nemzedékek kézfogása</t>
  </si>
  <si>
    <t>22190**</t>
  </si>
  <si>
    <t>032020 Tűz- és katasztrófavéd. tevékenység</t>
  </si>
  <si>
    <t xml:space="preserve"> - helyi védelmi igazgatás</t>
  </si>
  <si>
    <t>109010 Szociális szolgáltatás igazgatása</t>
  </si>
  <si>
    <t xml:space="preserve"> - "Lakhatásért" Közalapítvány támogatása</t>
  </si>
  <si>
    <t>Szociális és igazgatási fa.működési kiadás összesen:</t>
  </si>
  <si>
    <t>Beruházási és felújítási kiadások:</t>
  </si>
  <si>
    <t>1./1</t>
  </si>
  <si>
    <t>Önkormányzat által nyújtott lakástámogatás első lakáshoz jutók részére  (Lakásalapból)</t>
  </si>
  <si>
    <t>2019. évről áthúzódó feladat</t>
  </si>
  <si>
    <t>1.a/1</t>
  </si>
  <si>
    <t>Családok otthonteremtési kedvezménye (Lakásalap)</t>
  </si>
  <si>
    <t>1.a/2</t>
  </si>
  <si>
    <t>Kamatmentes kölcsön az ideiglenesen nehéz helyzetbe került zeg-i polgárok számára (Lakásalapból)</t>
  </si>
  <si>
    <t>Szociális és igazgatási fa. kiadásai összesen:</t>
  </si>
  <si>
    <t xml:space="preserve">               </t>
  </si>
  <si>
    <t>Oktatási feladatok</t>
  </si>
  <si>
    <t>098010 Oktatás igazgatása</t>
  </si>
  <si>
    <t xml:space="preserve"> - Zalaegerszegi Szakképzési Centrum részére támogatás szakképzési ösztöndíj céljára</t>
  </si>
  <si>
    <t xml:space="preserve"> - intézmények és civil szervezetek támogatása, rendezvényeik finanszírozása</t>
  </si>
  <si>
    <t xml:space="preserve"> - díszokleveles pedagógusok ünnepsége és jutalmazása</t>
  </si>
  <si>
    <t xml:space="preserve"> - Zeg.Felsőfokú Oktatásáért Közalapítvány támogatása</t>
  </si>
  <si>
    <t>- Támogatás a Zalaegerszegi Tankerületi Központ részére a Zrínyi matematikai verseny lebonyolítására</t>
  </si>
  <si>
    <t xml:space="preserve"> - nyári táboroztatás</t>
  </si>
  <si>
    <t>Kulturális és ifjúsági feladatok</t>
  </si>
  <si>
    <t>084070 A fiatalok társ. integrációját segítő struktúra, szakmai szolgált. fejlesztése, működtetése</t>
  </si>
  <si>
    <t xml:space="preserve"> - ifjúsági rendezvények</t>
  </si>
  <si>
    <t xml:space="preserve"> - Zalaegerszegi Városi Diákönkormányzat </t>
  </si>
  <si>
    <t xml:space="preserve"> - Zalaegerszegi Városi Diáknapok</t>
  </si>
  <si>
    <t xml:space="preserve"> - Zalaegerszegi Egyetemisták Egyesülete</t>
  </si>
  <si>
    <t xml:space="preserve"> - Zalaegerszegi Ifjúsági Kerekasztal</t>
  </si>
  <si>
    <t xml:space="preserve"> - UNICEF gyermekbarát település pályázat</t>
  </si>
  <si>
    <t xml:space="preserve"> - felsőoktatási ösztöndíj és támogatás</t>
  </si>
  <si>
    <t>074052 Kábítószer megelőzés programja</t>
  </si>
  <si>
    <t xml:space="preserve"> - Zalaegerszegi Kábítószerügyi Egyeztető Fórum</t>
  </si>
  <si>
    <t>082091 Közművelődés - közösségi és társ. részvétel fejleszt.</t>
  </si>
  <si>
    <t xml:space="preserve"> - Magyar Kultúra Napja</t>
  </si>
  <si>
    <t xml:space="preserve"> - Fazekas-keramikus találkozó</t>
  </si>
  <si>
    <t xml:space="preserve"> - Egerszeg búcsú</t>
  </si>
  <si>
    <t xml:space="preserve"> - Betlehem működtetése</t>
  </si>
  <si>
    <t xml:space="preserve"> - Zalaegerszegi Rendezvényszervező Kft. működési támogatása</t>
  </si>
  <si>
    <t xml:space="preserve"> - Keresztury Emlékbizottság</t>
  </si>
  <si>
    <t xml:space="preserve"> - Gébárti Művésztelep</t>
  </si>
  <si>
    <t xml:space="preserve"> -  táncház mozgalom</t>
  </si>
  <si>
    <t xml:space="preserve"> -  Népi hang-színek kiadvány</t>
  </si>
  <si>
    <t xml:space="preserve">  - komolyzenei hétvége</t>
  </si>
  <si>
    <t>- Gála open</t>
  </si>
  <si>
    <t>- 10 éves sajtófotó kiállítás és album</t>
  </si>
  <si>
    <t>- Trianon 100. évforduló</t>
  </si>
  <si>
    <t xml:space="preserve"> - Zalaegerszegi Szimfonikus Zenekar támogatása</t>
  </si>
  <si>
    <t xml:space="preserve"> - '47-es Honvéd Zászlóalj Hagyományőrző Egyesület támogatása</t>
  </si>
  <si>
    <t xml:space="preserve"> - Andráshidai közösségi ház működtetés</t>
  </si>
  <si>
    <t>084031 Civil szervezetek műk. támogatása</t>
  </si>
  <si>
    <t xml:space="preserve"> - Zalai Civil Életért Közhasznú Egy.támogatása (Civil ház működtetése)</t>
  </si>
  <si>
    <t xml:space="preserve"> - Pannon Tükör kulturális folyóirat támogatása</t>
  </si>
  <si>
    <t xml:space="preserve"> - önálló kulturális egyesületek, együttesek</t>
  </si>
  <si>
    <t xml:space="preserve"> - peremkerületek támogatása</t>
  </si>
  <si>
    <t xml:space="preserve"> - Zalai Táncegyüttes Egyesület támogatás</t>
  </si>
  <si>
    <t xml:space="preserve"> - Zalegerszeg Kultúrájáért Közalapítvány támogatása</t>
  </si>
  <si>
    <t xml:space="preserve"> - Zalaegerszegi Honvéd Klub támogatása</t>
  </si>
  <si>
    <t xml:space="preserve"> - "Street Food" hétvége</t>
  </si>
  <si>
    <t xml:space="preserve"> - városi farsang megrendezése</t>
  </si>
  <si>
    <t>082030 Művészeti tevékenység</t>
  </si>
  <si>
    <t xml:space="preserve"> - művészeti ösztöndíjak</t>
  </si>
  <si>
    <t>Egészségügyi és humánigazgatási feladatok</t>
  </si>
  <si>
    <t>101211 Fogyatékosággal élők tartós bentlakásos ellátása</t>
  </si>
  <si>
    <t xml:space="preserve"> -Fogyatékos Otthon működtetése</t>
  </si>
  <si>
    <t xml:space="preserve"> - Idősek Otthona férőhely megváltás visszafizetése</t>
  </si>
  <si>
    <t>084010 Társ.tev., esélyegyenlőséggel, érdekképv., nemzetiségekkel, egyházakkal kapcs. felad.igazg.</t>
  </si>
  <si>
    <t xml:space="preserve"> - szociális és egészségügyi rendezvények szervezése</t>
  </si>
  <si>
    <t>072311 Fogorvosi alapellátás</t>
  </si>
  <si>
    <t xml:space="preserve"> - fogászati alapellátás 2018. évi önkormányzati támogatása</t>
  </si>
  <si>
    <t xml:space="preserve"> - fogászati ügyelet támogatása</t>
  </si>
  <si>
    <t xml:space="preserve"> - Városi Idősügyi Tanács feladatai</t>
  </si>
  <si>
    <t xml:space="preserve"> -   egyéb szociális szolgáltatás</t>
  </si>
  <si>
    <t xml:space="preserve"> -  címpótlék a szociális intézményekben</t>
  </si>
  <si>
    <t xml:space="preserve"> -  egészségügyi és szociális ágazat pályázati kerete</t>
  </si>
  <si>
    <t>Sport feladatok</t>
  </si>
  <si>
    <t>081041 Versenysport- és utánpótlás-nevelési tevékenység</t>
  </si>
  <si>
    <t xml:space="preserve"> - ZTE FC Zrt.  és  Sportszolg. Kft.támogatása </t>
  </si>
  <si>
    <t xml:space="preserve"> - ZTE KK. Kft. támogatás </t>
  </si>
  <si>
    <t xml:space="preserve"> - Zeg. Jégsportjáért Alapítvány támogatása</t>
  </si>
  <si>
    <t>081043 Iskolai, diáksport-tevékenység és támogatása</t>
  </si>
  <si>
    <t xml:space="preserve"> - DO rendezvények lebonyolítása</t>
  </si>
  <si>
    <t xml:space="preserve"> - alapfokú versenyek rendezése és  támogatása</t>
  </si>
  <si>
    <t xml:space="preserve"> - országos DO. zalaegerszegi rendezvényei</t>
  </si>
  <si>
    <t xml:space="preserve"> - úszásoktatás támogatása</t>
  </si>
  <si>
    <t>081045 Szabadidősport-tevékenység és támogatása</t>
  </si>
  <si>
    <t xml:space="preserve"> - szabadidősport klubok támogatása</t>
  </si>
  <si>
    <t xml:space="preserve">  - Andráshidai SC működési és sportlétesítmény üzemeltetés tám.</t>
  </si>
  <si>
    <t xml:space="preserve"> - Botfai LSC sportlétesítmény üzemeltetés tám.</t>
  </si>
  <si>
    <t xml:space="preserve"> - Páterdomb LSC sportlétesítmény üzemeltetési tám.</t>
  </si>
  <si>
    <t xml:space="preserve"> - Csuti SK sportlétesítmény üzemeltetés támogatása</t>
  </si>
  <si>
    <t xml:space="preserve"> - Police Ola LSK sportlétesítmény bérleti díja</t>
  </si>
  <si>
    <t xml:space="preserve"> - Csácsbozsok NSE sportlét.bérleti díj</t>
  </si>
  <si>
    <t xml:space="preserve"> - Vorhotai LSC sportlétesítmény üzemeltetés támogatása</t>
  </si>
  <si>
    <t xml:space="preserve"> - sport- és humánigazgatási feladatok</t>
  </si>
  <si>
    <t>081041 Versenysport- és utánpótlás - nevelés tevékenység</t>
  </si>
  <si>
    <t xml:space="preserve"> - Zeg. Úszóklub támogatása</t>
  </si>
  <si>
    <t xml:space="preserve"> - Zeg. Triatlon Klub támogatása</t>
  </si>
  <si>
    <t xml:space="preserve"> - Zalaegerszegi Atlétikai Club támogatása</t>
  </si>
  <si>
    <t xml:space="preserve"> - Szűcs Valdó olimpiai felkészülés támogatása</t>
  </si>
  <si>
    <t xml:space="preserve"> - ZTE Teniszklub támogatása</t>
  </si>
  <si>
    <t xml:space="preserve"> - ZTE Röplabda Klub támogatása</t>
  </si>
  <si>
    <t xml:space="preserve"> - Zeg-i Súlyemelő Klub támogatása</t>
  </si>
  <si>
    <t xml:space="preserve"> - Zalaegerszegi Teke Klub támogatása</t>
  </si>
  <si>
    <t xml:space="preserve"> - ZTE ZÁÉV Teke Klub támogatása</t>
  </si>
  <si>
    <t xml:space="preserve"> - ZTE Női Kosárlabda Klub Kft.támogatása</t>
  </si>
  <si>
    <t xml:space="preserve"> - Zalaegerszegi Vívó Egylet támogatása</t>
  </si>
  <si>
    <t xml:space="preserve"> - Zalaegerszegi Kerékpáros SE támogatása</t>
  </si>
  <si>
    <t xml:space="preserve"> -  Mányoki Attila versenyeinek támogatása (ZKSE)</t>
  </si>
  <si>
    <t xml:space="preserve"> - Csuti SK támogatása</t>
  </si>
  <si>
    <t xml:space="preserve"> - Zalaegerszegi Judo SE támogatása</t>
  </si>
  <si>
    <t xml:space="preserve"> - ZTC (Tájfutó Club) támogatása</t>
  </si>
  <si>
    <t xml:space="preserve"> - ZKSE verseny rendezése</t>
  </si>
  <si>
    <t xml:space="preserve"> - Göcsej Kupa</t>
  </si>
  <si>
    <t xml:space="preserve"> - Horgászegyesületek Z.M. Szövetsége támogatása</t>
  </si>
  <si>
    <t xml:space="preserve"> - Őshonos halfauna fejlesztése Gébárton (pénzeszköz átadás a Horgászegyesületek Zala megyei Szövetsége részére) </t>
  </si>
  <si>
    <t>- Zala Megyei Sportszövetségek Egyesülése működési támogatása</t>
  </si>
  <si>
    <t>- Zalaegerszegi Torna Egylet 100 éves jubilemiumi évfordulója</t>
  </si>
  <si>
    <t xml:space="preserve"> - Restart sport fesztivál</t>
  </si>
  <si>
    <t xml:space="preserve"> - Zalaegerszegi Thai  Box   SE támogatása</t>
  </si>
  <si>
    <t xml:space="preserve"> - Toriki KHKE támogatása</t>
  </si>
  <si>
    <t xml:space="preserve"> - Zalaegerszegi SHOTOKAN Karate Egyesület támogatás</t>
  </si>
  <si>
    <t xml:space="preserve"> - Egerszegi Kézilabda Klub támogatása</t>
  </si>
  <si>
    <t xml:space="preserve"> - rendezvények támogatása</t>
  </si>
  <si>
    <t>081030 Sportlétes., edzőtáborok működtetése és fejlesztése</t>
  </si>
  <si>
    <t xml:space="preserve"> - Sportcsarnok és környéke igénybevétel miatti kiadás</t>
  </si>
  <si>
    <t xml:space="preserve"> - Sportlétesítmények üzemeltetésének támogatása</t>
  </si>
  <si>
    <t xml:space="preserve"> - Sportlétesítmények igénybevételének támogatása</t>
  </si>
  <si>
    <t>Humánigazgatási feladatok működési kiadásai:</t>
  </si>
  <si>
    <t>1./1.</t>
  </si>
  <si>
    <t xml:space="preserve">              Óvodák </t>
  </si>
  <si>
    <t>1./1./1</t>
  </si>
  <si>
    <t>"Nemzeti Ovi-Sport Program" című pályázaton való részvétel (Bazitai, Ságodi és Szivárvány téri tagóvodák) önrész és előkészítő munkák</t>
  </si>
  <si>
    <t>1./1./2</t>
  </si>
  <si>
    <t>Andráshidai Óvoda eszközfejlesztése</t>
  </si>
  <si>
    <t>1./1./3</t>
  </si>
  <si>
    <t>Landorhegyi óvoda eszközfejlesztés</t>
  </si>
  <si>
    <t>1./1./4</t>
  </si>
  <si>
    <t>Ságodi ovifoci pálya előkészítés</t>
  </si>
  <si>
    <t>1./1./5</t>
  </si>
  <si>
    <t>Bazitai ovifoci pálya előkészítés</t>
  </si>
  <si>
    <t>1./1./6</t>
  </si>
  <si>
    <t xml:space="preserve">Csácsi ovifoci  pálya előkészítés </t>
  </si>
  <si>
    <t>1./1./7</t>
  </si>
  <si>
    <t>Mikes Óvoda csoportszoba felújítás</t>
  </si>
  <si>
    <t>1./1./8</t>
  </si>
  <si>
    <t>Napsugár utcai valamint Űrhajós óvoda, bölcsőde intézményi fejlesztések</t>
  </si>
  <si>
    <t>1./1./9</t>
  </si>
  <si>
    <t>Óvodák felújítása</t>
  </si>
  <si>
    <t>1./2.</t>
  </si>
  <si>
    <t xml:space="preserve">             Általános iskolák</t>
  </si>
  <si>
    <t>1./2/1</t>
  </si>
  <si>
    <t>Öveges József Általános Iskola eszközfejlesztése</t>
  </si>
  <si>
    <t>1./2/2</t>
  </si>
  <si>
    <t>Ady Iskola intézményi fejlesztések támogatása</t>
  </si>
  <si>
    <t>1./2/3</t>
  </si>
  <si>
    <t>Petőfi Iskola  intézményi fejlesztések támogatása</t>
  </si>
  <si>
    <t>1./2/4</t>
  </si>
  <si>
    <t>Liszt Ferenc Ált. Iskola eszközbeszerzés</t>
  </si>
  <si>
    <t>1./2/5</t>
  </si>
  <si>
    <t>Liszt iskola Kertmozi elosztószekrény és kábelkiépítés</t>
  </si>
  <si>
    <t>1./2/6</t>
  </si>
  <si>
    <t>Liszt Ferenc Általásos Iskola támogatás - "Szupermenza" kialakítására</t>
  </si>
  <si>
    <t>1./2/7</t>
  </si>
  <si>
    <t>1./2/8</t>
  </si>
  <si>
    <t>1./3.</t>
  </si>
  <si>
    <r>
      <t xml:space="preserve">            </t>
    </r>
    <r>
      <rPr>
        <b/>
        <i/>
        <sz val="10"/>
        <rFont val="Times New Roman"/>
        <family val="1"/>
      </rPr>
      <t>Középiskolák</t>
    </r>
  </si>
  <si>
    <t>1./3./1</t>
  </si>
  <si>
    <t>Csány László KSZK  informatikai eszközök beszerzése</t>
  </si>
  <si>
    <t>2./1</t>
  </si>
  <si>
    <t>Apáczai udvarán lévő kosárlabda pálya kialakítása, kapu építés, palánk felállítása</t>
  </si>
  <si>
    <t>2./2</t>
  </si>
  <si>
    <t>Doni emléktábla</t>
  </si>
  <si>
    <t>Városi Hangverseny és Kiállító Terem belső festés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</si>
</sst>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_-;\-* #,##0.00_-;_-* &quot;-&quot;??_-;_-@_-"/>
    <numFmt numFmtId="165" formatCode="0.0"/>
    <numFmt numFmtId="166" formatCode="#,##0.0"/>
    <numFmt numFmtId="167" formatCode="_-* #,##0\ _F_t_-;\-* #,##0\ _F_t_-;_-* &quot;-&quot;??\ _F_t_-;_-@_-"/>
    <numFmt numFmtId="168" formatCode="_-* #,##0_-;\-* #,##0_-;_-* &quot;-&quot;??_-;_-@_-"/>
  </numFmts>
  <fonts count="84">
    <font>
      <sz val="10"/>
      <name val="Times New Roman CE"/>
      <family val="0"/>
    </font>
    <font>
      <sz val="11"/>
      <color indexed="8"/>
      <name val="Calibri"/>
      <family val="2"/>
    </font>
    <font>
      <b/>
      <i/>
      <sz val="10"/>
      <name val="Times New Roman CE"/>
      <family val="0"/>
    </font>
    <font>
      <sz val="10"/>
      <name val="Arial CE"/>
      <family val="0"/>
    </font>
    <font>
      <sz val="10"/>
      <name val="MS Sans Serif"/>
      <family val="2"/>
    </font>
    <font>
      <sz val="9"/>
      <name val="Arial CE"/>
      <family val="2"/>
    </font>
    <font>
      <b/>
      <i/>
      <sz val="9"/>
      <name val="Arial CE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sz val="9"/>
      <name val="MS Sans Serif"/>
      <family val="2"/>
    </font>
    <font>
      <i/>
      <sz val="9"/>
      <name val="Arial CE"/>
      <family val="2"/>
    </font>
    <font>
      <sz val="10"/>
      <name val="Arial"/>
      <family val="2"/>
    </font>
    <font>
      <sz val="9"/>
      <name val="Times New Roman CE"/>
      <family val="0"/>
    </font>
    <font>
      <b/>
      <sz val="10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Tahoma"/>
      <family val="2"/>
    </font>
    <font>
      <sz val="10"/>
      <color indexed="9"/>
      <name val="Tahoma"/>
      <family val="2"/>
    </font>
    <font>
      <sz val="10"/>
      <color indexed="62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0"/>
      <color indexed="9"/>
      <name val="Tahoma"/>
      <family val="2"/>
    </font>
    <font>
      <sz val="10"/>
      <color indexed="10"/>
      <name val="Tahoma"/>
      <family val="2"/>
    </font>
    <font>
      <sz val="10"/>
      <color indexed="52"/>
      <name val="Tahoma"/>
      <family val="2"/>
    </font>
    <font>
      <sz val="10"/>
      <color indexed="17"/>
      <name val="Tahoma"/>
      <family val="2"/>
    </font>
    <font>
      <b/>
      <sz val="10"/>
      <color indexed="63"/>
      <name val="Tahoma"/>
      <family val="2"/>
    </font>
    <font>
      <i/>
      <sz val="10"/>
      <color indexed="23"/>
      <name val="Tahoma"/>
      <family val="2"/>
    </font>
    <font>
      <b/>
      <sz val="10"/>
      <color indexed="8"/>
      <name val="Tahoma"/>
      <family val="2"/>
    </font>
    <font>
      <sz val="10"/>
      <color indexed="20"/>
      <name val="Tahoma"/>
      <family val="2"/>
    </font>
    <font>
      <sz val="10"/>
      <color indexed="60"/>
      <name val="Tahoma"/>
      <family val="2"/>
    </font>
    <font>
      <b/>
      <sz val="10"/>
      <color indexed="52"/>
      <name val="Tahoma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9"/>
      <name val="Times New Roman CE"/>
      <family val="0"/>
    </font>
    <font>
      <b/>
      <sz val="10"/>
      <name val="MS Sans Serif"/>
      <family val="0"/>
    </font>
    <font>
      <i/>
      <sz val="9"/>
      <name val="Times New Roman"/>
      <family val="1"/>
    </font>
    <font>
      <b/>
      <i/>
      <sz val="10"/>
      <name val="Arial CE"/>
      <family val="2"/>
    </font>
    <font>
      <b/>
      <i/>
      <sz val="8"/>
      <name val="Times New Roman CE"/>
      <family val="1"/>
    </font>
    <font>
      <sz val="12"/>
      <name val="Times New Roman"/>
      <family val="1"/>
    </font>
    <font>
      <b/>
      <i/>
      <sz val="12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i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8.1"/>
      <name val="Times New Roman"/>
      <family val="1"/>
    </font>
    <font>
      <i/>
      <sz val="10"/>
      <name val="MS Sans Serif"/>
      <family val="2"/>
    </font>
    <font>
      <sz val="9"/>
      <color indexed="8"/>
      <name val="Times New Roman"/>
      <family val="1"/>
    </font>
    <font>
      <sz val="11"/>
      <name val="Times New Roman"/>
      <family val="1"/>
    </font>
    <font>
      <strike/>
      <sz val="10"/>
      <name val="Times New Roman"/>
      <family val="1"/>
    </font>
    <font>
      <strike/>
      <sz val="10"/>
      <color indexed="53"/>
      <name val="Times New Roman"/>
      <family val="1"/>
    </font>
    <font>
      <sz val="11"/>
      <color indexed="8"/>
      <name val="Times New Roman"/>
      <family val="1"/>
    </font>
    <font>
      <sz val="9"/>
      <color indexed="10"/>
      <name val="Arial CE"/>
      <family val="2"/>
    </font>
    <font>
      <sz val="10"/>
      <color indexed="8"/>
      <name val="Times New Roman"/>
      <family val="1"/>
    </font>
    <font>
      <b/>
      <i/>
      <sz val="9"/>
      <color indexed="10"/>
      <name val="Times New Roman"/>
      <family val="1"/>
    </font>
    <font>
      <b/>
      <i/>
      <sz val="8"/>
      <name val="Arial CE"/>
      <family val="2"/>
    </font>
    <font>
      <sz val="8"/>
      <name val="Arial CE"/>
      <family val="2"/>
    </font>
    <font>
      <sz val="8"/>
      <name val="Times New Roman CE"/>
      <family val="0"/>
    </font>
    <font>
      <i/>
      <sz val="10"/>
      <name val="Times New Roman"/>
      <family val="1"/>
    </font>
    <font>
      <sz val="9"/>
      <name val="Arial"/>
      <family val="2"/>
    </font>
    <font>
      <sz val="9"/>
      <color indexed="10"/>
      <name val="Arial"/>
      <family val="2"/>
    </font>
    <font>
      <i/>
      <sz val="9"/>
      <color indexed="10"/>
      <name val="Times New Roman"/>
      <family val="1"/>
    </font>
    <font>
      <i/>
      <sz val="9"/>
      <name val="Arial"/>
      <family val="2"/>
    </font>
  </fonts>
  <fills count="50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n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n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thin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/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/>
    </border>
    <border>
      <left/>
      <right/>
      <top style="thin"/>
      <bottom style="thin"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/>
      <bottom style="thin"/>
    </border>
    <border>
      <left style="thin"/>
      <right style="thin"/>
      <top style="medium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/>
      <right/>
      <top/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>
        <color indexed="8"/>
      </right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/>
      <top/>
      <bottom/>
    </border>
    <border>
      <left style="medium"/>
      <right style="medium"/>
      <top style="medium"/>
      <bottom/>
    </border>
    <border>
      <left style="thin"/>
      <right style="thin"/>
      <top style="thin">
        <color indexed="8"/>
      </top>
      <bottom style="thin"/>
    </border>
    <border>
      <left/>
      <right/>
      <top style="thin"/>
      <bottom/>
    </border>
  </borders>
  <cellStyleXfs count="2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19" fillId="4" borderId="0" applyNumberFormat="0" applyBorder="0" applyAlignment="0" applyProtection="0"/>
    <xf numFmtId="0" fontId="1" fillId="5" borderId="0" applyNumberFormat="0" applyBorder="0" applyAlignment="0" applyProtection="0"/>
    <xf numFmtId="0" fontId="19" fillId="6" borderId="0" applyNumberFormat="0" applyBorder="0" applyAlignment="0" applyProtection="0"/>
    <xf numFmtId="0" fontId="1" fillId="7" borderId="0" applyNumberFormat="0" applyBorder="0" applyAlignment="0" applyProtection="0"/>
    <xf numFmtId="0" fontId="19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" fillId="21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17" borderId="0" applyNumberFormat="0" applyBorder="0" applyAlignment="0" applyProtection="0"/>
    <xf numFmtId="0" fontId="1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20" fillId="27" borderId="0" applyNumberFormat="0" applyBorder="0" applyAlignment="0" applyProtection="0"/>
    <xf numFmtId="0" fontId="37" fillId="28" borderId="0" applyNumberFormat="0" applyBorder="0" applyAlignment="0" applyProtection="0"/>
    <xf numFmtId="0" fontId="20" fillId="20" borderId="0" applyNumberFormat="0" applyBorder="0" applyAlignment="0" applyProtection="0"/>
    <xf numFmtId="0" fontId="37" fillId="21" borderId="0" applyNumberFormat="0" applyBorder="0" applyAlignment="0" applyProtection="0"/>
    <xf numFmtId="0" fontId="20" fillId="22" borderId="0" applyNumberFormat="0" applyBorder="0" applyAlignment="0" applyProtection="0"/>
    <xf numFmtId="0" fontId="37" fillId="23" borderId="0" applyNumberFormat="0" applyBorder="0" applyAlignment="0" applyProtection="0"/>
    <xf numFmtId="0" fontId="20" fillId="29" borderId="0" applyNumberFormat="0" applyBorder="0" applyAlignment="0" applyProtection="0"/>
    <xf numFmtId="0" fontId="37" fillId="30" borderId="0" applyNumberFormat="0" applyBorder="0" applyAlignment="0" applyProtection="0"/>
    <xf numFmtId="0" fontId="20" fillId="2" borderId="0" applyNumberFormat="0" applyBorder="0" applyAlignment="0" applyProtection="0"/>
    <xf numFmtId="0" fontId="37" fillId="31" borderId="0" applyNumberFormat="0" applyBorder="0" applyAlignment="0" applyProtection="0"/>
    <xf numFmtId="0" fontId="20" fillId="32" borderId="0" applyNumberFormat="0" applyBorder="0" applyAlignment="0" applyProtection="0"/>
    <xf numFmtId="0" fontId="37" fillId="33" borderId="0" applyNumberFormat="0" applyBorder="0" applyAlignment="0" applyProtection="0"/>
    <xf numFmtId="0" fontId="37" fillId="27" borderId="0" applyNumberFormat="0" applyBorder="0" applyAlignment="0" applyProtection="0"/>
    <xf numFmtId="0" fontId="37" fillId="20" borderId="0" applyNumberFormat="0" applyBorder="0" applyAlignment="0" applyProtection="0"/>
    <xf numFmtId="0" fontId="37" fillId="22" borderId="0" applyNumberFormat="0" applyBorder="0" applyAlignment="0" applyProtection="0"/>
    <xf numFmtId="0" fontId="37" fillId="29" borderId="0" applyNumberFormat="0" applyBorder="0" applyAlignment="0" applyProtection="0"/>
    <xf numFmtId="0" fontId="37" fillId="2" borderId="0" applyNumberFormat="0" applyBorder="0" applyAlignment="0" applyProtection="0"/>
    <xf numFmtId="0" fontId="37" fillId="32" borderId="0" applyNumberFormat="0" applyBorder="0" applyAlignment="0" applyProtection="0"/>
    <xf numFmtId="0" fontId="37" fillId="25" borderId="0" applyNumberFormat="0" applyBorder="0" applyAlignment="0" applyProtection="0"/>
    <xf numFmtId="0" fontId="37" fillId="34" borderId="0" applyNumberFormat="0" applyBorder="0" applyAlignment="0" applyProtection="0"/>
    <xf numFmtId="0" fontId="37" fillId="26" borderId="0" applyNumberFormat="0" applyBorder="0" applyAlignment="0" applyProtection="0"/>
    <xf numFmtId="0" fontId="37" fillId="29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8" fillId="6" borderId="0" applyNumberFormat="0" applyBorder="0" applyAlignment="0" applyProtection="0"/>
    <xf numFmtId="0" fontId="21" fillId="14" borderId="1" applyNumberFormat="0" applyAlignment="0" applyProtection="0"/>
    <xf numFmtId="0" fontId="46" fillId="15" borderId="1" applyNumberFormat="0" applyAlignment="0" applyProtection="0"/>
    <xf numFmtId="0" fontId="39" fillId="35" borderId="1" applyNumberFormat="0" applyAlignment="0" applyProtection="0"/>
    <xf numFmtId="0" fontId="40" fillId="16" borderId="2" applyNumberFormat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43" fillId="0" borderId="4" applyNumberFormat="0" applyFill="0" applyAlignment="0" applyProtection="0"/>
    <xf numFmtId="0" fontId="24" fillId="0" borderId="5" applyNumberFormat="0" applyFill="0" applyAlignment="0" applyProtection="0"/>
    <xf numFmtId="0" fontId="44" fillId="0" borderId="6" applyNumberFormat="0" applyFill="0" applyAlignment="0" applyProtection="0"/>
    <xf numFmtId="0" fontId="25" fillId="0" borderId="7" applyNumberFormat="0" applyFill="0" applyAlignment="0" applyProtection="0"/>
    <xf numFmtId="0" fontId="4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6" fillId="16" borderId="2" applyNumberFormat="0" applyAlignment="0" applyProtection="0"/>
    <xf numFmtId="0" fontId="40" fillId="36" borderId="2" applyNumberFormat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2" fillId="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5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47" fillId="0" borderId="9" applyNumberFormat="0" applyFill="0" applyAlignment="0" applyProtection="0"/>
    <xf numFmtId="0" fontId="46" fillId="14" borderId="1" applyNumberFormat="0" applyAlignment="0" applyProtection="0"/>
    <xf numFmtId="0" fontId="15" fillId="37" borderId="10" applyNumberFormat="0" applyFont="0" applyAlignment="0" applyProtection="0"/>
    <xf numFmtId="0" fontId="3" fillId="38" borderId="10" applyNumberFormat="0" applyAlignment="0" applyProtection="0"/>
    <xf numFmtId="0" fontId="20" fillId="25" borderId="0" applyNumberFormat="0" applyBorder="0" applyAlignment="0" applyProtection="0"/>
    <xf numFmtId="0" fontId="37" fillId="39" borderId="0" applyNumberFormat="0" applyBorder="0" applyAlignment="0" applyProtection="0"/>
    <xf numFmtId="0" fontId="20" fillId="34" borderId="0" applyNumberFormat="0" applyBorder="0" applyAlignment="0" applyProtection="0"/>
    <xf numFmtId="0" fontId="37" fillId="40" borderId="0" applyNumberFormat="0" applyBorder="0" applyAlignment="0" applyProtection="0"/>
    <xf numFmtId="0" fontId="20" fillId="26" borderId="0" applyNumberFormat="0" applyBorder="0" applyAlignment="0" applyProtection="0"/>
    <xf numFmtId="0" fontId="37" fillId="41" borderId="0" applyNumberFormat="0" applyBorder="0" applyAlignment="0" applyProtection="0"/>
    <xf numFmtId="0" fontId="20" fillId="29" borderId="0" applyNumberFormat="0" applyBorder="0" applyAlignment="0" applyProtection="0"/>
    <xf numFmtId="0" fontId="37" fillId="30" borderId="0" applyNumberFormat="0" applyBorder="0" applyAlignment="0" applyProtection="0"/>
    <xf numFmtId="0" fontId="20" fillId="2" borderId="0" applyNumberFormat="0" applyBorder="0" applyAlignment="0" applyProtection="0"/>
    <xf numFmtId="0" fontId="37" fillId="31" borderId="0" applyNumberFormat="0" applyBorder="0" applyAlignment="0" applyProtection="0"/>
    <xf numFmtId="0" fontId="20" fillId="3" borderId="0" applyNumberFormat="0" applyBorder="0" applyAlignment="0" applyProtection="0"/>
    <xf numFmtId="0" fontId="37" fillId="42" borderId="0" applyNumberFormat="0" applyBorder="0" applyAlignment="0" applyProtection="0"/>
    <xf numFmtId="0" fontId="37" fillId="25" borderId="0" applyNumberFormat="0" applyBorder="0" applyAlignment="0" applyProtection="0"/>
    <xf numFmtId="0" fontId="37" fillId="3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2" borderId="0" applyNumberFormat="0" applyBorder="0" applyAlignment="0" applyProtection="0"/>
    <xf numFmtId="0" fontId="37" fillId="26" borderId="0" applyNumberFormat="0" applyBorder="0" applyAlignment="0" applyProtection="0"/>
    <xf numFmtId="0" fontId="29" fillId="8" borderId="0" applyNumberFormat="0" applyBorder="0" applyAlignment="0" applyProtection="0"/>
    <xf numFmtId="0" fontId="42" fillId="9" borderId="0" applyNumberFormat="0" applyBorder="0" applyAlignment="0" applyProtection="0"/>
    <xf numFmtId="0" fontId="30" fillId="35" borderId="11" applyNumberFormat="0" applyAlignment="0" applyProtection="0"/>
    <xf numFmtId="0" fontId="49" fillId="43" borderId="11" applyNumberFormat="0" applyAlignment="0" applyProtection="0"/>
    <xf numFmtId="0" fontId="47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8" fillId="44" borderId="0" applyNumberFormat="0" applyBorder="0" applyAlignment="0" applyProtection="0"/>
    <xf numFmtId="0" fontId="15" fillId="0" borderId="0">
      <alignment/>
      <protection/>
    </xf>
    <xf numFmtId="0" fontId="3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5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1" fillId="37" borderId="10" applyNumberFormat="0" applyFont="0" applyAlignment="0" applyProtection="0"/>
    <xf numFmtId="0" fontId="49" fillId="35" borderId="11" applyNumberFormat="0" applyAlignment="0" applyProtection="0"/>
    <xf numFmtId="0" fontId="32" fillId="0" borderId="12" applyNumberFormat="0" applyFill="0" applyAlignment="0" applyProtection="0"/>
    <xf numFmtId="0" fontId="50" fillId="0" borderId="12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8" fillId="7" borderId="0" applyNumberFormat="0" applyBorder="0" applyAlignment="0" applyProtection="0"/>
    <xf numFmtId="0" fontId="34" fillId="44" borderId="0" applyNumberFormat="0" applyBorder="0" applyAlignment="0" applyProtection="0"/>
    <xf numFmtId="0" fontId="48" fillId="45" borderId="0" applyNumberFormat="0" applyBorder="0" applyAlignment="0" applyProtection="0"/>
    <xf numFmtId="0" fontId="35" fillId="35" borderId="1" applyNumberFormat="0" applyAlignment="0" applyProtection="0"/>
    <xf numFmtId="0" fontId="39" fillId="43" borderId="1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0" fillId="0" borderId="12" applyNumberFormat="0" applyFill="0" applyAlignment="0" applyProtection="0"/>
    <xf numFmtId="0" fontId="51" fillId="0" borderId="0" applyNumberFormat="0" applyFill="0" applyBorder="0" applyAlignment="0" applyProtection="0"/>
  </cellStyleXfs>
  <cellXfs count="888">
    <xf numFmtId="0" fontId="0" fillId="0" borderId="0" xfId="0" applyAlignment="1">
      <alignment/>
    </xf>
    <xf numFmtId="3" fontId="5" fillId="0" borderId="0" xfId="0" applyNumberFormat="1" applyFont="1" applyAlignment="1">
      <alignment vertical="center"/>
    </xf>
    <xf numFmtId="3" fontId="10" fillId="0" borderId="13" xfId="188" applyNumberFormat="1" applyFont="1" applyFill="1" applyBorder="1" applyAlignment="1">
      <alignment horizontal="center" vertical="center" wrapText="1"/>
      <protection/>
    </xf>
    <xf numFmtId="3" fontId="9" fillId="0" borderId="13" xfId="188" applyNumberFormat="1" applyFont="1" applyFill="1" applyBorder="1" applyAlignment="1">
      <alignment horizontal="center" vertical="center" wrapText="1"/>
      <protection/>
    </xf>
    <xf numFmtId="3" fontId="10" fillId="0" borderId="13" xfId="188" applyNumberFormat="1" applyFont="1" applyBorder="1" applyAlignment="1">
      <alignment horizontal="center" vertical="center"/>
      <protection/>
    </xf>
    <xf numFmtId="3" fontId="10" fillId="0" borderId="13" xfId="188" applyNumberFormat="1" applyFont="1" applyBorder="1" applyAlignment="1">
      <alignment horizontal="right" vertical="center"/>
      <protection/>
    </xf>
    <xf numFmtId="3" fontId="10" fillId="0" borderId="13" xfId="188" applyNumberFormat="1" applyFont="1" applyBorder="1" applyAlignment="1">
      <alignment vertical="center"/>
      <protection/>
    </xf>
    <xf numFmtId="3" fontId="10" fillId="0" borderId="13" xfId="188" applyNumberFormat="1" applyFont="1" applyFill="1" applyBorder="1" applyAlignment="1">
      <alignment vertical="center"/>
      <protection/>
    </xf>
    <xf numFmtId="3" fontId="9" fillId="8" borderId="13" xfId="188" applyNumberFormat="1" applyFont="1" applyFill="1" applyBorder="1" applyAlignment="1">
      <alignment horizontal="right" vertical="center"/>
      <protection/>
    </xf>
    <xf numFmtId="3" fontId="9" fillId="8" borderId="13" xfId="188" applyNumberFormat="1" applyFont="1" applyFill="1" applyBorder="1" applyAlignment="1">
      <alignment vertical="center"/>
      <protection/>
    </xf>
    <xf numFmtId="3" fontId="10" fillId="0" borderId="13" xfId="0" applyNumberFormat="1" applyFont="1" applyFill="1" applyBorder="1" applyAlignment="1">
      <alignment vertical="center"/>
    </xf>
    <xf numFmtId="3" fontId="10" fillId="0" borderId="14" xfId="0" applyNumberFormat="1" applyFont="1" applyFill="1" applyBorder="1" applyAlignment="1">
      <alignment vertical="center"/>
    </xf>
    <xf numFmtId="3" fontId="10" fillId="0" borderId="13" xfId="0" applyNumberFormat="1" applyFont="1" applyBorder="1" applyAlignment="1">
      <alignment vertical="center"/>
    </xf>
    <xf numFmtId="3" fontId="9" fillId="0" borderId="13" xfId="0" applyNumberFormat="1" applyFont="1" applyBorder="1" applyAlignment="1">
      <alignment vertical="center"/>
    </xf>
    <xf numFmtId="3" fontId="9" fillId="0" borderId="15" xfId="0" applyNumberFormat="1" applyFont="1" applyBorder="1" applyAlignment="1">
      <alignment vertical="center"/>
    </xf>
    <xf numFmtId="3" fontId="10" fillId="0" borderId="13" xfId="0" applyNumberFormat="1" applyFont="1" applyBorder="1" applyAlignment="1">
      <alignment horizontal="right" vertical="center"/>
    </xf>
    <xf numFmtId="3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3" fontId="5" fillId="0" borderId="0" xfId="0" applyNumberFormat="1" applyFont="1" applyFill="1" applyBorder="1" applyAlignment="1">
      <alignment vertical="center"/>
    </xf>
    <xf numFmtId="0" fontId="5" fillId="0" borderId="0" xfId="0" applyFont="1" applyAlignment="1">
      <alignment/>
    </xf>
    <xf numFmtId="3" fontId="5" fillId="0" borderId="0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 wrapText="1"/>
    </xf>
    <xf numFmtId="0" fontId="6" fillId="0" borderId="0" xfId="0" applyFont="1" applyFill="1" applyAlignment="1">
      <alignment/>
    </xf>
    <xf numFmtId="3" fontId="5" fillId="0" borderId="0" xfId="0" applyNumberFormat="1" applyFont="1" applyAlignment="1">
      <alignment horizontal="center" vertical="center" wrapText="1"/>
    </xf>
    <xf numFmtId="0" fontId="4" fillId="0" borderId="0" xfId="144" applyAlignment="1">
      <alignment vertical="center"/>
      <protection/>
    </xf>
    <xf numFmtId="0" fontId="4" fillId="0" borderId="0" xfId="144" applyAlignment="1">
      <alignment vertical="top"/>
      <protection/>
    </xf>
    <xf numFmtId="0" fontId="13" fillId="0" borderId="0" xfId="144" applyFont="1" applyAlignment="1">
      <alignment vertical="center"/>
      <protection/>
    </xf>
    <xf numFmtId="3" fontId="4" fillId="0" borderId="0" xfId="144" applyNumberFormat="1" applyAlignment="1">
      <alignment vertical="center"/>
      <protection/>
    </xf>
    <xf numFmtId="3" fontId="14" fillId="0" borderId="0" xfId="188" applyNumberFormat="1" applyFont="1" applyFill="1" applyAlignment="1">
      <alignment vertical="center"/>
      <protection/>
    </xf>
    <xf numFmtId="3" fontId="5" fillId="0" borderId="0" xfId="188" applyNumberFormat="1" applyFont="1" applyAlignment="1">
      <alignment vertical="center"/>
      <protection/>
    </xf>
    <xf numFmtId="3" fontId="5" fillId="0" borderId="0" xfId="188" applyNumberFormat="1" applyFont="1" applyFill="1" applyBorder="1" applyAlignment="1">
      <alignment vertical="center"/>
      <protection/>
    </xf>
    <xf numFmtId="0" fontId="5" fillId="0" borderId="0" xfId="0" applyFont="1" applyBorder="1" applyAlignment="1">
      <alignment/>
    </xf>
    <xf numFmtId="3" fontId="9" fillId="8" borderId="16" xfId="0" applyNumberFormat="1" applyFont="1" applyFill="1" applyBorder="1" applyAlignment="1">
      <alignment horizontal="center" vertical="center" wrapText="1"/>
    </xf>
    <xf numFmtId="3" fontId="9" fillId="8" borderId="17" xfId="0" applyNumberFormat="1" applyFont="1" applyFill="1" applyBorder="1" applyAlignment="1">
      <alignment horizontal="center" vertical="center" wrapText="1"/>
    </xf>
    <xf numFmtId="3" fontId="9" fillId="8" borderId="18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vertical="center" wrapText="1"/>
    </xf>
    <xf numFmtId="3" fontId="9" fillId="0" borderId="13" xfId="0" applyNumberFormat="1" applyFont="1" applyBorder="1" applyAlignment="1">
      <alignment vertical="center" wrapText="1"/>
    </xf>
    <xf numFmtId="3" fontId="9" fillId="0" borderId="15" xfId="0" applyNumberFormat="1" applyFont="1" applyBorder="1" applyAlignment="1">
      <alignment vertical="center" wrapText="1"/>
    </xf>
    <xf numFmtId="3" fontId="9" fillId="0" borderId="0" xfId="0" applyNumberFormat="1" applyFont="1" applyFill="1" applyBorder="1" applyAlignment="1">
      <alignment vertical="center"/>
    </xf>
    <xf numFmtId="3" fontId="10" fillId="0" borderId="13" xfId="0" applyNumberFormat="1" applyFont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/>
    </xf>
    <xf numFmtId="3" fontId="10" fillId="0" borderId="13" xfId="0" applyNumberFormat="1" applyFont="1" applyFill="1" applyBorder="1" applyAlignment="1">
      <alignment vertical="center" wrapText="1"/>
    </xf>
    <xf numFmtId="3" fontId="9" fillId="8" borderId="13" xfId="0" applyNumberFormat="1" applyFont="1" applyFill="1" applyBorder="1" applyAlignment="1">
      <alignment vertical="center" wrapText="1"/>
    </xf>
    <xf numFmtId="3" fontId="8" fillId="0" borderId="13" xfId="0" applyNumberFormat="1" applyFont="1" applyFill="1" applyBorder="1" applyAlignment="1">
      <alignment horizontal="center" vertical="center" wrapText="1"/>
    </xf>
    <xf numFmtId="3" fontId="9" fillId="8" borderId="19" xfId="0" applyNumberFormat="1" applyFont="1" applyFill="1" applyBorder="1" applyAlignment="1">
      <alignment vertical="center" wrapText="1"/>
    </xf>
    <xf numFmtId="3" fontId="9" fillId="8" borderId="20" xfId="0" applyNumberFormat="1" applyFont="1" applyFill="1" applyBorder="1" applyAlignment="1">
      <alignment vertical="center" wrapText="1"/>
    </xf>
    <xf numFmtId="3" fontId="9" fillId="8" borderId="20" xfId="0" applyNumberFormat="1" applyFont="1" applyFill="1" applyBorder="1" applyAlignment="1">
      <alignment vertical="center"/>
    </xf>
    <xf numFmtId="3" fontId="9" fillId="8" borderId="21" xfId="0" applyNumberFormat="1" applyFont="1" applyFill="1" applyBorder="1" applyAlignment="1">
      <alignment vertical="center"/>
    </xf>
    <xf numFmtId="3" fontId="9" fillId="8" borderId="22" xfId="0" applyNumberFormat="1" applyFont="1" applyFill="1" applyBorder="1" applyAlignment="1">
      <alignment horizontal="left" vertical="center" wrapText="1"/>
    </xf>
    <xf numFmtId="3" fontId="14" fillId="0" borderId="0" xfId="188" applyNumberFormat="1" applyFont="1" applyAlignment="1">
      <alignment vertical="center"/>
      <protection/>
    </xf>
    <xf numFmtId="3" fontId="5" fillId="0" borderId="0" xfId="188" applyNumberFormat="1" applyFont="1" applyFill="1" applyAlignment="1">
      <alignment vertical="center"/>
      <protection/>
    </xf>
    <xf numFmtId="3" fontId="8" fillId="8" borderId="13" xfId="0" applyNumberFormat="1" applyFont="1" applyFill="1" applyBorder="1" applyAlignment="1">
      <alignment vertical="center" wrapText="1"/>
    </xf>
    <xf numFmtId="3" fontId="8" fillId="8" borderId="16" xfId="0" applyNumberFormat="1" applyFont="1" applyFill="1" applyBorder="1" applyAlignment="1">
      <alignment horizontal="center" vertical="center" wrapText="1"/>
    </xf>
    <xf numFmtId="3" fontId="8" fillId="8" borderId="23" xfId="0" applyNumberFormat="1" applyFont="1" applyFill="1" applyBorder="1" applyAlignment="1">
      <alignment horizontal="center" vertical="center" wrapText="1"/>
    </xf>
    <xf numFmtId="3" fontId="8" fillId="0" borderId="13" xfId="0" applyNumberFormat="1" applyFont="1" applyFill="1" applyBorder="1" applyAlignment="1">
      <alignment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vertical="center" wrapText="1"/>
    </xf>
    <xf numFmtId="3" fontId="8" fillId="8" borderId="13" xfId="0" applyNumberFormat="1" applyFont="1" applyFill="1" applyBorder="1" applyAlignment="1">
      <alignment horizontal="center" vertical="center" wrapText="1"/>
    </xf>
    <xf numFmtId="0" fontId="10" fillId="0" borderId="13" xfId="144" applyFont="1" applyBorder="1" applyAlignment="1">
      <alignment vertical="center"/>
      <protection/>
    </xf>
    <xf numFmtId="0" fontId="10" fillId="0" borderId="13" xfId="144" applyFont="1" applyBorder="1" applyAlignment="1">
      <alignment horizontal="center" vertical="center"/>
      <protection/>
    </xf>
    <xf numFmtId="3" fontId="10" fillId="0" borderId="13" xfId="144" applyNumberFormat="1" applyFont="1" applyBorder="1" applyAlignment="1">
      <alignment vertical="center"/>
      <protection/>
    </xf>
    <xf numFmtId="0" fontId="9" fillId="8" borderId="13" xfId="144" applyFont="1" applyFill="1" applyBorder="1" applyAlignment="1">
      <alignment horizontal="center" vertical="center"/>
      <protection/>
    </xf>
    <xf numFmtId="0" fontId="9" fillId="8" borderId="13" xfId="144" applyFont="1" applyFill="1" applyBorder="1" applyAlignment="1">
      <alignment vertical="center"/>
      <protection/>
    </xf>
    <xf numFmtId="0" fontId="7" fillId="0" borderId="13" xfId="144" applyFont="1" applyBorder="1" applyAlignment="1">
      <alignment horizontal="center" vertical="center"/>
      <protection/>
    </xf>
    <xf numFmtId="3" fontId="10" fillId="0" borderId="13" xfId="188" applyNumberFormat="1" applyFont="1" applyBorder="1" applyAlignment="1">
      <alignment horizontal="left" vertical="center" wrapText="1"/>
      <protection/>
    </xf>
    <xf numFmtId="3" fontId="10" fillId="0" borderId="13" xfId="188" applyNumberFormat="1" applyFont="1" applyBorder="1" applyAlignment="1">
      <alignment horizontal="left" vertical="center"/>
      <protection/>
    </xf>
    <xf numFmtId="3" fontId="10" fillId="8" borderId="13" xfId="188" applyNumberFormat="1" applyFont="1" applyFill="1" applyBorder="1" applyAlignment="1">
      <alignment horizontal="center" vertical="center"/>
      <protection/>
    </xf>
    <xf numFmtId="3" fontId="8" fillId="46" borderId="23" xfId="188" applyNumberFormat="1" applyFont="1" applyFill="1" applyBorder="1" applyAlignment="1">
      <alignment horizontal="center" vertical="center" wrapText="1"/>
      <protection/>
    </xf>
    <xf numFmtId="3" fontId="8" fillId="0" borderId="13" xfId="188" applyNumberFormat="1" applyFont="1" applyFill="1" applyBorder="1" applyAlignment="1">
      <alignment horizontal="left" vertical="center" wrapText="1"/>
      <protection/>
    </xf>
    <xf numFmtId="3" fontId="7" fillId="0" borderId="13" xfId="188" applyNumberFormat="1" applyFont="1" applyFill="1" applyBorder="1" applyAlignment="1">
      <alignment horizontal="center" vertical="center" wrapText="1"/>
      <protection/>
    </xf>
    <xf numFmtId="3" fontId="7" fillId="0" borderId="13" xfId="188" applyNumberFormat="1" applyFont="1" applyFill="1" applyBorder="1" applyAlignment="1">
      <alignment horizontal="left" vertical="center" wrapText="1"/>
      <protection/>
    </xf>
    <xf numFmtId="3" fontId="7" fillId="0" borderId="13" xfId="188" applyNumberFormat="1" applyFont="1" applyBorder="1" applyAlignment="1">
      <alignment horizontal="center" vertical="center"/>
      <protection/>
    </xf>
    <xf numFmtId="3" fontId="7" fillId="0" borderId="13" xfId="188" applyNumberFormat="1" applyFont="1" applyBorder="1" applyAlignment="1">
      <alignment horizontal="left" vertical="center" wrapText="1"/>
      <protection/>
    </xf>
    <xf numFmtId="3" fontId="7" fillId="0" borderId="13" xfId="188" applyNumberFormat="1" applyFont="1" applyBorder="1" applyAlignment="1">
      <alignment vertical="center"/>
      <protection/>
    </xf>
    <xf numFmtId="3" fontId="7" fillId="0" borderId="13" xfId="188" applyNumberFormat="1" applyFont="1" applyBorder="1" applyAlignment="1">
      <alignment horizontal="left" vertical="center"/>
      <protection/>
    </xf>
    <xf numFmtId="3" fontId="7" fillId="8" borderId="13" xfId="188" applyNumberFormat="1" applyFont="1" applyFill="1" applyBorder="1" applyAlignment="1">
      <alignment horizontal="center" vertical="center"/>
      <protection/>
    </xf>
    <xf numFmtId="3" fontId="8" fillId="8" borderId="13" xfId="188" applyNumberFormat="1" applyFont="1" applyFill="1" applyBorder="1" applyAlignment="1">
      <alignment horizontal="left" vertical="center" wrapText="1"/>
      <protection/>
    </xf>
    <xf numFmtId="3" fontId="8" fillId="8" borderId="13" xfId="188" applyNumberFormat="1" applyFont="1" applyFill="1" applyBorder="1" applyAlignment="1">
      <alignment vertical="center"/>
      <protection/>
    </xf>
    <xf numFmtId="3" fontId="7" fillId="0" borderId="0" xfId="0" applyNumberFormat="1" applyFont="1" applyFill="1" applyAlignment="1">
      <alignment vertical="center"/>
    </xf>
    <xf numFmtId="3" fontId="7" fillId="0" borderId="0" xfId="0" applyNumberFormat="1" applyFont="1" applyAlignment="1">
      <alignment vertical="center"/>
    </xf>
    <xf numFmtId="0" fontId="7" fillId="0" borderId="0" xfId="0" applyFont="1" applyAlignment="1">
      <alignment/>
    </xf>
    <xf numFmtId="3" fontId="9" fillId="8" borderId="13" xfId="144" applyNumberFormat="1" applyFont="1" applyFill="1" applyBorder="1" applyAlignment="1">
      <alignment vertical="center"/>
      <protection/>
    </xf>
    <xf numFmtId="3" fontId="9" fillId="0" borderId="13" xfId="0" applyNumberFormat="1" applyFont="1" applyFill="1" applyBorder="1" applyAlignment="1">
      <alignment vertical="center" wrapText="1"/>
    </xf>
    <xf numFmtId="3" fontId="7" fillId="0" borderId="13" xfId="188" applyNumberFormat="1" applyFont="1" applyFill="1" applyBorder="1" applyAlignment="1">
      <alignment vertical="center" wrapText="1"/>
      <protection/>
    </xf>
    <xf numFmtId="3" fontId="8" fillId="0" borderId="13" xfId="188" applyNumberFormat="1" applyFont="1" applyBorder="1" applyAlignment="1">
      <alignment vertical="center"/>
      <protection/>
    </xf>
    <xf numFmtId="3" fontId="8" fillId="0" borderId="13" xfId="188" applyNumberFormat="1" applyFont="1" applyBorder="1" applyAlignment="1">
      <alignment horizontal="left" vertical="center" wrapText="1"/>
      <protection/>
    </xf>
    <xf numFmtId="3" fontId="7" fillId="8" borderId="13" xfId="0" applyNumberFormat="1" applyFont="1" applyFill="1" applyBorder="1" applyAlignment="1">
      <alignment horizontal="center" vertical="center" wrapText="1"/>
    </xf>
    <xf numFmtId="3" fontId="7" fillId="0" borderId="24" xfId="0" applyNumberFormat="1" applyFont="1" applyFill="1" applyBorder="1" applyAlignment="1">
      <alignment vertical="center" wrapText="1"/>
    </xf>
    <xf numFmtId="3" fontId="10" fillId="0" borderId="13" xfId="188" applyNumberFormat="1" applyFont="1" applyFill="1" applyBorder="1" applyAlignment="1">
      <alignment horizontal="right" vertical="center"/>
      <protection/>
    </xf>
    <xf numFmtId="3" fontId="10" fillId="0" borderId="13" xfId="0" applyNumberFormat="1" applyFont="1" applyFill="1" applyBorder="1" applyAlignment="1">
      <alignment horizontal="center" vertical="center"/>
    </xf>
    <xf numFmtId="3" fontId="9" fillId="8" borderId="13" xfId="0" applyNumberFormat="1" applyFont="1" applyFill="1" applyBorder="1" applyAlignment="1">
      <alignment vertical="center"/>
    </xf>
    <xf numFmtId="3" fontId="7" fillId="0" borderId="13" xfId="176" applyNumberFormat="1" applyFont="1" applyFill="1" applyBorder="1" applyAlignment="1">
      <alignment vertical="center"/>
      <protection/>
    </xf>
    <xf numFmtId="3" fontId="9" fillId="8" borderId="25" xfId="0" applyNumberFormat="1" applyFont="1" applyFill="1" applyBorder="1" applyAlignment="1">
      <alignment vertical="center" wrapText="1"/>
    </xf>
    <xf numFmtId="3" fontId="9" fillId="8" borderId="26" xfId="0" applyNumberFormat="1" applyFont="1" applyFill="1" applyBorder="1" applyAlignment="1">
      <alignment vertical="center"/>
    </xf>
    <xf numFmtId="3" fontId="9" fillId="8" borderId="26" xfId="0" applyNumberFormat="1" applyFont="1" applyFill="1" applyBorder="1" applyAlignment="1">
      <alignment vertical="center" wrapText="1"/>
    </xf>
    <xf numFmtId="3" fontId="10" fillId="0" borderId="13" xfId="0" applyNumberFormat="1" applyFont="1" applyFill="1" applyBorder="1" applyAlignment="1">
      <alignment horizontal="right" vertical="center"/>
    </xf>
    <xf numFmtId="0" fontId="9" fillId="8" borderId="13" xfId="144" applyFont="1" applyFill="1" applyBorder="1" applyAlignment="1">
      <alignment vertical="center" wrapText="1"/>
      <protection/>
    </xf>
    <xf numFmtId="3" fontId="9" fillId="0" borderId="13" xfId="188" applyNumberFormat="1" applyFont="1" applyFill="1" applyBorder="1" applyAlignment="1">
      <alignment horizontal="center" vertical="center"/>
      <protection/>
    </xf>
    <xf numFmtId="0" fontId="10" fillId="0" borderId="13" xfId="144" applyFont="1" applyFill="1" applyBorder="1" applyAlignment="1">
      <alignment vertical="center"/>
      <protection/>
    </xf>
    <xf numFmtId="0" fontId="7" fillId="0" borderId="13" xfId="176" applyFont="1" applyFill="1" applyBorder="1" applyAlignment="1">
      <alignment vertical="center"/>
      <protection/>
    </xf>
    <xf numFmtId="3" fontId="8" fillId="0" borderId="13" xfId="188" applyNumberFormat="1" applyFont="1" applyFill="1" applyBorder="1" applyAlignment="1">
      <alignment vertical="center"/>
      <protection/>
    </xf>
    <xf numFmtId="0" fontId="9" fillId="8" borderId="13" xfId="144" applyFont="1" applyFill="1" applyBorder="1" applyAlignment="1">
      <alignment horizontal="center" vertical="center" wrapText="1"/>
      <protection/>
    </xf>
    <xf numFmtId="3" fontId="9" fillId="8" borderId="13" xfId="188" applyNumberFormat="1" applyFont="1" applyFill="1" applyBorder="1" applyAlignment="1">
      <alignment horizontal="center" vertical="center" wrapText="1"/>
      <protection/>
    </xf>
    <xf numFmtId="0" fontId="52" fillId="8" borderId="13" xfId="0" applyFont="1" applyFill="1" applyBorder="1" applyAlignment="1">
      <alignment horizontal="center" vertical="center" wrapText="1"/>
    </xf>
    <xf numFmtId="0" fontId="9" fillId="8" borderId="13" xfId="144" applyFont="1" applyFill="1" applyBorder="1" applyAlignment="1">
      <alignment horizontal="center" vertical="top" wrapText="1"/>
      <protection/>
    </xf>
    <xf numFmtId="3" fontId="8" fillId="0" borderId="22" xfId="188" applyNumberFormat="1" applyFont="1" applyFill="1" applyBorder="1" applyAlignment="1">
      <alignment horizontal="center" vertical="center" wrapText="1"/>
      <protection/>
    </xf>
    <xf numFmtId="3" fontId="8" fillId="0" borderId="22" xfId="188" applyNumberFormat="1" applyFont="1" applyFill="1" applyBorder="1" applyAlignment="1">
      <alignment horizontal="left" vertical="center" wrapText="1"/>
      <protection/>
    </xf>
    <xf numFmtId="3" fontId="7" fillId="0" borderId="13" xfId="0" applyNumberFormat="1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3" fontId="7" fillId="0" borderId="24" xfId="0" applyNumberFormat="1" applyFont="1" applyFill="1" applyBorder="1" applyAlignment="1">
      <alignment horizontal="right" vertical="center" wrapText="1"/>
    </xf>
    <xf numFmtId="3" fontId="7" fillId="8" borderId="24" xfId="0" applyNumberFormat="1" applyFont="1" applyFill="1" applyBorder="1" applyAlignment="1">
      <alignment horizontal="center" vertical="center" wrapText="1"/>
    </xf>
    <xf numFmtId="0" fontId="10" fillId="0" borderId="13" xfId="176" applyFont="1" applyFill="1" applyBorder="1" applyAlignment="1">
      <alignment vertical="center" wrapText="1"/>
      <protection/>
    </xf>
    <xf numFmtId="0" fontId="10" fillId="0" borderId="13" xfId="144" applyFont="1" applyBorder="1" applyAlignment="1">
      <alignment vertical="center" wrapText="1"/>
      <protection/>
    </xf>
    <xf numFmtId="0" fontId="52" fillId="8" borderId="14" xfId="0" applyFont="1" applyFill="1" applyBorder="1" applyAlignment="1">
      <alignment horizontal="center" vertical="center" wrapText="1"/>
    </xf>
    <xf numFmtId="0" fontId="10" fillId="0" borderId="21" xfId="144" applyFont="1" applyBorder="1" applyAlignment="1">
      <alignment vertical="center"/>
      <protection/>
    </xf>
    <xf numFmtId="0" fontId="4" fillId="0" borderId="0" xfId="145" applyAlignment="1">
      <alignment vertical="center"/>
      <protection/>
    </xf>
    <xf numFmtId="0" fontId="4" fillId="0" borderId="0" xfId="145" applyAlignment="1">
      <alignment vertical="top"/>
      <protection/>
    </xf>
    <xf numFmtId="3" fontId="4" fillId="0" borderId="0" xfId="145" applyNumberFormat="1" applyAlignment="1">
      <alignment vertical="center"/>
      <protection/>
    </xf>
    <xf numFmtId="3" fontId="10" fillId="0" borderId="13" xfId="188" applyNumberFormat="1" applyFont="1" applyFill="1" applyBorder="1" applyAlignment="1">
      <alignment horizontal="left" vertical="center"/>
      <protection/>
    </xf>
    <xf numFmtId="0" fontId="10" fillId="0" borderId="14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3" fontId="5" fillId="0" borderId="0" xfId="0" applyNumberFormat="1" applyFont="1" applyBorder="1" applyAlignment="1">
      <alignment/>
    </xf>
    <xf numFmtId="0" fontId="9" fillId="8" borderId="13" xfId="145" applyFont="1" applyFill="1" applyBorder="1" applyAlignment="1">
      <alignment horizontal="center" vertical="center" wrapText="1"/>
      <protection/>
    </xf>
    <xf numFmtId="0" fontId="16" fillId="0" borderId="13" xfId="167" applyFont="1" applyFill="1" applyBorder="1" applyAlignment="1">
      <alignment horizontal="center" vertical="center" wrapText="1"/>
      <protection/>
    </xf>
    <xf numFmtId="0" fontId="16" fillId="0" borderId="13" xfId="167" applyFont="1" applyFill="1" applyBorder="1" applyAlignment="1">
      <alignment horizontal="left" vertical="center" wrapText="1"/>
      <protection/>
    </xf>
    <xf numFmtId="3" fontId="10" fillId="0" borderId="13" xfId="145" applyNumberFormat="1" applyFont="1" applyBorder="1" applyAlignment="1">
      <alignment vertical="center"/>
      <protection/>
    </xf>
    <xf numFmtId="0" fontId="10" fillId="0" borderId="13" xfId="168" applyFont="1" applyFill="1" applyBorder="1" applyAlignment="1">
      <alignment vertical="center" wrapText="1"/>
      <protection/>
    </xf>
    <xf numFmtId="0" fontId="10" fillId="0" borderId="13" xfId="168" applyFont="1" applyFill="1" applyBorder="1" applyAlignment="1">
      <alignment vertical="center"/>
      <protection/>
    </xf>
    <xf numFmtId="0" fontId="10" fillId="0" borderId="13" xfId="168" applyFont="1" applyBorder="1" applyAlignment="1">
      <alignment vertical="center"/>
      <protection/>
    </xf>
    <xf numFmtId="0" fontId="10" fillId="0" borderId="13" xfId="178" applyFont="1" applyFill="1" applyBorder="1" applyAlignment="1">
      <alignment vertical="center"/>
      <protection/>
    </xf>
    <xf numFmtId="0" fontId="8" fillId="8" borderId="13" xfId="145" applyFont="1" applyFill="1" applyBorder="1" applyAlignment="1">
      <alignment horizontal="center" vertical="center"/>
      <protection/>
    </xf>
    <xf numFmtId="0" fontId="8" fillId="8" borderId="13" xfId="145" applyFont="1" applyFill="1" applyBorder="1" applyAlignment="1">
      <alignment vertical="center" wrapText="1"/>
      <protection/>
    </xf>
    <xf numFmtId="3" fontId="8" fillId="8" borderId="13" xfId="145" applyNumberFormat="1" applyFont="1" applyFill="1" applyBorder="1" applyAlignment="1">
      <alignment vertical="center"/>
      <protection/>
    </xf>
    <xf numFmtId="3" fontId="53" fillId="0" borderId="0" xfId="145" applyNumberFormat="1" applyFont="1" applyAlignment="1">
      <alignment vertical="center"/>
      <protection/>
    </xf>
    <xf numFmtId="0" fontId="10" fillId="0" borderId="13" xfId="167" applyFont="1" applyFill="1" applyBorder="1" applyAlignment="1">
      <alignment horizontal="center" vertical="center" wrapText="1"/>
      <protection/>
    </xf>
    <xf numFmtId="0" fontId="10" fillId="0" borderId="13" xfId="167" applyFont="1" applyFill="1" applyBorder="1" applyAlignment="1">
      <alignment horizontal="left" vertical="center" wrapText="1"/>
      <protection/>
    </xf>
    <xf numFmtId="3" fontId="10" fillId="0" borderId="13" xfId="188" applyNumberFormat="1" applyFont="1" applyFill="1" applyBorder="1" applyAlignment="1">
      <alignment horizontal="right" vertical="center" wrapText="1"/>
      <protection/>
    </xf>
    <xf numFmtId="0" fontId="9" fillId="8" borderId="13" xfId="145" applyFont="1" applyFill="1" applyBorder="1" applyAlignment="1">
      <alignment horizontal="center" vertical="center"/>
      <protection/>
    </xf>
    <xf numFmtId="0" fontId="9" fillId="8" borderId="13" xfId="145" applyFont="1" applyFill="1" applyBorder="1" applyAlignment="1">
      <alignment vertical="center" wrapText="1"/>
      <protection/>
    </xf>
    <xf numFmtId="0" fontId="7" fillId="0" borderId="13" xfId="177" applyFont="1" applyFill="1" applyBorder="1" applyAlignment="1">
      <alignment horizontal="center" vertical="center" wrapText="1"/>
      <protection/>
    </xf>
    <xf numFmtId="165" fontId="7" fillId="0" borderId="13" xfId="177" applyNumberFormat="1" applyFont="1" applyFill="1" applyBorder="1" applyAlignment="1">
      <alignment vertical="center"/>
      <protection/>
    </xf>
    <xf numFmtId="3" fontId="10" fillId="0" borderId="13" xfId="144" applyNumberFormat="1" applyFont="1" applyFill="1" applyBorder="1" applyAlignment="1">
      <alignment vertical="center"/>
      <protection/>
    </xf>
    <xf numFmtId="3" fontId="7" fillId="0" borderId="13" xfId="0" applyNumberFormat="1" applyFont="1" applyBorder="1" applyAlignment="1">
      <alignment horizontal="right" vertical="center"/>
    </xf>
    <xf numFmtId="3" fontId="55" fillId="0" borderId="0" xfId="170" applyNumberFormat="1" applyFont="1" applyAlignment="1">
      <alignment horizontal="center" vertical="center" wrapText="1"/>
      <protection/>
    </xf>
    <xf numFmtId="3" fontId="12" fillId="9" borderId="27" xfId="170" applyNumberFormat="1" applyFont="1" applyFill="1" applyBorder="1" applyAlignment="1">
      <alignment horizontal="center" wrapText="1"/>
      <protection/>
    </xf>
    <xf numFmtId="0" fontId="56" fillId="9" borderId="28" xfId="170" applyFont="1" applyFill="1" applyBorder="1" applyAlignment="1">
      <alignment horizontal="center" wrapText="1"/>
      <protection/>
    </xf>
    <xf numFmtId="3" fontId="9" fillId="9" borderId="29" xfId="170" applyNumberFormat="1" applyFont="1" applyFill="1" applyBorder="1" applyAlignment="1">
      <alignment horizontal="center" vertical="center" wrapText="1"/>
      <protection/>
    </xf>
    <xf numFmtId="3" fontId="9" fillId="9" borderId="30" xfId="170" applyNumberFormat="1" applyFont="1" applyFill="1" applyBorder="1" applyAlignment="1">
      <alignment horizontal="center" vertical="center" wrapText="1"/>
      <protection/>
    </xf>
    <xf numFmtId="3" fontId="9" fillId="9" borderId="31" xfId="170" applyNumberFormat="1" applyFont="1" applyFill="1" applyBorder="1" applyAlignment="1">
      <alignment horizontal="center" vertical="center" wrapText="1"/>
      <protection/>
    </xf>
    <xf numFmtId="3" fontId="3" fillId="0" borderId="13" xfId="170" applyNumberFormat="1" applyFont="1" applyBorder="1" applyAlignment="1">
      <alignment horizontal="center" vertical="center" wrapText="1"/>
      <protection/>
    </xf>
    <xf numFmtId="3" fontId="7" fillId="0" borderId="32" xfId="170" applyNumberFormat="1" applyFont="1" applyBorder="1" applyAlignment="1">
      <alignment vertical="center" wrapText="1"/>
      <protection/>
    </xf>
    <xf numFmtId="3" fontId="10" fillId="0" borderId="33" xfId="170" applyNumberFormat="1" applyFont="1" applyBorder="1" applyAlignment="1">
      <alignment horizontal="center" vertical="center" wrapText="1"/>
      <protection/>
    </xf>
    <xf numFmtId="1" fontId="7" fillId="0" borderId="33" xfId="170" applyNumberFormat="1" applyFont="1" applyBorder="1" applyAlignment="1">
      <alignment horizontal="center" vertical="center" wrapText="1"/>
      <protection/>
    </xf>
    <xf numFmtId="3" fontId="7" fillId="0" borderId="33" xfId="170" applyNumberFormat="1" applyFont="1" applyBorder="1" applyAlignment="1">
      <alignment horizontal="right" vertical="center" wrapText="1"/>
      <protection/>
    </xf>
    <xf numFmtId="3" fontId="3" fillId="0" borderId="0" xfId="170" applyNumberFormat="1" applyFont="1" applyAlignment="1">
      <alignment vertical="center" wrapText="1"/>
      <protection/>
    </xf>
    <xf numFmtId="3" fontId="7" fillId="0" borderId="33" xfId="170" applyNumberFormat="1" applyFont="1" applyBorder="1" applyAlignment="1">
      <alignment horizontal="center" vertical="center" wrapText="1"/>
      <protection/>
    </xf>
    <xf numFmtId="3" fontId="7" fillId="0" borderId="0" xfId="170" applyNumberFormat="1" applyFont="1" applyAlignment="1">
      <alignment vertical="center" wrapText="1"/>
      <protection/>
    </xf>
    <xf numFmtId="10" fontId="0" fillId="0" borderId="0" xfId="0" applyNumberFormat="1" applyAlignment="1">
      <alignment/>
    </xf>
    <xf numFmtId="3" fontId="10" fillId="0" borderId="21" xfId="0" applyNumberFormat="1" applyFont="1" applyBorder="1" applyAlignment="1">
      <alignment horizontal="right" vertical="center"/>
    </xf>
    <xf numFmtId="3" fontId="10" fillId="0" borderId="21" xfId="0" applyNumberFormat="1" applyFont="1" applyFill="1" applyBorder="1" applyAlignment="1">
      <alignment vertical="center" wrapText="1"/>
    </xf>
    <xf numFmtId="0" fontId="8" fillId="8" borderId="34" xfId="177" applyFont="1" applyFill="1" applyBorder="1" applyAlignment="1">
      <alignment horizontal="center" vertical="center" wrapText="1"/>
      <protection/>
    </xf>
    <xf numFmtId="0" fontId="8" fillId="8" borderId="35" xfId="177" applyFont="1" applyFill="1" applyBorder="1" applyAlignment="1">
      <alignment horizontal="center" vertical="center" wrapText="1"/>
      <protection/>
    </xf>
    <xf numFmtId="2" fontId="8" fillId="8" borderId="35" xfId="177" applyNumberFormat="1" applyFont="1" applyFill="1" applyBorder="1" applyAlignment="1">
      <alignment horizontal="center" vertical="center" wrapText="1"/>
      <protection/>
    </xf>
    <xf numFmtId="3" fontId="8" fillId="8" borderId="35" xfId="177" applyNumberFormat="1" applyFont="1" applyFill="1" applyBorder="1" applyAlignment="1">
      <alignment horizontal="center" vertical="center" wrapText="1"/>
      <protection/>
    </xf>
    <xf numFmtId="0" fontId="57" fillId="0" borderId="13" xfId="177" applyFont="1" applyFill="1" applyBorder="1" applyAlignment="1">
      <alignment horizontal="center" vertical="center" wrapText="1"/>
      <protection/>
    </xf>
    <xf numFmtId="165" fontId="7" fillId="0" borderId="13" xfId="177" applyNumberFormat="1" applyFont="1" applyFill="1" applyBorder="1">
      <alignment/>
      <protection/>
    </xf>
    <xf numFmtId="0" fontId="7" fillId="0" borderId="13" xfId="177" applyFont="1" applyFill="1" applyBorder="1">
      <alignment/>
      <protection/>
    </xf>
    <xf numFmtId="166" fontId="7" fillId="0" borderId="13" xfId="177" applyNumberFormat="1" applyFont="1" applyFill="1" applyBorder="1">
      <alignment/>
      <protection/>
    </xf>
    <xf numFmtId="0" fontId="17" fillId="8" borderId="13" xfId="168" applyFont="1" applyFill="1" applyBorder="1" applyAlignment="1">
      <alignment horizontal="center" vertical="center"/>
      <protection/>
    </xf>
    <xf numFmtId="0" fontId="8" fillId="8" borderId="13" xfId="168" applyFont="1" applyFill="1" applyBorder="1" applyAlignment="1">
      <alignment vertical="center"/>
      <protection/>
    </xf>
    <xf numFmtId="165" fontId="8" fillId="8" borderId="13" xfId="177" applyNumberFormat="1" applyFont="1" applyFill="1" applyBorder="1">
      <alignment/>
      <protection/>
    </xf>
    <xf numFmtId="0" fontId="7" fillId="0" borderId="13" xfId="168" applyFont="1" applyFill="1" applyBorder="1" applyAlignment="1">
      <alignment vertical="center"/>
      <protection/>
    </xf>
    <xf numFmtId="0" fontId="7" fillId="0" borderId="13" xfId="175" applyFont="1" applyFill="1" applyBorder="1" applyAlignment="1">
      <alignment horizontal="left" vertical="center" wrapText="1"/>
      <protection/>
    </xf>
    <xf numFmtId="0" fontId="7" fillId="0" borderId="13" xfId="177" applyFont="1" applyFill="1" applyBorder="1" applyAlignment="1">
      <alignment vertical="center"/>
      <protection/>
    </xf>
    <xf numFmtId="166" fontId="7" fillId="0" borderId="13" xfId="177" applyNumberFormat="1" applyFont="1" applyFill="1" applyBorder="1" applyAlignment="1">
      <alignment vertical="center"/>
      <protection/>
    </xf>
    <xf numFmtId="0" fontId="7" fillId="0" borderId="13" xfId="168" applyFont="1" applyFill="1" applyBorder="1" applyAlignment="1">
      <alignment vertical="center" wrapText="1"/>
      <protection/>
    </xf>
    <xf numFmtId="0" fontId="7" fillId="0" borderId="13" xfId="177" applyFont="1" applyFill="1" applyBorder="1" applyAlignment="1">
      <alignment vertical="center" wrapText="1"/>
      <protection/>
    </xf>
    <xf numFmtId="2" fontId="7" fillId="0" borderId="13" xfId="177" applyNumberFormat="1" applyFont="1" applyFill="1" applyBorder="1">
      <alignment/>
      <protection/>
    </xf>
    <xf numFmtId="3" fontId="7" fillId="0" borderId="24" xfId="0" applyNumberFormat="1" applyFont="1" applyFill="1" applyBorder="1" applyAlignment="1">
      <alignment horizontal="left" vertical="center" wrapText="1"/>
    </xf>
    <xf numFmtId="3" fontId="10" fillId="0" borderId="24" xfId="0" applyNumberFormat="1" applyFont="1" applyFill="1" applyBorder="1" applyAlignment="1">
      <alignment vertical="center" wrapText="1"/>
    </xf>
    <xf numFmtId="0" fontId="15" fillId="0" borderId="0" xfId="173" applyFill="1">
      <alignment/>
      <protection/>
    </xf>
    <xf numFmtId="0" fontId="15" fillId="0" borderId="0" xfId="173">
      <alignment/>
      <protection/>
    </xf>
    <xf numFmtId="165" fontId="7" fillId="0" borderId="13" xfId="172" applyNumberFormat="1" applyFont="1" applyFill="1" applyBorder="1">
      <alignment/>
      <protection/>
    </xf>
    <xf numFmtId="0" fontId="7" fillId="0" borderId="13" xfId="172" applyFont="1" applyFill="1" applyBorder="1">
      <alignment/>
      <protection/>
    </xf>
    <xf numFmtId="0" fontId="15" fillId="47" borderId="0" xfId="173" applyFill="1">
      <alignment/>
      <protection/>
    </xf>
    <xf numFmtId="0" fontId="58" fillId="0" borderId="0" xfId="173" applyFont="1" applyFill="1">
      <alignment/>
      <protection/>
    </xf>
    <xf numFmtId="0" fontId="58" fillId="47" borderId="0" xfId="173" applyFont="1" applyFill="1">
      <alignment/>
      <protection/>
    </xf>
    <xf numFmtId="0" fontId="59" fillId="0" borderId="0" xfId="173" applyFont="1" applyFill="1">
      <alignment/>
      <protection/>
    </xf>
    <xf numFmtId="0" fontId="59" fillId="47" borderId="0" xfId="173" applyFont="1" applyFill="1">
      <alignment/>
      <protection/>
    </xf>
    <xf numFmtId="0" fontId="60" fillId="0" borderId="0" xfId="173" applyFont="1" applyFill="1">
      <alignment/>
      <protection/>
    </xf>
    <xf numFmtId="0" fontId="60" fillId="0" borderId="0" xfId="173" applyFont="1">
      <alignment/>
      <protection/>
    </xf>
    <xf numFmtId="0" fontId="61" fillId="0" borderId="0" xfId="173" applyFont="1">
      <alignment/>
      <protection/>
    </xf>
    <xf numFmtId="0" fontId="62" fillId="0" borderId="0" xfId="173" applyFont="1">
      <alignment/>
      <protection/>
    </xf>
    <xf numFmtId="0" fontId="63" fillId="0" borderId="0" xfId="173" applyFont="1">
      <alignment/>
      <protection/>
    </xf>
    <xf numFmtId="0" fontId="17" fillId="8" borderId="13" xfId="172" applyFont="1" applyFill="1" applyBorder="1">
      <alignment/>
      <protection/>
    </xf>
    <xf numFmtId="165" fontId="8" fillId="8" borderId="13" xfId="172" applyNumberFormat="1" applyFont="1" applyFill="1" applyBorder="1">
      <alignment/>
      <protection/>
    </xf>
    <xf numFmtId="0" fontId="10" fillId="9" borderId="36" xfId="155" applyFont="1" applyFill="1" applyBorder="1" applyAlignment="1">
      <alignment vertical="center"/>
      <protection/>
    </xf>
    <xf numFmtId="0" fontId="10" fillId="0" borderId="0" xfId="155" applyFont="1" applyAlignment="1">
      <alignment vertical="center"/>
      <protection/>
    </xf>
    <xf numFmtId="0" fontId="5" fillId="8" borderId="13" xfId="155" applyFont="1" applyFill="1" applyBorder="1" applyAlignment="1">
      <alignment vertical="center"/>
      <protection/>
    </xf>
    <xf numFmtId="0" fontId="5" fillId="0" borderId="0" xfId="155" applyFont="1" applyAlignment="1">
      <alignment vertical="center"/>
      <protection/>
    </xf>
    <xf numFmtId="0" fontId="9" fillId="9" borderId="37" xfId="155" applyFont="1" applyFill="1" applyBorder="1" applyAlignment="1">
      <alignment horizontal="center" vertical="top"/>
      <protection/>
    </xf>
    <xf numFmtId="3" fontId="9" fillId="9" borderId="24" xfId="155" applyNumberFormat="1" applyFont="1" applyFill="1" applyBorder="1" applyAlignment="1">
      <alignment horizontal="center" vertical="center" wrapText="1"/>
      <protection/>
    </xf>
    <xf numFmtId="0" fontId="10" fillId="8" borderId="13" xfId="155" applyFont="1" applyFill="1" applyBorder="1" applyAlignment="1">
      <alignment vertical="center"/>
      <protection/>
    </xf>
    <xf numFmtId="0" fontId="11" fillId="0" borderId="13" xfId="155" applyFont="1" applyBorder="1" applyAlignment="1">
      <alignment horizontal="left" vertical="top"/>
      <protection/>
    </xf>
    <xf numFmtId="0" fontId="10" fillId="0" borderId="13" xfId="155" applyFont="1" applyBorder="1" applyAlignment="1">
      <alignment vertical="center"/>
      <protection/>
    </xf>
    <xf numFmtId="0" fontId="10" fillId="0" borderId="14" xfId="155" applyFont="1" applyBorder="1" applyAlignment="1">
      <alignment horizontal="center" vertical="center"/>
      <protection/>
    </xf>
    <xf numFmtId="0" fontId="10" fillId="0" borderId="38" xfId="155" applyFont="1" applyBorder="1" applyAlignment="1">
      <alignment vertical="center"/>
      <protection/>
    </xf>
    <xf numFmtId="0" fontId="11" fillId="0" borderId="13" xfId="155" applyFont="1" applyBorder="1" applyAlignment="1">
      <alignment vertical="center"/>
      <protection/>
    </xf>
    <xf numFmtId="3" fontId="7" fillId="0" borderId="13" xfId="155" applyNumberFormat="1" applyFont="1" applyBorder="1" applyAlignment="1">
      <alignment horizontal="right" vertical="center"/>
      <protection/>
    </xf>
    <xf numFmtId="3" fontId="7" fillId="0" borderId="14" xfId="155" applyNumberFormat="1" applyFont="1" applyBorder="1" applyAlignment="1">
      <alignment horizontal="right" vertical="center"/>
      <protection/>
    </xf>
    <xf numFmtId="3" fontId="7" fillId="10" borderId="14" xfId="155" applyNumberFormat="1" applyFont="1" applyFill="1" applyBorder="1" applyAlignment="1">
      <alignment horizontal="right" vertical="center"/>
      <protection/>
    </xf>
    <xf numFmtId="3" fontId="10" fillId="0" borderId="13" xfId="155" applyNumberFormat="1" applyFont="1" applyBorder="1" applyAlignment="1">
      <alignment vertical="center"/>
      <protection/>
    </xf>
    <xf numFmtId="3" fontId="36" fillId="0" borderId="13" xfId="155" applyNumberFormat="1" applyFont="1" applyBorder="1" applyAlignment="1">
      <alignment vertical="center"/>
      <protection/>
    </xf>
    <xf numFmtId="166" fontId="7" fillId="0" borderId="13" xfId="155" applyNumberFormat="1" applyFont="1" applyBorder="1" applyAlignment="1">
      <alignment vertical="center"/>
      <protection/>
    </xf>
    <xf numFmtId="3" fontId="7" fillId="0" borderId="13" xfId="155" applyNumberFormat="1" applyFont="1" applyBorder="1" applyAlignment="1">
      <alignment vertical="center"/>
      <protection/>
    </xf>
    <xf numFmtId="4" fontId="7" fillId="0" borderId="13" xfId="155" applyNumberFormat="1" applyFont="1" applyBorder="1" applyAlignment="1">
      <alignment vertical="center"/>
      <protection/>
    </xf>
    <xf numFmtId="168" fontId="10" fillId="0" borderId="0" xfId="101" applyNumberFormat="1" applyFont="1" applyAlignment="1">
      <alignment vertical="center"/>
    </xf>
    <xf numFmtId="0" fontId="10" fillId="0" borderId="13" xfId="155" applyFont="1" applyBorder="1" applyAlignment="1">
      <alignment vertical="center" wrapText="1"/>
      <protection/>
    </xf>
    <xf numFmtId="168" fontId="10" fillId="6" borderId="0" xfId="101" applyNumberFormat="1" applyFont="1" applyFill="1" applyAlignment="1">
      <alignment vertical="center"/>
    </xf>
    <xf numFmtId="0" fontId="7" fillId="0" borderId="13" xfId="155" applyFont="1" applyBorder="1" applyAlignment="1">
      <alignment vertical="center"/>
      <protection/>
    </xf>
    <xf numFmtId="0" fontId="11" fillId="0" borderId="13" xfId="155" applyFont="1" applyBorder="1" applyAlignment="1">
      <alignment vertical="center" wrapText="1"/>
      <protection/>
    </xf>
    <xf numFmtId="0" fontId="9" fillId="0" borderId="13" xfId="155" applyFont="1" applyBorder="1" applyAlignment="1">
      <alignment vertical="center" wrapText="1"/>
      <protection/>
    </xf>
    <xf numFmtId="0" fontId="9" fillId="9" borderId="13" xfId="155" applyFont="1" applyFill="1" applyBorder="1" applyAlignment="1">
      <alignment vertical="center"/>
      <protection/>
    </xf>
    <xf numFmtId="3" fontId="9" fillId="0" borderId="13" xfId="155" applyNumberFormat="1" applyFont="1" applyBorder="1" applyAlignment="1">
      <alignment vertical="center"/>
      <protection/>
    </xf>
    <xf numFmtId="3" fontId="9" fillId="9" borderId="13" xfId="155" applyNumberFormat="1" applyFont="1" applyFill="1" applyBorder="1" applyAlignment="1">
      <alignment vertical="center"/>
      <protection/>
    </xf>
    <xf numFmtId="3" fontId="9" fillId="9" borderId="13" xfId="155" applyNumberFormat="1" applyFont="1" applyFill="1" applyBorder="1" applyAlignment="1">
      <alignment vertical="center"/>
      <protection/>
    </xf>
    <xf numFmtId="3" fontId="8" fillId="9" borderId="13" xfId="155" applyNumberFormat="1" applyFont="1" applyFill="1" applyBorder="1" applyAlignment="1">
      <alignment horizontal="right" vertical="center"/>
      <protection/>
    </xf>
    <xf numFmtId="3" fontId="8" fillId="9" borderId="14" xfId="155" applyNumberFormat="1" applyFont="1" applyFill="1" applyBorder="1" applyAlignment="1">
      <alignment horizontal="right" vertical="center"/>
      <protection/>
    </xf>
    <xf numFmtId="168" fontId="5" fillId="0" borderId="0" xfId="101" applyNumberFormat="1" applyFont="1" applyAlignment="1">
      <alignment vertical="center"/>
    </xf>
    <xf numFmtId="3" fontId="7" fillId="0" borderId="33" xfId="170" applyNumberFormat="1" applyFont="1" applyBorder="1" applyAlignment="1">
      <alignment vertical="center" wrapText="1"/>
      <protection/>
    </xf>
    <xf numFmtId="3" fontId="3" fillId="8" borderId="24" xfId="170" applyNumberFormat="1" applyFont="1" applyFill="1" applyBorder="1" applyAlignment="1">
      <alignment vertical="center" wrapText="1"/>
      <protection/>
    </xf>
    <xf numFmtId="3" fontId="8" fillId="9" borderId="39" xfId="170" applyNumberFormat="1" applyFont="1" applyFill="1" applyBorder="1" applyAlignment="1">
      <alignment vertical="center" wrapText="1"/>
      <protection/>
    </xf>
    <xf numFmtId="3" fontId="8" fillId="9" borderId="40" xfId="170" applyNumberFormat="1" applyFont="1" applyFill="1" applyBorder="1" applyAlignment="1">
      <alignment vertical="center" wrapText="1"/>
      <protection/>
    </xf>
    <xf numFmtId="3" fontId="9" fillId="9" borderId="40" xfId="170" applyNumberFormat="1" applyFont="1" applyFill="1" applyBorder="1" applyAlignment="1">
      <alignment vertical="center" wrapText="1"/>
      <protection/>
    </xf>
    <xf numFmtId="3" fontId="3" fillId="0" borderId="24" xfId="170" applyNumberFormat="1" applyFont="1" applyBorder="1" applyAlignment="1">
      <alignment horizontal="center" vertical="center" wrapText="1"/>
      <protection/>
    </xf>
    <xf numFmtId="3" fontId="7" fillId="0" borderId="13" xfId="170" applyNumberFormat="1" applyFont="1" applyBorder="1" applyAlignment="1">
      <alignment vertical="center" wrapText="1"/>
      <protection/>
    </xf>
    <xf numFmtId="3" fontId="8" fillId="0" borderId="13" xfId="170" applyNumberFormat="1" applyFont="1" applyBorder="1" applyAlignment="1">
      <alignment vertical="center" wrapText="1"/>
      <protection/>
    </xf>
    <xf numFmtId="3" fontId="7" fillId="0" borderId="13" xfId="170" applyNumberFormat="1" applyFont="1" applyBorder="1" applyAlignment="1">
      <alignment horizontal="center" vertical="center" wrapText="1"/>
      <protection/>
    </xf>
    <xf numFmtId="3" fontId="10" fillId="0" borderId="13" xfId="170" applyNumberFormat="1" applyFont="1" applyBorder="1" applyAlignment="1">
      <alignment vertical="center" wrapText="1"/>
      <protection/>
    </xf>
    <xf numFmtId="3" fontId="3" fillId="8" borderId="13" xfId="170" applyNumberFormat="1" applyFont="1" applyFill="1" applyBorder="1" applyAlignment="1">
      <alignment vertical="center" wrapText="1"/>
      <protection/>
    </xf>
    <xf numFmtId="3" fontId="8" fillId="9" borderId="13" xfId="170" applyNumberFormat="1" applyFont="1" applyFill="1" applyBorder="1" applyAlignment="1">
      <alignment vertical="center" wrapText="1"/>
      <protection/>
    </xf>
    <xf numFmtId="3" fontId="7" fillId="8" borderId="13" xfId="170" applyNumberFormat="1" applyFont="1" applyFill="1" applyBorder="1" applyAlignment="1">
      <alignment vertical="center" wrapText="1"/>
      <protection/>
    </xf>
    <xf numFmtId="3" fontId="9" fillId="8" borderId="13" xfId="170" applyNumberFormat="1" applyFont="1" applyFill="1" applyBorder="1" applyAlignment="1">
      <alignment vertical="center" wrapText="1"/>
      <protection/>
    </xf>
    <xf numFmtId="0" fontId="4" fillId="0" borderId="0" xfId="146">
      <alignment/>
      <protection/>
    </xf>
    <xf numFmtId="0" fontId="8" fillId="8" borderId="13" xfId="144" applyFont="1" applyFill="1" applyBorder="1" applyAlignment="1">
      <alignment horizontal="center" vertical="top" wrapText="1"/>
      <protection/>
    </xf>
    <xf numFmtId="0" fontId="2" fillId="8" borderId="13" xfId="0" applyFont="1" applyFill="1" applyBorder="1" applyAlignment="1">
      <alignment horizontal="center" vertical="center" wrapText="1"/>
    </xf>
    <xf numFmtId="0" fontId="8" fillId="8" borderId="13" xfId="144" applyFont="1" applyFill="1" applyBorder="1" applyAlignment="1">
      <alignment horizontal="center" vertical="center" wrapText="1"/>
      <protection/>
    </xf>
    <xf numFmtId="0" fontId="4" fillId="0" borderId="0" xfId="146" applyAlignment="1">
      <alignment vertical="center"/>
      <protection/>
    </xf>
    <xf numFmtId="0" fontId="7" fillId="0" borderId="21" xfId="176" applyFont="1" applyBorder="1" applyAlignment="1">
      <alignment horizontal="center" vertical="center"/>
      <protection/>
    </xf>
    <xf numFmtId="0" fontId="7" fillId="0" borderId="13" xfId="176" applyFont="1" applyBorder="1" applyAlignment="1">
      <alignment horizontal="center" vertical="center"/>
      <protection/>
    </xf>
    <xf numFmtId="0" fontId="8" fillId="0" borderId="13" xfId="176" applyFont="1" applyBorder="1" applyAlignment="1">
      <alignment horizontal="center" vertical="center"/>
      <protection/>
    </xf>
    <xf numFmtId="3" fontId="7" fillId="0" borderId="13" xfId="0" applyNumberFormat="1" applyFont="1" applyBorder="1" applyAlignment="1">
      <alignment horizontal="center" vertical="center"/>
    </xf>
    <xf numFmtId="0" fontId="67" fillId="0" borderId="0" xfId="146" applyFont="1" applyAlignment="1">
      <alignment vertical="center"/>
      <protection/>
    </xf>
    <xf numFmtId="0" fontId="8" fillId="8" borderId="13" xfId="176" applyFont="1" applyFill="1" applyBorder="1" applyAlignment="1">
      <alignment horizontal="center" vertical="center"/>
      <protection/>
    </xf>
    <xf numFmtId="0" fontId="7" fillId="0" borderId="13" xfId="0" applyFont="1" applyBorder="1" applyAlignment="1">
      <alignment vertical="center"/>
    </xf>
    <xf numFmtId="3" fontId="9" fillId="0" borderId="13" xfId="0" applyNumberFormat="1" applyFont="1" applyBorder="1" applyAlignment="1">
      <alignment horizontal="center" vertical="center"/>
    </xf>
    <xf numFmtId="3" fontId="10" fillId="0" borderId="14" xfId="0" applyNumberFormat="1" applyFont="1" applyBorder="1" applyAlignment="1">
      <alignment vertical="center" wrapText="1"/>
    </xf>
    <xf numFmtId="0" fontId="7" fillId="0" borderId="14" xfId="147" applyFont="1" applyBorder="1" applyAlignment="1">
      <alignment vertical="center" wrapText="1"/>
      <protection/>
    </xf>
    <xf numFmtId="0" fontId="7" fillId="0" borderId="0" xfId="147" applyFont="1" applyAlignment="1">
      <alignment vertical="center" wrapText="1"/>
      <protection/>
    </xf>
    <xf numFmtId="3" fontId="7" fillId="0" borderId="14" xfId="0" applyNumberFormat="1" applyFont="1" applyBorder="1" applyAlignment="1">
      <alignment horizontal="left" vertical="center" wrapText="1"/>
    </xf>
    <xf numFmtId="3" fontId="10" fillId="0" borderId="13" xfId="0" applyNumberFormat="1" applyFont="1" applyBorder="1" applyAlignment="1">
      <alignment horizontal="left" vertical="center" wrapText="1"/>
    </xf>
    <xf numFmtId="3" fontId="7" fillId="0" borderId="14" xfId="0" applyNumberFormat="1" applyFont="1" applyBorder="1" applyAlignment="1">
      <alignment vertical="center" wrapText="1"/>
    </xf>
    <xf numFmtId="0" fontId="7" fillId="0" borderId="14" xfId="153" applyFont="1" applyBorder="1" applyAlignment="1">
      <alignment vertical="top" wrapText="1"/>
      <protection/>
    </xf>
    <xf numFmtId="0" fontId="7" fillId="0" borderId="14" xfId="176" applyFont="1" applyBorder="1" applyAlignment="1">
      <alignment vertical="center"/>
      <protection/>
    </xf>
    <xf numFmtId="0" fontId="7" fillId="0" borderId="24" xfId="176" applyFont="1" applyBorder="1" applyAlignment="1">
      <alignment horizontal="center" vertical="center"/>
      <protection/>
    </xf>
    <xf numFmtId="0" fontId="7" fillId="0" borderId="13" xfId="0" applyFont="1" applyBorder="1" applyAlignment="1">
      <alignment vertical="center" wrapText="1"/>
    </xf>
    <xf numFmtId="3" fontId="7" fillId="0" borderId="13" xfId="0" applyNumberFormat="1" applyFont="1" applyBorder="1" applyAlignment="1">
      <alignment vertical="center"/>
    </xf>
    <xf numFmtId="0" fontId="7" fillId="8" borderId="13" xfId="176" applyFont="1" applyFill="1" applyBorder="1" applyAlignment="1">
      <alignment horizontal="center" vertical="center"/>
      <protection/>
    </xf>
    <xf numFmtId="3" fontId="8" fillId="8" borderId="14" xfId="0" applyNumberFormat="1" applyFont="1" applyFill="1" applyBorder="1" applyAlignment="1">
      <alignment vertical="center"/>
    </xf>
    <xf numFmtId="0" fontId="8" fillId="8" borderId="14" xfId="144" applyFont="1" applyFill="1" applyBorder="1" applyAlignment="1">
      <alignment vertical="center" wrapText="1"/>
      <protection/>
    </xf>
    <xf numFmtId="3" fontId="4" fillId="0" borderId="0" xfId="146" applyNumberFormat="1">
      <alignment/>
      <protection/>
    </xf>
    <xf numFmtId="0" fontId="4" fillId="0" borderId="0" xfId="146" applyAlignment="1">
      <alignment horizontal="center"/>
      <protection/>
    </xf>
    <xf numFmtId="3" fontId="9" fillId="8" borderId="41" xfId="188" applyNumberFormat="1" applyFont="1" applyFill="1" applyBorder="1" applyAlignment="1">
      <alignment horizontal="center" vertical="center" wrapText="1"/>
      <protection/>
    </xf>
    <xf numFmtId="3" fontId="9" fillId="8" borderId="42" xfId="188" applyNumberFormat="1" applyFont="1" applyFill="1" applyBorder="1" applyAlignment="1">
      <alignment horizontal="center" vertical="center" wrapText="1"/>
      <protection/>
    </xf>
    <xf numFmtId="3" fontId="9" fillId="8" borderId="21" xfId="188" applyNumberFormat="1" applyFont="1" applyFill="1" applyBorder="1" applyAlignment="1">
      <alignment horizontal="center" vertical="center" wrapText="1"/>
      <protection/>
    </xf>
    <xf numFmtId="3" fontId="9" fillId="8" borderId="43" xfId="188" applyNumberFormat="1" applyFont="1" applyFill="1" applyBorder="1" applyAlignment="1">
      <alignment horizontal="center" vertical="center" wrapText="1"/>
      <protection/>
    </xf>
    <xf numFmtId="3" fontId="10" fillId="0" borderId="21" xfId="188" applyNumberFormat="1" applyFont="1" applyBorder="1" applyAlignment="1">
      <alignment horizontal="center" vertical="center" wrapText="1"/>
      <protection/>
    </xf>
    <xf numFmtId="3" fontId="10" fillId="0" borderId="13" xfId="188" applyNumberFormat="1" applyFont="1" applyBorder="1" applyAlignment="1">
      <alignment horizontal="center" vertical="center" wrapText="1"/>
      <protection/>
    </xf>
    <xf numFmtId="3" fontId="10" fillId="0" borderId="44" xfId="188" applyNumberFormat="1" applyFont="1" applyBorder="1" applyAlignment="1">
      <alignment horizontal="center" vertical="center" wrapText="1"/>
      <protection/>
    </xf>
    <xf numFmtId="3" fontId="9" fillId="0" borderId="38" xfId="188" applyNumberFormat="1" applyFont="1" applyBorder="1" applyAlignment="1">
      <alignment vertical="center"/>
      <protection/>
    </xf>
    <xf numFmtId="3" fontId="10" fillId="0" borderId="21" xfId="0" applyNumberFormat="1" applyFont="1" applyBorder="1" applyAlignment="1">
      <alignment vertical="center"/>
    </xf>
    <xf numFmtId="3" fontId="10" fillId="0" borderId="21" xfId="0" applyNumberFormat="1" applyFont="1" applyBorder="1" applyAlignment="1">
      <alignment horizontal="center" vertical="center"/>
    </xf>
    <xf numFmtId="3" fontId="9" fillId="0" borderId="13" xfId="188" applyNumberFormat="1" applyFont="1" applyBorder="1" applyAlignment="1">
      <alignment horizontal="center" vertical="center" wrapText="1"/>
      <protection/>
    </xf>
    <xf numFmtId="3" fontId="9" fillId="0" borderId="21" xfId="188" applyNumberFormat="1" applyFont="1" applyBorder="1" applyAlignment="1">
      <alignment horizontal="center" vertical="center" wrapText="1"/>
      <protection/>
    </xf>
    <xf numFmtId="3" fontId="10" fillId="0" borderId="13" xfId="0" applyNumberFormat="1" applyFont="1" applyBorder="1" applyAlignment="1">
      <alignment horizontal="center" vertical="center"/>
    </xf>
    <xf numFmtId="0" fontId="10" fillId="0" borderId="14" xfId="144" applyFont="1" applyBorder="1" applyAlignment="1">
      <alignment vertical="center"/>
      <protection/>
    </xf>
    <xf numFmtId="3" fontId="9" fillId="0" borderId="13" xfId="188" applyNumberFormat="1" applyFont="1" applyBorder="1" applyAlignment="1">
      <alignment horizontal="left" vertical="center"/>
      <protection/>
    </xf>
    <xf numFmtId="3" fontId="9" fillId="0" borderId="13" xfId="188" applyNumberFormat="1" applyFont="1" applyBorder="1" applyAlignment="1">
      <alignment horizontal="center" vertical="center"/>
      <protection/>
    </xf>
    <xf numFmtId="3" fontId="10" fillId="0" borderId="14" xfId="188" applyNumberFormat="1" applyFont="1" applyBorder="1" applyAlignment="1">
      <alignment horizontal="center" vertical="center"/>
      <protection/>
    </xf>
    <xf numFmtId="3" fontId="10" fillId="0" borderId="14" xfId="188" applyNumberFormat="1" applyFont="1" applyBorder="1" applyAlignment="1">
      <alignment horizontal="left" vertical="center"/>
      <protection/>
    </xf>
    <xf numFmtId="0" fontId="10" fillId="0" borderId="13" xfId="0" applyFont="1" applyBorder="1" applyAlignment="1">
      <alignment horizontal="right" vertical="center"/>
    </xf>
    <xf numFmtId="0" fontId="10" fillId="0" borderId="13" xfId="0" applyFont="1" applyBorder="1" applyAlignment="1">
      <alignment horizontal="center" vertical="center"/>
    </xf>
    <xf numFmtId="3" fontId="10" fillId="0" borderId="14" xfId="188" applyNumberFormat="1" applyFont="1" applyBorder="1" applyAlignment="1">
      <alignment vertical="center"/>
      <protection/>
    </xf>
    <xf numFmtId="0" fontId="10" fillId="0" borderId="13" xfId="0" applyFont="1" applyBorder="1" applyAlignment="1">
      <alignment vertical="center"/>
    </xf>
    <xf numFmtId="3" fontId="10" fillId="0" borderId="45" xfId="188" applyNumberFormat="1" applyFont="1" applyBorder="1" applyAlignment="1">
      <alignment vertical="center"/>
      <protection/>
    </xf>
    <xf numFmtId="0" fontId="10" fillId="0" borderId="33" xfId="0" applyFont="1" applyBorder="1" applyAlignment="1">
      <alignment vertical="center"/>
    </xf>
    <xf numFmtId="3" fontId="10" fillId="0" borderId="14" xfId="0" applyNumberFormat="1" applyFont="1" applyBorder="1" applyAlignment="1">
      <alignment horizontal="left" vertical="center"/>
    </xf>
    <xf numFmtId="3" fontId="10" fillId="0" borderId="14" xfId="0" applyNumberFormat="1" applyFont="1" applyBorder="1" applyAlignment="1">
      <alignment vertical="center"/>
    </xf>
    <xf numFmtId="3" fontId="18" fillId="0" borderId="13" xfId="188" applyNumberFormat="1" applyFont="1" applyBorder="1" applyAlignment="1">
      <alignment vertical="center"/>
      <protection/>
    </xf>
    <xf numFmtId="3" fontId="11" fillId="0" borderId="13" xfId="0" applyNumberFormat="1" applyFont="1" applyBorder="1" applyAlignment="1">
      <alignment horizontal="center" vertical="center"/>
    </xf>
    <xf numFmtId="3" fontId="11" fillId="0" borderId="38" xfId="0" applyNumberFormat="1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/>
    </xf>
    <xf numFmtId="0" fontId="10" fillId="0" borderId="14" xfId="176" applyFont="1" applyBorder="1" applyAlignment="1">
      <alignment vertical="center"/>
      <protection/>
    </xf>
    <xf numFmtId="3" fontId="10" fillId="48" borderId="14" xfId="0" applyNumberFormat="1" applyFont="1" applyFill="1" applyBorder="1" applyAlignment="1">
      <alignment vertical="center"/>
    </xf>
    <xf numFmtId="3" fontId="10" fillId="48" borderId="14" xfId="0" applyNumberFormat="1" applyFont="1" applyFill="1" applyBorder="1" applyAlignment="1">
      <alignment horizontal="left" vertical="center"/>
    </xf>
    <xf numFmtId="3" fontId="9" fillId="8" borderId="13" xfId="0" applyNumberFormat="1" applyFont="1" applyFill="1" applyBorder="1" applyAlignment="1">
      <alignment horizontal="center" vertical="center"/>
    </xf>
    <xf numFmtId="3" fontId="9" fillId="8" borderId="14" xfId="0" applyNumberFormat="1" applyFont="1" applyFill="1" applyBorder="1" applyAlignment="1">
      <alignment horizontal="center" vertical="center"/>
    </xf>
    <xf numFmtId="3" fontId="9" fillId="8" borderId="14" xfId="0" applyNumberFormat="1" applyFont="1" applyFill="1" applyBorder="1" applyAlignment="1">
      <alignment vertical="center"/>
    </xf>
    <xf numFmtId="3" fontId="9" fillId="8" borderId="15" xfId="0" applyNumberFormat="1" applyFont="1" applyFill="1" applyBorder="1" applyAlignment="1">
      <alignment vertical="center"/>
    </xf>
    <xf numFmtId="3" fontId="8" fillId="8" borderId="13" xfId="0" applyNumberFormat="1" applyFont="1" applyFill="1" applyBorder="1" applyAlignment="1">
      <alignment vertical="center"/>
    </xf>
    <xf numFmtId="3" fontId="10" fillId="0" borderId="15" xfId="0" applyNumberFormat="1" applyFont="1" applyBorder="1" applyAlignment="1">
      <alignment vertical="center"/>
    </xf>
    <xf numFmtId="3" fontId="8" fillId="0" borderId="13" xfId="0" applyNumberFormat="1" applyFont="1" applyBorder="1" applyAlignment="1">
      <alignment vertical="center"/>
    </xf>
    <xf numFmtId="0" fontId="11" fillId="0" borderId="14" xfId="144" applyFont="1" applyBorder="1" applyAlignment="1">
      <alignment vertical="center"/>
      <protection/>
    </xf>
    <xf numFmtId="0" fontId="10" fillId="0" borderId="15" xfId="0" applyFont="1" applyBorder="1" applyAlignment="1">
      <alignment vertical="center"/>
    </xf>
    <xf numFmtId="3" fontId="10" fillId="0" borderId="14" xfId="0" applyNumberFormat="1" applyFont="1" applyBorder="1" applyAlignment="1">
      <alignment horizontal="left" vertical="center" wrapText="1"/>
    </xf>
    <xf numFmtId="49" fontId="10" fillId="0" borderId="14" xfId="0" applyNumberFormat="1" applyFont="1" applyBorder="1" applyAlignment="1">
      <alignment vertical="center" wrapText="1"/>
    </xf>
    <xf numFmtId="3" fontId="11" fillId="0" borderId="14" xfId="0" applyNumberFormat="1" applyFont="1" applyBorder="1" applyAlignment="1">
      <alignment vertical="center" wrapText="1"/>
    </xf>
    <xf numFmtId="0" fontId="17" fillId="0" borderId="13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3" fontId="10" fillId="0" borderId="45" xfId="0" applyNumberFormat="1" applyFont="1" applyBorder="1" applyAlignment="1">
      <alignment horizontal="left" vertical="center" wrapText="1"/>
    </xf>
    <xf numFmtId="49" fontId="10" fillId="0" borderId="45" xfId="0" applyNumberFormat="1" applyFont="1" applyBorder="1" applyAlignment="1">
      <alignment horizontal="left" vertical="center" wrapText="1"/>
    </xf>
    <xf numFmtId="3" fontId="10" fillId="0" borderId="46" xfId="0" applyNumberFormat="1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3" fontId="10" fillId="0" borderId="47" xfId="0" applyNumberFormat="1" applyFont="1" applyBorder="1" applyAlignment="1">
      <alignment horizontal="center" vertical="center"/>
    </xf>
    <xf numFmtId="3" fontId="10" fillId="0" borderId="47" xfId="0" applyNumberFormat="1" applyFont="1" applyBorder="1" applyAlignment="1">
      <alignment vertical="center"/>
    </xf>
    <xf numFmtId="3" fontId="10" fillId="0" borderId="46" xfId="0" applyNumberFormat="1" applyFont="1" applyBorder="1" applyAlignment="1">
      <alignment vertical="center"/>
    </xf>
    <xf numFmtId="3" fontId="10" fillId="0" borderId="13" xfId="0" applyNumberFormat="1" applyFont="1" applyBorder="1" applyAlignment="1">
      <alignment horizontal="right" vertical="center" wrapText="1"/>
    </xf>
    <xf numFmtId="0" fontId="17" fillId="0" borderId="15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3" fontId="10" fillId="0" borderId="14" xfId="147" applyNumberFormat="1" applyFont="1" applyBorder="1" applyAlignment="1">
      <alignment vertical="center" wrapText="1"/>
      <protection/>
    </xf>
    <xf numFmtId="0" fontId="7" fillId="0" borderId="15" xfId="0" applyFont="1" applyBorder="1" applyAlignment="1">
      <alignment vertical="center"/>
    </xf>
    <xf numFmtId="3" fontId="11" fillId="0" borderId="14" xfId="0" applyNumberFormat="1" applyFont="1" applyBorder="1" applyAlignment="1">
      <alignment vertical="center"/>
    </xf>
    <xf numFmtId="0" fontId="10" fillId="0" borderId="14" xfId="0" applyFont="1" applyBorder="1" applyAlignment="1">
      <alignment horizontal="left" wrapText="1"/>
    </xf>
    <xf numFmtId="0" fontId="10" fillId="0" borderId="13" xfId="0" applyFont="1" applyBorder="1" applyAlignment="1">
      <alignment wrapText="1"/>
    </xf>
    <xf numFmtId="0" fontId="10" fillId="0" borderId="13" xfId="0" applyFont="1" applyBorder="1" applyAlignment="1">
      <alignment horizontal="right" wrapText="1"/>
    </xf>
    <xf numFmtId="3" fontId="10" fillId="0" borderId="13" xfId="0" applyNumberFormat="1" applyFont="1" applyBorder="1" applyAlignment="1">
      <alignment wrapText="1"/>
    </xf>
    <xf numFmtId="3" fontId="10" fillId="0" borderId="13" xfId="0" applyNumberFormat="1" applyFont="1" applyBorder="1" applyAlignment="1">
      <alignment horizontal="right" wrapText="1"/>
    </xf>
    <xf numFmtId="3" fontId="10" fillId="0" borderId="45" xfId="0" applyNumberFormat="1" applyFont="1" applyBorder="1" applyAlignment="1">
      <alignment vertical="center"/>
    </xf>
    <xf numFmtId="49" fontId="10" fillId="0" borderId="13" xfId="0" applyNumberFormat="1" applyFont="1" applyBorder="1" applyAlignment="1">
      <alignment horizontal="left" vertical="center" wrapText="1"/>
    </xf>
    <xf numFmtId="0" fontId="10" fillId="0" borderId="13" xfId="0" applyFont="1" applyBorder="1" applyAlignment="1">
      <alignment horizontal="right" vertical="center" wrapText="1"/>
    </xf>
    <xf numFmtId="49" fontId="10" fillId="0" borderId="45" xfId="0" applyNumberFormat="1" applyFont="1" applyBorder="1" applyAlignment="1">
      <alignment vertical="center"/>
    </xf>
    <xf numFmtId="3" fontId="10" fillId="0" borderId="13" xfId="0" applyNumberFormat="1" applyFont="1" applyBorder="1" applyAlignment="1">
      <alignment horizontal="left" wrapText="1"/>
    </xf>
    <xf numFmtId="3" fontId="9" fillId="8" borderId="15" xfId="0" applyNumberFormat="1" applyFont="1" applyFill="1" applyBorder="1" applyAlignment="1">
      <alignment horizontal="right" vertical="center"/>
    </xf>
    <xf numFmtId="3" fontId="9" fillId="0" borderId="14" xfId="0" applyNumberFormat="1" applyFont="1" applyBorder="1" applyAlignment="1">
      <alignment horizontal="center" vertical="center"/>
    </xf>
    <xf numFmtId="3" fontId="9" fillId="0" borderId="15" xfId="0" applyNumberFormat="1" applyFont="1" applyBorder="1" applyAlignment="1">
      <alignment horizontal="right" vertical="center"/>
    </xf>
    <xf numFmtId="3" fontId="9" fillId="0" borderId="13" xfId="0" applyNumberFormat="1" applyFont="1" applyBorder="1" applyAlignment="1">
      <alignment horizontal="right" vertical="center"/>
    </xf>
    <xf numFmtId="3" fontId="8" fillId="0" borderId="14" xfId="0" applyNumberFormat="1" applyFont="1" applyBorder="1" applyAlignment="1">
      <alignment horizontal="center" vertical="center"/>
    </xf>
    <xf numFmtId="3" fontId="9" fillId="0" borderId="14" xfId="0" applyNumberFormat="1" applyFont="1" applyBorder="1" applyAlignment="1">
      <alignment vertical="center"/>
    </xf>
    <xf numFmtId="3" fontId="8" fillId="0" borderId="47" xfId="0" applyNumberFormat="1" applyFont="1" applyBorder="1" applyAlignment="1">
      <alignment horizontal="center" vertical="center"/>
    </xf>
    <xf numFmtId="49" fontId="8" fillId="0" borderId="46" xfId="161" applyNumberFormat="1" applyFont="1" applyBorder="1" applyAlignment="1">
      <alignment horizontal="left" vertical="center" wrapText="1"/>
      <protection/>
    </xf>
    <xf numFmtId="3" fontId="9" fillId="0" borderId="48" xfId="0" applyNumberFormat="1" applyFont="1" applyBorder="1" applyAlignment="1">
      <alignment vertical="center"/>
    </xf>
    <xf numFmtId="3" fontId="10" fillId="0" borderId="15" xfId="0" applyNumberFormat="1" applyFont="1" applyBorder="1" applyAlignment="1">
      <alignment horizontal="right" vertical="center"/>
    </xf>
    <xf numFmtId="3" fontId="7" fillId="0" borderId="14" xfId="0" applyNumberFormat="1" applyFont="1" applyBorder="1" applyAlignment="1">
      <alignment horizontal="center" vertical="center"/>
    </xf>
    <xf numFmtId="3" fontId="18" fillId="0" borderId="15" xfId="0" applyNumberFormat="1" applyFont="1" applyBorder="1" applyAlignment="1">
      <alignment vertical="center"/>
    </xf>
    <xf numFmtId="0" fontId="7" fillId="0" borderId="47" xfId="0" applyFont="1" applyBorder="1" applyAlignment="1">
      <alignment/>
    </xf>
    <xf numFmtId="0" fontId="7" fillId="0" borderId="14" xfId="0" applyFont="1" applyBorder="1" applyAlignment="1">
      <alignment wrapText="1"/>
    </xf>
    <xf numFmtId="3" fontId="8" fillId="0" borderId="14" xfId="160" applyNumberFormat="1" applyFont="1" applyBorder="1" applyAlignment="1">
      <alignment vertical="top" wrapText="1"/>
      <protection/>
    </xf>
    <xf numFmtId="3" fontId="10" fillId="0" borderId="49" xfId="0" applyNumberFormat="1" applyFont="1" applyBorder="1" applyAlignment="1">
      <alignment horizontal="center" vertical="center"/>
    </xf>
    <xf numFmtId="3" fontId="7" fillId="0" borderId="14" xfId="160" applyNumberFormat="1" applyFont="1" applyBorder="1" applyAlignment="1">
      <alignment vertical="center" wrapText="1"/>
      <protection/>
    </xf>
    <xf numFmtId="3" fontId="9" fillId="0" borderId="45" xfId="0" applyNumberFormat="1" applyFont="1" applyBorder="1" applyAlignment="1">
      <alignment horizontal="center" vertical="center"/>
    </xf>
    <xf numFmtId="3" fontId="17" fillId="0" borderId="14" xfId="160" applyNumberFormat="1" applyFont="1" applyBorder="1" applyAlignment="1">
      <alignment vertical="center" wrapText="1"/>
      <protection/>
    </xf>
    <xf numFmtId="3" fontId="10" fillId="0" borderId="45" xfId="0" applyNumberFormat="1" applyFont="1" applyBorder="1" applyAlignment="1">
      <alignment horizontal="center" vertical="center"/>
    </xf>
    <xf numFmtId="3" fontId="54" fillId="0" borderId="14" xfId="0" applyNumberFormat="1" applyFont="1" applyBorder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3" fontId="54" fillId="0" borderId="45" xfId="0" applyNumberFormat="1" applyFont="1" applyBorder="1" applyAlignment="1">
      <alignment horizontal="center" vertical="center"/>
    </xf>
    <xf numFmtId="3" fontId="8" fillId="0" borderId="14" xfId="0" applyNumberFormat="1" applyFont="1" applyBorder="1" applyAlignment="1">
      <alignment vertical="center"/>
    </xf>
    <xf numFmtId="3" fontId="7" fillId="0" borderId="14" xfId="160" applyNumberFormat="1" applyFont="1" applyBorder="1" applyAlignment="1">
      <alignment vertical="top" wrapText="1"/>
      <protection/>
    </xf>
    <xf numFmtId="0" fontId="7" fillId="0" borderId="13" xfId="0" applyFont="1" applyBorder="1" applyAlignment="1">
      <alignment horizontal="left" vertical="center" wrapText="1"/>
    </xf>
    <xf numFmtId="3" fontId="10" fillId="0" borderId="38" xfId="0" applyNumberFormat="1" applyFont="1" applyBorder="1" applyAlignment="1">
      <alignment vertical="center"/>
    </xf>
    <xf numFmtId="3" fontId="9" fillId="0" borderId="38" xfId="0" applyNumberFormat="1" applyFont="1" applyBorder="1" applyAlignment="1">
      <alignment vertical="center"/>
    </xf>
    <xf numFmtId="49" fontId="7" fillId="0" borderId="14" xfId="0" applyNumberFormat="1" applyFont="1" applyBorder="1" applyAlignment="1">
      <alignment horizontal="left" vertical="center" wrapText="1"/>
    </xf>
    <xf numFmtId="3" fontId="18" fillId="0" borderId="38" xfId="0" applyNumberFormat="1" applyFont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3" fontId="10" fillId="8" borderId="15" xfId="0" applyNumberFormat="1" applyFont="1" applyFill="1" applyBorder="1" applyAlignment="1">
      <alignment vertical="center"/>
    </xf>
    <xf numFmtId="3" fontId="10" fillId="8" borderId="13" xfId="0" applyNumberFormat="1" applyFont="1" applyFill="1" applyBorder="1" applyAlignment="1">
      <alignment vertical="center"/>
    </xf>
    <xf numFmtId="3" fontId="10" fillId="8" borderId="13" xfId="188" applyNumberFormat="1" applyFont="1" applyFill="1" applyBorder="1" applyAlignment="1">
      <alignment horizontal="right" vertical="center"/>
      <protection/>
    </xf>
    <xf numFmtId="3" fontId="17" fillId="0" borderId="14" xfId="0" applyNumberFormat="1" applyFont="1" applyBorder="1" applyAlignment="1">
      <alignment vertical="center"/>
    </xf>
    <xf numFmtId="3" fontId="9" fillId="0" borderId="45" xfId="0" applyNumberFormat="1" applyFont="1" applyBorder="1" applyAlignment="1">
      <alignment horizontal="center" vertical="center"/>
    </xf>
    <xf numFmtId="3" fontId="10" fillId="0" borderId="32" xfId="0" applyNumberFormat="1" applyFont="1" applyBorder="1" applyAlignment="1">
      <alignment vertical="center"/>
    </xf>
    <xf numFmtId="3" fontId="10" fillId="0" borderId="45" xfId="0" applyNumberFormat="1" applyFont="1" applyBorder="1" applyAlignment="1">
      <alignment horizontal="center" vertical="center"/>
    </xf>
    <xf numFmtId="3" fontId="7" fillId="0" borderId="45" xfId="0" applyNumberFormat="1" applyFont="1" applyBorder="1" applyAlignment="1">
      <alignment vertical="center"/>
    </xf>
    <xf numFmtId="0" fontId="7" fillId="0" borderId="45" xfId="181" applyFont="1" applyBorder="1" applyAlignment="1">
      <alignment vertical="center" wrapText="1"/>
      <protection/>
    </xf>
    <xf numFmtId="49" fontId="7" fillId="0" borderId="14" xfId="0" applyNumberFormat="1" applyFont="1" applyBorder="1" applyAlignment="1">
      <alignment vertical="center"/>
    </xf>
    <xf numFmtId="3" fontId="7" fillId="0" borderId="14" xfId="0" applyNumberFormat="1" applyFont="1" applyBorder="1" applyAlignment="1">
      <alignment horizontal="left" vertical="center"/>
    </xf>
    <xf numFmtId="3" fontId="18" fillId="0" borderId="13" xfId="0" applyNumberFormat="1" applyFont="1" applyBorder="1" applyAlignment="1">
      <alignment vertical="center"/>
    </xf>
    <xf numFmtId="3" fontId="7" fillId="0" borderId="49" xfId="0" applyNumberFormat="1" applyFont="1" applyBorder="1" applyAlignment="1">
      <alignment horizontal="left" vertical="center"/>
    </xf>
    <xf numFmtId="3" fontId="7" fillId="0" borderId="45" xfId="0" applyNumberFormat="1" applyFont="1" applyBorder="1" applyAlignment="1">
      <alignment horizontal="left" vertical="center"/>
    </xf>
    <xf numFmtId="0" fontId="7" fillId="0" borderId="43" xfId="0" applyFont="1" applyBorder="1" applyAlignment="1">
      <alignment vertical="center" wrapText="1"/>
    </xf>
    <xf numFmtId="49" fontId="7" fillId="0" borderId="45" xfId="0" applyNumberFormat="1" applyFont="1" applyBorder="1" applyAlignment="1">
      <alignment vertical="center" wrapText="1"/>
    </xf>
    <xf numFmtId="0" fontId="10" fillId="0" borderId="33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3" fontId="7" fillId="0" borderId="13" xfId="0" applyNumberFormat="1" applyFont="1" applyBorder="1" applyAlignment="1">
      <alignment vertical="center" wrapText="1"/>
    </xf>
    <xf numFmtId="0" fontId="7" fillId="0" borderId="38" xfId="0" applyFont="1" applyBorder="1" applyAlignment="1">
      <alignment vertical="center" wrapText="1"/>
    </xf>
    <xf numFmtId="3" fontId="7" fillId="0" borderId="46" xfId="0" applyNumberFormat="1" applyFont="1" applyBorder="1" applyAlignment="1">
      <alignment horizontal="left" vertical="center"/>
    </xf>
    <xf numFmtId="3" fontId="7" fillId="0" borderId="13" xfId="0" applyNumberFormat="1" applyFont="1" applyBorder="1" applyAlignment="1">
      <alignment horizontal="left" vertical="center" wrapText="1"/>
    </xf>
    <xf numFmtId="3" fontId="7" fillId="0" borderId="13" xfId="0" applyNumberFormat="1" applyFont="1" applyBorder="1" applyAlignment="1">
      <alignment horizontal="left" vertical="center"/>
    </xf>
    <xf numFmtId="49" fontId="7" fillId="0" borderId="45" xfId="0" applyNumberFormat="1" applyFont="1" applyBorder="1" applyAlignment="1">
      <alignment horizontal="left" vertical="center"/>
    </xf>
    <xf numFmtId="3" fontId="8" fillId="8" borderId="14" xfId="0" applyNumberFormat="1" applyFont="1" applyFill="1" applyBorder="1" applyAlignment="1">
      <alignment horizontal="left" vertical="center"/>
    </xf>
    <xf numFmtId="3" fontId="9" fillId="0" borderId="24" xfId="0" applyNumberFormat="1" applyFont="1" applyBorder="1" applyAlignment="1">
      <alignment horizontal="center" vertical="center"/>
    </xf>
    <xf numFmtId="0" fontId="8" fillId="0" borderId="46" xfId="182" applyFont="1" applyBorder="1" applyAlignment="1">
      <alignment horizontal="center" vertical="center"/>
      <protection/>
    </xf>
    <xf numFmtId="3" fontId="5" fillId="0" borderId="13" xfId="0" applyNumberFormat="1" applyFont="1" applyBorder="1" applyAlignment="1">
      <alignment vertical="center"/>
    </xf>
    <xf numFmtId="0" fontId="72" fillId="0" borderId="43" xfId="0" applyFont="1" applyBorder="1" applyAlignment="1">
      <alignment wrapText="1"/>
    </xf>
    <xf numFmtId="49" fontId="16" fillId="0" borderId="43" xfId="187" applyNumberFormat="1" applyFont="1" applyBorder="1" applyAlignment="1">
      <alignment horizontal="left" vertical="center" wrapText="1"/>
      <protection/>
    </xf>
    <xf numFmtId="3" fontId="10" fillId="49" borderId="50" xfId="0" applyNumberFormat="1" applyFont="1" applyFill="1" applyBorder="1" applyAlignment="1">
      <alignment horizontal="center" vertical="center"/>
    </xf>
    <xf numFmtId="3" fontId="7" fillId="0" borderId="43" xfId="0" applyNumberFormat="1" applyFont="1" applyBorder="1" applyAlignment="1">
      <alignment vertical="center"/>
    </xf>
    <xf numFmtId="3" fontId="10" fillId="49" borderId="40" xfId="0" applyNumberFormat="1" applyFont="1" applyFill="1" applyBorder="1" applyAlignment="1">
      <alignment horizontal="center" vertical="center"/>
    </xf>
    <xf numFmtId="0" fontId="7" fillId="0" borderId="43" xfId="0" applyFont="1" applyBorder="1" applyAlignment="1">
      <alignment horizontal="left" vertical="center" wrapText="1"/>
    </xf>
    <xf numFmtId="3" fontId="10" fillId="0" borderId="51" xfId="0" applyNumberFormat="1" applyFont="1" applyBorder="1" applyAlignment="1">
      <alignment vertical="center"/>
    </xf>
    <xf numFmtId="3" fontId="9" fillId="49" borderId="40" xfId="0" applyNumberFormat="1" applyFont="1" applyFill="1" applyBorder="1" applyAlignment="1">
      <alignment horizontal="center" vertical="center"/>
    </xf>
    <xf numFmtId="0" fontId="8" fillId="0" borderId="14" xfId="153" applyFont="1" applyBorder="1" applyAlignment="1">
      <alignment horizontal="center" vertical="center"/>
      <protection/>
    </xf>
    <xf numFmtId="3" fontId="9" fillId="49" borderId="40" xfId="0" applyNumberFormat="1" applyFont="1" applyFill="1" applyBorder="1" applyAlignment="1">
      <alignment horizontal="center" vertical="center"/>
    </xf>
    <xf numFmtId="3" fontId="10" fillId="49" borderId="13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vertical="center" wrapText="1"/>
    </xf>
    <xf numFmtId="3" fontId="9" fillId="49" borderId="13" xfId="0" applyNumberFormat="1" applyFont="1" applyFill="1" applyBorder="1" applyAlignment="1">
      <alignment horizontal="center" vertical="center"/>
    </xf>
    <xf numFmtId="3" fontId="10" fillId="49" borderId="21" xfId="0" applyNumberFormat="1" applyFont="1" applyFill="1" applyBorder="1" applyAlignment="1">
      <alignment horizontal="center" vertical="center"/>
    </xf>
    <xf numFmtId="0" fontId="7" fillId="0" borderId="14" xfId="152" applyFont="1" applyBorder="1" applyAlignment="1">
      <alignment horizontal="left" vertical="top" wrapText="1"/>
      <protection/>
    </xf>
    <xf numFmtId="0" fontId="8" fillId="0" borderId="14" xfId="153" applyFont="1" applyBorder="1" applyAlignment="1">
      <alignment horizontal="center" vertical="top"/>
      <protection/>
    </xf>
    <xf numFmtId="3" fontId="10" fillId="0" borderId="15" xfId="0" applyNumberFormat="1" applyFont="1" applyBorder="1" applyAlignment="1">
      <alignment vertical="center"/>
    </xf>
    <xf numFmtId="49" fontId="16" fillId="0" borderId="14" xfId="187" applyNumberFormat="1" applyFont="1" applyBorder="1" applyAlignment="1">
      <alignment horizontal="left" vertical="center" wrapText="1"/>
      <protection/>
    </xf>
    <xf numFmtId="3" fontId="9" fillId="49" borderId="21" xfId="0" applyNumberFormat="1" applyFont="1" applyFill="1" applyBorder="1" applyAlignment="1">
      <alignment horizontal="center" vertical="center"/>
    </xf>
    <xf numFmtId="3" fontId="9" fillId="49" borderId="50" xfId="0" applyNumberFormat="1" applyFont="1" applyFill="1" applyBorder="1" applyAlignment="1">
      <alignment horizontal="center" vertical="center"/>
    </xf>
    <xf numFmtId="3" fontId="8" fillId="0" borderId="49" xfId="0" applyNumberFormat="1" applyFont="1" applyBorder="1" applyAlignment="1">
      <alignment horizontal="center" vertical="center"/>
    </xf>
    <xf numFmtId="3" fontId="10" fillId="0" borderId="43" xfId="0" applyNumberFormat="1" applyFont="1" applyBorder="1" applyAlignment="1">
      <alignment horizontal="center" vertical="center"/>
    </xf>
    <xf numFmtId="0" fontId="9" fillId="49" borderId="13" xfId="153" applyFont="1" applyFill="1" applyBorder="1" applyAlignment="1">
      <alignment horizontal="center" vertical="top" wrapText="1"/>
      <protection/>
    </xf>
    <xf numFmtId="0" fontId="7" fillId="0" borderId="52" xfId="0" applyFont="1" applyBorder="1" applyAlignment="1">
      <alignment horizontal="left" vertical="center" wrapText="1"/>
    </xf>
    <xf numFmtId="3" fontId="9" fillId="49" borderId="45" xfId="0" applyNumberFormat="1" applyFont="1" applyFill="1" applyBorder="1" applyAlignment="1">
      <alignment horizontal="center" vertical="center"/>
    </xf>
    <xf numFmtId="3" fontId="10" fillId="49" borderId="53" xfId="0" applyNumberFormat="1" applyFont="1" applyFill="1" applyBorder="1" applyAlignment="1">
      <alignment horizontal="center" vertical="center"/>
    </xf>
    <xf numFmtId="3" fontId="7" fillId="0" borderId="52" xfId="0" applyNumberFormat="1" applyFont="1" applyBorder="1" applyAlignment="1">
      <alignment horizontal="left" vertical="center" wrapText="1"/>
    </xf>
    <xf numFmtId="3" fontId="9" fillId="8" borderId="54" xfId="0" applyNumberFormat="1" applyFont="1" applyFill="1" applyBorder="1" applyAlignment="1">
      <alignment vertical="center"/>
    </xf>
    <xf numFmtId="3" fontId="10" fillId="0" borderId="55" xfId="0" applyNumberFormat="1" applyFont="1" applyBorder="1" applyAlignment="1">
      <alignment vertical="center"/>
    </xf>
    <xf numFmtId="3" fontId="7" fillId="0" borderId="56" xfId="0" applyNumberFormat="1" applyFont="1" applyBorder="1" applyAlignment="1">
      <alignment horizontal="left" vertical="center" wrapText="1"/>
    </xf>
    <xf numFmtId="3" fontId="10" fillId="0" borderId="55" xfId="0" applyNumberFormat="1" applyFont="1" applyBorder="1" applyAlignment="1">
      <alignment vertical="center"/>
    </xf>
    <xf numFmtId="3" fontId="10" fillId="8" borderId="13" xfId="0" applyNumberFormat="1" applyFont="1" applyFill="1" applyBorder="1" applyAlignment="1">
      <alignment horizontal="center" vertical="center"/>
    </xf>
    <xf numFmtId="3" fontId="10" fillId="8" borderId="14" xfId="0" applyNumberFormat="1" applyFont="1" applyFill="1" applyBorder="1" applyAlignment="1">
      <alignment horizontal="center" vertical="center"/>
    </xf>
    <xf numFmtId="0" fontId="8" fillId="0" borderId="13" xfId="153" applyFont="1" applyBorder="1" applyAlignment="1">
      <alignment horizontal="center" vertical="center"/>
      <protection/>
    </xf>
    <xf numFmtId="0" fontId="8" fillId="0" borderId="14" xfId="182" applyFont="1" applyBorder="1" applyAlignment="1">
      <alignment horizontal="center" vertical="center"/>
      <protection/>
    </xf>
    <xf numFmtId="0" fontId="7" fillId="0" borderId="14" xfId="182" applyFont="1" applyBorder="1" applyAlignment="1">
      <alignment vertical="center"/>
      <protection/>
    </xf>
    <xf numFmtId="0" fontId="7" fillId="0" borderId="14" xfId="181" applyFont="1" applyBorder="1" applyAlignment="1">
      <alignment vertical="center"/>
      <protection/>
    </xf>
    <xf numFmtId="49" fontId="7" fillId="0" borderId="14" xfId="160" applyNumberFormat="1" applyFont="1" applyBorder="1" applyAlignment="1">
      <alignment horizontal="left" vertical="center" wrapText="1"/>
      <protection/>
    </xf>
    <xf numFmtId="0" fontId="7" fillId="0" borderId="14" xfId="184" applyFont="1" applyBorder="1" applyAlignment="1">
      <alignment vertical="center" wrapText="1"/>
      <protection/>
    </xf>
    <xf numFmtId="3" fontId="10" fillId="0" borderId="24" xfId="0" applyNumberFormat="1" applyFont="1" applyBorder="1" applyAlignment="1">
      <alignment horizontal="center" vertical="center"/>
    </xf>
    <xf numFmtId="0" fontId="74" fillId="0" borderId="14" xfId="0" applyFont="1" applyBorder="1" applyAlignment="1">
      <alignment vertical="center" wrapText="1"/>
    </xf>
    <xf numFmtId="0" fontId="7" fillId="0" borderId="14" xfId="153" applyFont="1" applyBorder="1" applyAlignment="1">
      <alignment vertical="center"/>
      <protection/>
    </xf>
    <xf numFmtId="0" fontId="7" fillId="0" borderId="14" xfId="153" applyFont="1" applyBorder="1" applyAlignment="1">
      <alignment vertical="top"/>
      <protection/>
    </xf>
    <xf numFmtId="3" fontId="10" fillId="0" borderId="13" xfId="0" applyNumberFormat="1" applyFont="1" applyBorder="1" applyAlignment="1">
      <alignment vertical="center"/>
    </xf>
    <xf numFmtId="3" fontId="10" fillId="0" borderId="15" xfId="0" applyNumberFormat="1" applyFont="1" applyBorder="1" applyAlignment="1">
      <alignment vertical="center"/>
    </xf>
    <xf numFmtId="0" fontId="8" fillId="0" borderId="14" xfId="153" applyFont="1" applyBorder="1" applyAlignment="1">
      <alignment vertical="top"/>
      <protection/>
    </xf>
    <xf numFmtId="0" fontId="7" fillId="0" borderId="14" xfId="150" applyFont="1" applyBorder="1" applyAlignment="1">
      <alignment vertical="top" wrapText="1"/>
      <protection/>
    </xf>
    <xf numFmtId="0" fontId="8" fillId="0" borderId="14" xfId="153" applyFont="1" applyBorder="1" applyAlignment="1">
      <alignment vertical="center"/>
      <protection/>
    </xf>
    <xf numFmtId="3" fontId="7" fillId="0" borderId="14" xfId="0" applyNumberFormat="1" applyFont="1" applyBorder="1" applyAlignment="1">
      <alignment vertical="center"/>
    </xf>
    <xf numFmtId="0" fontId="7" fillId="0" borderId="14" xfId="0" applyFont="1" applyBorder="1" applyAlignment="1">
      <alignment horizontal="left" vertical="center" wrapText="1"/>
    </xf>
    <xf numFmtId="3" fontId="10" fillId="0" borderId="15" xfId="188" applyNumberFormat="1" applyFont="1" applyBorder="1" applyAlignment="1">
      <alignment horizontal="right" vertical="center"/>
      <protection/>
    </xf>
    <xf numFmtId="0" fontId="17" fillId="0" borderId="14" xfId="153" applyFont="1" applyBorder="1" applyAlignment="1">
      <alignment vertical="center"/>
      <protection/>
    </xf>
    <xf numFmtId="0" fontId="7" fillId="0" borderId="14" xfId="153" applyFont="1" applyBorder="1" applyAlignment="1">
      <alignment vertical="top"/>
      <protection/>
    </xf>
    <xf numFmtId="0" fontId="74" fillId="0" borderId="14" xfId="166" applyFont="1" applyBorder="1" applyAlignment="1">
      <alignment wrapText="1"/>
      <protection/>
    </xf>
    <xf numFmtId="0" fontId="74" fillId="0" borderId="14" xfId="166" applyFont="1" applyBorder="1" applyAlignment="1">
      <alignment horizontal="justify" wrapText="1"/>
      <protection/>
    </xf>
    <xf numFmtId="0" fontId="74" fillId="0" borderId="14" xfId="166" applyFont="1" applyBorder="1" applyAlignment="1">
      <alignment horizontal="left" wrapText="1"/>
      <protection/>
    </xf>
    <xf numFmtId="3" fontId="7" fillId="0" borderId="45" xfId="0" applyNumberFormat="1" applyFont="1" applyBorder="1" applyAlignment="1">
      <alignment vertical="center" wrapText="1"/>
    </xf>
    <xf numFmtId="3" fontId="11" fillId="0" borderId="49" xfId="0" applyNumberFormat="1" applyFont="1" applyBorder="1" applyAlignment="1">
      <alignment horizontal="center" vertical="center"/>
    </xf>
    <xf numFmtId="3" fontId="8" fillId="8" borderId="43" xfId="0" applyNumberFormat="1" applyFont="1" applyFill="1" applyBorder="1" applyAlignment="1">
      <alignment vertical="center"/>
    </xf>
    <xf numFmtId="3" fontId="10" fillId="8" borderId="54" xfId="0" applyNumberFormat="1" applyFont="1" applyFill="1" applyBorder="1" applyAlignment="1">
      <alignment vertical="center"/>
    </xf>
    <xf numFmtId="0" fontId="7" fillId="0" borderId="52" xfId="185" applyFont="1" applyBorder="1" applyAlignment="1">
      <alignment vertical="center" wrapText="1"/>
      <protection/>
    </xf>
    <xf numFmtId="0" fontId="10" fillId="0" borderId="15" xfId="185" applyFont="1" applyBorder="1" applyAlignment="1">
      <alignment vertical="center" wrapText="1"/>
      <protection/>
    </xf>
    <xf numFmtId="3" fontId="10" fillId="0" borderId="13" xfId="185" applyNumberFormat="1" applyFont="1" applyBorder="1" applyAlignment="1">
      <alignment vertical="center" wrapText="1"/>
      <protection/>
    </xf>
    <xf numFmtId="3" fontId="9" fillId="0" borderId="15" xfId="0" applyNumberFormat="1" applyFont="1" applyBorder="1" applyAlignment="1">
      <alignment horizontal="left" vertical="center"/>
    </xf>
    <xf numFmtId="0" fontId="10" fillId="0" borderId="32" xfId="185" applyFont="1" applyBorder="1" applyAlignment="1">
      <alignment vertical="center" wrapText="1"/>
      <protection/>
    </xf>
    <xf numFmtId="3" fontId="9" fillId="0" borderId="32" xfId="0" applyNumberFormat="1" applyFont="1" applyBorder="1" applyAlignment="1">
      <alignment vertical="center"/>
    </xf>
    <xf numFmtId="49" fontId="7" fillId="0" borderId="45" xfId="174" applyNumberFormat="1" applyFont="1" applyBorder="1" applyAlignment="1">
      <alignment horizontal="left" vertical="top" wrapText="1"/>
      <protection/>
    </xf>
    <xf numFmtId="3" fontId="9" fillId="0" borderId="57" xfId="0" applyNumberFormat="1" applyFont="1" applyBorder="1" applyAlignment="1">
      <alignment vertical="center"/>
    </xf>
    <xf numFmtId="49" fontId="7" fillId="0" borderId="0" xfId="174" applyNumberFormat="1" applyFont="1" applyAlignment="1">
      <alignment horizontal="left" vertical="top" wrapText="1"/>
      <protection/>
    </xf>
    <xf numFmtId="3" fontId="9" fillId="0" borderId="58" xfId="0" applyNumberFormat="1" applyFont="1" applyBorder="1" applyAlignment="1">
      <alignment vertical="center"/>
    </xf>
    <xf numFmtId="3" fontId="10" fillId="48" borderId="13" xfId="0" applyNumberFormat="1" applyFont="1" applyFill="1" applyBorder="1" applyAlignment="1">
      <alignment vertical="center"/>
    </xf>
    <xf numFmtId="3" fontId="76" fillId="0" borderId="13" xfId="188" applyNumberFormat="1" applyFont="1" applyBorder="1" applyAlignment="1">
      <alignment horizontal="center" vertical="top" wrapText="1"/>
      <protection/>
    </xf>
    <xf numFmtId="3" fontId="36" fillId="0" borderId="13" xfId="188" applyNumberFormat="1" applyFont="1" applyBorder="1" applyAlignment="1">
      <alignment horizontal="right" vertical="top" wrapText="1"/>
      <protection/>
    </xf>
    <xf numFmtId="3" fontId="9" fillId="0" borderId="54" xfId="0" applyNumberFormat="1" applyFont="1" applyBorder="1" applyAlignment="1">
      <alignment vertical="center"/>
    </xf>
    <xf numFmtId="3" fontId="10" fillId="0" borderId="21" xfId="188" applyNumberFormat="1" applyFont="1" applyBorder="1" applyAlignment="1">
      <alignment horizontal="right" vertical="center"/>
      <protection/>
    </xf>
    <xf numFmtId="3" fontId="10" fillId="0" borderId="43" xfId="0" applyNumberFormat="1" applyFont="1" applyBorder="1" applyAlignment="1">
      <alignment vertical="center"/>
    </xf>
    <xf numFmtId="3" fontId="10" fillId="0" borderId="54" xfId="0" applyNumberFormat="1" applyFont="1" applyBorder="1" applyAlignment="1">
      <alignment vertical="center"/>
    </xf>
    <xf numFmtId="3" fontId="10" fillId="0" borderId="32" xfId="0" applyNumberFormat="1" applyFont="1" applyBorder="1" applyAlignment="1">
      <alignment vertical="center"/>
    </xf>
    <xf numFmtId="3" fontId="7" fillId="48" borderId="14" xfId="0" applyNumberFormat="1" applyFont="1" applyFill="1" applyBorder="1" applyAlignment="1">
      <alignment vertical="center"/>
    </xf>
    <xf numFmtId="1" fontId="11" fillId="0" borderId="13" xfId="0" applyNumberFormat="1" applyFont="1" applyBorder="1" applyAlignment="1">
      <alignment vertical="center"/>
    </xf>
    <xf numFmtId="49" fontId="10" fillId="0" borderId="13" xfId="0" applyNumberFormat="1" applyFont="1" applyBorder="1" applyAlignment="1">
      <alignment horizontal="right" vertical="center"/>
    </xf>
    <xf numFmtId="3" fontId="7" fillId="0" borderId="45" xfId="0" applyNumberFormat="1" applyFont="1" applyBorder="1" applyAlignment="1">
      <alignment vertical="center" wrapText="1"/>
    </xf>
    <xf numFmtId="3" fontId="10" fillId="0" borderId="13" xfId="0" applyNumberFormat="1" applyFont="1" applyBorder="1" applyAlignment="1">
      <alignment horizontal="center" vertical="center"/>
    </xf>
    <xf numFmtId="3" fontId="7" fillId="0" borderId="14" xfId="188" applyNumberFormat="1" applyFont="1" applyBorder="1" applyAlignment="1">
      <alignment horizontal="left" vertical="center" wrapText="1"/>
      <protection/>
    </xf>
    <xf numFmtId="3" fontId="9" fillId="48" borderId="13" xfId="0" applyNumberFormat="1" applyFont="1" applyFill="1" applyBorder="1" applyAlignment="1">
      <alignment horizontal="center" vertical="center"/>
    </xf>
    <xf numFmtId="3" fontId="9" fillId="48" borderId="14" xfId="0" applyNumberFormat="1" applyFont="1" applyFill="1" applyBorder="1" applyAlignment="1">
      <alignment horizontal="center" vertical="center"/>
    </xf>
    <xf numFmtId="3" fontId="8" fillId="48" borderId="14" xfId="0" applyNumberFormat="1" applyFont="1" applyFill="1" applyBorder="1" applyAlignment="1">
      <alignment vertical="center"/>
    </xf>
    <xf numFmtId="3" fontId="9" fillId="48" borderId="15" xfId="0" applyNumberFormat="1" applyFont="1" applyFill="1" applyBorder="1" applyAlignment="1">
      <alignment vertical="center"/>
    </xf>
    <xf numFmtId="3" fontId="9" fillId="48" borderId="13" xfId="0" applyNumberFormat="1" applyFont="1" applyFill="1" applyBorder="1" applyAlignment="1">
      <alignment vertical="center"/>
    </xf>
    <xf numFmtId="3" fontId="10" fillId="48" borderId="13" xfId="0" applyNumberFormat="1" applyFont="1" applyFill="1" applyBorder="1" applyAlignment="1">
      <alignment horizontal="right" vertical="center"/>
    </xf>
    <xf numFmtId="3" fontId="7" fillId="0" borderId="43" xfId="0" applyNumberFormat="1" applyFont="1" applyBorder="1" applyAlignment="1">
      <alignment horizontal="left" vertical="center"/>
    </xf>
    <xf numFmtId="3" fontId="9" fillId="48" borderId="13" xfId="0" applyNumberFormat="1" applyFont="1" applyFill="1" applyBorder="1" applyAlignment="1">
      <alignment horizontal="left" vertical="center"/>
    </xf>
    <xf numFmtId="3" fontId="9" fillId="48" borderId="15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3" fontId="9" fillId="48" borderId="38" xfId="0" applyNumberFormat="1" applyFont="1" applyFill="1" applyBorder="1" applyAlignment="1">
      <alignment horizontal="center" vertical="center"/>
    </xf>
    <xf numFmtId="3" fontId="9" fillId="8" borderId="15" xfId="0" applyNumberFormat="1" applyFont="1" applyFill="1" applyBorder="1" applyAlignment="1">
      <alignment horizontal="left" vertical="center"/>
    </xf>
    <xf numFmtId="3" fontId="9" fillId="8" borderId="13" xfId="0" applyNumberFormat="1" applyFont="1" applyFill="1" applyBorder="1" applyAlignment="1">
      <alignment horizontal="right" vertical="center"/>
    </xf>
    <xf numFmtId="3" fontId="17" fillId="0" borderId="14" xfId="0" applyNumberFormat="1" applyFont="1" applyBorder="1" applyAlignment="1">
      <alignment horizontal="left" vertical="center"/>
    </xf>
    <xf numFmtId="0" fontId="7" fillId="0" borderId="49" xfId="151" applyFont="1" applyBorder="1" applyAlignment="1">
      <alignment vertical="top"/>
      <protection/>
    </xf>
    <xf numFmtId="3" fontId="10" fillId="0" borderId="33" xfId="0" applyNumberFormat="1" applyFont="1" applyBorder="1" applyAlignment="1">
      <alignment vertical="center"/>
    </xf>
    <xf numFmtId="3" fontId="12" fillId="48" borderId="13" xfId="188" applyNumberFormat="1" applyFont="1" applyFill="1" applyBorder="1" applyAlignment="1">
      <alignment horizontal="center" vertical="top" wrapText="1"/>
      <protection/>
    </xf>
    <xf numFmtId="3" fontId="7" fillId="48" borderId="14" xfId="188" applyNumberFormat="1" applyFont="1" applyFill="1" applyBorder="1" applyAlignment="1">
      <alignment horizontal="left" vertical="top"/>
      <protection/>
    </xf>
    <xf numFmtId="3" fontId="10" fillId="48" borderId="13" xfId="188" applyNumberFormat="1" applyFont="1" applyFill="1" applyBorder="1" applyAlignment="1">
      <alignment horizontal="right" vertical="top" wrapText="1"/>
      <protection/>
    </xf>
    <xf numFmtId="3" fontId="10" fillId="48" borderId="13" xfId="188" applyNumberFormat="1" applyFont="1" applyFill="1" applyBorder="1" applyAlignment="1">
      <alignment vertical="top" wrapText="1"/>
      <protection/>
    </xf>
    <xf numFmtId="3" fontId="36" fillId="48" borderId="13" xfId="188" applyNumberFormat="1" applyFont="1" applyFill="1" applyBorder="1" applyAlignment="1">
      <alignment horizontal="right" vertical="center" wrapText="1"/>
      <protection/>
    </xf>
    <xf numFmtId="3" fontId="7" fillId="0" borderId="59" xfId="0" applyNumberFormat="1" applyFont="1" applyBorder="1" applyAlignment="1">
      <alignment vertical="center" wrapText="1"/>
    </xf>
    <xf numFmtId="0" fontId="7" fillId="0" borderId="45" xfId="183" applyFont="1" applyBorder="1" applyAlignment="1">
      <alignment vertical="center"/>
      <protection/>
    </xf>
    <xf numFmtId="0" fontId="7" fillId="0" borderId="56" xfId="183" applyFont="1" applyBorder="1" applyAlignment="1">
      <alignment vertical="center" wrapText="1"/>
      <protection/>
    </xf>
    <xf numFmtId="3" fontId="9" fillId="8" borderId="15" xfId="0" applyNumberFormat="1" applyFont="1" applyFill="1" applyBorder="1" applyAlignment="1">
      <alignment horizontal="center" vertical="center"/>
    </xf>
    <xf numFmtId="0" fontId="7" fillId="8" borderId="48" xfId="0" applyFont="1" applyFill="1" applyBorder="1" applyAlignment="1">
      <alignment vertical="center"/>
    </xf>
    <xf numFmtId="0" fontId="7" fillId="8" borderId="48" xfId="0" applyFont="1" applyFill="1" applyBorder="1" applyAlignment="1">
      <alignment horizontal="center" vertical="center"/>
    </xf>
    <xf numFmtId="3" fontId="9" fillId="8" borderId="24" xfId="0" applyNumberFormat="1" applyFont="1" applyFill="1" applyBorder="1" applyAlignment="1">
      <alignment vertical="center"/>
    </xf>
    <xf numFmtId="0" fontId="7" fillId="0" borderId="14" xfId="144" applyFont="1" applyBorder="1" applyAlignment="1">
      <alignment vertical="center"/>
      <protection/>
    </xf>
    <xf numFmtId="3" fontId="10" fillId="0" borderId="15" xfId="0" applyNumberFormat="1" applyFont="1" applyBorder="1" applyAlignment="1">
      <alignment horizontal="center" vertical="center"/>
    </xf>
    <xf numFmtId="3" fontId="10" fillId="0" borderId="13" xfId="168" applyNumberFormat="1" applyFont="1" applyBorder="1" applyAlignment="1">
      <alignment horizontal="right" vertical="center"/>
      <protection/>
    </xf>
    <xf numFmtId="3" fontId="9" fillId="8" borderId="54" xfId="0" applyNumberFormat="1" applyFont="1" applyFill="1" applyBorder="1" applyAlignment="1">
      <alignment horizontal="center" vertical="center"/>
    </xf>
    <xf numFmtId="3" fontId="73" fillId="0" borderId="0" xfId="0" applyNumberFormat="1" applyFont="1" applyAlignment="1">
      <alignment vertical="center"/>
    </xf>
    <xf numFmtId="3" fontId="77" fillId="0" borderId="0" xfId="0" applyNumberFormat="1" applyFont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0" fontId="7" fillId="0" borderId="14" xfId="181" applyFont="1" applyBorder="1" applyAlignment="1">
      <alignment vertical="center" wrapText="1"/>
      <protection/>
    </xf>
    <xf numFmtId="0" fontId="8" fillId="0" borderId="43" xfId="176" applyFont="1" applyBorder="1" applyAlignment="1">
      <alignment vertical="center"/>
      <protection/>
    </xf>
    <xf numFmtId="0" fontId="8" fillId="0" borderId="21" xfId="176" applyFont="1" applyBorder="1" applyAlignment="1">
      <alignment horizontal="center" vertical="center"/>
      <protection/>
    </xf>
    <xf numFmtId="0" fontId="7" fillId="0" borderId="21" xfId="176" applyFont="1" applyBorder="1" applyAlignment="1">
      <alignment vertical="center"/>
      <protection/>
    </xf>
    <xf numFmtId="0" fontId="8" fillId="0" borderId="14" xfId="176" applyFont="1" applyBorder="1" applyAlignment="1">
      <alignment vertical="center"/>
      <protection/>
    </xf>
    <xf numFmtId="0" fontId="8" fillId="0" borderId="13" xfId="176" applyFont="1" applyBorder="1" applyAlignment="1">
      <alignment horizontal="center" vertical="center"/>
      <protection/>
    </xf>
    <xf numFmtId="0" fontId="7" fillId="0" borderId="13" xfId="176" applyFont="1" applyBorder="1" applyAlignment="1">
      <alignment vertical="center"/>
      <protection/>
    </xf>
    <xf numFmtId="0" fontId="7" fillId="0" borderId="14" xfId="144" applyFont="1" applyBorder="1" applyAlignment="1">
      <alignment vertical="center"/>
      <protection/>
    </xf>
    <xf numFmtId="0" fontId="7" fillId="0" borderId="13" xfId="144" applyFont="1" applyBorder="1" applyAlignment="1">
      <alignment horizontal="center" vertical="center"/>
      <protection/>
    </xf>
    <xf numFmtId="3" fontId="8" fillId="0" borderId="13" xfId="0" applyNumberFormat="1" applyFont="1" applyBorder="1" applyAlignment="1">
      <alignment vertical="center"/>
    </xf>
    <xf numFmtId="3" fontId="7" fillId="0" borderId="13" xfId="176" applyNumberFormat="1" applyFont="1" applyBorder="1" applyAlignment="1">
      <alignment vertical="center"/>
      <protection/>
    </xf>
    <xf numFmtId="0" fontId="7" fillId="0" borderId="14" xfId="176" applyFont="1" applyBorder="1" applyAlignment="1">
      <alignment vertical="center" wrapText="1"/>
      <protection/>
    </xf>
    <xf numFmtId="0" fontId="10" fillId="0" borderId="13" xfId="176" applyFont="1" applyBorder="1" applyAlignment="1">
      <alignment horizontal="center" vertical="center" wrapText="1"/>
      <protection/>
    </xf>
    <xf numFmtId="0" fontId="7" fillId="0" borderId="14" xfId="176" applyFont="1" applyBorder="1" applyAlignment="1">
      <alignment vertical="center"/>
      <protection/>
    </xf>
    <xf numFmtId="167" fontId="7" fillId="0" borderId="13" xfId="98" applyNumberFormat="1" applyFont="1" applyBorder="1" applyAlignment="1">
      <alignment horizontal="center" vertical="center"/>
    </xf>
    <xf numFmtId="3" fontId="8" fillId="8" borderId="14" xfId="0" applyNumberFormat="1" applyFont="1" applyFill="1" applyBorder="1" applyAlignment="1">
      <alignment vertical="center"/>
    </xf>
    <xf numFmtId="167" fontId="8" fillId="8" borderId="13" xfId="98" applyNumberFormat="1" applyFont="1" applyFill="1" applyBorder="1" applyAlignment="1">
      <alignment horizontal="center" vertical="center"/>
    </xf>
    <xf numFmtId="3" fontId="8" fillId="8" borderId="13" xfId="176" applyNumberFormat="1" applyFont="1" applyFill="1" applyBorder="1" applyAlignment="1">
      <alignment vertical="center"/>
      <protection/>
    </xf>
    <xf numFmtId="0" fontId="7" fillId="0" borderId="13" xfId="0" applyFont="1" applyBorder="1" applyAlignment="1">
      <alignment vertical="center"/>
    </xf>
    <xf numFmtId="3" fontId="8" fillId="0" borderId="13" xfId="176" applyNumberFormat="1" applyFont="1" applyBorder="1" applyAlignment="1">
      <alignment vertical="center"/>
      <protection/>
    </xf>
    <xf numFmtId="167" fontId="7" fillId="0" borderId="13" xfId="98" applyNumberFormat="1" applyFont="1" applyBorder="1" applyAlignment="1">
      <alignment horizontal="center" vertical="center" wrapText="1"/>
    </xf>
    <xf numFmtId="0" fontId="7" fillId="0" borderId="14" xfId="180" applyFont="1" applyBorder="1" applyAlignment="1">
      <alignment vertical="center" wrapText="1"/>
      <protection/>
    </xf>
    <xf numFmtId="0" fontId="79" fillId="0" borderId="13" xfId="176" applyFont="1" applyBorder="1" applyAlignment="1">
      <alignment vertical="center" wrapText="1"/>
      <protection/>
    </xf>
    <xf numFmtId="3" fontId="8" fillId="8" borderId="13" xfId="0" applyNumberFormat="1" applyFont="1" applyFill="1" applyBorder="1" applyAlignment="1">
      <alignment horizontal="center" vertical="center"/>
    </xf>
    <xf numFmtId="3" fontId="8" fillId="0" borderId="14" xfId="0" applyNumberFormat="1" applyFont="1" applyBorder="1" applyAlignment="1">
      <alignment vertical="center"/>
    </xf>
    <xf numFmtId="3" fontId="9" fillId="0" borderId="13" xfId="0" applyNumberFormat="1" applyFont="1" applyBorder="1" applyAlignment="1">
      <alignment horizontal="center" vertical="center"/>
    </xf>
    <xf numFmtId="0" fontId="7" fillId="0" borderId="14" xfId="179" applyFont="1" applyBorder="1" applyAlignment="1">
      <alignment vertical="center" wrapText="1"/>
      <protection/>
    </xf>
    <xf numFmtId="3" fontId="8" fillId="0" borderId="13" xfId="0" applyNumberFormat="1" applyFont="1" applyBorder="1" applyAlignment="1">
      <alignment horizontal="center" vertical="center"/>
    </xf>
    <xf numFmtId="3" fontId="7" fillId="0" borderId="14" xfId="0" applyNumberFormat="1" applyFont="1" applyBorder="1" applyAlignment="1">
      <alignment vertical="center" wrapText="1"/>
    </xf>
    <xf numFmtId="3" fontId="7" fillId="0" borderId="13" xfId="0" applyNumberFormat="1" applyFont="1" applyBorder="1" applyAlignment="1">
      <alignment horizontal="center" vertical="center"/>
    </xf>
    <xf numFmtId="0" fontId="9" fillId="0" borderId="13" xfId="176" applyFont="1" applyBorder="1" applyAlignment="1">
      <alignment horizontal="center" vertical="center"/>
      <protection/>
    </xf>
    <xf numFmtId="3" fontId="7" fillId="0" borderId="14" xfId="0" applyNumberFormat="1" applyFont="1" applyBorder="1" applyAlignment="1">
      <alignment horizontal="left" vertical="center" wrapText="1"/>
    </xf>
    <xf numFmtId="3" fontId="10" fillId="0" borderId="13" xfId="0" applyNumberFormat="1" applyFont="1" applyBorder="1" applyAlignment="1">
      <alignment horizontal="center" vertical="center" wrapText="1"/>
    </xf>
    <xf numFmtId="49" fontId="10" fillId="0" borderId="13" xfId="176" applyNumberFormat="1" applyFont="1" applyBorder="1" applyAlignment="1">
      <alignment horizontal="center" vertical="center"/>
      <protection/>
    </xf>
    <xf numFmtId="0" fontId="7" fillId="0" borderId="14" xfId="147" applyFont="1" applyBorder="1" applyAlignment="1">
      <alignment vertical="center" wrapText="1"/>
      <protection/>
    </xf>
    <xf numFmtId="49" fontId="10" fillId="0" borderId="13" xfId="147" applyNumberFormat="1" applyFont="1" applyBorder="1" applyAlignment="1">
      <alignment horizontal="center" vertical="center" wrapText="1"/>
      <protection/>
    </xf>
    <xf numFmtId="0" fontId="7" fillId="0" borderId="13" xfId="176" applyFont="1" applyBorder="1" applyAlignment="1">
      <alignment horizontal="left" vertical="center"/>
      <protection/>
    </xf>
    <xf numFmtId="49" fontId="10" fillId="0" borderId="13" xfId="176" applyNumberFormat="1" applyFont="1" applyBorder="1" applyAlignment="1">
      <alignment horizontal="center" vertical="center" wrapText="1"/>
      <protection/>
    </xf>
    <xf numFmtId="49" fontId="10" fillId="0" borderId="13" xfId="0" applyNumberFormat="1" applyFont="1" applyBorder="1" applyAlignment="1">
      <alignment horizontal="center" vertical="top" wrapText="1"/>
    </xf>
    <xf numFmtId="3" fontId="10" fillId="0" borderId="14" xfId="0" applyNumberFormat="1" applyFont="1" applyBorder="1" applyAlignment="1">
      <alignment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3" fontId="7" fillId="0" borderId="13" xfId="176" applyNumberFormat="1" applyFont="1" applyBorder="1" applyAlignment="1">
      <alignment vertical="center" wrapText="1"/>
      <protection/>
    </xf>
    <xf numFmtId="0" fontId="8" fillId="8" borderId="14" xfId="176" applyFont="1" applyFill="1" applyBorder="1" applyAlignment="1">
      <alignment vertical="center"/>
      <protection/>
    </xf>
    <xf numFmtId="0" fontId="9" fillId="8" borderId="13" xfId="176" applyFont="1" applyFill="1" applyBorder="1" applyAlignment="1">
      <alignment horizontal="center" vertical="center"/>
      <protection/>
    </xf>
    <xf numFmtId="3" fontId="7" fillId="0" borderId="13" xfId="0" applyNumberFormat="1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vertical="center"/>
    </xf>
    <xf numFmtId="3" fontId="7" fillId="0" borderId="13" xfId="176" applyNumberFormat="1" applyFont="1" applyBorder="1" applyAlignment="1">
      <alignment horizontal="center" vertical="center" wrapText="1"/>
      <protection/>
    </xf>
    <xf numFmtId="0" fontId="7" fillId="0" borderId="13" xfId="147" applyFont="1" applyBorder="1" applyAlignment="1">
      <alignment horizontal="center" vertical="center" wrapText="1"/>
      <protection/>
    </xf>
    <xf numFmtId="0" fontId="7" fillId="0" borderId="13" xfId="147" applyFont="1" applyBorder="1" applyAlignment="1">
      <alignment horizontal="center" vertical="top" wrapText="1"/>
      <protection/>
    </xf>
    <xf numFmtId="0" fontId="7" fillId="0" borderId="45" xfId="147" applyFont="1" applyBorder="1" applyAlignment="1">
      <alignment vertical="center" wrapText="1"/>
      <protection/>
    </xf>
    <xf numFmtId="0" fontId="7" fillId="0" borderId="0" xfId="147" applyFont="1" applyAlignment="1">
      <alignment vertical="center" wrapText="1"/>
      <protection/>
    </xf>
    <xf numFmtId="3" fontId="7" fillId="0" borderId="45" xfId="160" applyNumberFormat="1" applyFont="1" applyBorder="1" applyAlignment="1">
      <alignment horizontal="left" vertical="center" wrapText="1"/>
      <protection/>
    </xf>
    <xf numFmtId="3" fontId="7" fillId="0" borderId="45" xfId="181" applyNumberFormat="1" applyFont="1" applyBorder="1" applyAlignment="1">
      <alignment vertical="center" wrapText="1"/>
      <protection/>
    </xf>
    <xf numFmtId="3" fontId="7" fillId="49" borderId="45" xfId="152" applyNumberFormat="1" applyFont="1" applyFill="1" applyBorder="1" applyAlignment="1">
      <alignment vertical="top" wrapText="1"/>
      <protection/>
    </xf>
    <xf numFmtId="3" fontId="7" fillId="0" borderId="45" xfId="148" applyNumberFormat="1" applyFont="1" applyBorder="1" applyAlignment="1">
      <alignment vertical="top" wrapText="1"/>
      <protection/>
    </xf>
    <xf numFmtId="3" fontId="7" fillId="0" borderId="13" xfId="0" applyNumberFormat="1" applyFont="1" applyBorder="1" applyAlignment="1">
      <alignment vertical="center" wrapText="1"/>
    </xf>
    <xf numFmtId="3" fontId="7" fillId="0" borderId="13" xfId="149" applyNumberFormat="1" applyFont="1" applyBorder="1" applyAlignment="1">
      <alignment vertical="top" wrapText="1"/>
      <protection/>
    </xf>
    <xf numFmtId="0" fontId="7" fillId="0" borderId="33" xfId="147" applyFont="1" applyBorder="1" applyAlignment="1">
      <alignment vertical="center" wrapText="1"/>
      <protection/>
    </xf>
    <xf numFmtId="3" fontId="10" fillId="0" borderId="13" xfId="0" applyNumberFormat="1" applyFont="1" applyBorder="1" applyAlignment="1">
      <alignment horizontal="left" vertical="center" wrapText="1"/>
    </xf>
    <xf numFmtId="3" fontId="7" fillId="0" borderId="45" xfId="164" applyNumberFormat="1" applyFont="1" applyBorder="1" applyAlignment="1">
      <alignment horizontal="left" vertical="center" wrapText="1"/>
      <protection/>
    </xf>
    <xf numFmtId="3" fontId="7" fillId="0" borderId="13" xfId="148" applyNumberFormat="1" applyFont="1" applyBorder="1" applyAlignment="1">
      <alignment vertical="top" wrapText="1"/>
      <protection/>
    </xf>
    <xf numFmtId="0" fontId="54" fillId="8" borderId="14" xfId="165" applyFont="1" applyFill="1" applyBorder="1" applyAlignment="1">
      <alignment horizontal="center" vertical="center" wrapText="1"/>
      <protection/>
    </xf>
    <xf numFmtId="0" fontId="54" fillId="8" borderId="24" xfId="165" applyFont="1" applyFill="1" applyBorder="1" applyAlignment="1">
      <alignment horizontal="center" vertical="center" wrapText="1"/>
      <protection/>
    </xf>
    <xf numFmtId="0" fontId="54" fillId="8" borderId="22" xfId="165" applyFont="1" applyFill="1" applyBorder="1" applyAlignment="1">
      <alignment horizontal="center" vertical="center" wrapText="1"/>
      <protection/>
    </xf>
    <xf numFmtId="0" fontId="54" fillId="8" borderId="21" xfId="165" applyFont="1" applyFill="1" applyBorder="1" applyAlignment="1">
      <alignment horizontal="center" vertical="center" wrapText="1"/>
      <protection/>
    </xf>
    <xf numFmtId="0" fontId="7" fillId="0" borderId="14" xfId="153" applyFont="1" applyBorder="1" applyAlignment="1">
      <alignment vertical="top" wrapText="1"/>
      <protection/>
    </xf>
    <xf numFmtId="0" fontId="8" fillId="8" borderId="13" xfId="176" applyFont="1" applyFill="1" applyBorder="1" applyAlignment="1">
      <alignment horizontal="center" vertical="center"/>
      <protection/>
    </xf>
    <xf numFmtId="3" fontId="7" fillId="0" borderId="13" xfId="176" applyNumberFormat="1" applyFont="1" applyBorder="1" applyAlignment="1">
      <alignment horizontal="center" vertical="center"/>
      <protection/>
    </xf>
    <xf numFmtId="0" fontId="7" fillId="0" borderId="13" xfId="176" applyFont="1" applyBorder="1" applyAlignment="1">
      <alignment horizontal="center" vertical="center" wrapText="1"/>
      <protection/>
    </xf>
    <xf numFmtId="0" fontId="7" fillId="0" borderId="14" xfId="146" applyFont="1" applyBorder="1" applyAlignment="1">
      <alignment vertical="center"/>
      <protection/>
    </xf>
    <xf numFmtId="3" fontId="7" fillId="0" borderId="13" xfId="146" applyNumberFormat="1" applyFont="1" applyBorder="1" applyAlignment="1">
      <alignment horizontal="center" vertical="center"/>
      <protection/>
    </xf>
    <xf numFmtId="0" fontId="7" fillId="0" borderId="13" xfId="176" applyFont="1" applyBorder="1" applyAlignment="1">
      <alignment vertical="center" wrapText="1"/>
      <protection/>
    </xf>
    <xf numFmtId="0" fontId="7" fillId="0" borderId="43" xfId="176" applyFont="1" applyBorder="1" applyAlignment="1">
      <alignment vertical="center"/>
      <protection/>
    </xf>
    <xf numFmtId="0" fontId="7" fillId="0" borderId="43" xfId="176" applyFont="1" applyBorder="1" applyAlignment="1">
      <alignment vertical="center" wrapText="1"/>
      <protection/>
    </xf>
    <xf numFmtId="0" fontId="7" fillId="0" borderId="14" xfId="146" applyFont="1" applyBorder="1" applyAlignment="1">
      <alignment vertical="center" wrapText="1"/>
      <protection/>
    </xf>
    <xf numFmtId="0" fontId="7" fillId="0" borderId="13" xfId="146" applyFont="1" applyBorder="1" applyAlignment="1">
      <alignment horizontal="center" vertical="center" wrapText="1"/>
      <protection/>
    </xf>
    <xf numFmtId="0" fontId="7" fillId="0" borderId="47" xfId="146" applyFont="1" applyBorder="1" applyAlignment="1">
      <alignment vertical="center"/>
      <protection/>
    </xf>
    <xf numFmtId="0" fontId="7" fillId="0" borderId="13" xfId="0" applyFont="1" applyBorder="1" applyAlignment="1">
      <alignment vertical="center" wrapText="1"/>
    </xf>
    <xf numFmtId="3" fontId="8" fillId="8" borderId="13" xfId="176" applyNumberFormat="1" applyFont="1" applyFill="1" applyBorder="1" applyAlignment="1">
      <alignment vertical="center" wrapText="1"/>
      <protection/>
    </xf>
    <xf numFmtId="0" fontId="7" fillId="0" borderId="47" xfId="146" applyFont="1" applyBorder="1" applyAlignment="1">
      <alignment vertical="center" wrapText="1"/>
      <protection/>
    </xf>
    <xf numFmtId="3" fontId="7" fillId="0" borderId="13" xfId="176" applyNumberFormat="1" applyFont="1" applyFill="1" applyBorder="1" applyAlignment="1">
      <alignment vertical="center"/>
      <protection/>
    </xf>
    <xf numFmtId="0" fontId="7" fillId="0" borderId="13" xfId="146" applyFont="1" applyBorder="1" applyAlignment="1">
      <alignment vertical="center"/>
      <protection/>
    </xf>
    <xf numFmtId="3" fontId="7" fillId="0" borderId="13" xfId="146" applyNumberFormat="1" applyFont="1" applyBorder="1" applyAlignment="1">
      <alignment vertical="center"/>
      <protection/>
    </xf>
    <xf numFmtId="3" fontId="9" fillId="9" borderId="60" xfId="170" applyNumberFormat="1" applyFont="1" applyFill="1" applyBorder="1" applyAlignment="1">
      <alignment horizontal="center" vertical="center" wrapText="1"/>
      <protection/>
    </xf>
    <xf numFmtId="3" fontId="9" fillId="9" borderId="61" xfId="170" applyNumberFormat="1" applyFont="1" applyFill="1" applyBorder="1" applyAlignment="1">
      <alignment horizontal="center" vertical="center" wrapText="1"/>
      <protection/>
    </xf>
    <xf numFmtId="3" fontId="9" fillId="9" borderId="27" xfId="170" applyNumberFormat="1" applyFont="1" applyFill="1" applyBorder="1" applyAlignment="1">
      <alignment horizontal="center" wrapText="1"/>
      <protection/>
    </xf>
    <xf numFmtId="0" fontId="80" fillId="0" borderId="0" xfId="165" applyFont="1" applyBorder="1" applyAlignment="1">
      <alignment horizontal="center"/>
      <protection/>
    </xf>
    <xf numFmtId="0" fontId="54" fillId="8" borderId="24" xfId="165" applyFont="1" applyFill="1" applyBorder="1" applyAlignment="1">
      <alignment horizontal="center" vertical="center" wrapText="1"/>
      <protection/>
    </xf>
    <xf numFmtId="0" fontId="54" fillId="8" borderId="22" xfId="165" applyFont="1" applyFill="1" applyBorder="1" applyAlignment="1">
      <alignment horizontal="center" vertical="center" wrapText="1"/>
      <protection/>
    </xf>
    <xf numFmtId="0" fontId="54" fillId="8" borderId="21" xfId="165" applyFont="1" applyFill="1" applyBorder="1" applyAlignment="1">
      <alignment horizontal="center" vertical="center" wrapText="1"/>
      <protection/>
    </xf>
    <xf numFmtId="0" fontId="54" fillId="8" borderId="38" xfId="165" applyFont="1" applyFill="1" applyBorder="1" applyAlignment="1">
      <alignment horizontal="center" vertical="center" wrapText="1"/>
      <protection/>
    </xf>
    <xf numFmtId="0" fontId="54" fillId="8" borderId="15" xfId="165" applyFont="1" applyFill="1" applyBorder="1" applyAlignment="1">
      <alignment horizontal="center" vertical="center" wrapText="1"/>
      <protection/>
    </xf>
    <xf numFmtId="0" fontId="54" fillId="8" borderId="14" xfId="165" applyFont="1" applyFill="1" applyBorder="1" applyAlignment="1">
      <alignment horizontal="center" vertical="center"/>
      <protection/>
    </xf>
    <xf numFmtId="0" fontId="54" fillId="8" borderId="38" xfId="165" applyFont="1" applyFill="1" applyBorder="1" applyAlignment="1">
      <alignment horizontal="center" vertical="center"/>
      <protection/>
    </xf>
    <xf numFmtId="0" fontId="54" fillId="8" borderId="13" xfId="165" applyFont="1" applyFill="1" applyBorder="1" applyAlignment="1">
      <alignment horizontal="center" vertical="center" wrapText="1"/>
      <protection/>
    </xf>
    <xf numFmtId="0" fontId="54" fillId="8" borderId="48" xfId="165" applyFont="1" applyFill="1" applyBorder="1" applyAlignment="1">
      <alignment horizontal="center" vertical="center" wrapText="1"/>
      <protection/>
    </xf>
    <xf numFmtId="0" fontId="54" fillId="8" borderId="54" xfId="165" applyFont="1" applyFill="1" applyBorder="1" applyAlignment="1">
      <alignment horizontal="center" vertical="center" wrapText="1"/>
      <protection/>
    </xf>
    <xf numFmtId="3" fontId="10" fillId="0" borderId="13" xfId="0" applyNumberFormat="1" applyFont="1" applyBorder="1" applyAlignment="1">
      <alignment horizontal="right" vertical="center" wrapText="1"/>
    </xf>
    <xf numFmtId="3" fontId="7" fillId="8" borderId="13" xfId="0" applyNumberFormat="1" applyFont="1" applyFill="1" applyBorder="1" applyAlignment="1">
      <alignment horizontal="center" vertical="center"/>
    </xf>
    <xf numFmtId="0" fontId="7" fillId="8" borderId="13" xfId="0" applyFont="1" applyFill="1" applyBorder="1" applyAlignment="1">
      <alignment vertical="center" wrapText="1"/>
    </xf>
    <xf numFmtId="0" fontId="8" fillId="8" borderId="14" xfId="144" applyFont="1" applyFill="1" applyBorder="1" applyAlignment="1">
      <alignment vertical="center" wrapText="1"/>
      <protection/>
    </xf>
    <xf numFmtId="0" fontId="8" fillId="8" borderId="13" xfId="144" applyFont="1" applyFill="1" applyBorder="1" applyAlignment="1">
      <alignment horizontal="center" vertical="center" wrapText="1"/>
      <protection/>
    </xf>
    <xf numFmtId="0" fontId="7" fillId="0" borderId="47" xfId="144" applyFont="1" applyBorder="1" applyAlignment="1">
      <alignment vertical="center"/>
      <protection/>
    </xf>
    <xf numFmtId="0" fontId="8" fillId="8" borderId="13" xfId="176" applyFont="1" applyFill="1" applyBorder="1" applyAlignment="1">
      <alignment vertical="center"/>
      <protection/>
    </xf>
    <xf numFmtId="0" fontId="7" fillId="0" borderId="14" xfId="176" applyFont="1" applyFill="1" applyBorder="1" applyAlignment="1">
      <alignment vertical="center" wrapText="1"/>
      <protection/>
    </xf>
    <xf numFmtId="0" fontId="10" fillId="0" borderId="14" xfId="176" applyFont="1" applyFill="1" applyBorder="1" applyAlignment="1">
      <alignment vertical="center" wrapText="1"/>
      <protection/>
    </xf>
    <xf numFmtId="0" fontId="7" fillId="0" borderId="43" xfId="176" applyFont="1" applyFill="1" applyBorder="1" applyAlignment="1">
      <alignment vertical="center" wrapText="1"/>
      <protection/>
    </xf>
    <xf numFmtId="3" fontId="7" fillId="0" borderId="13" xfId="0" applyNumberFormat="1" applyFont="1" applyFill="1" applyBorder="1" applyAlignment="1">
      <alignment vertical="center"/>
    </xf>
    <xf numFmtId="0" fontId="7" fillId="0" borderId="45" xfId="185" applyFont="1" applyFill="1" applyBorder="1" applyAlignment="1">
      <alignment vertical="center" wrapText="1"/>
      <protection/>
    </xf>
    <xf numFmtId="0" fontId="7" fillId="0" borderId="45" xfId="153" applyFont="1" applyFill="1" applyBorder="1" applyAlignment="1">
      <alignment vertical="top" wrapText="1"/>
      <protection/>
    </xf>
    <xf numFmtId="0" fontId="7" fillId="0" borderId="14" xfId="153" applyFont="1" applyFill="1" applyBorder="1" applyAlignment="1">
      <alignment vertical="center"/>
      <protection/>
    </xf>
    <xf numFmtId="0" fontId="7" fillId="0" borderId="14" xfId="0" applyFont="1" applyFill="1" applyBorder="1" applyAlignment="1">
      <alignment horizontal="left" vertical="center" wrapText="1"/>
    </xf>
    <xf numFmtId="0" fontId="7" fillId="0" borderId="14" xfId="181" applyFont="1" applyFill="1" applyBorder="1" applyAlignment="1">
      <alignment vertical="center" wrapText="1"/>
      <protection/>
    </xf>
    <xf numFmtId="0" fontId="7" fillId="0" borderId="14" xfId="152" applyFont="1" applyFill="1" applyBorder="1" applyAlignment="1">
      <alignment vertical="top" wrapText="1"/>
      <protection/>
    </xf>
    <xf numFmtId="0" fontId="7" fillId="0" borderId="14" xfId="182" applyFont="1" applyFill="1" applyBorder="1" applyAlignment="1">
      <alignment vertical="center"/>
      <protection/>
    </xf>
    <xf numFmtId="3" fontId="10" fillId="0" borderId="14" xfId="188" applyNumberFormat="1" applyFont="1" applyFill="1" applyBorder="1" applyAlignment="1">
      <alignment vertical="center" wrapText="1"/>
      <protection/>
    </xf>
    <xf numFmtId="3" fontId="10" fillId="0" borderId="14" xfId="188" applyNumberFormat="1" applyFont="1" applyFill="1" applyBorder="1" applyAlignment="1">
      <alignment vertical="center"/>
      <protection/>
    </xf>
    <xf numFmtId="3" fontId="10" fillId="0" borderId="62" xfId="188" applyNumberFormat="1" applyFont="1" applyFill="1" applyBorder="1" applyAlignment="1">
      <alignment vertical="center"/>
      <protection/>
    </xf>
    <xf numFmtId="0" fontId="68" fillId="0" borderId="33" xfId="163" applyFont="1" applyFill="1" applyBorder="1" applyAlignment="1">
      <alignment horizontal="left" vertical="center" wrapText="1"/>
      <protection/>
    </xf>
    <xf numFmtId="3" fontId="10" fillId="0" borderId="63" xfId="158" applyNumberFormat="1" applyFont="1" applyFill="1" applyBorder="1" applyAlignment="1">
      <alignment vertical="center" wrapText="1"/>
      <protection/>
    </xf>
    <xf numFmtId="3" fontId="10" fillId="0" borderId="14" xfId="158" applyNumberFormat="1" applyFont="1" applyFill="1" applyBorder="1" applyAlignment="1">
      <alignment vertical="center" wrapText="1"/>
      <protection/>
    </xf>
    <xf numFmtId="3" fontId="10" fillId="0" borderId="49" xfId="158" applyNumberFormat="1" applyFont="1" applyFill="1" applyBorder="1" applyAlignment="1">
      <alignment vertical="center" wrapText="1"/>
      <protection/>
    </xf>
    <xf numFmtId="3" fontId="10" fillId="0" borderId="21" xfId="0" applyNumberFormat="1" applyFont="1" applyFill="1" applyBorder="1" applyAlignment="1">
      <alignment horizontal="right" vertical="center"/>
    </xf>
    <xf numFmtId="3" fontId="9" fillId="8" borderId="21" xfId="0" applyNumberFormat="1" applyFont="1" applyFill="1" applyBorder="1" applyAlignment="1">
      <alignment vertical="center"/>
    </xf>
    <xf numFmtId="0" fontId="10" fillId="0" borderId="13" xfId="155" applyFont="1" applyFill="1" applyBorder="1" applyAlignment="1">
      <alignment vertical="center" wrapText="1"/>
      <protection/>
    </xf>
    <xf numFmtId="3" fontId="9" fillId="9" borderId="13" xfId="155" applyNumberFormat="1" applyFont="1" applyFill="1" applyBorder="1" applyAlignment="1">
      <alignment horizontal="center" vertical="center" wrapText="1"/>
      <protection/>
    </xf>
    <xf numFmtId="3" fontId="9" fillId="9" borderId="64" xfId="170" applyNumberFormat="1" applyFont="1" applyFill="1" applyBorder="1" applyAlignment="1">
      <alignment horizontal="center" vertical="center" wrapText="1"/>
      <protection/>
    </xf>
    <xf numFmtId="3" fontId="55" fillId="8" borderId="13" xfId="170" applyNumberFormat="1" applyFont="1" applyFill="1" applyBorder="1" applyAlignment="1">
      <alignment horizontal="center" vertical="center" wrapText="1"/>
      <protection/>
    </xf>
    <xf numFmtId="3" fontId="9" fillId="9" borderId="65" xfId="170" applyNumberFormat="1" applyFont="1" applyFill="1" applyBorder="1" applyAlignment="1">
      <alignment horizontal="center" vertical="center" wrapText="1"/>
      <protection/>
    </xf>
    <xf numFmtId="0" fontId="10" fillId="0" borderId="15" xfId="155" applyFont="1" applyBorder="1" applyAlignment="1">
      <alignment vertical="center"/>
      <protection/>
    </xf>
    <xf numFmtId="3" fontId="65" fillId="0" borderId="13" xfId="155" applyNumberFormat="1" applyFont="1" applyBorder="1" applyAlignment="1">
      <alignment horizontal="right" vertical="center"/>
      <protection/>
    </xf>
    <xf numFmtId="0" fontId="72" fillId="0" borderId="14" xfId="0" applyFont="1" applyBorder="1" applyAlignment="1">
      <alignment wrapText="1"/>
    </xf>
    <xf numFmtId="49" fontId="16" fillId="0" borderId="14" xfId="187" applyNumberFormat="1" applyFont="1" applyBorder="1" applyAlignment="1">
      <alignment vertical="center"/>
      <protection/>
    </xf>
    <xf numFmtId="0" fontId="7" fillId="0" borderId="14" xfId="0" applyFont="1" applyFill="1" applyBorder="1" applyAlignment="1">
      <alignment vertical="center" wrapText="1"/>
    </xf>
    <xf numFmtId="0" fontId="7" fillId="0" borderId="14" xfId="0" applyFont="1" applyBorder="1" applyAlignment="1">
      <alignment vertical="center"/>
    </xf>
    <xf numFmtId="0" fontId="72" fillId="0" borderId="14" xfId="0" applyFont="1" applyBorder="1" applyAlignment="1">
      <alignment vertical="center" wrapText="1"/>
    </xf>
    <xf numFmtId="0" fontId="69" fillId="0" borderId="14" xfId="0" applyFont="1" applyBorder="1" applyAlignment="1">
      <alignment vertical="center" wrapText="1"/>
    </xf>
    <xf numFmtId="49" fontId="16" fillId="48" borderId="14" xfId="187" applyNumberFormat="1" applyFont="1" applyFill="1" applyBorder="1" applyAlignment="1">
      <alignment horizontal="left" vertical="center" wrapText="1"/>
      <protection/>
    </xf>
    <xf numFmtId="49" fontId="16" fillId="0" borderId="14" xfId="187" applyNumberFormat="1" applyFont="1" applyBorder="1" applyAlignment="1">
      <alignment horizontal="left" vertical="center" wrapText="1"/>
      <protection/>
    </xf>
    <xf numFmtId="3" fontId="7" fillId="0" borderId="13" xfId="176" applyNumberFormat="1" applyFont="1" applyBorder="1" applyAlignment="1">
      <alignment vertical="center"/>
      <protection/>
    </xf>
    <xf numFmtId="0" fontId="2" fillId="8" borderId="13" xfId="175" applyFont="1" applyFill="1" applyBorder="1" applyAlignment="1">
      <alignment horizontal="center" vertical="center"/>
      <protection/>
    </xf>
    <xf numFmtId="0" fontId="2" fillId="8" borderId="13" xfId="175" applyFont="1" applyFill="1" applyBorder="1" applyAlignment="1">
      <alignment horizontal="center" vertical="center" wrapText="1"/>
      <protection/>
    </xf>
    <xf numFmtId="0" fontId="0" fillId="0" borderId="0" xfId="175">
      <alignment/>
      <protection/>
    </xf>
    <xf numFmtId="0" fontId="15" fillId="0" borderId="0" xfId="171">
      <alignment/>
      <protection/>
    </xf>
    <xf numFmtId="0" fontId="0" fillId="0" borderId="13" xfId="175" applyBorder="1" applyAlignment="1">
      <alignment vertical="center" wrapText="1"/>
      <protection/>
    </xf>
    <xf numFmtId="3" fontId="0" fillId="0" borderId="13" xfId="175" applyNumberFormat="1" applyBorder="1" applyAlignment="1" quotePrefix="1">
      <alignment horizontal="center" vertical="center" wrapText="1"/>
      <protection/>
    </xf>
    <xf numFmtId="3" fontId="0" fillId="0" borderId="55" xfId="175" applyNumberFormat="1" applyBorder="1">
      <alignment/>
      <protection/>
    </xf>
    <xf numFmtId="165" fontId="0" fillId="0" borderId="0" xfId="175" applyNumberFormat="1">
      <alignment/>
      <protection/>
    </xf>
    <xf numFmtId="3" fontId="0" fillId="0" borderId="13" xfId="175" applyNumberFormat="1" applyBorder="1" applyAlignment="1" quotePrefix="1">
      <alignment vertical="center"/>
      <protection/>
    </xf>
    <xf numFmtId="0" fontId="0" fillId="0" borderId="13" xfId="175" applyBorder="1" applyAlignment="1">
      <alignment wrapText="1"/>
      <protection/>
    </xf>
    <xf numFmtId="3" fontId="0" fillId="0" borderId="13" xfId="175" applyNumberFormat="1" applyBorder="1" applyAlignment="1" quotePrefix="1">
      <alignment horizontal="right" vertical="center" wrapText="1"/>
      <protection/>
    </xf>
    <xf numFmtId="0" fontId="2" fillId="8" borderId="13" xfId="175" applyFont="1" applyFill="1" applyBorder="1">
      <alignment/>
      <protection/>
    </xf>
    <xf numFmtId="3" fontId="2" fillId="8" borderId="13" xfId="175" applyNumberFormat="1" applyFont="1" applyFill="1" applyBorder="1">
      <alignment/>
      <protection/>
    </xf>
    <xf numFmtId="3" fontId="0" fillId="0" borderId="0" xfId="175" applyNumberFormat="1">
      <alignment/>
      <protection/>
    </xf>
    <xf numFmtId="0" fontId="0" fillId="0" borderId="0" xfId="175" applyFont="1">
      <alignment/>
      <protection/>
    </xf>
    <xf numFmtId="0" fontId="7" fillId="0" borderId="0" xfId="171" applyFont="1">
      <alignment/>
      <protection/>
    </xf>
    <xf numFmtId="0" fontId="15" fillId="0" borderId="0" xfId="169">
      <alignment/>
      <protection/>
    </xf>
    <xf numFmtId="0" fontId="15" fillId="8" borderId="13" xfId="156" applyFill="1" applyBorder="1">
      <alignment/>
      <protection/>
    </xf>
    <xf numFmtId="0" fontId="63" fillId="8" borderId="13" xfId="156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horizontal="center"/>
    </xf>
    <xf numFmtId="3" fontId="9" fillId="9" borderId="66" xfId="170" applyNumberFormat="1" applyFont="1" applyFill="1" applyBorder="1" applyAlignment="1">
      <alignment horizontal="center" vertical="center" wrapText="1"/>
      <protection/>
    </xf>
    <xf numFmtId="0" fontId="63" fillId="8" borderId="13" xfId="156" applyFont="1" applyFill="1" applyBorder="1" applyAlignment="1">
      <alignment horizontal="center" vertical="center"/>
      <protection/>
    </xf>
    <xf numFmtId="0" fontId="63" fillId="0" borderId="13" xfId="156" applyFont="1" applyBorder="1">
      <alignment/>
      <protection/>
    </xf>
    <xf numFmtId="3" fontId="63" fillId="0" borderId="13" xfId="156" applyNumberFormat="1" applyFont="1" applyBorder="1">
      <alignment/>
      <protection/>
    </xf>
    <xf numFmtId="3" fontId="63" fillId="0" borderId="0" xfId="156" applyNumberFormat="1" applyFont="1">
      <alignment/>
      <protection/>
    </xf>
    <xf numFmtId="0" fontId="15" fillId="0" borderId="13" xfId="156" applyBorder="1">
      <alignment/>
      <protection/>
    </xf>
    <xf numFmtId="3" fontId="15" fillId="0" borderId="13" xfId="156" applyNumberFormat="1" applyBorder="1">
      <alignment/>
      <protection/>
    </xf>
    <xf numFmtId="0" fontId="63" fillId="0" borderId="13" xfId="156" applyFont="1" applyBorder="1" applyAlignment="1">
      <alignment vertical="center"/>
      <protection/>
    </xf>
    <xf numFmtId="0" fontId="15" fillId="0" borderId="13" xfId="156" applyBorder="1" applyAlignment="1">
      <alignment vertical="center"/>
      <protection/>
    </xf>
    <xf numFmtId="0" fontId="15" fillId="0" borderId="13" xfId="156" applyBorder="1" applyAlignment="1">
      <alignment vertical="center" wrapText="1"/>
      <protection/>
    </xf>
    <xf numFmtId="0" fontId="62" fillId="0" borderId="0" xfId="169" applyFont="1">
      <alignment/>
      <protection/>
    </xf>
    <xf numFmtId="0" fontId="63" fillId="8" borderId="13" xfId="156" applyFont="1" applyFill="1" applyBorder="1" applyAlignment="1">
      <alignment vertical="center"/>
      <protection/>
    </xf>
    <xf numFmtId="3" fontId="63" fillId="8" borderId="13" xfId="156" applyNumberFormat="1" applyFont="1" applyFill="1" applyBorder="1" applyAlignment="1">
      <alignment vertical="center"/>
      <protection/>
    </xf>
    <xf numFmtId="0" fontId="15" fillId="0" borderId="0" xfId="156">
      <alignment/>
      <protection/>
    </xf>
    <xf numFmtId="3" fontId="15" fillId="0" borderId="13" xfId="156" applyNumberFormat="1" applyBorder="1" applyAlignment="1">
      <alignment horizontal="right" vertical="center"/>
      <protection/>
    </xf>
    <xf numFmtId="0" fontId="15" fillId="0" borderId="13" xfId="156" applyBorder="1" applyAlignment="1">
      <alignment horizontal="right" vertical="center"/>
      <protection/>
    </xf>
    <xf numFmtId="3" fontId="63" fillId="0" borderId="13" xfId="156" applyNumberFormat="1" applyFont="1" applyBorder="1" applyAlignment="1">
      <alignment horizontal="right" vertical="center"/>
      <protection/>
    </xf>
    <xf numFmtId="14" fontId="15" fillId="0" borderId="13" xfId="156" applyNumberFormat="1" applyBorder="1" applyAlignment="1">
      <alignment horizontal="left" vertical="center" wrapText="1"/>
      <protection/>
    </xf>
    <xf numFmtId="0" fontId="15" fillId="0" borderId="13" xfId="156" applyBorder="1" applyAlignment="1">
      <alignment horizontal="left" vertical="center"/>
      <protection/>
    </xf>
    <xf numFmtId="0" fontId="15" fillId="0" borderId="13" xfId="156" applyBorder="1" applyAlignment="1">
      <alignment horizontal="left" vertical="center" wrapText="1"/>
      <protection/>
    </xf>
    <xf numFmtId="0" fontId="9" fillId="8" borderId="15" xfId="145" applyFont="1" applyFill="1" applyBorder="1" applyAlignment="1">
      <alignment horizontal="center" vertical="center" wrapText="1"/>
      <protection/>
    </xf>
    <xf numFmtId="0" fontId="10" fillId="0" borderId="13" xfId="145" applyFont="1" applyBorder="1" applyAlignment="1">
      <alignment vertical="center"/>
      <protection/>
    </xf>
    <xf numFmtId="3" fontId="10" fillId="0" borderId="15" xfId="145" applyNumberFormat="1" applyFont="1" applyBorder="1" applyAlignment="1">
      <alignment vertical="center"/>
      <protection/>
    </xf>
    <xf numFmtId="0" fontId="11" fillId="0" borderId="13" xfId="145" applyFont="1" applyBorder="1" applyAlignment="1">
      <alignment vertical="center"/>
      <protection/>
    </xf>
    <xf numFmtId="3" fontId="9" fillId="0" borderId="13" xfId="145" applyNumberFormat="1" applyFont="1" applyBorder="1" applyAlignment="1">
      <alignment vertical="center"/>
      <protection/>
    </xf>
    <xf numFmtId="0" fontId="16" fillId="0" borderId="13" xfId="167" applyFont="1" applyBorder="1" applyAlignment="1">
      <alignment horizontal="left" vertical="center" wrapText="1"/>
      <protection/>
    </xf>
    <xf numFmtId="0" fontId="10" fillId="0" borderId="13" xfId="168" applyFont="1" applyBorder="1" applyAlignment="1">
      <alignment vertical="center" wrapText="1"/>
      <protection/>
    </xf>
    <xf numFmtId="0" fontId="10" fillId="0" borderId="13" xfId="178" applyFont="1" applyBorder="1" applyAlignment="1">
      <alignment vertical="center"/>
      <protection/>
    </xf>
    <xf numFmtId="3" fontId="12" fillId="8" borderId="26" xfId="188" applyNumberFormat="1" applyFont="1" applyFill="1" applyBorder="1" applyAlignment="1">
      <alignment horizontal="center" vertical="center" textRotation="90" wrapText="1"/>
      <protection/>
    </xf>
    <xf numFmtId="3" fontId="12" fillId="8" borderId="67" xfId="188" applyNumberFormat="1" applyFont="1" applyFill="1" applyBorder="1" applyAlignment="1">
      <alignment horizontal="center" vertical="center" wrapText="1"/>
      <protection/>
    </xf>
    <xf numFmtId="0" fontId="2" fillId="8" borderId="24" xfId="0" applyFont="1" applyFill="1" applyBorder="1" applyAlignment="1">
      <alignment horizontal="center" vertical="center" wrapText="1"/>
    </xf>
    <xf numFmtId="0" fontId="2" fillId="8" borderId="21" xfId="0" applyFont="1" applyFill="1" applyBorder="1" applyAlignment="1">
      <alignment horizontal="center" vertical="center" wrapText="1"/>
    </xf>
    <xf numFmtId="0" fontId="9" fillId="8" borderId="13" xfId="145" applyFont="1" applyFill="1" applyBorder="1" applyAlignment="1">
      <alignment horizontal="center" vertical="center"/>
      <protection/>
    </xf>
    <xf numFmtId="3" fontId="10" fillId="8" borderId="15" xfId="145" applyNumberFormat="1" applyFont="1" applyFill="1" applyBorder="1" applyAlignment="1">
      <alignment vertical="center"/>
      <protection/>
    </xf>
    <xf numFmtId="3" fontId="10" fillId="8" borderId="13" xfId="145" applyNumberFormat="1" applyFont="1" applyFill="1" applyBorder="1" applyAlignment="1">
      <alignment vertical="center"/>
      <protection/>
    </xf>
    <xf numFmtId="3" fontId="7" fillId="0" borderId="13" xfId="145" applyNumberFormat="1" applyFont="1" applyBorder="1" applyAlignment="1">
      <alignment vertical="center"/>
      <protection/>
    </xf>
    <xf numFmtId="3" fontId="54" fillId="8" borderId="13" xfId="145" applyNumberFormat="1" applyFont="1" applyFill="1" applyBorder="1" applyAlignment="1">
      <alignment vertical="center"/>
      <protection/>
    </xf>
    <xf numFmtId="0" fontId="15" fillId="0" borderId="13" xfId="156" applyFill="1" applyBorder="1" applyAlignment="1">
      <alignment horizontal="left" vertical="center" wrapText="1"/>
      <protection/>
    </xf>
    <xf numFmtId="49" fontId="8" fillId="0" borderId="14" xfId="160" applyNumberFormat="1" applyFont="1" applyBorder="1" applyAlignment="1">
      <alignment horizontal="center" vertical="center" wrapText="1"/>
      <protection/>
    </xf>
    <xf numFmtId="3" fontId="10" fillId="0" borderId="46" xfId="0" applyNumberFormat="1" applyFont="1" applyBorder="1" applyAlignment="1">
      <alignment horizontal="center" vertical="center"/>
    </xf>
    <xf numFmtId="3" fontId="10" fillId="0" borderId="15" xfId="0" applyNumberFormat="1" applyFont="1" applyFill="1" applyBorder="1" applyAlignment="1">
      <alignment vertical="center"/>
    </xf>
    <xf numFmtId="3" fontId="0" fillId="0" borderId="13" xfId="175" applyNumberFormat="1" applyBorder="1" applyAlignment="1">
      <alignment vertical="center"/>
      <protection/>
    </xf>
    <xf numFmtId="165" fontId="61" fillId="0" borderId="0" xfId="173" applyNumberFormat="1" applyFont="1">
      <alignment/>
      <protection/>
    </xf>
    <xf numFmtId="0" fontId="80" fillId="0" borderId="0" xfId="165" applyFont="1" applyAlignment="1">
      <alignment horizontal="center"/>
      <protection/>
    </xf>
    <xf numFmtId="0" fontId="80" fillId="0" borderId="0" xfId="165" applyFont="1">
      <alignment/>
      <protection/>
    </xf>
    <xf numFmtId="1" fontId="54" fillId="8" borderId="13" xfId="165" applyNumberFormat="1" applyFont="1" applyFill="1" applyBorder="1" applyAlignment="1">
      <alignment horizontal="center" vertical="center" wrapText="1"/>
      <protection/>
    </xf>
    <xf numFmtId="1" fontId="54" fillId="8" borderId="14" xfId="165" applyNumberFormat="1" applyFont="1" applyFill="1" applyBorder="1" applyAlignment="1">
      <alignment horizontal="center" vertical="center" wrapText="1"/>
      <protection/>
    </xf>
    <xf numFmtId="0" fontId="5" fillId="0" borderId="0" xfId="165" applyFont="1" applyAlignment="1">
      <alignment horizontal="center" vertical="center"/>
      <protection/>
    </xf>
    <xf numFmtId="0" fontId="54" fillId="8" borderId="21" xfId="165" applyFont="1" applyFill="1" applyBorder="1" applyAlignment="1">
      <alignment horizontal="center" vertical="center" wrapText="1"/>
      <protection/>
    </xf>
    <xf numFmtId="0" fontId="54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/>
    </xf>
    <xf numFmtId="0" fontId="9" fillId="0" borderId="13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3" fontId="10" fillId="0" borderId="15" xfId="165" applyNumberFormat="1" applyFont="1" applyBorder="1" applyAlignment="1">
      <alignment horizontal="right" vertical="center"/>
      <protection/>
    </xf>
    <xf numFmtId="1" fontId="54" fillId="0" borderId="13" xfId="165" applyNumberFormat="1" applyFont="1" applyBorder="1" applyAlignment="1">
      <alignment horizontal="center" vertical="center" wrapText="1"/>
      <protection/>
    </xf>
    <xf numFmtId="1" fontId="54" fillId="0" borderId="14" xfId="165" applyNumberFormat="1" applyFont="1" applyBorder="1" applyAlignment="1">
      <alignment horizontal="center" vertical="center" wrapText="1"/>
      <protection/>
    </xf>
    <xf numFmtId="0" fontId="9" fillId="8" borderId="15" xfId="0" applyFont="1" applyFill="1" applyBorder="1" applyAlignment="1">
      <alignment horizontal="center" vertical="center"/>
    </xf>
    <xf numFmtId="0" fontId="9" fillId="8" borderId="24" xfId="0" applyFont="1" applyFill="1" applyBorder="1" applyAlignment="1">
      <alignment horizontal="center" vertical="center" wrapText="1"/>
    </xf>
    <xf numFmtId="0" fontId="9" fillId="8" borderId="21" xfId="0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 horizontal="left" vertical="center"/>
    </xf>
    <xf numFmtId="3" fontId="12" fillId="8" borderId="68" xfId="188" applyNumberFormat="1" applyFont="1" applyFill="1" applyBorder="1" applyAlignment="1">
      <alignment horizontal="center" vertical="center" wrapText="1"/>
      <protection/>
    </xf>
    <xf numFmtId="3" fontId="12" fillId="8" borderId="26" xfId="188" applyNumberFormat="1" applyFont="1" applyFill="1" applyBorder="1" applyAlignment="1">
      <alignment horizontal="center" vertical="center" wrapText="1"/>
      <protection/>
    </xf>
    <xf numFmtId="3" fontId="12" fillId="8" borderId="68" xfId="188" applyNumberFormat="1" applyFont="1" applyFill="1" applyBorder="1" applyAlignment="1">
      <alignment horizontal="center" vertical="center"/>
      <protection/>
    </xf>
    <xf numFmtId="3" fontId="12" fillId="8" borderId="26" xfId="188" applyNumberFormat="1" applyFont="1" applyFill="1" applyBorder="1" applyAlignment="1">
      <alignment horizontal="center" vertical="center"/>
      <protection/>
    </xf>
    <xf numFmtId="3" fontId="12" fillId="8" borderId="68" xfId="188" applyNumberFormat="1" applyFont="1" applyFill="1" applyBorder="1" applyAlignment="1">
      <alignment horizontal="center" vertical="center" textRotation="90" wrapText="1"/>
      <protection/>
    </xf>
    <xf numFmtId="0" fontId="10" fillId="0" borderId="21" xfId="165" applyFont="1" applyBorder="1" applyAlignment="1">
      <alignment horizontal="center" vertical="center" wrapText="1"/>
      <protection/>
    </xf>
    <xf numFmtId="3" fontId="10" fillId="0" borderId="49" xfId="162" applyNumberFormat="1" applyFont="1" applyBorder="1" applyAlignment="1">
      <alignment horizontal="left" vertical="center" wrapText="1"/>
      <protection/>
    </xf>
    <xf numFmtId="3" fontId="10" fillId="0" borderId="13" xfId="162" applyNumberFormat="1" applyFont="1" applyBorder="1" applyAlignment="1">
      <alignment horizontal="right" vertical="center" wrapText="1"/>
      <protection/>
    </xf>
    <xf numFmtId="3" fontId="10" fillId="0" borderId="15" xfId="162" applyNumberFormat="1" applyFont="1" applyBorder="1" applyAlignment="1">
      <alignment horizontal="right" vertical="center" wrapText="1"/>
      <protection/>
    </xf>
    <xf numFmtId="3" fontId="10" fillId="0" borderId="15" xfId="98" applyNumberFormat="1" applyFont="1" applyBorder="1" applyAlignment="1">
      <alignment horizontal="right" vertical="center"/>
    </xf>
    <xf numFmtId="3" fontId="10" fillId="0" borderId="21" xfId="165" applyNumberFormat="1" applyFont="1" applyBorder="1" applyAlignment="1">
      <alignment horizontal="right" vertical="center" wrapText="1"/>
      <protection/>
    </xf>
    <xf numFmtId="3" fontId="10" fillId="0" borderId="43" xfId="165" applyNumberFormat="1" applyFont="1" applyBorder="1" applyAlignment="1">
      <alignment horizontal="right" vertical="center" wrapText="1"/>
      <protection/>
    </xf>
    <xf numFmtId="0" fontId="10" fillId="0" borderId="13" xfId="165" applyFont="1" applyBorder="1" applyAlignment="1">
      <alignment horizontal="center" vertical="center" wrapText="1"/>
      <protection/>
    </xf>
    <xf numFmtId="3" fontId="10" fillId="0" borderId="45" xfId="162" applyNumberFormat="1" applyFont="1" applyBorder="1" applyAlignment="1">
      <alignment horizontal="left" vertical="center" wrapText="1"/>
      <protection/>
    </xf>
    <xf numFmtId="3" fontId="10" fillId="0" borderId="13" xfId="165" applyNumberFormat="1" applyFont="1" applyBorder="1" applyAlignment="1">
      <alignment horizontal="right" vertical="center" wrapText="1"/>
      <protection/>
    </xf>
    <xf numFmtId="3" fontId="10" fillId="0" borderId="14" xfId="165" applyNumberFormat="1" applyFont="1" applyBorder="1" applyAlignment="1">
      <alignment horizontal="right" vertical="center" wrapText="1"/>
      <protection/>
    </xf>
    <xf numFmtId="3" fontId="10" fillId="0" borderId="45" xfId="186" applyNumberFormat="1" applyFont="1" applyBorder="1" applyAlignment="1">
      <alignment vertical="center" wrapText="1"/>
      <protection/>
    </xf>
    <xf numFmtId="3" fontId="10" fillId="0" borderId="13" xfId="186" applyNumberFormat="1" applyFont="1" applyBorder="1" applyAlignment="1">
      <alignment horizontal="right" vertical="center" wrapText="1"/>
      <protection/>
    </xf>
    <xf numFmtId="3" fontId="10" fillId="0" borderId="15" xfId="98" applyNumberFormat="1" applyFont="1" applyFill="1" applyBorder="1" applyAlignment="1">
      <alignment horizontal="right" vertical="center"/>
    </xf>
    <xf numFmtId="3" fontId="10" fillId="49" borderId="45" xfId="154" applyNumberFormat="1" applyFont="1" applyFill="1" applyBorder="1" applyAlignment="1">
      <alignment vertical="top" wrapText="1"/>
      <protection/>
    </xf>
    <xf numFmtId="3" fontId="10" fillId="49" borderId="13" xfId="154" applyNumberFormat="1" applyFont="1" applyFill="1" applyBorder="1" applyAlignment="1">
      <alignment horizontal="right" vertical="center" wrapText="1"/>
      <protection/>
    </xf>
    <xf numFmtId="3" fontId="10" fillId="0" borderId="45" xfId="149" applyNumberFormat="1" applyFont="1" applyBorder="1" applyAlignment="1">
      <alignment vertical="top" wrapText="1"/>
      <protection/>
    </xf>
    <xf numFmtId="3" fontId="10" fillId="0" borderId="13" xfId="149" applyNumberFormat="1" applyFont="1" applyBorder="1" applyAlignment="1">
      <alignment horizontal="right" vertical="center" wrapText="1"/>
      <protection/>
    </xf>
    <xf numFmtId="3" fontId="10" fillId="0" borderId="45" xfId="149" applyNumberFormat="1" applyFont="1" applyBorder="1" applyAlignment="1">
      <alignment vertical="center" wrapText="1"/>
      <protection/>
    </xf>
    <xf numFmtId="3" fontId="10" fillId="0" borderId="0" xfId="149" applyNumberFormat="1" applyFont="1" applyAlignment="1">
      <alignment vertical="center" wrapText="1"/>
      <protection/>
    </xf>
    <xf numFmtId="0" fontId="10" fillId="0" borderId="13" xfId="147" applyFont="1" applyBorder="1" applyAlignment="1">
      <alignment vertical="center" wrapText="1"/>
      <protection/>
    </xf>
    <xf numFmtId="167" fontId="10" fillId="0" borderId="13" xfId="98" applyNumberFormat="1" applyFont="1" applyFill="1" applyBorder="1" applyAlignment="1">
      <alignment horizontal="right" vertical="center" wrapText="1"/>
    </xf>
    <xf numFmtId="0" fontId="10" fillId="0" borderId="13" xfId="147" applyFont="1" applyBorder="1" applyAlignment="1">
      <alignment horizontal="right" vertical="center" wrapText="1"/>
      <protection/>
    </xf>
    <xf numFmtId="3" fontId="10" fillId="0" borderId="13" xfId="147" applyNumberFormat="1" applyFont="1" applyBorder="1" applyAlignment="1">
      <alignment horizontal="right" vertical="center" wrapText="1"/>
      <protection/>
    </xf>
    <xf numFmtId="3" fontId="10" fillId="0" borderId="13" xfId="149" applyNumberFormat="1" applyFont="1" applyBorder="1" applyAlignment="1">
      <alignment vertical="center" wrapText="1"/>
      <protection/>
    </xf>
    <xf numFmtId="0" fontId="10" fillId="0" borderId="45" xfId="147" applyFont="1" applyBorder="1" applyAlignment="1">
      <alignment vertical="center" wrapText="1"/>
      <protection/>
    </xf>
    <xf numFmtId="0" fontId="10" fillId="0" borderId="49" xfId="147" applyFont="1" applyBorder="1" applyAlignment="1">
      <alignment vertical="center" wrapText="1"/>
      <protection/>
    </xf>
    <xf numFmtId="3" fontId="10" fillId="0" borderId="14" xfId="162" applyNumberFormat="1" applyFont="1" applyBorder="1" applyAlignment="1">
      <alignment horizontal="right" vertical="center" wrapText="1"/>
      <protection/>
    </xf>
    <xf numFmtId="0" fontId="9" fillId="8" borderId="13" xfId="0" applyFont="1" applyFill="1" applyBorder="1" applyAlignment="1">
      <alignment horizontal="center"/>
    </xf>
    <xf numFmtId="3" fontId="9" fillId="8" borderId="13" xfId="188" applyNumberFormat="1" applyFont="1" applyFill="1" applyBorder="1" applyAlignment="1">
      <alignment horizontal="center" vertical="center" wrapText="1"/>
      <protection/>
    </xf>
    <xf numFmtId="0" fontId="9" fillId="8" borderId="14" xfId="0" applyFont="1" applyFill="1" applyBorder="1" applyAlignment="1">
      <alignment horizontal="center" vertical="center"/>
    </xf>
    <xf numFmtId="0" fontId="9" fillId="8" borderId="38" xfId="0" applyFont="1" applyFill="1" applyBorder="1" applyAlignment="1">
      <alignment horizontal="center" vertical="center"/>
    </xf>
    <xf numFmtId="0" fontId="10" fillId="0" borderId="14" xfId="147" applyFont="1" applyBorder="1" applyAlignment="1">
      <alignment vertical="center" wrapText="1"/>
      <protection/>
    </xf>
    <xf numFmtId="167" fontId="10" fillId="0" borderId="14" xfId="98" applyNumberFormat="1" applyFont="1" applyFill="1" applyBorder="1" applyAlignment="1">
      <alignment horizontal="right" vertical="center" wrapText="1"/>
    </xf>
    <xf numFmtId="0" fontId="10" fillId="0" borderId="14" xfId="147" applyFont="1" applyBorder="1" applyAlignment="1">
      <alignment horizontal="right" vertical="center" wrapText="1"/>
      <protection/>
    </xf>
    <xf numFmtId="3" fontId="10" fillId="0" borderId="21" xfId="162" applyNumberFormat="1" applyFont="1" applyBorder="1" applyAlignment="1">
      <alignment horizontal="right" vertical="center" wrapText="1"/>
      <protection/>
    </xf>
    <xf numFmtId="3" fontId="10" fillId="0" borderId="54" xfId="162" applyNumberFormat="1" applyFont="1" applyBorder="1" applyAlignment="1">
      <alignment horizontal="right" vertical="center" wrapText="1"/>
      <protection/>
    </xf>
    <xf numFmtId="3" fontId="10" fillId="0" borderId="14" xfId="0" applyNumberFormat="1" applyFont="1" applyBorder="1" applyAlignment="1">
      <alignment horizontal="right" vertical="center" wrapText="1"/>
    </xf>
    <xf numFmtId="167" fontId="10" fillId="0" borderId="14" xfId="98" applyNumberFormat="1" applyFont="1" applyBorder="1" applyAlignment="1">
      <alignment horizontal="righ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right" vertical="center" wrapText="1"/>
    </xf>
    <xf numFmtId="3" fontId="18" fillId="0" borderId="13" xfId="165" applyNumberFormat="1" applyFont="1" applyBorder="1" applyAlignment="1">
      <alignment horizontal="right" vertical="center" wrapText="1"/>
      <protection/>
    </xf>
    <xf numFmtId="3" fontId="18" fillId="0" borderId="14" xfId="165" applyNumberFormat="1" applyFont="1" applyBorder="1" applyAlignment="1">
      <alignment horizontal="right" vertical="center" wrapText="1"/>
      <protection/>
    </xf>
    <xf numFmtId="0" fontId="81" fillId="0" borderId="0" xfId="165" applyFont="1">
      <alignment/>
      <protection/>
    </xf>
    <xf numFmtId="0" fontId="9" fillId="8" borderId="13" xfId="165" applyFont="1" applyFill="1" applyBorder="1" applyAlignment="1">
      <alignment horizontal="left" vertical="center" wrapText="1"/>
      <protection/>
    </xf>
    <xf numFmtId="3" fontId="9" fillId="8" borderId="13" xfId="165" applyNumberFormat="1" applyFont="1" applyFill="1" applyBorder="1" applyAlignment="1">
      <alignment horizontal="right" vertical="center" wrapText="1"/>
      <protection/>
    </xf>
    <xf numFmtId="3" fontId="10" fillId="8" borderId="13" xfId="162" applyNumberFormat="1" applyFont="1" applyFill="1" applyBorder="1" applyAlignment="1">
      <alignment horizontal="right" vertical="center" wrapText="1"/>
      <protection/>
    </xf>
    <xf numFmtId="0" fontId="18" fillId="0" borderId="13" xfId="165" applyFont="1" applyBorder="1" applyAlignment="1">
      <alignment horizontal="center" vertical="center" wrapText="1"/>
      <protection/>
    </xf>
    <xf numFmtId="0" fontId="8" fillId="0" borderId="13" xfId="165" applyFont="1" applyBorder="1" applyAlignment="1">
      <alignment horizontal="left" vertical="center" wrapText="1"/>
      <protection/>
    </xf>
    <xf numFmtId="0" fontId="9" fillId="0" borderId="13" xfId="165" applyFont="1" applyBorder="1" applyAlignment="1">
      <alignment horizontal="right" vertical="center" wrapText="1"/>
      <protection/>
    </xf>
    <xf numFmtId="0" fontId="9" fillId="0" borderId="15" xfId="165" applyFont="1" applyBorder="1" applyAlignment="1">
      <alignment horizontal="right" vertical="center" wrapText="1"/>
      <protection/>
    </xf>
    <xf numFmtId="3" fontId="9" fillId="0" borderId="13" xfId="165" applyNumberFormat="1" applyFont="1" applyBorder="1" applyAlignment="1">
      <alignment horizontal="right" vertical="center" wrapText="1"/>
      <protection/>
    </xf>
    <xf numFmtId="3" fontId="9" fillId="0" borderId="14" xfId="165" applyNumberFormat="1" applyFont="1" applyBorder="1" applyAlignment="1">
      <alignment horizontal="right" vertical="center" wrapText="1"/>
      <protection/>
    </xf>
    <xf numFmtId="3" fontId="54" fillId="0" borderId="13" xfId="165" applyNumberFormat="1" applyFont="1" applyBorder="1" applyAlignment="1">
      <alignment horizontal="right" vertical="center"/>
      <protection/>
    </xf>
    <xf numFmtId="3" fontId="10" fillId="0" borderId="13" xfId="165" applyNumberFormat="1" applyFont="1" applyBorder="1" applyAlignment="1">
      <alignment horizontal="right" vertical="center"/>
      <protection/>
    </xf>
    <xf numFmtId="3" fontId="10" fillId="0" borderId="14" xfId="165" applyNumberFormat="1" applyFont="1" applyBorder="1" applyAlignment="1">
      <alignment horizontal="right" vertical="center"/>
      <protection/>
    </xf>
    <xf numFmtId="3" fontId="18" fillId="0" borderId="13" xfId="0" applyNumberFormat="1" applyFont="1" applyBorder="1" applyAlignment="1">
      <alignment horizontal="right" vertical="center"/>
    </xf>
    <xf numFmtId="3" fontId="18" fillId="0" borderId="13" xfId="162" applyNumberFormat="1" applyFont="1" applyBorder="1" applyAlignment="1">
      <alignment horizontal="right" vertical="center" wrapText="1"/>
      <protection/>
    </xf>
    <xf numFmtId="3" fontId="18" fillId="0" borderId="14" xfId="162" applyNumberFormat="1" applyFont="1" applyBorder="1" applyAlignment="1">
      <alignment horizontal="right" vertical="center" wrapText="1"/>
      <protection/>
    </xf>
    <xf numFmtId="3" fontId="18" fillId="0" borderId="15" xfId="162" applyNumberFormat="1" applyFont="1" applyBorder="1" applyAlignment="1">
      <alignment horizontal="right" vertical="center" wrapText="1"/>
      <protection/>
    </xf>
    <xf numFmtId="3" fontId="18" fillId="0" borderId="15" xfId="0" applyNumberFormat="1" applyFont="1" applyBorder="1" applyAlignment="1">
      <alignment horizontal="right" vertical="center"/>
    </xf>
    <xf numFmtId="3" fontId="82" fillId="0" borderId="13" xfId="165" applyNumberFormat="1" applyFont="1" applyBorder="1" applyAlignment="1">
      <alignment horizontal="right" vertical="center"/>
      <protection/>
    </xf>
    <xf numFmtId="3" fontId="18" fillId="0" borderId="13" xfId="165" applyNumberFormat="1" applyFont="1" applyBorder="1" applyAlignment="1">
      <alignment horizontal="right" vertical="center"/>
      <protection/>
    </xf>
    <xf numFmtId="3" fontId="18" fillId="0" borderId="14" xfId="165" applyNumberFormat="1" applyFont="1" applyBorder="1" applyAlignment="1">
      <alignment horizontal="right" vertical="center"/>
      <protection/>
    </xf>
    <xf numFmtId="0" fontId="10" fillId="0" borderId="13" xfId="0" applyFont="1" applyBorder="1" applyAlignment="1">
      <alignment horizontal="justify"/>
    </xf>
    <xf numFmtId="0" fontId="9" fillId="8" borderId="13" xfId="0" applyFont="1" applyFill="1" applyBorder="1" applyAlignment="1">
      <alignment horizontal="justify"/>
    </xf>
    <xf numFmtId="3" fontId="9" fillId="8" borderId="13" xfId="0" applyNumberFormat="1" applyFont="1" applyFill="1" applyBorder="1" applyAlignment="1">
      <alignment horizontal="right" vertical="center"/>
    </xf>
    <xf numFmtId="0" fontId="10" fillId="0" borderId="13" xfId="165" applyFont="1" applyBorder="1">
      <alignment/>
      <protection/>
    </xf>
    <xf numFmtId="0" fontId="8" fillId="8" borderId="13" xfId="165" applyFont="1" applyFill="1" applyBorder="1">
      <alignment/>
      <protection/>
    </xf>
    <xf numFmtId="3" fontId="8" fillId="8" borderId="13" xfId="165" applyNumberFormat="1" applyFont="1" applyFill="1" applyBorder="1">
      <alignment/>
      <protection/>
    </xf>
    <xf numFmtId="0" fontId="83" fillId="0" borderId="0" xfId="165" applyFont="1">
      <alignment/>
      <protection/>
    </xf>
    <xf numFmtId="0" fontId="9" fillId="0" borderId="13" xfId="0" applyFont="1" applyFill="1" applyBorder="1" applyAlignment="1">
      <alignment horizontal="justify" vertical="center"/>
    </xf>
    <xf numFmtId="0" fontId="10" fillId="0" borderId="13" xfId="0" applyFont="1" applyFill="1" applyBorder="1" applyAlignment="1">
      <alignment horizontal="left" wrapText="1"/>
    </xf>
    <xf numFmtId="0" fontId="10" fillId="0" borderId="13" xfId="0" applyFont="1" applyFill="1" applyBorder="1" applyAlignment="1">
      <alignment horizontal="justify"/>
    </xf>
    <xf numFmtId="0" fontId="80" fillId="0" borderId="0" xfId="165" applyFont="1" applyBorder="1" applyAlignment="1">
      <alignment horizontal="center"/>
      <protection/>
    </xf>
    <xf numFmtId="0" fontId="80" fillId="0" borderId="0" xfId="165" applyFont="1" applyBorder="1">
      <alignment/>
      <protection/>
    </xf>
    <xf numFmtId="0" fontId="5" fillId="0" borderId="0" xfId="165" applyFont="1" applyBorder="1" applyAlignment="1">
      <alignment horizontal="center" vertical="center"/>
      <protection/>
    </xf>
    <xf numFmtId="0" fontId="80" fillId="0" borderId="0" xfId="165" applyFont="1" applyBorder="1" applyAlignment="1">
      <alignment horizontal="center" vertical="center"/>
      <protection/>
    </xf>
    <xf numFmtId="0" fontId="81" fillId="0" borderId="0" xfId="165" applyFont="1" applyBorder="1" applyAlignment="1">
      <alignment horizontal="center"/>
      <protection/>
    </xf>
    <xf numFmtId="0" fontId="81" fillId="0" borderId="0" xfId="165" applyFont="1" applyBorder="1">
      <alignment/>
      <protection/>
    </xf>
    <xf numFmtId="0" fontId="0" fillId="0" borderId="14" xfId="0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0" fontId="10" fillId="0" borderId="13" xfId="0" applyFont="1" applyBorder="1" applyAlignment="1">
      <alignment horizontal="left" vertical="center" wrapText="1"/>
    </xf>
    <xf numFmtId="3" fontId="11" fillId="0" borderId="13" xfId="0" applyNumberFormat="1" applyFont="1" applyBorder="1" applyAlignment="1">
      <alignment vertical="center"/>
    </xf>
    <xf numFmtId="0" fontId="7" fillId="0" borderId="45" xfId="157" applyBorder="1" applyAlignment="1">
      <alignment vertical="center" wrapText="1"/>
      <protection/>
    </xf>
    <xf numFmtId="0" fontId="0" fillId="0" borderId="43" xfId="0" applyFont="1" applyBorder="1" applyAlignment="1">
      <alignment vertical="center" wrapText="1"/>
    </xf>
    <xf numFmtId="3" fontId="10" fillId="0" borderId="14" xfId="160" applyNumberFormat="1" applyFont="1" applyBorder="1" applyAlignment="1">
      <alignment vertical="center" wrapText="1"/>
      <protection/>
    </xf>
    <xf numFmtId="0" fontId="7" fillId="0" borderId="47" xfId="0" applyFont="1" applyBorder="1" applyAlignment="1">
      <alignment horizontal="left" vertical="center" wrapText="1"/>
    </xf>
    <xf numFmtId="0" fontId="7" fillId="0" borderId="13" xfId="0" applyFont="1" applyBorder="1" applyAlignment="1">
      <alignment wrapText="1"/>
    </xf>
    <xf numFmtId="3" fontId="7" fillId="0" borderId="69" xfId="0" applyNumberFormat="1" applyFont="1" applyBorder="1" applyAlignment="1">
      <alignment vertical="center" wrapText="1"/>
    </xf>
    <xf numFmtId="3" fontId="73" fillId="0" borderId="15" xfId="0" applyNumberFormat="1" applyFont="1" applyBorder="1" applyAlignment="1">
      <alignment vertical="center"/>
    </xf>
    <xf numFmtId="49" fontId="7" fillId="0" borderId="45" xfId="0" applyNumberFormat="1" applyFont="1" applyBorder="1" applyAlignment="1">
      <alignment horizontal="left" vertical="top" wrapText="1"/>
    </xf>
    <xf numFmtId="0" fontId="7" fillId="0" borderId="45" xfId="0" applyFont="1" applyBorder="1" applyAlignment="1">
      <alignment vertical="top" wrapText="1"/>
    </xf>
    <xf numFmtId="0" fontId="7" fillId="0" borderId="45" xfId="182" applyFont="1" applyBorder="1" applyAlignment="1">
      <alignment vertical="center"/>
      <protection/>
    </xf>
    <xf numFmtId="0" fontId="8" fillId="0" borderId="46" xfId="152" applyFont="1" applyBorder="1" applyAlignment="1">
      <alignment horizontal="center" vertical="top" wrapText="1"/>
      <protection/>
    </xf>
    <xf numFmtId="0" fontId="8" fillId="8" borderId="13" xfId="146" applyFont="1" applyFill="1" applyBorder="1" applyAlignment="1">
      <alignment horizontal="center"/>
      <protection/>
    </xf>
    <xf numFmtId="3" fontId="75" fillId="0" borderId="15" xfId="0" applyNumberFormat="1" applyFont="1" applyBorder="1" applyAlignment="1">
      <alignment vertical="center"/>
    </xf>
    <xf numFmtId="0" fontId="7" fillId="0" borderId="47" xfId="0" applyFont="1" applyBorder="1" applyAlignment="1">
      <alignment vertical="center" wrapText="1"/>
    </xf>
    <xf numFmtId="0" fontId="7" fillId="0" borderId="45" xfId="159" applyFont="1" applyBorder="1" applyAlignment="1">
      <alignment vertical="center" wrapText="1"/>
      <protection/>
    </xf>
    <xf numFmtId="49" fontId="7" fillId="0" borderId="46" xfId="174" applyNumberFormat="1" applyFont="1" applyBorder="1" applyAlignment="1">
      <alignment horizontal="left" vertical="center" wrapText="1"/>
      <protection/>
    </xf>
    <xf numFmtId="49" fontId="7" fillId="0" borderId="45" xfId="0" applyNumberFormat="1" applyFont="1" applyBorder="1" applyAlignment="1">
      <alignment horizontal="left" vertical="center" wrapText="1"/>
    </xf>
    <xf numFmtId="3" fontId="8" fillId="0" borderId="0" xfId="0" applyNumberFormat="1" applyFont="1" applyBorder="1" applyAlignment="1">
      <alignment horizontal="center" vertical="center"/>
    </xf>
    <xf numFmtId="3" fontId="8" fillId="0" borderId="45" xfId="0" applyNumberFormat="1" applyFont="1" applyBorder="1" applyAlignment="1">
      <alignment horizontal="center" vertical="center"/>
    </xf>
    <xf numFmtId="0" fontId="9" fillId="0" borderId="14" xfId="153" applyFont="1" applyBorder="1" applyAlignment="1">
      <alignment horizontal="center" vertical="center"/>
      <protection/>
    </xf>
    <xf numFmtId="0" fontId="9" fillId="49" borderId="14" xfId="153" applyFont="1" applyFill="1" applyBorder="1" applyAlignment="1">
      <alignment horizontal="center" vertical="top" wrapText="1"/>
      <protection/>
    </xf>
    <xf numFmtId="0" fontId="10" fillId="0" borderId="14" xfId="153" applyFont="1" applyBorder="1" applyAlignment="1">
      <alignment horizontal="center" vertical="center" wrapText="1"/>
      <protection/>
    </xf>
    <xf numFmtId="0" fontId="10" fillId="49" borderId="14" xfId="153" applyFont="1" applyFill="1" applyBorder="1" applyAlignment="1">
      <alignment horizontal="center" vertical="center" wrapText="1"/>
      <protection/>
    </xf>
    <xf numFmtId="0" fontId="9" fillId="49" borderId="14" xfId="153" applyFont="1" applyFill="1" applyBorder="1" applyAlignment="1">
      <alignment horizontal="center" vertical="center" wrapText="1"/>
      <protection/>
    </xf>
    <xf numFmtId="0" fontId="10" fillId="49" borderId="14" xfId="153" applyFont="1" applyFill="1" applyBorder="1" applyAlignment="1">
      <alignment horizontal="center" vertical="top" wrapText="1"/>
      <protection/>
    </xf>
    <xf numFmtId="0" fontId="10" fillId="49" borderId="14" xfId="153" applyFont="1" applyFill="1" applyBorder="1" applyAlignment="1">
      <alignment horizontal="center" vertical="top" wrapText="1"/>
      <protection/>
    </xf>
    <xf numFmtId="3" fontId="11" fillId="0" borderId="45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0" fontId="74" fillId="0" borderId="14" xfId="0" applyFont="1" applyFill="1" applyBorder="1" applyAlignment="1">
      <alignment vertical="center" wrapText="1"/>
    </xf>
    <xf numFmtId="0" fontId="0" fillId="0" borderId="14" xfId="0" applyFill="1" applyBorder="1" applyAlignment="1">
      <alignment vertical="center"/>
    </xf>
    <xf numFmtId="0" fontId="7" fillId="0" borderId="14" xfId="185" applyFont="1" applyFill="1" applyBorder="1" applyAlignment="1">
      <alignment vertical="center"/>
      <protection/>
    </xf>
    <xf numFmtId="3" fontId="7" fillId="0" borderId="14" xfId="160" applyNumberFormat="1" applyFont="1" applyBorder="1" applyAlignment="1">
      <alignment horizontal="left" vertical="center" wrapText="1"/>
      <protection/>
    </xf>
    <xf numFmtId="3" fontId="7" fillId="0" borderId="14" xfId="181" applyNumberFormat="1" applyFont="1" applyBorder="1" applyAlignment="1">
      <alignment vertical="center" wrapText="1"/>
      <protection/>
    </xf>
    <xf numFmtId="3" fontId="7" fillId="49" borderId="14" xfId="152" applyNumberFormat="1" applyFont="1" applyFill="1" applyBorder="1" applyAlignment="1">
      <alignment vertical="top" wrapText="1"/>
      <protection/>
    </xf>
    <xf numFmtId="3" fontId="7" fillId="0" borderId="14" xfId="148" applyNumberFormat="1" applyFont="1" applyBorder="1" applyAlignment="1">
      <alignment vertical="top" wrapText="1"/>
      <protection/>
    </xf>
    <xf numFmtId="3" fontId="7" fillId="0" borderId="14" xfId="149" applyNumberFormat="1" applyFont="1" applyBorder="1" applyAlignment="1">
      <alignment vertical="top" wrapText="1"/>
      <protection/>
    </xf>
    <xf numFmtId="3" fontId="17" fillId="0" borderId="14" xfId="0" applyNumberFormat="1" applyFont="1" applyBorder="1" applyAlignment="1">
      <alignment horizontal="left" vertical="center" wrapText="1"/>
    </xf>
    <xf numFmtId="0" fontId="17" fillId="0" borderId="14" xfId="147" applyFont="1" applyBorder="1" applyAlignment="1">
      <alignment vertical="center" wrapText="1"/>
      <protection/>
    </xf>
    <xf numFmtId="3" fontId="10" fillId="0" borderId="0" xfId="0" applyNumberFormat="1" applyFont="1" applyAlignment="1">
      <alignment vertical="center"/>
    </xf>
    <xf numFmtId="3" fontId="7" fillId="0" borderId="13" xfId="176" applyNumberFormat="1" applyFont="1" applyFill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 wrapText="1"/>
    </xf>
    <xf numFmtId="0" fontId="8" fillId="8" borderId="13" xfId="144" applyFont="1" applyFill="1" applyBorder="1" applyAlignment="1">
      <alignment horizontal="center" vertical="center"/>
      <protection/>
    </xf>
    <xf numFmtId="0" fontId="52" fillId="8" borderId="13" xfId="0" applyFont="1" applyFill="1" applyBorder="1" applyAlignment="1">
      <alignment horizontal="center" vertical="center" wrapText="1"/>
    </xf>
    <xf numFmtId="0" fontId="52" fillId="8" borderId="13" xfId="0" applyFont="1" applyFill="1" applyBorder="1" applyAlignment="1">
      <alignment horizontal="center" vertical="center"/>
    </xf>
    <xf numFmtId="0" fontId="2" fillId="8" borderId="13" xfId="0" applyFont="1" applyFill="1" applyBorder="1" applyAlignment="1">
      <alignment horizontal="center" vertical="center"/>
    </xf>
    <xf numFmtId="0" fontId="4" fillId="0" borderId="0" xfId="146" applyAlignment="1">
      <alignment horizontal="center"/>
      <protection/>
    </xf>
    <xf numFmtId="0" fontId="2" fillId="8" borderId="13" xfId="0" applyFont="1" applyFill="1" applyBorder="1" applyAlignment="1">
      <alignment horizontal="center" vertical="center" wrapText="1"/>
    </xf>
    <xf numFmtId="0" fontId="10" fillId="8" borderId="70" xfId="155" applyFont="1" applyFill="1" applyBorder="1" applyAlignment="1">
      <alignment horizontal="center" vertical="center"/>
      <protection/>
    </xf>
    <xf numFmtId="0" fontId="10" fillId="8" borderId="48" xfId="155" applyFont="1" applyFill="1" applyBorder="1" applyAlignment="1">
      <alignment horizontal="center" vertical="center"/>
      <protection/>
    </xf>
    <xf numFmtId="0" fontId="10" fillId="8" borderId="58" xfId="155" applyFont="1" applyFill="1" applyBorder="1" applyAlignment="1">
      <alignment horizontal="center" vertical="center"/>
      <protection/>
    </xf>
    <xf numFmtId="0" fontId="10" fillId="8" borderId="54" xfId="155" applyFont="1" applyFill="1" applyBorder="1" applyAlignment="1">
      <alignment horizontal="center" vertical="center"/>
      <protection/>
    </xf>
    <xf numFmtId="0" fontId="9" fillId="8" borderId="13" xfId="155" applyFont="1" applyFill="1" applyBorder="1" applyAlignment="1">
      <alignment horizontal="center" vertical="center" wrapText="1"/>
      <protection/>
    </xf>
    <xf numFmtId="0" fontId="64" fillId="8" borderId="13" xfId="143" applyFont="1" applyFill="1" applyBorder="1" applyAlignment="1">
      <alignment horizontal="center" vertical="center" wrapText="1"/>
      <protection/>
    </xf>
    <xf numFmtId="0" fontId="2" fillId="8" borderId="68" xfId="0" applyFont="1" applyFill="1" applyBorder="1" applyAlignment="1">
      <alignment horizontal="center" vertical="center"/>
    </xf>
    <xf numFmtId="0" fontId="2" fillId="8" borderId="26" xfId="0" applyFont="1" applyFill="1" applyBorder="1" applyAlignment="1">
      <alignment horizontal="center" vertical="center"/>
    </xf>
    <xf numFmtId="0" fontId="9" fillId="8" borderId="13" xfId="144" applyFont="1" applyFill="1" applyBorder="1" applyAlignment="1">
      <alignment horizontal="center" vertical="center"/>
      <protection/>
    </xf>
    <xf numFmtId="0" fontId="9" fillId="8" borderId="14" xfId="144" applyFont="1" applyFill="1" applyBorder="1" applyAlignment="1">
      <alignment horizontal="center" vertical="center"/>
      <protection/>
    </xf>
  </cellXfs>
  <cellStyles count="192">
    <cellStyle name="Normal" xfId="0"/>
    <cellStyle name="1. jelölőszín" xfId="15"/>
    <cellStyle name="2. jelölőszín" xfId="16"/>
    <cellStyle name="20% - 1. jelölőszín" xfId="17"/>
    <cellStyle name="20% - 1. jelölőszín 2" xfId="18"/>
    <cellStyle name="20% - 2. jelölőszín" xfId="19"/>
    <cellStyle name="20% - 2. jelölőszín 2" xfId="20"/>
    <cellStyle name="20% - 3. jelölőszín" xfId="21"/>
    <cellStyle name="20% - 3. jelölőszín 2" xfId="22"/>
    <cellStyle name="20% - 4. jelölőszín" xfId="23"/>
    <cellStyle name="20% - 4. jelölőszín 2" xfId="24"/>
    <cellStyle name="20% - 5. jelölőszín" xfId="25"/>
    <cellStyle name="20% - 5. jelölőszín 2" xfId="26"/>
    <cellStyle name="20% - 6. jelölőszín" xfId="27"/>
    <cellStyle name="20% - 6. jelölőszín 2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3. jelölőszín" xfId="35"/>
    <cellStyle name="4. jelölőszín" xfId="36"/>
    <cellStyle name="40% - 1. jelölőszín" xfId="37"/>
    <cellStyle name="40% - 1. jelölőszín 2" xfId="38"/>
    <cellStyle name="40% - 2. jelölőszín" xfId="39"/>
    <cellStyle name="40% - 2. jelölőszín 2" xfId="40"/>
    <cellStyle name="40% - 3. jelölőszín" xfId="41"/>
    <cellStyle name="40% - 3. jelölőszín 2" xfId="42"/>
    <cellStyle name="40% - 4. jelölőszín" xfId="43"/>
    <cellStyle name="40% - 4. jelölőszín 2" xfId="44"/>
    <cellStyle name="40% - 5. jelölőszín" xfId="45"/>
    <cellStyle name="40% - 5. jelölőszín 2" xfId="46"/>
    <cellStyle name="40% - 6. jelölőszín" xfId="47"/>
    <cellStyle name="40% - 6. jelölőszín 2" xfId="48"/>
    <cellStyle name="40% - Accent1" xfId="49"/>
    <cellStyle name="40% - Accent2" xfId="50"/>
    <cellStyle name="40% - Accent3" xfId="51"/>
    <cellStyle name="40% - Accent4" xfId="52"/>
    <cellStyle name="40% - Accent5" xfId="53"/>
    <cellStyle name="40% - Accent6" xfId="54"/>
    <cellStyle name="5. jelölőszín" xfId="55"/>
    <cellStyle name="6. jelölőszín" xfId="56"/>
    <cellStyle name="60% - 1. jelölőszín" xfId="57"/>
    <cellStyle name="60% - 1. jelölőszín 2" xfId="58"/>
    <cellStyle name="60% - 2. jelölőszín" xfId="59"/>
    <cellStyle name="60% - 2. jelölőszín 2" xfId="60"/>
    <cellStyle name="60% - 3. jelölőszín" xfId="61"/>
    <cellStyle name="60% - 3. jelölőszín 2" xfId="62"/>
    <cellStyle name="60% - 4. jelölőszín" xfId="63"/>
    <cellStyle name="60% - 4. jelölőszín 2" xfId="64"/>
    <cellStyle name="60% - 5. jelölőszín" xfId="65"/>
    <cellStyle name="60% - 5. jelölőszín 2" xfId="66"/>
    <cellStyle name="60% - 6. jelölőszín" xfId="67"/>
    <cellStyle name="60% - 6. jelölőszín 2" xfId="68"/>
    <cellStyle name="60% - Accent1" xfId="69"/>
    <cellStyle name="60% - Accent2" xfId="70"/>
    <cellStyle name="60% - Accent3" xfId="71"/>
    <cellStyle name="60% - Accent4" xfId="72"/>
    <cellStyle name="60% - Accent5" xfId="73"/>
    <cellStyle name="60% - Accent6" xfId="74"/>
    <cellStyle name="Accent1" xfId="75"/>
    <cellStyle name="Accent2" xfId="76"/>
    <cellStyle name="Accent3" xfId="77"/>
    <cellStyle name="Accent4" xfId="78"/>
    <cellStyle name="Accent5" xfId="79"/>
    <cellStyle name="Accent6" xfId="80"/>
    <cellStyle name="Bad" xfId="81"/>
    <cellStyle name="Bevitel" xfId="82"/>
    <cellStyle name="Bevitel 2" xfId="83"/>
    <cellStyle name="Calculation" xfId="84"/>
    <cellStyle name="Check Cell" xfId="85"/>
    <cellStyle name="Cím" xfId="86"/>
    <cellStyle name="Címsor 1" xfId="87"/>
    <cellStyle name="Címsor 1 2" xfId="88"/>
    <cellStyle name="Címsor 2" xfId="89"/>
    <cellStyle name="Címsor 2 2" xfId="90"/>
    <cellStyle name="Címsor 3" xfId="91"/>
    <cellStyle name="Címsor 3 2" xfId="92"/>
    <cellStyle name="Címsor 4" xfId="93"/>
    <cellStyle name="Címsor 4 2" xfId="94"/>
    <cellStyle name="Ellenőrzőcella" xfId="95"/>
    <cellStyle name="Ellenőrzőcella 2" xfId="96"/>
    <cellStyle name="Explanatory Text" xfId="97"/>
    <cellStyle name="Comma" xfId="98"/>
    <cellStyle name="Comma [0]" xfId="99"/>
    <cellStyle name="Ezres 2" xfId="100"/>
    <cellStyle name="Ezres 3" xfId="101"/>
    <cellStyle name="Figyelmeztetés" xfId="102"/>
    <cellStyle name="Figyelmeztetés 2" xfId="103"/>
    <cellStyle name="Good" xfId="104"/>
    <cellStyle name="Heading 1" xfId="105"/>
    <cellStyle name="Heading 2" xfId="106"/>
    <cellStyle name="Heading 3" xfId="107"/>
    <cellStyle name="Heading 4" xfId="108"/>
    <cellStyle name="Hivatkozott cella" xfId="109"/>
    <cellStyle name="Hivatkozott cella 2" xfId="110"/>
    <cellStyle name="Input" xfId="111"/>
    <cellStyle name="Jegyzet" xfId="112"/>
    <cellStyle name="Jegyzet 2" xfId="113"/>
    <cellStyle name="Jelölőszín (1)" xfId="114"/>
    <cellStyle name="Jelölőszín (1) 2" xfId="115"/>
    <cellStyle name="Jelölőszín (2)" xfId="116"/>
    <cellStyle name="Jelölőszín (2) 2" xfId="117"/>
    <cellStyle name="Jelölőszín (3)" xfId="118"/>
    <cellStyle name="Jelölőszín (3) 2" xfId="119"/>
    <cellStyle name="Jelölőszín (4)" xfId="120"/>
    <cellStyle name="Jelölőszín (4) 2" xfId="121"/>
    <cellStyle name="Jelölőszín (5)" xfId="122"/>
    <cellStyle name="Jelölőszín (5) 2" xfId="123"/>
    <cellStyle name="Jelölőszín (6)" xfId="124"/>
    <cellStyle name="Jelölőszín (6) 2" xfId="125"/>
    <cellStyle name="Jelölőszín 1" xfId="126"/>
    <cellStyle name="Jelölőszín 2" xfId="127"/>
    <cellStyle name="Jelölőszín 3" xfId="128"/>
    <cellStyle name="Jelölőszín 4" xfId="129"/>
    <cellStyle name="Jelölőszín 5" xfId="130"/>
    <cellStyle name="Jelölőszín 6" xfId="131"/>
    <cellStyle name="Jó" xfId="132"/>
    <cellStyle name="Jó 2" xfId="133"/>
    <cellStyle name="Kimenet" xfId="134"/>
    <cellStyle name="Kimenet 2" xfId="135"/>
    <cellStyle name="Linked Cell" xfId="136"/>
    <cellStyle name="Magyarázó szöveg" xfId="137"/>
    <cellStyle name="Magyarázó szöveg 2" xfId="138"/>
    <cellStyle name="Neutral" xfId="139"/>
    <cellStyle name="Normál 2" xfId="140"/>
    <cellStyle name="Normál 3" xfId="141"/>
    <cellStyle name="Normál 4" xfId="142"/>
    <cellStyle name="Normál 5" xfId="143"/>
    <cellStyle name="Normál_   5    (2)" xfId="144"/>
    <cellStyle name="Normál_   5    (2)_KÖLTSÉGVETÉS 2015 intézmények " xfId="145"/>
    <cellStyle name="Normál_   5-a    (2)" xfId="146"/>
    <cellStyle name="Normál_   7   x" xfId="147"/>
    <cellStyle name="Normál_   7   x_2012. III.negyedévi ei. módosítás" xfId="148"/>
    <cellStyle name="Normál_   7   x_2012. III.negyedévi ei. módosítás_Intézményi táblák" xfId="149"/>
    <cellStyle name="Normál_   7   x_2014_ktsv tervezet_btcs_6.a" xfId="150"/>
    <cellStyle name="Normál_   7   x_7_6.a" xfId="151"/>
    <cellStyle name="Normál_   7   x_Másolat eredetije2014. műk-beru-felúj. 2" xfId="152"/>
    <cellStyle name="Normál_   7   x_Másolat eredetije2014. műk-beru-felúj._6.a" xfId="153"/>
    <cellStyle name="Normál_   7   x_Másolat eredetije2014. műk-beru-felúj._Intézményi táblák" xfId="154"/>
    <cellStyle name="Normál_  3   _2010.évi állami_állami  tám." xfId="155"/>
    <cellStyle name="Normál_16.sz. melléklet" xfId="156"/>
    <cellStyle name="Normál_2001.évi költségvkoncepció" xfId="157"/>
    <cellStyle name="Normál_2012. évi beszámoló 5.a 6a" xfId="158"/>
    <cellStyle name="Normál_2016.egyénikerigények" xfId="159"/>
    <cellStyle name="Normál_213_évi_költségvetés_MCS" xfId="160"/>
    <cellStyle name="Normál_213_évi_költségvetés_MCS_2016. IV.névi módosítás" xfId="161"/>
    <cellStyle name="Normál_213_évi_költségvetés_MCS_Intézményi táblák" xfId="162"/>
    <cellStyle name="Normál_3" xfId="163"/>
    <cellStyle name="Normál_eredeti biz.után" xfId="164"/>
    <cellStyle name="Normál_Európai Uniós pályázatok 2009.01.15. átdolgozott_KÖLTSÉGVETÉS 2015 intézmények _Intézményi táblák" xfId="165"/>
    <cellStyle name="Normál_Infrastukturális fejlesztések Zalaegerszegen" xfId="166"/>
    <cellStyle name="Normál_Intézmények 2014" xfId="167"/>
    <cellStyle name="Normál_INTKIA96" xfId="168"/>
    <cellStyle name="Normál_Kezességvállalás 2018" xfId="169"/>
    <cellStyle name="Normál_KÖLTSÉGVETÉS_2013 (1)" xfId="170"/>
    <cellStyle name="Normál_Közvetett támogatások 2016" xfId="171"/>
    <cellStyle name="Normál_Létszám 2014. évi ktgvetés_2014.IV.negyedévi létszám ei. módosítás és 2015_Létszámok 2019. január 1" xfId="172"/>
    <cellStyle name="Normál_Létszámelőirányzat  2018_Létszámok 2019. január 1" xfId="173"/>
    <cellStyle name="Normál_Másolat eredetije2014. műk-beru-felúj." xfId="174"/>
    <cellStyle name="Normál_Munka1" xfId="175"/>
    <cellStyle name="Normál_Munka2 (2)" xfId="176"/>
    <cellStyle name="Normál_Munka2 (2)_2014.IV.negyedévi létszám ei. módosítás és 2015" xfId="177"/>
    <cellStyle name="Normál_Munka2 (2)_KÖLTSÉGVETÉS 2015 intézmények " xfId="178"/>
    <cellStyle name="Normál_Munka2 (2)_KÖLTSÉGVETÉS_2015." xfId="179"/>
    <cellStyle name="Normál_Munka3 (2)" xfId="180"/>
    <cellStyle name="Normál_Munka3 (2)_Másolat eredetije2014. műk-beru-felúj." xfId="181"/>
    <cellStyle name="Normál_Munka3 (2)_Másolat eredetije2014. műk-beru-felúj._2016. IV.névi módosítás" xfId="182"/>
    <cellStyle name="Normál_Munka3 (2)_Másolat eredetije2014. műk-beru-felúj._2017.KÖLTSÉGVETÉS" xfId="183"/>
    <cellStyle name="Normál_Munka3 (2)_Másolat eredetije2014. műk-beru-felúj._2018. I.névi ei-módosítás" xfId="184"/>
    <cellStyle name="Normál_Munka3 (2)_Másolat eredetije2014. műk-beru-felúj._6.a" xfId="185"/>
    <cellStyle name="Normál_Munka3 (2)_Másolat eredetije2014. műk-beru-felúj._Intézményi táblák" xfId="186"/>
    <cellStyle name="Normál_Műszaki Osztály fejlesztés2016" xfId="187"/>
    <cellStyle name="Normál_ÖKIADELÖ" xfId="188"/>
    <cellStyle name="Normal_tanusitv" xfId="189"/>
    <cellStyle name="Note" xfId="190"/>
    <cellStyle name="Output" xfId="191"/>
    <cellStyle name="Összesen" xfId="192"/>
    <cellStyle name="Összesen 2" xfId="193"/>
    <cellStyle name="Currency" xfId="194"/>
    <cellStyle name="Currency [0]" xfId="195"/>
    <cellStyle name="Rossz" xfId="196"/>
    <cellStyle name="Rossz 2" xfId="197"/>
    <cellStyle name="Semleges" xfId="198"/>
    <cellStyle name="Semleges 2" xfId="199"/>
    <cellStyle name="Számítás" xfId="200"/>
    <cellStyle name="Számítás 2" xfId="201"/>
    <cellStyle name="Percent" xfId="202"/>
    <cellStyle name="Title" xfId="203"/>
    <cellStyle name="Total" xfId="204"/>
    <cellStyle name="Warning Text" xfId="2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I15" sqref="I15"/>
    </sheetView>
  </sheetViews>
  <sheetFormatPr defaultColWidth="9.00390625" defaultRowHeight="12.75"/>
  <cols>
    <col min="1" max="1" width="45.125" style="22" customWidth="1"/>
    <col min="2" max="2" width="13.00390625" style="22" customWidth="1"/>
    <col min="3" max="3" width="13.625" style="22" customWidth="1"/>
    <col min="4" max="4" width="12.625" style="1" customWidth="1"/>
    <col min="5" max="5" width="2.00390625" style="19" customWidth="1"/>
    <col min="6" max="6" width="44.875" style="22" customWidth="1"/>
    <col min="7" max="7" width="14.125" style="22" customWidth="1"/>
    <col min="8" max="8" width="13.875" style="22" customWidth="1"/>
    <col min="9" max="9" width="12.50390625" style="1" customWidth="1"/>
    <col min="10" max="16384" width="9.375" style="20" customWidth="1"/>
  </cols>
  <sheetData>
    <row r="1" spans="1:9" s="17" customFormat="1" ht="39.75" customHeight="1" thickBot="1">
      <c r="A1" s="33"/>
      <c r="B1" s="35" t="s">
        <v>1005</v>
      </c>
      <c r="C1" s="34" t="s">
        <v>1191</v>
      </c>
      <c r="D1" s="35" t="s">
        <v>1192</v>
      </c>
      <c r="E1" s="36"/>
      <c r="F1" s="33" t="s">
        <v>1025</v>
      </c>
      <c r="G1" s="35" t="s">
        <v>1005</v>
      </c>
      <c r="H1" s="34" t="s">
        <v>1191</v>
      </c>
      <c r="I1" s="35" t="s">
        <v>1192</v>
      </c>
    </row>
    <row r="2" spans="1:9" s="18" customFormat="1" ht="12.75" customHeight="1">
      <c r="A2" s="37" t="s">
        <v>1077</v>
      </c>
      <c r="B2" s="14"/>
      <c r="C2" s="38"/>
      <c r="D2" s="14"/>
      <c r="E2" s="39"/>
      <c r="F2" s="37" t="s">
        <v>1078</v>
      </c>
      <c r="G2" s="13"/>
      <c r="H2" s="37"/>
      <c r="I2" s="13"/>
    </row>
    <row r="3" spans="1:9" ht="24.75" customHeight="1">
      <c r="A3" s="40" t="s">
        <v>946</v>
      </c>
      <c r="B3" s="12">
        <v>3630793</v>
      </c>
      <c r="C3" s="40">
        <v>5736628</v>
      </c>
      <c r="D3" s="12">
        <v>3919491</v>
      </c>
      <c r="E3" s="41"/>
      <c r="F3" s="40" t="s">
        <v>1109</v>
      </c>
      <c r="G3" s="12">
        <v>7057066</v>
      </c>
      <c r="H3" s="40">
        <v>7869220</v>
      </c>
      <c r="I3" s="12">
        <v>7648348</v>
      </c>
    </row>
    <row r="4" spans="1:9" ht="15" customHeight="1">
      <c r="A4" s="40" t="s">
        <v>948</v>
      </c>
      <c r="B4" s="10">
        <v>5312000</v>
      </c>
      <c r="C4" s="40">
        <v>5361000</v>
      </c>
      <c r="D4" s="10">
        <v>6095000</v>
      </c>
      <c r="E4" s="41"/>
      <c r="F4" s="42" t="s">
        <v>1061</v>
      </c>
      <c r="G4" s="12">
        <v>5161211</v>
      </c>
      <c r="H4" s="40">
        <v>9052727</v>
      </c>
      <c r="I4" s="12">
        <v>9292643</v>
      </c>
    </row>
    <row r="5" spans="1:9" ht="22.5" customHeight="1">
      <c r="A5" s="40" t="s">
        <v>949</v>
      </c>
      <c r="B5" s="10">
        <v>2473872</v>
      </c>
      <c r="C5" s="40">
        <v>3064909</v>
      </c>
      <c r="D5" s="10">
        <v>2592248</v>
      </c>
      <c r="E5" s="41"/>
      <c r="F5" s="40" t="s">
        <v>1017</v>
      </c>
      <c r="G5" s="12">
        <v>1714996</v>
      </c>
      <c r="H5" s="40">
        <v>2068929</v>
      </c>
      <c r="I5" s="12">
        <v>1905046</v>
      </c>
    </row>
    <row r="6" spans="1:9" ht="19.5" customHeight="1">
      <c r="A6" s="40" t="s">
        <v>952</v>
      </c>
      <c r="B6" s="12">
        <v>93949</v>
      </c>
      <c r="C6" s="40">
        <v>222146</v>
      </c>
      <c r="D6" s="10"/>
      <c r="E6" s="41"/>
      <c r="F6" s="40" t="s">
        <v>1079</v>
      </c>
      <c r="G6" s="10">
        <v>271028</v>
      </c>
      <c r="H6" s="40">
        <v>164342</v>
      </c>
      <c r="I6" s="10">
        <v>349620</v>
      </c>
    </row>
    <row r="7" spans="1:9" ht="13.5" customHeight="1">
      <c r="A7" s="83" t="s">
        <v>1004</v>
      </c>
      <c r="B7" s="83">
        <f>SUM(B3+B4+B5+B6)</f>
        <v>11510614</v>
      </c>
      <c r="C7" s="83">
        <f>SUM(C3+C4+C5+C6)</f>
        <v>14384683</v>
      </c>
      <c r="D7" s="83">
        <f>SUM(D3+D4+D5+D6)</f>
        <v>12606739</v>
      </c>
      <c r="E7" s="41"/>
      <c r="F7" s="40" t="s">
        <v>841</v>
      </c>
      <c r="G7" s="12">
        <v>9000</v>
      </c>
      <c r="H7" s="40">
        <v>1250</v>
      </c>
      <c r="I7" s="12">
        <v>10000</v>
      </c>
    </row>
    <row r="8" spans="1:9" ht="13.5" customHeight="1">
      <c r="A8" s="42" t="s">
        <v>944</v>
      </c>
      <c r="B8" s="83"/>
      <c r="C8" s="83"/>
      <c r="D8" s="83"/>
      <c r="E8" s="41"/>
      <c r="F8" s="83" t="s">
        <v>1012</v>
      </c>
      <c r="G8" s="37">
        <f>SUM(G2:G7)</f>
        <v>14213301</v>
      </c>
      <c r="H8" s="37">
        <f>SUM(H2:H7)</f>
        <v>19156468</v>
      </c>
      <c r="I8" s="37">
        <f>SUM(I2:I7)</f>
        <v>19205657</v>
      </c>
    </row>
    <row r="9" spans="1:9" ht="24.75" customHeight="1">
      <c r="A9" s="42" t="s">
        <v>953</v>
      </c>
      <c r="B9" s="96">
        <v>2791148</v>
      </c>
      <c r="C9" s="42">
        <v>4860246</v>
      </c>
      <c r="D9" s="96">
        <v>6698704</v>
      </c>
      <c r="E9" s="41"/>
      <c r="F9" s="42" t="s">
        <v>1023</v>
      </c>
      <c r="G9" s="40">
        <v>88461</v>
      </c>
      <c r="H9" s="40">
        <v>88461</v>
      </c>
      <c r="I9" s="40">
        <v>99786</v>
      </c>
    </row>
    <row r="10" spans="1:9" s="18" customFormat="1" ht="24.75" customHeight="1">
      <c r="A10" s="42" t="s">
        <v>855</v>
      </c>
      <c r="B10" s="159"/>
      <c r="C10" s="160">
        <v>1781</v>
      </c>
      <c r="D10" s="644"/>
      <c r="E10" s="41"/>
      <c r="F10" s="42" t="s">
        <v>832</v>
      </c>
      <c r="G10" s="12"/>
      <c r="H10" s="40">
        <v>1781</v>
      </c>
      <c r="I10" s="12"/>
    </row>
    <row r="11" spans="1:9" s="18" customFormat="1" ht="12" customHeight="1">
      <c r="A11" s="49" t="s">
        <v>1021</v>
      </c>
      <c r="B11" s="48">
        <f>SUM(B7:B9)</f>
        <v>14301762</v>
      </c>
      <c r="C11" s="645">
        <f>SUM(C7:C10)</f>
        <v>19246710</v>
      </c>
      <c r="D11" s="645">
        <f>SUM(D7:D10)</f>
        <v>19305443</v>
      </c>
      <c r="E11" s="41"/>
      <c r="F11" s="43" t="s">
        <v>1080</v>
      </c>
      <c r="G11" s="43">
        <f>SUM(G8:G9)</f>
        <v>14301762</v>
      </c>
      <c r="H11" s="43">
        <f>SUM(H8:H10)</f>
        <v>19246710</v>
      </c>
      <c r="I11" s="43">
        <f>SUM(I8:I9)</f>
        <v>19305443</v>
      </c>
    </row>
    <row r="12" spans="1:9" ht="13.5" customHeight="1">
      <c r="A12" s="37" t="s">
        <v>993</v>
      </c>
      <c r="B12" s="12"/>
      <c r="C12" s="37"/>
      <c r="D12" s="10"/>
      <c r="E12" s="41"/>
      <c r="F12" s="37" t="s">
        <v>992</v>
      </c>
      <c r="G12" s="83"/>
      <c r="H12" s="37"/>
      <c r="I12" s="83"/>
    </row>
    <row r="13" spans="1:9" ht="24" customHeight="1">
      <c r="A13" s="40" t="s">
        <v>947</v>
      </c>
      <c r="B13" s="12">
        <v>6296455</v>
      </c>
      <c r="C13" s="40">
        <v>13344227</v>
      </c>
      <c r="D13" s="10">
        <v>9335556</v>
      </c>
      <c r="E13" s="41"/>
      <c r="F13" s="40" t="s">
        <v>954</v>
      </c>
      <c r="G13" s="40">
        <v>190576</v>
      </c>
      <c r="H13" s="40">
        <v>932599</v>
      </c>
      <c r="I13" s="40">
        <v>102329</v>
      </c>
    </row>
    <row r="14" spans="1:9" ht="19.5" customHeight="1">
      <c r="A14" s="40" t="s">
        <v>948</v>
      </c>
      <c r="B14" s="12">
        <v>102000</v>
      </c>
      <c r="C14" s="40">
        <v>102000</v>
      </c>
      <c r="D14" s="10"/>
      <c r="E14" s="41"/>
      <c r="F14" s="40" t="s">
        <v>994</v>
      </c>
      <c r="G14" s="10">
        <v>22377674</v>
      </c>
      <c r="H14" s="40">
        <v>26220777</v>
      </c>
      <c r="I14" s="10">
        <v>27267279</v>
      </c>
    </row>
    <row r="15" spans="1:9" ht="15" customHeight="1">
      <c r="A15" s="40" t="s">
        <v>950</v>
      </c>
      <c r="B15" s="15">
        <v>226720</v>
      </c>
      <c r="C15" s="40">
        <v>253171</v>
      </c>
      <c r="D15" s="96">
        <v>76000</v>
      </c>
      <c r="E15" s="41"/>
      <c r="F15" s="40" t="s">
        <v>847</v>
      </c>
      <c r="G15" s="96">
        <v>91455</v>
      </c>
      <c r="H15" s="40">
        <v>200122</v>
      </c>
      <c r="I15" s="96">
        <v>163545</v>
      </c>
    </row>
    <row r="16" spans="1:9" ht="24.75" customHeight="1">
      <c r="A16" s="40" t="s">
        <v>951</v>
      </c>
      <c r="B16" s="15">
        <v>5000</v>
      </c>
      <c r="C16" s="40">
        <v>24613</v>
      </c>
      <c r="D16" s="96">
        <v>3000</v>
      </c>
      <c r="E16" s="41"/>
      <c r="F16" s="40" t="s">
        <v>995</v>
      </c>
      <c r="G16" s="10">
        <v>4059149</v>
      </c>
      <c r="H16" s="40">
        <v>5035738</v>
      </c>
      <c r="I16" s="10">
        <v>5389562</v>
      </c>
    </row>
    <row r="17" spans="1:9" ht="24" customHeight="1">
      <c r="A17" s="40" t="s">
        <v>844</v>
      </c>
      <c r="B17" s="15">
        <v>3770924</v>
      </c>
      <c r="C17" s="40">
        <v>3931385</v>
      </c>
      <c r="D17" s="96">
        <v>4439141</v>
      </c>
      <c r="E17" s="39"/>
      <c r="F17" s="40" t="s">
        <v>847</v>
      </c>
      <c r="G17" s="12">
        <v>11916</v>
      </c>
      <c r="H17" s="40">
        <v>62797</v>
      </c>
      <c r="I17" s="12">
        <v>44126</v>
      </c>
    </row>
    <row r="18" spans="1:9" ht="12.75" customHeight="1">
      <c r="A18" s="83" t="s">
        <v>1009</v>
      </c>
      <c r="B18" s="37">
        <f>SUM(B12:B17)</f>
        <v>10401099</v>
      </c>
      <c r="C18" s="37">
        <f>SUM(C12:C17)</f>
        <v>17655396</v>
      </c>
      <c r="D18" s="83">
        <f>SUM(D12:D17)</f>
        <v>13853697</v>
      </c>
      <c r="E18" s="39"/>
      <c r="F18" s="40" t="s">
        <v>996</v>
      </c>
      <c r="G18" s="12">
        <v>32185</v>
      </c>
      <c r="H18" s="40">
        <v>8500</v>
      </c>
      <c r="I18" s="12">
        <v>18920</v>
      </c>
    </row>
    <row r="19" spans="1:9" ht="24" customHeight="1">
      <c r="A19" s="42" t="s">
        <v>944</v>
      </c>
      <c r="B19" s="37"/>
      <c r="C19" s="37"/>
      <c r="D19" s="83"/>
      <c r="E19" s="41"/>
      <c r="F19" s="40" t="s">
        <v>956</v>
      </c>
      <c r="G19" s="12">
        <v>23908</v>
      </c>
      <c r="H19" s="40">
        <v>24436</v>
      </c>
      <c r="I19" s="12">
        <v>25467</v>
      </c>
    </row>
    <row r="20" spans="1:9" ht="12.75" customHeight="1">
      <c r="A20" s="42" t="s">
        <v>1018</v>
      </c>
      <c r="B20" s="40">
        <v>190999</v>
      </c>
      <c r="C20" s="40">
        <v>340999</v>
      </c>
      <c r="D20" s="42">
        <v>150000</v>
      </c>
      <c r="E20" s="41"/>
      <c r="F20" s="83" t="s">
        <v>1010</v>
      </c>
      <c r="G20" s="37">
        <f>SUM(G13+G14+G16+G18+G19)</f>
        <v>26683492</v>
      </c>
      <c r="H20" s="37">
        <f>SUM(H13+H14+H16+H18+H19)</f>
        <v>32222050</v>
      </c>
      <c r="I20" s="37">
        <f>SUM(I13+I14+I16+I18+I19)</f>
        <v>32803557</v>
      </c>
    </row>
    <row r="21" spans="1:9" ht="24.75" customHeight="1">
      <c r="A21" s="42" t="s">
        <v>1019</v>
      </c>
      <c r="B21" s="96">
        <v>6736171</v>
      </c>
      <c r="C21" s="40">
        <v>4938061</v>
      </c>
      <c r="D21" s="96">
        <v>10241337</v>
      </c>
      <c r="E21" s="41"/>
      <c r="F21" s="42" t="s">
        <v>955</v>
      </c>
      <c r="G21" s="12"/>
      <c r="H21" s="37"/>
      <c r="I21" s="12"/>
    </row>
    <row r="22" spans="1:9" ht="12.75" customHeight="1">
      <c r="A22" s="180" t="s">
        <v>1113</v>
      </c>
      <c r="B22" s="40">
        <v>9454275</v>
      </c>
      <c r="C22" s="40">
        <v>9386646</v>
      </c>
      <c r="D22" s="42">
        <v>8687575</v>
      </c>
      <c r="E22" s="41"/>
      <c r="F22" s="42" t="s">
        <v>1002</v>
      </c>
      <c r="G22" s="12">
        <v>74052</v>
      </c>
      <c r="H22" s="42">
        <v>74052</v>
      </c>
      <c r="I22" s="12">
        <v>104052</v>
      </c>
    </row>
    <row r="23" spans="1:9" ht="12.75" customHeight="1">
      <c r="A23" s="42"/>
      <c r="B23" s="40"/>
      <c r="C23" s="40"/>
      <c r="D23" s="40"/>
      <c r="E23" s="41"/>
      <c r="F23" s="42" t="s">
        <v>1001</v>
      </c>
      <c r="G23" s="10">
        <v>25000</v>
      </c>
      <c r="H23" s="42">
        <v>25000</v>
      </c>
      <c r="I23" s="10">
        <v>25000</v>
      </c>
    </row>
    <row r="24" spans="1:9" s="17" customFormat="1" ht="22.5" customHeight="1" thickBot="1">
      <c r="A24" s="93" t="s">
        <v>997</v>
      </c>
      <c r="B24" s="94">
        <f>SUM(B18:B23)</f>
        <v>26782544</v>
      </c>
      <c r="C24" s="94">
        <f>SUM(C18:C23)</f>
        <v>32321102</v>
      </c>
      <c r="D24" s="94">
        <f>SUM(D18:D23)</f>
        <v>32932609</v>
      </c>
      <c r="E24" s="39"/>
      <c r="F24" s="95" t="s">
        <v>998</v>
      </c>
      <c r="G24" s="94">
        <f>SUM(G20:G23)</f>
        <v>26782544</v>
      </c>
      <c r="H24" s="94">
        <f>SUM(H20:H23)</f>
        <v>32321102</v>
      </c>
      <c r="I24" s="94">
        <f>SUM(I20:I23)</f>
        <v>32932609</v>
      </c>
    </row>
    <row r="25" spans="1:9" s="17" customFormat="1" ht="22.5" customHeight="1" thickBot="1">
      <c r="A25" s="45" t="s">
        <v>1108</v>
      </c>
      <c r="B25" s="47">
        <f>SUM(B11+B24)</f>
        <v>41084306</v>
      </c>
      <c r="C25" s="47">
        <f>SUM(C11+C24)</f>
        <v>51567812</v>
      </c>
      <c r="D25" s="47">
        <f>SUM(D11+D24)</f>
        <v>52238052</v>
      </c>
      <c r="E25" s="39"/>
      <c r="F25" s="45" t="s">
        <v>1108</v>
      </c>
      <c r="G25" s="46">
        <f>SUM(G11+G24)</f>
        <v>41084306</v>
      </c>
      <c r="H25" s="46">
        <f>SUM(H11+H24)</f>
        <v>51567812</v>
      </c>
      <c r="I25" s="46">
        <f>SUM(I11+I24)</f>
        <v>52238052</v>
      </c>
    </row>
    <row r="26" spans="1:9" s="17" customFormat="1" ht="22.5" customHeight="1">
      <c r="A26" s="40" t="s">
        <v>829</v>
      </c>
      <c r="B26" s="40">
        <v>2000000</v>
      </c>
      <c r="C26" s="40">
        <v>2800000</v>
      </c>
      <c r="D26" s="12">
        <v>12000000</v>
      </c>
      <c r="E26" s="41"/>
      <c r="F26" s="40" t="s">
        <v>830</v>
      </c>
      <c r="G26" s="40">
        <v>2000000</v>
      </c>
      <c r="H26" s="40">
        <v>2800000</v>
      </c>
      <c r="I26" s="12">
        <v>12000000</v>
      </c>
    </row>
    <row r="27" spans="1:9" s="17" customFormat="1" ht="19.5" customHeight="1">
      <c r="A27" s="43" t="s">
        <v>831</v>
      </c>
      <c r="B27" s="43">
        <f>SUM(B25:B26)</f>
        <v>43084306</v>
      </c>
      <c r="C27" s="43">
        <f>SUM(C25:C26)</f>
        <v>54367812</v>
      </c>
      <c r="D27" s="91">
        <f>SUM(D25:D26)</f>
        <v>64238052</v>
      </c>
      <c r="E27" s="41"/>
      <c r="F27" s="43" t="s">
        <v>831</v>
      </c>
      <c r="G27" s="43">
        <f>SUM(G25:G26)</f>
        <v>43084306</v>
      </c>
      <c r="H27" s="43">
        <f>SUM(H25:H26)</f>
        <v>54367812</v>
      </c>
      <c r="I27" s="43">
        <f>SUM(I25:I26)</f>
        <v>64238052</v>
      </c>
    </row>
  </sheetData>
  <sheetProtection/>
  <printOptions horizontalCentered="1" verticalCentered="1"/>
  <pageMargins left="0.15748031496062992" right="0.1968503937007874" top="0.9055118110236221" bottom="0.2755905511811024" header="0.3937007874015748" footer="0.5118110236220472"/>
  <pageSetup horizontalDpi="300" verticalDpi="300" orientation="landscape" paperSize="9" scale="85" r:id="rId1"/>
  <headerFooter alignWithMargins="0">
    <oddHeader>&amp;C&amp;"Times New Roman CE,Félkövér dőlt"ZALAEGERSZEG MEGYEI  JOGÚ  VÁROS  ÖNKORMÁNYZATA
BEVÉTELEINEK  ÉS  KIADÁSAINAK   MÉRLEGE
2019-2020.  ÉVEKBEN
&amp;R&amp;"Times New Roman CE,Félkövér dőlt"1. melléklet
Adatok: ezer Ft-ban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="110" zoomScaleNormal="110" zoomScalePageLayoutView="0" workbookViewId="0" topLeftCell="A1">
      <pane ySplit="2" topLeftCell="BM3" activePane="bottomLeft" state="frozen"/>
      <selection pane="topLeft" activeCell="B1" sqref="B1"/>
      <selection pane="bottomLeft" activeCell="F6" sqref="F6"/>
    </sheetView>
  </sheetViews>
  <sheetFormatPr defaultColWidth="9.00390625" defaultRowHeight="12.75"/>
  <cols>
    <col min="1" max="1" width="3.875" style="20" customWidth="1"/>
    <col min="2" max="2" width="38.375" style="20" customWidth="1"/>
    <col min="3" max="3" width="10.00390625" style="20" customWidth="1"/>
    <col min="4" max="4" width="11.875" style="20" customWidth="1"/>
    <col min="5" max="5" width="9.875" style="20" customWidth="1"/>
    <col min="6" max="7" width="10.50390625" style="20" customWidth="1"/>
    <col min="8" max="8" width="11.125" style="20" customWidth="1"/>
    <col min="9" max="9" width="11.875" style="20" customWidth="1"/>
    <col min="10" max="10" width="9.50390625" style="20" customWidth="1"/>
    <col min="11" max="11" width="8.125" style="20" customWidth="1"/>
    <col min="12" max="12" width="10.875" style="32" customWidth="1"/>
    <col min="13" max="16384" width="9.375" style="20" customWidth="1"/>
  </cols>
  <sheetData>
    <row r="1" spans="1:12" ht="12.75" customHeight="1">
      <c r="A1" s="776" t="s">
        <v>969</v>
      </c>
      <c r="B1" s="776" t="s">
        <v>1025</v>
      </c>
      <c r="C1" s="775" t="s">
        <v>1031</v>
      </c>
      <c r="D1" s="775"/>
      <c r="E1" s="775"/>
      <c r="F1" s="775"/>
      <c r="G1" s="775"/>
      <c r="H1" s="775"/>
      <c r="I1" s="775"/>
      <c r="J1" s="775"/>
      <c r="K1" s="776" t="s">
        <v>1030</v>
      </c>
      <c r="L1" s="776" t="s">
        <v>1084</v>
      </c>
    </row>
    <row r="2" spans="1:12" s="29" customFormat="1" ht="60" customHeight="1">
      <c r="A2" s="776"/>
      <c r="B2" s="776"/>
      <c r="C2" s="103" t="s">
        <v>1003</v>
      </c>
      <c r="D2" s="103" t="s">
        <v>1104</v>
      </c>
      <c r="E2" s="103" t="s">
        <v>1098</v>
      </c>
      <c r="F2" s="103" t="s">
        <v>853</v>
      </c>
      <c r="G2" s="103" t="s">
        <v>869</v>
      </c>
      <c r="H2" s="103" t="s">
        <v>859</v>
      </c>
      <c r="I2" s="103" t="s">
        <v>858</v>
      </c>
      <c r="J2" s="103" t="s">
        <v>854</v>
      </c>
      <c r="K2" s="681"/>
      <c r="L2" s="776"/>
    </row>
    <row r="3" spans="1:12" s="29" customFormat="1" ht="15" customHeight="1">
      <c r="A3" s="135" t="s">
        <v>971</v>
      </c>
      <c r="B3" s="136" t="s">
        <v>1027</v>
      </c>
      <c r="C3" s="137">
        <v>1137797</v>
      </c>
      <c r="D3" s="137">
        <v>226811</v>
      </c>
      <c r="E3" s="137">
        <v>222167</v>
      </c>
      <c r="F3" s="137"/>
      <c r="G3" s="137"/>
      <c r="H3" s="137">
        <v>67000</v>
      </c>
      <c r="I3" s="137">
        <v>11500</v>
      </c>
      <c r="J3" s="137"/>
      <c r="K3" s="137"/>
      <c r="L3" s="137">
        <f aca="true" t="shared" si="0" ref="L3:L20">SUM(C3:K3)</f>
        <v>1665275</v>
      </c>
    </row>
    <row r="4" spans="1:12" s="29" customFormat="1" ht="15" customHeight="1">
      <c r="A4" s="135" t="s">
        <v>973</v>
      </c>
      <c r="B4" s="136" t="s">
        <v>1020</v>
      </c>
      <c r="C4" s="137">
        <v>133301</v>
      </c>
      <c r="D4" s="137">
        <v>25177</v>
      </c>
      <c r="E4" s="137">
        <v>840558</v>
      </c>
      <c r="F4" s="137"/>
      <c r="G4" s="137">
        <v>300</v>
      </c>
      <c r="H4" s="137">
        <v>2000</v>
      </c>
      <c r="I4" s="137"/>
      <c r="J4" s="137"/>
      <c r="K4" s="137"/>
      <c r="L4" s="137">
        <f t="shared" si="0"/>
        <v>1001336</v>
      </c>
    </row>
    <row r="5" spans="1:12" s="29" customFormat="1" ht="15" customHeight="1">
      <c r="A5" s="135" t="s">
        <v>974</v>
      </c>
      <c r="B5" s="136" t="s">
        <v>1053</v>
      </c>
      <c r="C5" s="137">
        <v>410603</v>
      </c>
      <c r="D5" s="137">
        <v>76814</v>
      </c>
      <c r="E5" s="137">
        <v>134771</v>
      </c>
      <c r="F5" s="137"/>
      <c r="G5" s="137">
        <v>200</v>
      </c>
      <c r="H5" s="137">
        <v>1457</v>
      </c>
      <c r="I5" s="137"/>
      <c r="J5" s="137"/>
      <c r="K5" s="137"/>
      <c r="L5" s="137">
        <f t="shared" si="0"/>
        <v>623845</v>
      </c>
    </row>
    <row r="6" spans="1:12" s="29" customFormat="1" ht="23.25" customHeight="1">
      <c r="A6" s="135" t="s">
        <v>962</v>
      </c>
      <c r="B6" s="127" t="s">
        <v>1088</v>
      </c>
      <c r="C6" s="137">
        <v>256891</v>
      </c>
      <c r="D6" s="137">
        <v>48347</v>
      </c>
      <c r="E6" s="137">
        <v>140813</v>
      </c>
      <c r="F6" s="137"/>
      <c r="G6" s="137"/>
      <c r="H6" s="137">
        <v>2562</v>
      </c>
      <c r="I6" s="137"/>
      <c r="J6" s="137"/>
      <c r="K6" s="137"/>
      <c r="L6" s="137">
        <f t="shared" si="0"/>
        <v>448613</v>
      </c>
    </row>
    <row r="7" spans="1:12" s="29" customFormat="1" ht="26.25" customHeight="1">
      <c r="A7" s="135" t="s">
        <v>961</v>
      </c>
      <c r="B7" s="127" t="s">
        <v>1089</v>
      </c>
      <c r="C7" s="137">
        <v>163692</v>
      </c>
      <c r="D7" s="137">
        <v>32592</v>
      </c>
      <c r="E7" s="137">
        <v>22615</v>
      </c>
      <c r="F7" s="137">
        <v>1000</v>
      </c>
      <c r="G7" s="137"/>
      <c r="H7" s="137">
        <v>500</v>
      </c>
      <c r="I7" s="137"/>
      <c r="J7" s="137"/>
      <c r="K7" s="137"/>
      <c r="L7" s="137">
        <f t="shared" si="0"/>
        <v>220399</v>
      </c>
    </row>
    <row r="8" spans="1:12" s="29" customFormat="1" ht="15" customHeight="1">
      <c r="A8" s="135" t="s">
        <v>963</v>
      </c>
      <c r="B8" s="128" t="s">
        <v>1054</v>
      </c>
      <c r="C8" s="137">
        <v>251811</v>
      </c>
      <c r="D8" s="137">
        <v>46894</v>
      </c>
      <c r="E8" s="137">
        <v>58487</v>
      </c>
      <c r="F8" s="137"/>
      <c r="G8" s="137">
        <v>100</v>
      </c>
      <c r="H8" s="137">
        <v>500</v>
      </c>
      <c r="I8" s="137"/>
      <c r="J8" s="137"/>
      <c r="K8" s="137"/>
      <c r="L8" s="137">
        <f t="shared" si="0"/>
        <v>357792</v>
      </c>
    </row>
    <row r="9" spans="1:12" s="29" customFormat="1" ht="15" customHeight="1">
      <c r="A9" s="135" t="s">
        <v>964</v>
      </c>
      <c r="B9" s="128" t="s">
        <v>1055</v>
      </c>
      <c r="C9" s="137">
        <v>212988</v>
      </c>
      <c r="D9" s="137">
        <v>39563</v>
      </c>
      <c r="E9" s="137">
        <v>82475</v>
      </c>
      <c r="F9" s="137"/>
      <c r="G9" s="137">
        <v>100</v>
      </c>
      <c r="H9" s="137">
        <v>500</v>
      </c>
      <c r="I9" s="137"/>
      <c r="J9" s="137"/>
      <c r="K9" s="137"/>
      <c r="L9" s="137">
        <f t="shared" si="0"/>
        <v>335626</v>
      </c>
    </row>
    <row r="10" spans="1:12" s="30" customFormat="1" ht="15" customHeight="1">
      <c r="A10" s="135" t="s">
        <v>965</v>
      </c>
      <c r="B10" s="128" t="s">
        <v>1056</v>
      </c>
      <c r="C10" s="5">
        <v>238239</v>
      </c>
      <c r="D10" s="5">
        <v>44442</v>
      </c>
      <c r="E10" s="5">
        <v>96962</v>
      </c>
      <c r="F10" s="5"/>
      <c r="G10" s="5">
        <v>100</v>
      </c>
      <c r="H10" s="5">
        <v>500</v>
      </c>
      <c r="I10" s="5"/>
      <c r="J10" s="5"/>
      <c r="K10" s="5"/>
      <c r="L10" s="137">
        <f t="shared" si="0"/>
        <v>380243</v>
      </c>
    </row>
    <row r="11" spans="1:12" s="30" customFormat="1" ht="17.25" customHeight="1">
      <c r="A11" s="135" t="s">
        <v>860</v>
      </c>
      <c r="B11" s="128" t="s">
        <v>1057</v>
      </c>
      <c r="C11" s="5">
        <v>231053</v>
      </c>
      <c r="D11" s="5">
        <v>43133</v>
      </c>
      <c r="E11" s="5">
        <v>66900</v>
      </c>
      <c r="F11" s="5"/>
      <c r="G11" s="5">
        <v>100</v>
      </c>
      <c r="H11" s="5">
        <v>500</v>
      </c>
      <c r="I11" s="5"/>
      <c r="J11" s="5"/>
      <c r="K11" s="5"/>
      <c r="L11" s="137">
        <f t="shared" si="0"/>
        <v>341686</v>
      </c>
    </row>
    <row r="12" spans="1:12" s="30" customFormat="1" ht="18.75" customHeight="1">
      <c r="A12" s="135" t="s">
        <v>861</v>
      </c>
      <c r="B12" s="129" t="s">
        <v>1090</v>
      </c>
      <c r="C12" s="5">
        <v>43144</v>
      </c>
      <c r="D12" s="5">
        <v>7459</v>
      </c>
      <c r="E12" s="5">
        <v>2564</v>
      </c>
      <c r="F12" s="5"/>
      <c r="G12" s="5"/>
      <c r="H12" s="5">
        <v>50</v>
      </c>
      <c r="I12" s="5"/>
      <c r="J12" s="5"/>
      <c r="K12" s="5"/>
      <c r="L12" s="137">
        <f t="shared" si="0"/>
        <v>53217</v>
      </c>
    </row>
    <row r="13" spans="1:12" s="30" customFormat="1" ht="13.5" customHeight="1">
      <c r="A13" s="135" t="s">
        <v>862</v>
      </c>
      <c r="B13" s="130" t="s">
        <v>1050</v>
      </c>
      <c r="C13" s="5">
        <v>202403</v>
      </c>
      <c r="D13" s="5">
        <v>35798</v>
      </c>
      <c r="E13" s="5">
        <v>196419</v>
      </c>
      <c r="F13" s="5"/>
      <c r="G13" s="5"/>
      <c r="H13" s="5">
        <v>19820</v>
      </c>
      <c r="I13" s="5">
        <v>29626</v>
      </c>
      <c r="J13" s="5"/>
      <c r="K13" s="5"/>
      <c r="L13" s="137">
        <f t="shared" si="0"/>
        <v>484066</v>
      </c>
    </row>
    <row r="14" spans="1:12" s="30" customFormat="1" ht="24.75" customHeight="1">
      <c r="A14" s="135" t="s">
        <v>863</v>
      </c>
      <c r="B14" s="127" t="s">
        <v>1058</v>
      </c>
      <c r="C14" s="5">
        <v>15250</v>
      </c>
      <c r="D14" s="5">
        <v>2616</v>
      </c>
      <c r="E14" s="5">
        <v>3012</v>
      </c>
      <c r="F14" s="5"/>
      <c r="G14" s="5"/>
      <c r="H14" s="5">
        <v>80</v>
      </c>
      <c r="I14" s="5"/>
      <c r="J14" s="5"/>
      <c r="K14" s="5"/>
      <c r="L14" s="137">
        <f t="shared" si="0"/>
        <v>20958</v>
      </c>
    </row>
    <row r="15" spans="1:12" s="30" customFormat="1" ht="13.5" customHeight="1">
      <c r="A15" s="135" t="s">
        <v>864</v>
      </c>
      <c r="B15" s="128" t="s">
        <v>1051</v>
      </c>
      <c r="C15" s="5">
        <v>180823</v>
      </c>
      <c r="D15" s="5">
        <v>31138</v>
      </c>
      <c r="E15" s="5">
        <v>147540</v>
      </c>
      <c r="F15" s="5"/>
      <c r="G15" s="5">
        <v>18000</v>
      </c>
      <c r="H15" s="5">
        <v>39000</v>
      </c>
      <c r="I15" s="5">
        <v>2000</v>
      </c>
      <c r="J15" s="5"/>
      <c r="K15" s="5"/>
      <c r="L15" s="137">
        <f t="shared" si="0"/>
        <v>418501</v>
      </c>
    </row>
    <row r="16" spans="1:12" s="30" customFormat="1" ht="13.5" customHeight="1">
      <c r="A16" s="135" t="s">
        <v>865</v>
      </c>
      <c r="B16" s="128" t="s">
        <v>1052</v>
      </c>
      <c r="C16" s="5">
        <v>164549</v>
      </c>
      <c r="D16" s="5">
        <v>29386</v>
      </c>
      <c r="E16" s="5">
        <v>110138</v>
      </c>
      <c r="F16" s="5"/>
      <c r="G16" s="5">
        <v>42212</v>
      </c>
      <c r="H16" s="5">
        <v>12936</v>
      </c>
      <c r="I16" s="5"/>
      <c r="J16" s="5"/>
      <c r="K16" s="5"/>
      <c r="L16" s="137">
        <f t="shared" si="0"/>
        <v>359221</v>
      </c>
    </row>
    <row r="17" spans="1:12" s="30" customFormat="1" ht="12.75" customHeight="1">
      <c r="A17" s="135" t="s">
        <v>966</v>
      </c>
      <c r="B17" s="128" t="s">
        <v>1059</v>
      </c>
      <c r="C17" s="5">
        <v>414938</v>
      </c>
      <c r="D17" s="5">
        <v>78373</v>
      </c>
      <c r="E17" s="5">
        <v>253459</v>
      </c>
      <c r="F17" s="5"/>
      <c r="G17" s="5"/>
      <c r="H17" s="5">
        <v>8000</v>
      </c>
      <c r="I17" s="5"/>
      <c r="J17" s="5"/>
      <c r="K17" s="5"/>
      <c r="L17" s="137">
        <f t="shared" si="0"/>
        <v>754770</v>
      </c>
    </row>
    <row r="18" spans="1:12" s="30" customFormat="1" ht="12.75" customHeight="1">
      <c r="A18" s="135" t="s">
        <v>866</v>
      </c>
      <c r="B18" s="128" t="s">
        <v>1060</v>
      </c>
      <c r="C18" s="5">
        <v>64596</v>
      </c>
      <c r="D18" s="5">
        <v>11954</v>
      </c>
      <c r="E18" s="5">
        <v>56700</v>
      </c>
      <c r="F18" s="5"/>
      <c r="G18" s="5"/>
      <c r="H18" s="5">
        <v>3500</v>
      </c>
      <c r="I18" s="5"/>
      <c r="J18" s="5"/>
      <c r="K18" s="5"/>
      <c r="L18" s="137">
        <f t="shared" si="0"/>
        <v>136750</v>
      </c>
    </row>
    <row r="19" spans="1:12" s="30" customFormat="1" ht="15.75" customHeight="1">
      <c r="A19" s="135" t="s">
        <v>867</v>
      </c>
      <c r="B19" s="128" t="s">
        <v>1092</v>
      </c>
      <c r="C19" s="89">
        <v>67285</v>
      </c>
      <c r="D19" s="89">
        <v>11726</v>
      </c>
      <c r="E19" s="89">
        <v>62651</v>
      </c>
      <c r="F19" s="89"/>
      <c r="G19" s="89"/>
      <c r="H19" s="89">
        <v>3620</v>
      </c>
      <c r="I19" s="89"/>
      <c r="J19" s="89"/>
      <c r="K19" s="89"/>
      <c r="L19" s="137">
        <f t="shared" si="0"/>
        <v>145282</v>
      </c>
    </row>
    <row r="20" spans="1:12" s="1" customFormat="1" ht="12">
      <c r="A20" s="135" t="s">
        <v>1091</v>
      </c>
      <c r="B20" s="128" t="s">
        <v>1097</v>
      </c>
      <c r="C20" s="10">
        <v>39596</v>
      </c>
      <c r="D20" s="10">
        <v>7323</v>
      </c>
      <c r="E20" s="10">
        <v>59400</v>
      </c>
      <c r="F20" s="10"/>
      <c r="G20" s="10">
        <v>100</v>
      </c>
      <c r="H20" s="10">
        <v>1020</v>
      </c>
      <c r="I20" s="10">
        <v>1000</v>
      </c>
      <c r="J20" s="10"/>
      <c r="K20" s="10"/>
      <c r="L20" s="137">
        <f t="shared" si="0"/>
        <v>108439</v>
      </c>
    </row>
    <row r="21" spans="1:12" s="1" customFormat="1" ht="12">
      <c r="A21" s="138"/>
      <c r="B21" s="139" t="s">
        <v>849</v>
      </c>
      <c r="C21" s="91">
        <f aca="true" t="shared" si="1" ref="C21:L21">SUM(C3:C20)</f>
        <v>4228959</v>
      </c>
      <c r="D21" s="91">
        <f t="shared" si="1"/>
        <v>799546</v>
      </c>
      <c r="E21" s="91">
        <f t="shared" si="1"/>
        <v>2557631</v>
      </c>
      <c r="F21" s="91">
        <f t="shared" si="1"/>
        <v>1000</v>
      </c>
      <c r="G21" s="91">
        <f t="shared" si="1"/>
        <v>61212</v>
      </c>
      <c r="H21" s="91">
        <f t="shared" si="1"/>
        <v>163545</v>
      </c>
      <c r="I21" s="91">
        <f t="shared" si="1"/>
        <v>44126</v>
      </c>
      <c r="J21" s="91">
        <f t="shared" si="1"/>
        <v>0</v>
      </c>
      <c r="K21" s="91">
        <f t="shared" si="1"/>
        <v>0</v>
      </c>
      <c r="L21" s="91">
        <f t="shared" si="1"/>
        <v>7856019</v>
      </c>
    </row>
    <row r="22" s="1" customFormat="1" ht="12">
      <c r="L22" s="21"/>
    </row>
    <row r="23" spans="2:12" s="1" customFormat="1" ht="12">
      <c r="B23" s="16"/>
      <c r="L23" s="21"/>
    </row>
    <row r="24" s="1" customFormat="1" ht="12">
      <c r="L24" s="21"/>
    </row>
    <row r="25" s="1" customFormat="1" ht="12">
      <c r="L25" s="21"/>
    </row>
    <row r="26" spans="3:12" s="1" customFormat="1" ht="12">
      <c r="C26" s="16"/>
      <c r="L26" s="21"/>
    </row>
  </sheetData>
  <sheetProtection/>
  <mergeCells count="5">
    <mergeCell ref="L1:L2"/>
    <mergeCell ref="A1:A2"/>
    <mergeCell ref="B1:B2"/>
    <mergeCell ref="C1:J1"/>
    <mergeCell ref="K1:K2"/>
  </mergeCells>
  <printOptions horizontalCentered="1" verticalCentered="1"/>
  <pageMargins left="0.2362204724409449" right="0.35433070866141736" top="1.6929133858267718" bottom="0.7874015748031497" header="0.6299212598425197" footer="0.5118110236220472"/>
  <pageSetup fitToHeight="1" fitToWidth="1" horizontalDpi="300" verticalDpi="300" orientation="landscape" paperSize="9" r:id="rId1"/>
  <headerFooter alignWithMargins="0">
    <oddHeader>&amp;C&amp;"Times New Roman CE,Félkövér dőlt"ZALAEGERSZEG MEGYEI JOGÚ VÁROS ÖNKORMÁNYZATA ÁLTAL IRÁNYÍTOTT KÖLTSÉGVETÉSI SZERVEK 
2020.  ÉVI KIADÁSI ELŐIRÁNYZATAI&amp;R&amp;"Times New Roman CE,Félkövér dőlt"8. melléklet
Adatok: ezer Ft-ban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B10" sqref="B10"/>
    </sheetView>
  </sheetViews>
  <sheetFormatPr defaultColWidth="9.00390625" defaultRowHeight="12.75"/>
  <cols>
    <col min="1" max="1" width="7.375" style="155" customWidth="1"/>
    <col min="2" max="2" width="33.875" style="155" customWidth="1"/>
    <col min="3" max="3" width="9.875" style="155" customWidth="1"/>
    <col min="4" max="4" width="7.625" style="155" customWidth="1"/>
    <col min="5" max="5" width="10.00390625" style="155" customWidth="1"/>
    <col min="6" max="8" width="11.50390625" style="155" customWidth="1"/>
    <col min="9" max="9" width="10.50390625" style="155" customWidth="1"/>
    <col min="10" max="10" width="11.00390625" style="155" customWidth="1"/>
    <col min="11" max="11" width="11.625" style="155" customWidth="1"/>
    <col min="12" max="12" width="11.00390625" style="155" customWidth="1"/>
    <col min="13" max="13" width="11.50390625" style="155" customWidth="1"/>
    <col min="14" max="14" width="10.625" style="155" customWidth="1"/>
    <col min="15" max="15" width="12.875" style="155" customWidth="1"/>
    <col min="16" max="16384" width="9.375" style="155" customWidth="1"/>
  </cols>
  <sheetData>
    <row r="1" spans="1:15" s="144" customFormat="1" ht="13.5" customHeight="1" thickBot="1">
      <c r="A1" s="649"/>
      <c r="B1" s="650" t="s">
        <v>1025</v>
      </c>
      <c r="C1" s="606" t="s">
        <v>897</v>
      </c>
      <c r="D1" s="606" t="s">
        <v>898</v>
      </c>
      <c r="E1" s="606" t="s">
        <v>1182</v>
      </c>
      <c r="F1" s="607" t="s">
        <v>899</v>
      </c>
      <c r="G1" s="607"/>
      <c r="H1" s="607"/>
      <c r="I1" s="682" t="s">
        <v>904</v>
      </c>
      <c r="J1" s="682"/>
      <c r="K1" s="682" t="s">
        <v>1008</v>
      </c>
      <c r="L1" s="682"/>
      <c r="M1" s="682" t="s">
        <v>1190</v>
      </c>
      <c r="N1" s="682"/>
      <c r="O1" s="648" t="s">
        <v>905</v>
      </c>
    </row>
    <row r="2" spans="1:15" s="144" customFormat="1" ht="60.75" customHeight="1" thickBot="1">
      <c r="A2" s="649"/>
      <c r="B2" s="605"/>
      <c r="C2" s="606"/>
      <c r="D2" s="606"/>
      <c r="E2" s="606"/>
      <c r="F2" s="145" t="s">
        <v>1187</v>
      </c>
      <c r="G2" s="146" t="s">
        <v>1188</v>
      </c>
      <c r="H2" s="147" t="s">
        <v>1189</v>
      </c>
      <c r="I2" s="148" t="s">
        <v>906</v>
      </c>
      <c r="J2" s="149" t="s">
        <v>907</v>
      </c>
      <c r="K2" s="148" t="s">
        <v>908</v>
      </c>
      <c r="L2" s="149" t="s">
        <v>907</v>
      </c>
      <c r="M2" s="148" t="s">
        <v>908</v>
      </c>
      <c r="N2" s="149" t="s">
        <v>907</v>
      </c>
      <c r="O2" s="648"/>
    </row>
    <row r="3" spans="1:15" ht="39.75" customHeight="1">
      <c r="A3" s="150" t="s">
        <v>972</v>
      </c>
      <c r="B3" s="151" t="s">
        <v>909</v>
      </c>
      <c r="C3" s="152" t="s">
        <v>910</v>
      </c>
      <c r="D3" s="153" t="s">
        <v>911</v>
      </c>
      <c r="E3" s="154">
        <v>211638</v>
      </c>
      <c r="F3" s="230">
        <v>195961</v>
      </c>
      <c r="G3" s="230"/>
      <c r="H3" s="230"/>
      <c r="I3" s="230">
        <v>10452</v>
      </c>
      <c r="J3" s="230">
        <v>5760</v>
      </c>
      <c r="K3" s="230">
        <v>10452</v>
      </c>
      <c r="L3" s="230">
        <v>5448</v>
      </c>
      <c r="M3" s="230">
        <v>10452</v>
      </c>
      <c r="N3" s="230">
        <v>5132</v>
      </c>
      <c r="O3" s="230">
        <v>164605</v>
      </c>
    </row>
    <row r="4" spans="1:15" ht="39.75" customHeight="1">
      <c r="A4" s="150" t="s">
        <v>971</v>
      </c>
      <c r="B4" s="151" t="s">
        <v>912</v>
      </c>
      <c r="C4" s="156" t="s">
        <v>910</v>
      </c>
      <c r="D4" s="156" t="s">
        <v>913</v>
      </c>
      <c r="E4" s="154">
        <v>7182</v>
      </c>
      <c r="F4" s="230">
        <v>2382</v>
      </c>
      <c r="G4" s="230"/>
      <c r="H4" s="230"/>
      <c r="I4" s="230">
        <v>1200</v>
      </c>
      <c r="J4" s="230">
        <v>56</v>
      </c>
      <c r="K4" s="230">
        <v>1182</v>
      </c>
      <c r="L4" s="230">
        <v>20</v>
      </c>
      <c r="M4" s="230"/>
      <c r="N4" s="230"/>
      <c r="O4" s="230">
        <v>0</v>
      </c>
    </row>
    <row r="5" spans="1:15" ht="39.75" customHeight="1">
      <c r="A5" s="150" t="s">
        <v>973</v>
      </c>
      <c r="B5" s="151" t="s">
        <v>914</v>
      </c>
      <c r="C5" s="156" t="s">
        <v>910</v>
      </c>
      <c r="D5" s="156" t="s">
        <v>915</v>
      </c>
      <c r="E5" s="154">
        <v>950000</v>
      </c>
      <c r="F5" s="230">
        <v>884500</v>
      </c>
      <c r="G5" s="230"/>
      <c r="H5" s="230"/>
      <c r="I5" s="230">
        <v>52400</v>
      </c>
      <c r="J5" s="230">
        <v>12974</v>
      </c>
      <c r="K5" s="230">
        <v>52400</v>
      </c>
      <c r="L5" s="230">
        <v>12187</v>
      </c>
      <c r="M5" s="230">
        <v>52400</v>
      </c>
      <c r="N5" s="230">
        <v>11400</v>
      </c>
      <c r="O5" s="230">
        <v>727300</v>
      </c>
    </row>
    <row r="6" spans="1:15" ht="39.75" customHeight="1">
      <c r="A6" s="150" t="s">
        <v>974</v>
      </c>
      <c r="B6" s="151" t="s">
        <v>833</v>
      </c>
      <c r="C6" s="156" t="s">
        <v>910</v>
      </c>
      <c r="D6" s="156" t="s">
        <v>916</v>
      </c>
      <c r="E6" s="154">
        <v>100000</v>
      </c>
      <c r="F6" s="230">
        <v>97417</v>
      </c>
      <c r="G6" s="230"/>
      <c r="H6" s="230"/>
      <c r="I6" s="230">
        <v>10000</v>
      </c>
      <c r="J6" s="230">
        <v>1126</v>
      </c>
      <c r="K6" s="230">
        <v>10000</v>
      </c>
      <c r="L6" s="230">
        <v>1006</v>
      </c>
      <c r="M6" s="230">
        <v>10000</v>
      </c>
      <c r="N6" s="230">
        <v>886</v>
      </c>
      <c r="O6" s="230">
        <v>67417</v>
      </c>
    </row>
    <row r="7" spans="1:15" ht="39.75" customHeight="1">
      <c r="A7" s="150" t="s">
        <v>962</v>
      </c>
      <c r="B7" s="151" t="s">
        <v>917</v>
      </c>
      <c r="C7" s="156" t="s">
        <v>910</v>
      </c>
      <c r="D7" s="156" t="s">
        <v>918</v>
      </c>
      <c r="E7" s="154">
        <v>240000</v>
      </c>
      <c r="F7" s="230">
        <v>232500</v>
      </c>
      <c r="G7" s="230"/>
      <c r="H7" s="230"/>
      <c r="I7" s="230">
        <v>30000</v>
      </c>
      <c r="J7" s="230">
        <v>2302</v>
      </c>
      <c r="K7" s="230">
        <v>30000</v>
      </c>
      <c r="L7" s="230">
        <v>1990</v>
      </c>
      <c r="M7" s="230">
        <v>30000</v>
      </c>
      <c r="N7" s="230">
        <v>1532</v>
      </c>
      <c r="O7" s="230">
        <v>142500</v>
      </c>
    </row>
    <row r="8" spans="1:15" ht="51.75" customHeight="1">
      <c r="A8" s="150" t="s">
        <v>961</v>
      </c>
      <c r="B8" s="151" t="s">
        <v>1183</v>
      </c>
      <c r="C8" s="156" t="s">
        <v>910</v>
      </c>
      <c r="D8" s="156" t="s">
        <v>1184</v>
      </c>
      <c r="E8" s="154">
        <v>150000</v>
      </c>
      <c r="F8" s="230"/>
      <c r="G8" s="230"/>
      <c r="H8" s="230">
        <v>150000</v>
      </c>
      <c r="I8" s="230"/>
      <c r="J8" s="230">
        <v>3249</v>
      </c>
      <c r="K8" s="230">
        <v>7500</v>
      </c>
      <c r="L8" s="230">
        <v>4140</v>
      </c>
      <c r="M8" s="230">
        <v>15000</v>
      </c>
      <c r="N8" s="230">
        <v>3745</v>
      </c>
      <c r="O8" s="230">
        <v>127500</v>
      </c>
    </row>
    <row r="9" spans="1:15" ht="28.5" customHeight="1">
      <c r="A9" s="231"/>
      <c r="B9" s="232" t="s">
        <v>1185</v>
      </c>
      <c r="C9" s="233"/>
      <c r="D9" s="233"/>
      <c r="E9" s="234">
        <f>SUM(E3:E8)</f>
        <v>1658820</v>
      </c>
      <c r="F9" s="234">
        <f aca="true" t="shared" si="0" ref="F9:O9">SUM(F3:F8)</f>
        <v>1412760</v>
      </c>
      <c r="G9" s="234">
        <f t="shared" si="0"/>
        <v>0</v>
      </c>
      <c r="H9" s="234">
        <f t="shared" si="0"/>
        <v>150000</v>
      </c>
      <c r="I9" s="234">
        <f t="shared" si="0"/>
        <v>104052</v>
      </c>
      <c r="J9" s="234">
        <f t="shared" si="0"/>
        <v>25467</v>
      </c>
      <c r="K9" s="234">
        <f t="shared" si="0"/>
        <v>111534</v>
      </c>
      <c r="L9" s="234">
        <f t="shared" si="0"/>
        <v>24791</v>
      </c>
      <c r="M9" s="234">
        <f t="shared" si="0"/>
        <v>117852</v>
      </c>
      <c r="N9" s="234">
        <f t="shared" si="0"/>
        <v>22695</v>
      </c>
      <c r="O9" s="234">
        <f t="shared" si="0"/>
        <v>1229322</v>
      </c>
    </row>
    <row r="10" spans="1:15" ht="39.75" customHeight="1">
      <c r="A10" s="235" t="s">
        <v>963</v>
      </c>
      <c r="B10" s="236" t="s">
        <v>809</v>
      </c>
      <c r="C10" s="237"/>
      <c r="D10" s="238" t="s">
        <v>1186</v>
      </c>
      <c r="E10" s="239">
        <v>450000</v>
      </c>
      <c r="F10" s="239">
        <v>375000</v>
      </c>
      <c r="G10" s="239"/>
      <c r="H10" s="239"/>
      <c r="I10" s="239">
        <v>25000</v>
      </c>
      <c r="J10" s="239"/>
      <c r="K10" s="239">
        <v>25000</v>
      </c>
      <c r="L10" s="239"/>
      <c r="M10" s="239">
        <v>25000</v>
      </c>
      <c r="N10" s="239"/>
      <c r="O10" s="239">
        <v>300000</v>
      </c>
    </row>
    <row r="11" spans="1:15" ht="19.5" customHeight="1">
      <c r="A11" s="240"/>
      <c r="B11" s="241" t="s">
        <v>1024</v>
      </c>
      <c r="C11" s="242"/>
      <c r="D11" s="242"/>
      <c r="E11" s="243">
        <f>SUM(E9:E10)</f>
        <v>2108820</v>
      </c>
      <c r="F11" s="243">
        <f aca="true" t="shared" si="1" ref="F11:O11">SUM(F9:F10)</f>
        <v>1787760</v>
      </c>
      <c r="G11" s="243">
        <f t="shared" si="1"/>
        <v>0</v>
      </c>
      <c r="H11" s="243">
        <f t="shared" si="1"/>
        <v>150000</v>
      </c>
      <c r="I11" s="243">
        <f t="shared" si="1"/>
        <v>129052</v>
      </c>
      <c r="J11" s="243">
        <f t="shared" si="1"/>
        <v>25467</v>
      </c>
      <c r="K11" s="243">
        <f t="shared" si="1"/>
        <v>136534</v>
      </c>
      <c r="L11" s="243">
        <f t="shared" si="1"/>
        <v>24791</v>
      </c>
      <c r="M11" s="243">
        <f t="shared" si="1"/>
        <v>142852</v>
      </c>
      <c r="N11" s="243">
        <f t="shared" si="1"/>
        <v>22695</v>
      </c>
      <c r="O11" s="243">
        <f t="shared" si="1"/>
        <v>1529322</v>
      </c>
    </row>
    <row r="12" spans="2:11" ht="19.5" customHeight="1">
      <c r="B12" s="157"/>
      <c r="C12" s="157"/>
      <c r="D12" s="157"/>
      <c r="E12" s="157"/>
      <c r="F12" s="157"/>
      <c r="G12" s="157"/>
      <c r="H12" s="157"/>
      <c r="I12" s="157"/>
      <c r="J12" s="157"/>
      <c r="K12" s="157"/>
    </row>
    <row r="13" spans="1:3" ht="36.75" customHeight="1">
      <c r="A13"/>
      <c r="B13"/>
      <c r="C13" s="158"/>
    </row>
    <row r="14" spans="1:14" ht="19.5" customHeight="1">
      <c r="A14"/>
      <c r="B14"/>
      <c r="C14"/>
      <c r="N14" s="155" t="s">
        <v>968</v>
      </c>
    </row>
    <row r="15" spans="1:3" ht="19.5" customHeight="1">
      <c r="A15"/>
      <c r="B15"/>
      <c r="C15" s="158"/>
    </row>
    <row r="16" spans="1:3" ht="19.5" customHeight="1">
      <c r="A16"/>
      <c r="B16"/>
      <c r="C16"/>
    </row>
    <row r="17" spans="1:3" ht="19.5" customHeight="1">
      <c r="A17"/>
      <c r="B17"/>
      <c r="C17" s="158"/>
    </row>
    <row r="18" spans="1:3" ht="19.5" customHeight="1">
      <c r="A18"/>
      <c r="B18"/>
      <c r="C18"/>
    </row>
    <row r="19" spans="1:3" ht="19.5" customHeight="1">
      <c r="A19"/>
      <c r="B19"/>
      <c r="C19" s="158"/>
    </row>
    <row r="20" spans="1:3" ht="19.5" customHeight="1">
      <c r="A20"/>
      <c r="B20"/>
      <c r="C20"/>
    </row>
    <row r="21" spans="1:3" ht="19.5" customHeight="1">
      <c r="A21"/>
      <c r="B21"/>
      <c r="C21" s="158"/>
    </row>
    <row r="22" spans="1:3" ht="19.5" customHeight="1">
      <c r="A22"/>
      <c r="B22"/>
      <c r="C22"/>
    </row>
    <row r="23" spans="1:3" ht="19.5" customHeight="1">
      <c r="A23"/>
      <c r="B23"/>
      <c r="C23" s="158"/>
    </row>
    <row r="24" spans="1:3" ht="19.5" customHeight="1">
      <c r="A24"/>
      <c r="B24"/>
      <c r="C24"/>
    </row>
    <row r="25" spans="1:3" ht="19.5" customHeight="1">
      <c r="A25"/>
      <c r="B25"/>
      <c r="C25" s="158"/>
    </row>
    <row r="26" ht="19.5" customHeight="1"/>
    <row r="27" spans="2:8" ht="19.5" customHeight="1">
      <c r="B27"/>
      <c r="C27"/>
      <c r="D27"/>
      <c r="E27"/>
      <c r="F27"/>
      <c r="G27"/>
      <c r="H27"/>
    </row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</sheetData>
  <sheetProtection/>
  <mergeCells count="10">
    <mergeCell ref="E1:E2"/>
    <mergeCell ref="F1:H1"/>
    <mergeCell ref="A1:A2"/>
    <mergeCell ref="B1:B2"/>
    <mergeCell ref="C1:C2"/>
    <mergeCell ref="D1:D2"/>
    <mergeCell ref="I1:J1"/>
    <mergeCell ref="K1:L1"/>
    <mergeCell ref="M1:N1"/>
    <mergeCell ref="O1:O2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85" r:id="rId1"/>
  <headerFooter alignWithMargins="0">
    <oddHeader>&amp;C&amp;"Times New Roman CE,Félkövér dőlt"A HITELÁLLOMÁNY ÉS ADÓSSÁGSZOLGÁLAT ALAKULÁSA 2020-2022. ÉVEKBEN&amp;R9.melléklet
Adatok:ezerFt-ban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G22"/>
  <sheetViews>
    <sheetView zoomScalePageLayoutView="0" workbookViewId="0" topLeftCell="A1">
      <selection activeCell="D3" sqref="D3"/>
    </sheetView>
  </sheetViews>
  <sheetFormatPr defaultColWidth="10.625" defaultRowHeight="12.75"/>
  <cols>
    <col min="1" max="1" width="10.625" style="182" customWidth="1"/>
    <col min="2" max="2" width="39.625" style="182" customWidth="1"/>
    <col min="3" max="3" width="12.125" style="182" customWidth="1"/>
    <col min="4" max="4" width="9.375" style="182" customWidth="1"/>
    <col min="5" max="5" width="8.125" style="182" customWidth="1"/>
    <col min="6" max="6" width="9.50390625" style="182" customWidth="1"/>
    <col min="7" max="7" width="9.625" style="182" customWidth="1"/>
    <col min="8" max="9" width="10.625" style="182" customWidth="1"/>
    <col min="10" max="10" width="10.00390625" style="182" customWidth="1"/>
    <col min="11" max="11" width="12.125" style="182" customWidth="1"/>
    <col min="12" max="13" width="10.625" style="182" customWidth="1"/>
    <col min="14" max="14" width="8.50390625" style="182" customWidth="1"/>
    <col min="15" max="15" width="13.00390625" style="182" customWidth="1"/>
    <col min="16" max="16384" width="10.625" style="182" customWidth="1"/>
  </cols>
  <sheetData>
    <row r="1" spans="1:59" ht="60" customHeight="1">
      <c r="A1" s="161" t="s">
        <v>1095</v>
      </c>
      <c r="B1" s="162" t="s">
        <v>1025</v>
      </c>
      <c r="C1" s="163" t="s">
        <v>1195</v>
      </c>
      <c r="D1" s="162" t="s">
        <v>834</v>
      </c>
      <c r="E1" s="162" t="s">
        <v>1096</v>
      </c>
      <c r="F1" s="162" t="s">
        <v>835</v>
      </c>
      <c r="G1" s="163" t="s">
        <v>836</v>
      </c>
      <c r="H1" s="164" t="s">
        <v>981</v>
      </c>
      <c r="I1" s="164" t="s">
        <v>945</v>
      </c>
      <c r="J1" s="164" t="s">
        <v>1011</v>
      </c>
      <c r="K1" s="163" t="s">
        <v>1196</v>
      </c>
      <c r="L1" s="164" t="s">
        <v>868</v>
      </c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1"/>
      <c r="AZ1" s="181"/>
      <c r="BA1" s="181"/>
      <c r="BB1" s="181"/>
      <c r="BC1" s="181"/>
      <c r="BD1" s="181"/>
      <c r="BE1" s="181"/>
      <c r="BF1" s="181"/>
      <c r="BG1" s="181"/>
    </row>
    <row r="2" spans="1:59" s="185" customFormat="1" ht="12.75">
      <c r="A2" s="140">
        <v>1</v>
      </c>
      <c r="B2" s="172" t="s">
        <v>1085</v>
      </c>
      <c r="C2" s="183">
        <v>5</v>
      </c>
      <c r="D2" s="183">
        <v>3</v>
      </c>
      <c r="E2" s="184"/>
      <c r="F2" s="184"/>
      <c r="G2" s="184"/>
      <c r="H2" s="184"/>
      <c r="I2" s="184"/>
      <c r="J2" s="166">
        <v>2</v>
      </c>
      <c r="K2" s="183">
        <v>5</v>
      </c>
      <c r="L2" s="183">
        <v>0</v>
      </c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Q2" s="181"/>
      <c r="AR2" s="181"/>
      <c r="AS2" s="181"/>
      <c r="AT2" s="181"/>
      <c r="AU2" s="181"/>
      <c r="AV2" s="181"/>
      <c r="AW2" s="181"/>
      <c r="AX2" s="181"/>
      <c r="AY2" s="181"/>
      <c r="AZ2" s="181"/>
      <c r="BA2" s="181"/>
      <c r="BB2" s="181"/>
      <c r="BC2" s="181"/>
      <c r="BD2" s="181"/>
      <c r="BE2" s="181"/>
      <c r="BF2" s="181"/>
      <c r="BG2" s="181"/>
    </row>
    <row r="3" spans="1:59" s="187" customFormat="1" ht="15.75" customHeight="1">
      <c r="A3" s="165">
        <v>2</v>
      </c>
      <c r="B3" s="173" t="s">
        <v>982</v>
      </c>
      <c r="C3" s="141">
        <v>192</v>
      </c>
      <c r="D3" s="141">
        <v>161</v>
      </c>
      <c r="E3" s="141"/>
      <c r="F3" s="141"/>
      <c r="G3" s="141"/>
      <c r="H3" s="141"/>
      <c r="I3" s="141">
        <v>22</v>
      </c>
      <c r="J3" s="141">
        <v>7</v>
      </c>
      <c r="K3" s="141">
        <f>SUM(D3:J3)</f>
        <v>190</v>
      </c>
      <c r="L3" s="183">
        <f>K3-C3</f>
        <v>-2</v>
      </c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M3" s="186"/>
      <c r="AN3" s="186"/>
      <c r="AO3" s="186"/>
      <c r="AP3" s="186"/>
      <c r="AQ3" s="186"/>
      <c r="AR3" s="186"/>
      <c r="AS3" s="186"/>
      <c r="AT3" s="186"/>
      <c r="AU3" s="186"/>
      <c r="AV3" s="186"/>
      <c r="AW3" s="186"/>
      <c r="AX3" s="186"/>
      <c r="AY3" s="186"/>
      <c r="AZ3" s="186"/>
      <c r="BA3" s="186"/>
      <c r="BB3" s="186"/>
      <c r="BC3" s="186"/>
      <c r="BD3" s="186"/>
      <c r="BE3" s="186"/>
      <c r="BF3" s="186"/>
      <c r="BG3" s="186"/>
    </row>
    <row r="4" spans="1:59" s="189" customFormat="1" ht="16.5" customHeight="1">
      <c r="A4" s="165">
        <v>3</v>
      </c>
      <c r="B4" s="173" t="s">
        <v>983</v>
      </c>
      <c r="C4" s="141">
        <v>43.5</v>
      </c>
      <c r="D4" s="141"/>
      <c r="E4" s="174"/>
      <c r="F4" s="174"/>
      <c r="G4" s="141"/>
      <c r="H4" s="175"/>
      <c r="I4" s="141">
        <v>31</v>
      </c>
      <c r="J4" s="141">
        <v>12.5</v>
      </c>
      <c r="K4" s="141">
        <f>SUM(D4:J4)</f>
        <v>43.5</v>
      </c>
      <c r="L4" s="183">
        <f aca="true" t="shared" si="0" ref="L4:L20">K4-C4</f>
        <v>0</v>
      </c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188"/>
      <c r="AS4" s="188"/>
      <c r="AT4" s="188"/>
      <c r="AU4" s="188"/>
      <c r="AV4" s="188"/>
      <c r="AW4" s="188"/>
      <c r="AX4" s="188"/>
      <c r="AY4" s="188"/>
      <c r="AZ4" s="188"/>
      <c r="BA4" s="188"/>
      <c r="BB4" s="188"/>
      <c r="BC4" s="188"/>
      <c r="BD4" s="188"/>
      <c r="BE4" s="188"/>
      <c r="BF4" s="188"/>
      <c r="BG4" s="188"/>
    </row>
    <row r="5" spans="1:59" s="189" customFormat="1" ht="15.75">
      <c r="A5" s="165">
        <v>4</v>
      </c>
      <c r="B5" s="172" t="s">
        <v>1053</v>
      </c>
      <c r="C5" s="141">
        <v>122.5</v>
      </c>
      <c r="D5" s="141"/>
      <c r="E5" s="174">
        <v>0.5</v>
      </c>
      <c r="F5" s="175"/>
      <c r="G5" s="141"/>
      <c r="H5" s="175">
        <v>92</v>
      </c>
      <c r="I5" s="141">
        <v>4</v>
      </c>
      <c r="J5" s="141">
        <v>26</v>
      </c>
      <c r="K5" s="141">
        <f>SUM(D5:J5)</f>
        <v>122.5</v>
      </c>
      <c r="L5" s="183">
        <f t="shared" si="0"/>
        <v>0</v>
      </c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188"/>
      <c r="AN5" s="188"/>
      <c r="AO5" s="188"/>
      <c r="AP5" s="188"/>
      <c r="AQ5" s="188"/>
      <c r="AR5" s="188"/>
      <c r="AS5" s="188"/>
      <c r="AT5" s="188"/>
      <c r="AU5" s="188"/>
      <c r="AV5" s="188"/>
      <c r="AW5" s="188"/>
      <c r="AX5" s="188"/>
      <c r="AY5" s="188"/>
      <c r="AZ5" s="188"/>
      <c r="BA5" s="188"/>
      <c r="BB5" s="188"/>
      <c r="BC5" s="188"/>
      <c r="BD5" s="188"/>
      <c r="BE5" s="188"/>
      <c r="BF5" s="188"/>
      <c r="BG5" s="188"/>
    </row>
    <row r="6" spans="1:59" s="189" customFormat="1" ht="15.75">
      <c r="A6" s="165">
        <v>5</v>
      </c>
      <c r="B6" s="172" t="s">
        <v>984</v>
      </c>
      <c r="C6" s="141">
        <v>56.5</v>
      </c>
      <c r="D6" s="141"/>
      <c r="E6" s="141">
        <v>4</v>
      </c>
      <c r="F6" s="174"/>
      <c r="G6" s="141"/>
      <c r="H6" s="175">
        <v>45.5</v>
      </c>
      <c r="I6" s="141"/>
      <c r="J6" s="141">
        <v>7</v>
      </c>
      <c r="K6" s="141">
        <f>SUM(D6:J6)</f>
        <v>56.5</v>
      </c>
      <c r="L6" s="183">
        <f t="shared" si="0"/>
        <v>0</v>
      </c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/>
      <c r="AQ6" s="188"/>
      <c r="AR6" s="188"/>
      <c r="AS6" s="188"/>
      <c r="AT6" s="188"/>
      <c r="AU6" s="188"/>
      <c r="AV6" s="188"/>
      <c r="AW6" s="188"/>
      <c r="AX6" s="188"/>
      <c r="AY6" s="188"/>
      <c r="AZ6" s="188"/>
      <c r="BA6" s="188"/>
      <c r="BB6" s="188"/>
      <c r="BC6" s="188"/>
      <c r="BD6" s="188"/>
      <c r="BE6" s="188"/>
      <c r="BF6" s="188"/>
      <c r="BG6" s="188"/>
    </row>
    <row r="7" spans="1:59" s="189" customFormat="1" ht="25.5">
      <c r="A7" s="165">
        <v>6</v>
      </c>
      <c r="B7" s="176" t="s">
        <v>1089</v>
      </c>
      <c r="C7" s="141">
        <v>61.5</v>
      </c>
      <c r="D7" s="141"/>
      <c r="E7" s="174"/>
      <c r="F7" s="174"/>
      <c r="G7" s="141"/>
      <c r="H7" s="175">
        <v>59.5</v>
      </c>
      <c r="I7" s="141">
        <v>2</v>
      </c>
      <c r="J7" s="141"/>
      <c r="K7" s="141">
        <f>SUM(H7:J7)</f>
        <v>61.5</v>
      </c>
      <c r="L7" s="183">
        <f t="shared" si="0"/>
        <v>0</v>
      </c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N7" s="188"/>
      <c r="AO7" s="188"/>
      <c r="AP7" s="188"/>
      <c r="AQ7" s="188"/>
      <c r="AR7" s="188"/>
      <c r="AS7" s="188"/>
      <c r="AT7" s="188"/>
      <c r="AU7" s="188"/>
      <c r="AV7" s="188"/>
      <c r="AW7" s="188"/>
      <c r="AX7" s="188"/>
      <c r="AY7" s="188"/>
      <c r="AZ7" s="188"/>
      <c r="BA7" s="188"/>
      <c r="BB7" s="188"/>
      <c r="BC7" s="188"/>
      <c r="BD7" s="188"/>
      <c r="BE7" s="188"/>
      <c r="BF7" s="188"/>
      <c r="BG7" s="188"/>
    </row>
    <row r="8" spans="1:59" s="189" customFormat="1" ht="15.75">
      <c r="A8" s="165">
        <v>7</v>
      </c>
      <c r="B8" s="172" t="s">
        <v>985</v>
      </c>
      <c r="C8" s="141">
        <v>72.5</v>
      </c>
      <c r="D8" s="141"/>
      <c r="E8" s="174"/>
      <c r="F8" s="174">
        <v>39.5</v>
      </c>
      <c r="G8" s="141"/>
      <c r="H8" s="175">
        <v>26</v>
      </c>
      <c r="I8" s="141"/>
      <c r="J8" s="141">
        <v>7</v>
      </c>
      <c r="K8" s="141">
        <f>SUM(D8:J8)</f>
        <v>72.5</v>
      </c>
      <c r="L8" s="183">
        <f t="shared" si="0"/>
        <v>0</v>
      </c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88"/>
      <c r="AY8" s="188"/>
      <c r="AZ8" s="188"/>
      <c r="BA8" s="188"/>
      <c r="BB8" s="188"/>
      <c r="BC8" s="188"/>
      <c r="BD8" s="188"/>
      <c r="BE8" s="188"/>
      <c r="BF8" s="188"/>
      <c r="BG8" s="188"/>
    </row>
    <row r="9" spans="1:59" s="189" customFormat="1" ht="15.75">
      <c r="A9" s="165">
        <v>8</v>
      </c>
      <c r="B9" s="172" t="s">
        <v>986</v>
      </c>
      <c r="C9" s="141">
        <v>63</v>
      </c>
      <c r="D9" s="141"/>
      <c r="E9" s="174"/>
      <c r="F9" s="141">
        <v>33</v>
      </c>
      <c r="G9" s="141"/>
      <c r="H9" s="175">
        <v>22</v>
      </c>
      <c r="I9" s="141"/>
      <c r="J9" s="141">
        <v>8</v>
      </c>
      <c r="K9" s="141">
        <f>SUM(D9:J9)</f>
        <v>63</v>
      </c>
      <c r="L9" s="183">
        <f t="shared" si="0"/>
        <v>0</v>
      </c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8"/>
      <c r="BF9" s="188"/>
      <c r="BG9" s="188"/>
    </row>
    <row r="10" spans="1:59" s="189" customFormat="1" ht="15.75">
      <c r="A10" s="165">
        <v>9</v>
      </c>
      <c r="B10" s="172" t="s">
        <v>1056</v>
      </c>
      <c r="C10" s="141">
        <v>69</v>
      </c>
      <c r="D10" s="141"/>
      <c r="E10" s="174"/>
      <c r="F10" s="141">
        <v>39</v>
      </c>
      <c r="G10" s="141"/>
      <c r="H10" s="175">
        <v>24</v>
      </c>
      <c r="I10" s="141"/>
      <c r="J10" s="141">
        <v>7</v>
      </c>
      <c r="K10" s="141">
        <f>SUM(D10:J10)</f>
        <v>70</v>
      </c>
      <c r="L10" s="183">
        <f t="shared" si="0"/>
        <v>1</v>
      </c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188"/>
      <c r="BF10" s="188"/>
      <c r="BG10" s="188"/>
    </row>
    <row r="11" spans="1:59" s="189" customFormat="1" ht="15.75">
      <c r="A11" s="165">
        <v>10</v>
      </c>
      <c r="B11" s="172" t="s">
        <v>1057</v>
      </c>
      <c r="C11" s="141">
        <v>68</v>
      </c>
      <c r="D11" s="141"/>
      <c r="E11" s="174"/>
      <c r="F11" s="141">
        <v>37</v>
      </c>
      <c r="G11" s="141"/>
      <c r="H11" s="175">
        <v>22</v>
      </c>
      <c r="I11" s="141"/>
      <c r="J11" s="141">
        <v>9</v>
      </c>
      <c r="K11" s="141">
        <f>SUM(D11:J11)</f>
        <v>68</v>
      </c>
      <c r="L11" s="183">
        <f t="shared" si="0"/>
        <v>0</v>
      </c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  <c r="AO11" s="188"/>
      <c r="AP11" s="188"/>
      <c r="AQ11" s="188"/>
      <c r="AR11" s="188"/>
      <c r="AS11" s="188"/>
      <c r="AT11" s="188"/>
      <c r="AU11" s="188"/>
      <c r="AV11" s="188"/>
      <c r="AW11" s="188"/>
      <c r="AX11" s="188"/>
      <c r="AY11" s="188"/>
      <c r="AZ11" s="188"/>
      <c r="BA11" s="188"/>
      <c r="BB11" s="188"/>
      <c r="BC11" s="188"/>
      <c r="BD11" s="188"/>
      <c r="BE11" s="188"/>
      <c r="BF11" s="188"/>
      <c r="BG11" s="188"/>
    </row>
    <row r="12" spans="1:59" s="191" customFormat="1" ht="25.5" customHeight="1">
      <c r="A12" s="140">
        <v>11</v>
      </c>
      <c r="B12" s="176" t="s">
        <v>1090</v>
      </c>
      <c r="C12" s="141">
        <v>13</v>
      </c>
      <c r="D12" s="166"/>
      <c r="E12" s="167"/>
      <c r="F12" s="166"/>
      <c r="G12" s="166"/>
      <c r="H12" s="166"/>
      <c r="I12" s="166">
        <v>13</v>
      </c>
      <c r="J12" s="166"/>
      <c r="K12" s="166">
        <f>SUM(H12:J12)</f>
        <v>13</v>
      </c>
      <c r="L12" s="183">
        <f t="shared" si="0"/>
        <v>0</v>
      </c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90"/>
      <c r="AM12" s="190"/>
      <c r="AN12" s="190"/>
      <c r="AO12" s="190"/>
      <c r="AP12" s="190"/>
      <c r="AQ12" s="190"/>
      <c r="AR12" s="190"/>
      <c r="AS12" s="190"/>
      <c r="AT12" s="190"/>
      <c r="AU12" s="190"/>
      <c r="AV12" s="190"/>
      <c r="AW12" s="190"/>
      <c r="AX12" s="190"/>
      <c r="AY12" s="190"/>
      <c r="AZ12" s="190"/>
      <c r="BA12" s="190"/>
      <c r="BB12" s="190"/>
      <c r="BC12" s="190"/>
      <c r="BD12" s="190"/>
      <c r="BE12" s="190"/>
      <c r="BF12" s="190"/>
      <c r="BG12" s="190"/>
    </row>
    <row r="13" spans="1:12" s="191" customFormat="1" ht="27.75" customHeight="1">
      <c r="A13" s="140">
        <v>12</v>
      </c>
      <c r="B13" s="177" t="s">
        <v>987</v>
      </c>
      <c r="C13" s="141">
        <v>57.5</v>
      </c>
      <c r="D13" s="166"/>
      <c r="E13" s="166"/>
      <c r="F13" s="166"/>
      <c r="G13" s="166">
        <v>16</v>
      </c>
      <c r="H13" s="166">
        <v>7</v>
      </c>
      <c r="I13" s="166">
        <v>7</v>
      </c>
      <c r="J13" s="166">
        <v>27.5</v>
      </c>
      <c r="K13" s="166">
        <f>SUM(G13:J13)</f>
        <v>57.5</v>
      </c>
      <c r="L13" s="183">
        <f t="shared" si="0"/>
        <v>0</v>
      </c>
    </row>
    <row r="14" spans="1:15" s="192" customFormat="1" ht="36.75" customHeight="1">
      <c r="A14" s="140">
        <v>13</v>
      </c>
      <c r="B14" s="176" t="s">
        <v>988</v>
      </c>
      <c r="C14" s="141">
        <v>4</v>
      </c>
      <c r="D14" s="166"/>
      <c r="E14" s="167"/>
      <c r="F14" s="167"/>
      <c r="G14" s="166"/>
      <c r="H14" s="168">
        <v>4</v>
      </c>
      <c r="I14" s="168"/>
      <c r="J14" s="168"/>
      <c r="K14" s="168">
        <f>SUM(G14:J14)</f>
        <v>4</v>
      </c>
      <c r="L14" s="183">
        <f t="shared" si="0"/>
        <v>0</v>
      </c>
      <c r="O14" s="724"/>
    </row>
    <row r="15" spans="1:12" s="193" customFormat="1" ht="12.75">
      <c r="A15" s="140">
        <v>14</v>
      </c>
      <c r="B15" s="172" t="s">
        <v>1051</v>
      </c>
      <c r="C15" s="141">
        <v>54</v>
      </c>
      <c r="D15" s="166"/>
      <c r="E15" s="167"/>
      <c r="F15" s="167"/>
      <c r="G15" s="166">
        <v>42</v>
      </c>
      <c r="H15" s="168">
        <v>5.5</v>
      </c>
      <c r="I15" s="166">
        <v>1</v>
      </c>
      <c r="J15" s="166">
        <v>5.5</v>
      </c>
      <c r="K15" s="141">
        <f>SUM(D15:J15)</f>
        <v>54</v>
      </c>
      <c r="L15" s="183">
        <f t="shared" si="0"/>
        <v>0</v>
      </c>
    </row>
    <row r="16" spans="1:12" s="191" customFormat="1" ht="15">
      <c r="A16" s="140">
        <v>15</v>
      </c>
      <c r="B16" s="172" t="s">
        <v>1052</v>
      </c>
      <c r="C16" s="141">
        <v>58</v>
      </c>
      <c r="D16" s="166"/>
      <c r="E16" s="167"/>
      <c r="F16" s="167"/>
      <c r="G16" s="178"/>
      <c r="H16" s="168">
        <v>45</v>
      </c>
      <c r="I16" s="168">
        <v>3</v>
      </c>
      <c r="J16" s="168">
        <v>10</v>
      </c>
      <c r="K16" s="168">
        <f>SUM(H16:J16)</f>
        <v>58</v>
      </c>
      <c r="L16" s="183">
        <f t="shared" si="0"/>
        <v>0</v>
      </c>
    </row>
    <row r="17" spans="1:12" ht="12.75">
      <c r="A17" s="140">
        <v>16</v>
      </c>
      <c r="B17" s="172" t="s">
        <v>837</v>
      </c>
      <c r="C17" s="141">
        <v>127</v>
      </c>
      <c r="D17" s="166"/>
      <c r="E17" s="167"/>
      <c r="F17" s="167"/>
      <c r="G17" s="178"/>
      <c r="H17" s="168">
        <v>39</v>
      </c>
      <c r="I17" s="166">
        <v>16</v>
      </c>
      <c r="J17" s="166">
        <v>72</v>
      </c>
      <c r="K17" s="141">
        <f>SUM(D17:J17)</f>
        <v>127</v>
      </c>
      <c r="L17" s="183">
        <f t="shared" si="0"/>
        <v>0</v>
      </c>
    </row>
    <row r="18" spans="1:12" ht="12.75">
      <c r="A18" s="140">
        <v>17</v>
      </c>
      <c r="B18" s="172" t="s">
        <v>1060</v>
      </c>
      <c r="C18" s="141">
        <v>19</v>
      </c>
      <c r="D18" s="166"/>
      <c r="E18" s="167"/>
      <c r="F18" s="167"/>
      <c r="G18" s="178"/>
      <c r="H18" s="168">
        <v>11</v>
      </c>
      <c r="I18" s="166">
        <v>1</v>
      </c>
      <c r="J18" s="166">
        <v>7</v>
      </c>
      <c r="K18" s="141">
        <f>SUM(D18:J18)</f>
        <v>19</v>
      </c>
      <c r="L18" s="183">
        <f t="shared" si="0"/>
        <v>0</v>
      </c>
    </row>
    <row r="19" spans="1:12" s="192" customFormat="1" ht="25.5">
      <c r="A19" s="140">
        <v>18</v>
      </c>
      <c r="B19" s="176" t="s">
        <v>989</v>
      </c>
      <c r="C19" s="141">
        <v>23</v>
      </c>
      <c r="D19" s="166"/>
      <c r="E19" s="167"/>
      <c r="F19" s="167"/>
      <c r="G19" s="178"/>
      <c r="H19" s="168"/>
      <c r="I19" s="166">
        <v>4</v>
      </c>
      <c r="J19" s="166">
        <v>19</v>
      </c>
      <c r="K19" s="166">
        <f>SUM(I19:J19)</f>
        <v>23</v>
      </c>
      <c r="L19" s="183">
        <f t="shared" si="0"/>
        <v>0</v>
      </c>
    </row>
    <row r="20" spans="1:12" s="194" customFormat="1" ht="12.75">
      <c r="A20" s="140">
        <v>19</v>
      </c>
      <c r="B20" s="172" t="s">
        <v>1097</v>
      </c>
      <c r="C20" s="141">
        <v>11</v>
      </c>
      <c r="D20" s="166"/>
      <c r="E20" s="167"/>
      <c r="F20" s="167"/>
      <c r="G20" s="178"/>
      <c r="H20" s="168"/>
      <c r="I20" s="166">
        <v>3</v>
      </c>
      <c r="J20" s="166">
        <v>8</v>
      </c>
      <c r="K20" s="141">
        <f>SUM(D20:J20)</f>
        <v>11</v>
      </c>
      <c r="L20" s="183">
        <f t="shared" si="0"/>
        <v>0</v>
      </c>
    </row>
    <row r="21" spans="1:12" ht="13.5">
      <c r="A21" s="169"/>
      <c r="B21" s="170" t="s">
        <v>838</v>
      </c>
      <c r="C21" s="171">
        <f>C3+C4+C5+C6+C7+C8+C9+C10+C11+C12+C13+C14+C15+C16+C17+C18+C19+C20</f>
        <v>1115</v>
      </c>
      <c r="D21" s="171">
        <f aca="true" t="shared" si="1" ref="D21:L21">SUM(D3:D20)</f>
        <v>161</v>
      </c>
      <c r="E21" s="171">
        <f t="shared" si="1"/>
        <v>4.5</v>
      </c>
      <c r="F21" s="171">
        <f t="shared" si="1"/>
        <v>148.5</v>
      </c>
      <c r="G21" s="171">
        <f t="shared" si="1"/>
        <v>58</v>
      </c>
      <c r="H21" s="171">
        <f t="shared" si="1"/>
        <v>402.5</v>
      </c>
      <c r="I21" s="171">
        <f t="shared" si="1"/>
        <v>107</v>
      </c>
      <c r="J21" s="171">
        <f t="shared" si="1"/>
        <v>232.5</v>
      </c>
      <c r="K21" s="171">
        <f t="shared" si="1"/>
        <v>1114</v>
      </c>
      <c r="L21" s="171">
        <f t="shared" si="1"/>
        <v>-1</v>
      </c>
    </row>
    <row r="22" spans="1:12" ht="13.5">
      <c r="A22" s="195"/>
      <c r="B22" s="170" t="s">
        <v>1024</v>
      </c>
      <c r="C22" s="196">
        <f aca="true" t="shared" si="2" ref="C22:L22">C21+C2</f>
        <v>1120</v>
      </c>
      <c r="D22" s="196">
        <f t="shared" si="2"/>
        <v>164</v>
      </c>
      <c r="E22" s="196">
        <f t="shared" si="2"/>
        <v>4.5</v>
      </c>
      <c r="F22" s="196">
        <f t="shared" si="2"/>
        <v>148.5</v>
      </c>
      <c r="G22" s="196">
        <f t="shared" si="2"/>
        <v>58</v>
      </c>
      <c r="H22" s="196">
        <f t="shared" si="2"/>
        <v>402.5</v>
      </c>
      <c r="I22" s="196">
        <f t="shared" si="2"/>
        <v>107</v>
      </c>
      <c r="J22" s="196">
        <f t="shared" si="2"/>
        <v>234.5</v>
      </c>
      <c r="K22" s="196">
        <f t="shared" si="2"/>
        <v>1119</v>
      </c>
      <c r="L22" s="196">
        <f t="shared" si="2"/>
        <v>-1</v>
      </c>
    </row>
    <row r="24" ht="9" customHeight="1"/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  <headerFooter alignWithMargins="0">
    <oddHeader>&amp;C&amp;"Times New Roman,Félkövér"ZMJV Önkormányzata és az általa irányított költségvetési szervek 2020. évi létszám-előirányzata                                                                                       &amp;R&amp;"Arial,Dőlt"10. melléklet
Adatok : főben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T51"/>
  <sheetViews>
    <sheetView zoomScalePageLayoutView="0" workbookViewId="0" topLeftCell="I1">
      <selection activeCell="S1" sqref="S1:AC16384"/>
    </sheetView>
  </sheetViews>
  <sheetFormatPr defaultColWidth="10.625" defaultRowHeight="12.75"/>
  <cols>
    <col min="1" max="1" width="4.875" style="726" customWidth="1"/>
    <col min="2" max="2" width="35.375" style="726" customWidth="1"/>
    <col min="3" max="3" width="12.125" style="726" customWidth="1"/>
    <col min="4" max="4" width="8.875" style="726" customWidth="1"/>
    <col min="5" max="5" width="10.625" style="726" customWidth="1"/>
    <col min="6" max="6" width="11.625" style="726" customWidth="1"/>
    <col min="7" max="7" width="10.00390625" style="726" customWidth="1"/>
    <col min="8" max="8" width="12.00390625" style="726" customWidth="1"/>
    <col min="9" max="9" width="11.125" style="726" customWidth="1"/>
    <col min="10" max="10" width="11.625" style="726" customWidth="1"/>
    <col min="11" max="12" width="11.00390625" style="726" customWidth="1"/>
    <col min="13" max="13" width="11.125" style="726" customWidth="1"/>
    <col min="14" max="14" width="11.00390625" style="726" bestFit="1" customWidth="1"/>
    <col min="15" max="15" width="13.625" style="817" hidden="1" customWidth="1"/>
    <col min="16" max="16" width="12.875" style="726" hidden="1" customWidth="1"/>
    <col min="17" max="17" width="10.875" style="726" hidden="1" customWidth="1"/>
    <col min="18" max="18" width="9.50390625" style="726" customWidth="1"/>
    <col min="19" max="19" width="10.625" style="725" customWidth="1"/>
    <col min="20" max="255" width="10.625" style="726" customWidth="1"/>
    <col min="256" max="16384" width="4.875" style="726" customWidth="1"/>
  </cols>
  <sheetData>
    <row r="1" spans="1:20" ht="33.75" customHeight="1">
      <c r="A1" s="609" t="s">
        <v>856</v>
      </c>
      <c r="B1" s="584" t="s">
        <v>810</v>
      </c>
      <c r="C1" s="609" t="s">
        <v>811</v>
      </c>
      <c r="D1" s="609" t="s">
        <v>812</v>
      </c>
      <c r="E1" s="609" t="s">
        <v>813</v>
      </c>
      <c r="F1" s="609" t="s">
        <v>814</v>
      </c>
      <c r="G1" s="609" t="s">
        <v>815</v>
      </c>
      <c r="H1" s="609" t="s">
        <v>816</v>
      </c>
      <c r="I1" s="609" t="s">
        <v>817</v>
      </c>
      <c r="J1" s="612" t="s">
        <v>818</v>
      </c>
      <c r="K1" s="612"/>
      <c r="L1" s="612"/>
      <c r="M1" s="612"/>
      <c r="N1" s="613"/>
      <c r="O1" s="614"/>
      <c r="P1" s="615"/>
      <c r="Q1" s="615"/>
      <c r="R1" s="616" t="s">
        <v>819</v>
      </c>
      <c r="S1" s="821"/>
      <c r="T1" s="822"/>
    </row>
    <row r="2" spans="1:20" s="729" customFormat="1" ht="30.75" customHeight="1">
      <c r="A2" s="610"/>
      <c r="B2" s="585"/>
      <c r="C2" s="610"/>
      <c r="D2" s="610"/>
      <c r="E2" s="610"/>
      <c r="F2" s="610"/>
      <c r="G2" s="610"/>
      <c r="H2" s="610"/>
      <c r="I2" s="610"/>
      <c r="J2" s="617" t="s">
        <v>820</v>
      </c>
      <c r="K2" s="583" t="s">
        <v>821</v>
      </c>
      <c r="L2" s="612"/>
      <c r="M2" s="612"/>
      <c r="N2" s="613"/>
      <c r="O2" s="727" t="s">
        <v>822</v>
      </c>
      <c r="P2" s="727" t="s">
        <v>823</v>
      </c>
      <c r="Q2" s="728" t="s">
        <v>824</v>
      </c>
      <c r="R2" s="616"/>
      <c r="S2" s="823"/>
      <c r="T2" s="823"/>
    </row>
    <row r="3" spans="1:20" s="729" customFormat="1" ht="66.75" customHeight="1">
      <c r="A3" s="611"/>
      <c r="B3" s="586"/>
      <c r="C3" s="611"/>
      <c r="D3" s="611"/>
      <c r="E3" s="611"/>
      <c r="F3" s="611"/>
      <c r="G3" s="611"/>
      <c r="H3" s="611"/>
      <c r="I3" s="611"/>
      <c r="J3" s="618"/>
      <c r="K3" s="730" t="s">
        <v>825</v>
      </c>
      <c r="L3" s="730" t="s">
        <v>0</v>
      </c>
      <c r="M3" s="730" t="s">
        <v>1</v>
      </c>
      <c r="N3" s="730" t="s">
        <v>2</v>
      </c>
      <c r="O3" s="727"/>
      <c r="P3" s="727"/>
      <c r="Q3" s="728"/>
      <c r="R3" s="616"/>
      <c r="S3" s="823"/>
      <c r="T3" s="823"/>
    </row>
    <row r="4" spans="1:20" s="729" customFormat="1" ht="24.75" customHeight="1">
      <c r="A4" s="731"/>
      <c r="B4" s="732" t="s">
        <v>3</v>
      </c>
      <c r="C4" s="733"/>
      <c r="D4" s="733"/>
      <c r="E4" s="733"/>
      <c r="F4" s="733"/>
      <c r="G4" s="733"/>
      <c r="H4" s="733"/>
      <c r="I4" s="734"/>
      <c r="J4" s="735"/>
      <c r="K4" s="347"/>
      <c r="L4" s="347"/>
      <c r="M4" s="347"/>
      <c r="N4" s="347"/>
      <c r="O4" s="736"/>
      <c r="P4" s="736"/>
      <c r="Q4" s="737"/>
      <c r="R4" s="736"/>
      <c r="S4" s="823"/>
      <c r="T4" s="823"/>
    </row>
    <row r="5" spans="1:20" ht="27.75" customHeight="1">
      <c r="A5" s="747">
        <v>1</v>
      </c>
      <c r="B5" s="748" t="s">
        <v>4</v>
      </c>
      <c r="C5" s="749">
        <v>358970</v>
      </c>
      <c r="D5" s="749">
        <v>20892</v>
      </c>
      <c r="E5" s="749"/>
      <c r="F5" s="749">
        <f>SUM(C5:E5)</f>
        <v>379862</v>
      </c>
      <c r="G5" s="749"/>
      <c r="H5" s="749">
        <f>SUM(F5:G5)</f>
        <v>379862</v>
      </c>
      <c r="I5" s="750">
        <v>377265</v>
      </c>
      <c r="J5" s="751">
        <v>2597</v>
      </c>
      <c r="K5" s="749"/>
      <c r="L5" s="749"/>
      <c r="M5" s="749"/>
      <c r="N5" s="749">
        <v>2597</v>
      </c>
      <c r="O5" s="752">
        <v>355929</v>
      </c>
      <c r="P5" s="752">
        <v>3042</v>
      </c>
      <c r="Q5" s="753"/>
      <c r="R5" s="756"/>
      <c r="S5" s="821"/>
      <c r="T5" s="822"/>
    </row>
    <row r="6" spans="1:20" ht="40.5" customHeight="1">
      <c r="A6" s="754">
        <v>2</v>
      </c>
      <c r="B6" s="755" t="s">
        <v>1067</v>
      </c>
      <c r="C6" s="749">
        <v>353000</v>
      </c>
      <c r="D6" s="749"/>
      <c r="E6" s="749"/>
      <c r="F6" s="749">
        <f aca="true" t="shared" si="0" ref="F6:F34">SUM(C6:E6)</f>
        <v>353000</v>
      </c>
      <c r="G6" s="749">
        <v>17981</v>
      </c>
      <c r="H6" s="749">
        <f aca="true" t="shared" si="1" ref="H6:H34">SUM(F6:G6)</f>
        <v>370981</v>
      </c>
      <c r="I6" s="750">
        <v>360868</v>
      </c>
      <c r="J6" s="751">
        <v>10113</v>
      </c>
      <c r="K6" s="749"/>
      <c r="L6" s="749"/>
      <c r="M6" s="749"/>
      <c r="N6" s="749">
        <v>10113</v>
      </c>
      <c r="O6" s="756">
        <v>216490</v>
      </c>
      <c r="P6" s="756">
        <v>136510</v>
      </c>
      <c r="Q6" s="757"/>
      <c r="R6" s="756"/>
      <c r="S6" s="821"/>
      <c r="T6" s="822"/>
    </row>
    <row r="7" spans="1:20" ht="39" customHeight="1">
      <c r="A7" s="754">
        <v>3</v>
      </c>
      <c r="B7" s="758" t="s">
        <v>1066</v>
      </c>
      <c r="C7" s="759">
        <v>199992</v>
      </c>
      <c r="D7" s="759"/>
      <c r="E7" s="759"/>
      <c r="F7" s="749">
        <f t="shared" si="0"/>
        <v>199992</v>
      </c>
      <c r="G7" s="749">
        <v>2703</v>
      </c>
      <c r="H7" s="749">
        <f t="shared" si="1"/>
        <v>202695</v>
      </c>
      <c r="I7" s="750">
        <v>198589</v>
      </c>
      <c r="J7" s="751">
        <v>4106</v>
      </c>
      <c r="K7" s="759"/>
      <c r="L7" s="759"/>
      <c r="M7" s="759"/>
      <c r="N7" s="759">
        <v>4106</v>
      </c>
      <c r="O7" s="756">
        <v>158800</v>
      </c>
      <c r="P7" s="756">
        <v>41192</v>
      </c>
      <c r="Q7" s="757"/>
      <c r="R7" s="756"/>
      <c r="S7" s="821"/>
      <c r="T7" s="822"/>
    </row>
    <row r="8" spans="1:20" ht="36" customHeight="1">
      <c r="A8" s="754">
        <v>4</v>
      </c>
      <c r="B8" s="758" t="s">
        <v>1068</v>
      </c>
      <c r="C8" s="759">
        <v>149992</v>
      </c>
      <c r="D8" s="759"/>
      <c r="E8" s="759"/>
      <c r="F8" s="749">
        <f t="shared" si="0"/>
        <v>149992</v>
      </c>
      <c r="G8" s="756">
        <v>4639</v>
      </c>
      <c r="H8" s="749">
        <f t="shared" si="1"/>
        <v>154631</v>
      </c>
      <c r="I8" s="750">
        <v>8497</v>
      </c>
      <c r="J8" s="760">
        <v>146134</v>
      </c>
      <c r="K8" s="759"/>
      <c r="L8" s="759"/>
      <c r="M8" s="759"/>
      <c r="N8" s="759">
        <v>146134</v>
      </c>
      <c r="O8" s="756">
        <v>7969</v>
      </c>
      <c r="P8" s="756">
        <v>142023</v>
      </c>
      <c r="Q8" s="757"/>
      <c r="R8" s="756"/>
      <c r="S8" s="821"/>
      <c r="T8" s="822"/>
    </row>
    <row r="9" spans="1:20" ht="78" customHeight="1">
      <c r="A9" s="754">
        <v>5</v>
      </c>
      <c r="B9" s="755" t="s">
        <v>1072</v>
      </c>
      <c r="C9" s="749">
        <v>997000</v>
      </c>
      <c r="D9" s="749"/>
      <c r="E9" s="749"/>
      <c r="F9" s="749">
        <f t="shared" si="0"/>
        <v>997000</v>
      </c>
      <c r="G9" s="756"/>
      <c r="H9" s="749">
        <f t="shared" si="1"/>
        <v>997000</v>
      </c>
      <c r="I9" s="750">
        <v>44158</v>
      </c>
      <c r="J9" s="751">
        <v>948842</v>
      </c>
      <c r="K9" s="749"/>
      <c r="L9" s="749"/>
      <c r="M9" s="749"/>
      <c r="N9" s="749">
        <v>948842</v>
      </c>
      <c r="O9" s="756">
        <v>22388</v>
      </c>
      <c r="P9" s="756">
        <v>970612</v>
      </c>
      <c r="Q9" s="757">
        <v>4000</v>
      </c>
      <c r="R9" s="756">
        <v>4000</v>
      </c>
      <c r="S9" s="824"/>
      <c r="T9" s="822"/>
    </row>
    <row r="10" spans="1:20" ht="37.5" customHeight="1">
      <c r="A10" s="754">
        <v>6</v>
      </c>
      <c r="B10" s="755" t="s">
        <v>1062</v>
      </c>
      <c r="C10" s="749">
        <v>950000</v>
      </c>
      <c r="D10" s="749"/>
      <c r="E10" s="749"/>
      <c r="F10" s="749">
        <f t="shared" si="0"/>
        <v>950000</v>
      </c>
      <c r="G10" s="756"/>
      <c r="H10" s="749">
        <f t="shared" si="1"/>
        <v>950000</v>
      </c>
      <c r="I10" s="750">
        <v>461674</v>
      </c>
      <c r="J10" s="751">
        <v>488326</v>
      </c>
      <c r="K10" s="749"/>
      <c r="L10" s="749"/>
      <c r="M10" s="749"/>
      <c r="N10" s="749">
        <v>488326</v>
      </c>
      <c r="O10" s="756">
        <v>20540</v>
      </c>
      <c r="P10" s="756">
        <v>929460</v>
      </c>
      <c r="Q10" s="757"/>
      <c r="R10" s="756"/>
      <c r="S10" s="608"/>
      <c r="T10" s="608"/>
    </row>
    <row r="11" spans="1:20" ht="38.25" customHeight="1">
      <c r="A11" s="754">
        <v>7</v>
      </c>
      <c r="B11" s="755" t="s">
        <v>1075</v>
      </c>
      <c r="C11" s="749">
        <v>456760</v>
      </c>
      <c r="D11" s="749"/>
      <c r="E11" s="749"/>
      <c r="F11" s="749">
        <f t="shared" si="0"/>
        <v>456760</v>
      </c>
      <c r="G11" s="749"/>
      <c r="H11" s="749">
        <f t="shared" si="1"/>
        <v>456760</v>
      </c>
      <c r="I11" s="750">
        <v>40844</v>
      </c>
      <c r="J11" s="751">
        <v>390916</v>
      </c>
      <c r="K11" s="749"/>
      <c r="L11" s="749"/>
      <c r="M11" s="749"/>
      <c r="N11" s="749">
        <v>390916</v>
      </c>
      <c r="O11" s="756">
        <v>22622</v>
      </c>
      <c r="P11" s="756">
        <v>409138</v>
      </c>
      <c r="Q11" s="757">
        <v>25000</v>
      </c>
      <c r="R11" s="756">
        <v>25000</v>
      </c>
      <c r="S11" s="821"/>
      <c r="T11" s="822"/>
    </row>
    <row r="12" spans="1:20" ht="53.25" customHeight="1">
      <c r="A12" s="754">
        <v>9</v>
      </c>
      <c r="B12" s="761" t="s">
        <v>1069</v>
      </c>
      <c r="C12" s="762">
        <v>394925</v>
      </c>
      <c r="D12" s="762"/>
      <c r="E12" s="762"/>
      <c r="F12" s="749">
        <f t="shared" si="0"/>
        <v>394925</v>
      </c>
      <c r="G12" s="749">
        <v>6163</v>
      </c>
      <c r="H12" s="749">
        <f t="shared" si="1"/>
        <v>401088</v>
      </c>
      <c r="I12" s="750">
        <v>35748</v>
      </c>
      <c r="J12" s="751">
        <v>365340</v>
      </c>
      <c r="K12" s="762"/>
      <c r="L12" s="762"/>
      <c r="M12" s="762"/>
      <c r="N12" s="762">
        <v>365340</v>
      </c>
      <c r="O12" s="756">
        <v>26201</v>
      </c>
      <c r="P12" s="756">
        <v>368724</v>
      </c>
      <c r="Q12" s="757"/>
      <c r="R12" s="756"/>
      <c r="S12" s="821"/>
      <c r="T12" s="822"/>
    </row>
    <row r="13" spans="1:20" ht="38.25" customHeight="1">
      <c r="A13" s="754">
        <v>10</v>
      </c>
      <c r="B13" s="763" t="s">
        <v>1022</v>
      </c>
      <c r="C13" s="764">
        <v>2323382</v>
      </c>
      <c r="D13" s="764"/>
      <c r="E13" s="764">
        <v>189328</v>
      </c>
      <c r="F13" s="749">
        <f t="shared" si="0"/>
        <v>2512710</v>
      </c>
      <c r="G13" s="749"/>
      <c r="H13" s="749">
        <v>2512710</v>
      </c>
      <c r="I13" s="750">
        <v>2034670</v>
      </c>
      <c r="J13" s="760">
        <v>478040</v>
      </c>
      <c r="K13" s="764"/>
      <c r="L13" s="764">
        <v>45147</v>
      </c>
      <c r="M13" s="764"/>
      <c r="N13" s="764">
        <v>432893</v>
      </c>
      <c r="O13" s="756">
        <v>349076</v>
      </c>
      <c r="P13" s="756">
        <v>1050924</v>
      </c>
      <c r="Q13" s="757">
        <v>7000</v>
      </c>
      <c r="R13" s="756"/>
      <c r="S13" s="821"/>
      <c r="T13" s="822"/>
    </row>
    <row r="14" spans="1:20" ht="37.5" customHeight="1">
      <c r="A14" s="754">
        <v>11</v>
      </c>
      <c r="B14" s="763" t="s">
        <v>5</v>
      </c>
      <c r="C14" s="764">
        <v>203400</v>
      </c>
      <c r="D14" s="764"/>
      <c r="E14" s="764">
        <v>53350</v>
      </c>
      <c r="F14" s="749">
        <f t="shared" si="0"/>
        <v>256750</v>
      </c>
      <c r="G14" s="749"/>
      <c r="H14" s="749">
        <f>SUM(F14:G14)</f>
        <v>256750</v>
      </c>
      <c r="I14" s="750">
        <v>20040</v>
      </c>
      <c r="J14" s="751">
        <v>225960</v>
      </c>
      <c r="K14" s="764"/>
      <c r="L14" s="764">
        <v>46978</v>
      </c>
      <c r="M14" s="764"/>
      <c r="N14" s="764">
        <v>178982</v>
      </c>
      <c r="O14" s="756">
        <v>298005</v>
      </c>
      <c r="P14" s="756">
        <v>176995</v>
      </c>
      <c r="Q14" s="757">
        <v>25000</v>
      </c>
      <c r="R14" s="756">
        <v>10750</v>
      </c>
      <c r="S14" s="821"/>
      <c r="T14" s="822"/>
    </row>
    <row r="15" spans="1:20" ht="50.25" customHeight="1">
      <c r="A15" s="754">
        <v>12</v>
      </c>
      <c r="B15" s="763" t="s">
        <v>1063</v>
      </c>
      <c r="C15" s="764">
        <v>193015</v>
      </c>
      <c r="D15" s="764"/>
      <c r="E15" s="764"/>
      <c r="F15" s="749">
        <f t="shared" si="0"/>
        <v>193015</v>
      </c>
      <c r="G15" s="749">
        <v>1932</v>
      </c>
      <c r="H15" s="749">
        <f t="shared" si="1"/>
        <v>194947</v>
      </c>
      <c r="I15" s="750">
        <v>106499</v>
      </c>
      <c r="J15" s="751">
        <v>88448</v>
      </c>
      <c r="K15" s="764"/>
      <c r="L15" s="764"/>
      <c r="M15" s="764"/>
      <c r="N15" s="764">
        <v>88448</v>
      </c>
      <c r="O15" s="756">
        <v>11838</v>
      </c>
      <c r="P15" s="756">
        <v>181177</v>
      </c>
      <c r="Q15" s="757">
        <v>6985</v>
      </c>
      <c r="R15" s="756"/>
      <c r="S15" s="821"/>
      <c r="T15" s="822"/>
    </row>
    <row r="16" spans="1:20" ht="65.25" customHeight="1">
      <c r="A16" s="754">
        <v>13</v>
      </c>
      <c r="B16" s="765" t="s">
        <v>1074</v>
      </c>
      <c r="C16" s="764">
        <v>83320</v>
      </c>
      <c r="D16" s="764"/>
      <c r="E16" s="764"/>
      <c r="F16" s="749">
        <f t="shared" si="0"/>
        <v>83320</v>
      </c>
      <c r="G16" s="749"/>
      <c r="H16" s="749">
        <f t="shared" si="1"/>
        <v>83320</v>
      </c>
      <c r="I16" s="750">
        <v>74632</v>
      </c>
      <c r="J16" s="751">
        <v>8688</v>
      </c>
      <c r="K16" s="764"/>
      <c r="L16" s="764"/>
      <c r="M16" s="764"/>
      <c r="N16" s="764">
        <v>8688</v>
      </c>
      <c r="O16" s="756">
        <v>54580</v>
      </c>
      <c r="P16" s="756">
        <v>28740</v>
      </c>
      <c r="Q16" s="757"/>
      <c r="R16" s="756"/>
      <c r="S16" s="821"/>
      <c r="T16" s="822"/>
    </row>
    <row r="17" spans="1:20" ht="37.5" customHeight="1">
      <c r="A17" s="754">
        <v>14</v>
      </c>
      <c r="B17" s="765" t="s">
        <v>1070</v>
      </c>
      <c r="C17" s="764">
        <v>221448</v>
      </c>
      <c r="D17" s="764"/>
      <c r="E17" s="764"/>
      <c r="F17" s="749">
        <f t="shared" si="0"/>
        <v>221448</v>
      </c>
      <c r="G17" s="749">
        <v>16176</v>
      </c>
      <c r="H17" s="749">
        <f>SUM(F17:G17)</f>
        <v>237624</v>
      </c>
      <c r="I17" s="750">
        <v>206325</v>
      </c>
      <c r="J17" s="751">
        <v>31299</v>
      </c>
      <c r="K17" s="764"/>
      <c r="L17" s="764"/>
      <c r="M17" s="764"/>
      <c r="N17" s="764">
        <v>31299</v>
      </c>
      <c r="O17" s="756">
        <v>12179</v>
      </c>
      <c r="P17" s="756">
        <v>209269</v>
      </c>
      <c r="Q17" s="757">
        <v>10552</v>
      </c>
      <c r="R17" s="756"/>
      <c r="S17" s="821"/>
      <c r="T17" s="822"/>
    </row>
    <row r="18" spans="1:20" ht="63" customHeight="1">
      <c r="A18" s="754">
        <v>15</v>
      </c>
      <c r="B18" s="765" t="s">
        <v>1071</v>
      </c>
      <c r="C18" s="764">
        <v>238749</v>
      </c>
      <c r="D18" s="764"/>
      <c r="E18" s="764"/>
      <c r="F18" s="749">
        <f t="shared" si="0"/>
        <v>238749</v>
      </c>
      <c r="G18" s="749">
        <v>30689</v>
      </c>
      <c r="H18" s="749">
        <f>SUM(F18:G18)</f>
        <v>269438</v>
      </c>
      <c r="I18" s="750">
        <v>268339</v>
      </c>
      <c r="J18" s="751">
        <v>1099</v>
      </c>
      <c r="K18" s="764"/>
      <c r="L18" s="764"/>
      <c r="M18" s="764"/>
      <c r="N18" s="764">
        <v>1099</v>
      </c>
      <c r="O18" s="756">
        <v>122348</v>
      </c>
      <c r="P18" s="756">
        <v>116401</v>
      </c>
      <c r="Q18" s="757"/>
      <c r="R18" s="756"/>
      <c r="S18" s="821"/>
      <c r="T18" s="822"/>
    </row>
    <row r="19" spans="1:20" ht="53.25" customHeight="1">
      <c r="A19" s="754">
        <v>16</v>
      </c>
      <c r="B19" s="765" t="s">
        <v>1065</v>
      </c>
      <c r="C19" s="764">
        <v>149996</v>
      </c>
      <c r="D19" s="764"/>
      <c r="E19" s="764"/>
      <c r="F19" s="749">
        <f t="shared" si="0"/>
        <v>149996</v>
      </c>
      <c r="G19" s="749">
        <v>4471</v>
      </c>
      <c r="H19" s="749">
        <f t="shared" si="1"/>
        <v>154467</v>
      </c>
      <c r="I19" s="750">
        <v>137589</v>
      </c>
      <c r="J19" s="751">
        <v>2908</v>
      </c>
      <c r="K19" s="764">
        <v>2862</v>
      </c>
      <c r="L19" s="764"/>
      <c r="M19" s="764"/>
      <c r="N19" s="764">
        <v>46</v>
      </c>
      <c r="O19" s="756">
        <v>71601</v>
      </c>
      <c r="P19" s="756">
        <v>75533</v>
      </c>
      <c r="Q19" s="757"/>
      <c r="R19" s="756">
        <v>13970</v>
      </c>
      <c r="S19" s="821"/>
      <c r="T19" s="822"/>
    </row>
    <row r="20" spans="1:20" ht="36" customHeight="1">
      <c r="A20" s="754">
        <v>17</v>
      </c>
      <c r="B20" s="765" t="s">
        <v>1064</v>
      </c>
      <c r="C20" s="764">
        <v>314161</v>
      </c>
      <c r="D20" s="764"/>
      <c r="E20" s="764"/>
      <c r="F20" s="749">
        <f t="shared" si="0"/>
        <v>314161</v>
      </c>
      <c r="G20" s="749">
        <v>21333</v>
      </c>
      <c r="H20" s="749">
        <f>SUM(F20:G20)</f>
        <v>335494</v>
      </c>
      <c r="I20" s="750">
        <v>332486</v>
      </c>
      <c r="J20" s="760">
        <v>3008</v>
      </c>
      <c r="K20" s="764">
        <v>3008</v>
      </c>
      <c r="L20" s="764"/>
      <c r="M20" s="764"/>
      <c r="N20" s="764"/>
      <c r="O20" s="756">
        <v>171739</v>
      </c>
      <c r="P20" s="756">
        <v>142322</v>
      </c>
      <c r="Q20" s="757"/>
      <c r="R20" s="756"/>
      <c r="S20" s="821"/>
      <c r="T20" s="822"/>
    </row>
    <row r="21" spans="1:20" ht="27.75" customHeight="1">
      <c r="A21" s="754">
        <v>18</v>
      </c>
      <c r="B21" s="40" t="s">
        <v>1047</v>
      </c>
      <c r="C21" s="328">
        <v>1100000</v>
      </c>
      <c r="D21" s="328"/>
      <c r="E21" s="328"/>
      <c r="F21" s="749">
        <f t="shared" si="0"/>
        <v>1100000</v>
      </c>
      <c r="G21" s="749">
        <v>4724</v>
      </c>
      <c r="H21" s="749">
        <f t="shared" si="1"/>
        <v>1104724</v>
      </c>
      <c r="I21" s="750">
        <v>4724</v>
      </c>
      <c r="J21" s="751">
        <v>1088000</v>
      </c>
      <c r="K21" s="328">
        <v>1088000</v>
      </c>
      <c r="L21" s="328"/>
      <c r="M21" s="328"/>
      <c r="N21" s="328"/>
      <c r="O21" s="756"/>
      <c r="P21" s="756">
        <v>1088000</v>
      </c>
      <c r="Q21" s="757">
        <v>12000</v>
      </c>
      <c r="R21" s="756">
        <v>12000</v>
      </c>
      <c r="S21" s="821"/>
      <c r="T21" s="822"/>
    </row>
    <row r="22" spans="1:20" ht="41.25" customHeight="1">
      <c r="A22" s="754">
        <v>19</v>
      </c>
      <c r="B22" s="766" t="s">
        <v>1073</v>
      </c>
      <c r="C22" s="764">
        <v>1300000</v>
      </c>
      <c r="D22" s="764"/>
      <c r="E22" s="764"/>
      <c r="F22" s="749">
        <f t="shared" si="0"/>
        <v>1300000</v>
      </c>
      <c r="G22" s="749"/>
      <c r="H22" s="749">
        <f t="shared" si="1"/>
        <v>1300000</v>
      </c>
      <c r="I22" s="750">
        <v>30431</v>
      </c>
      <c r="J22" s="751">
        <v>1266763</v>
      </c>
      <c r="K22" s="764">
        <v>736422</v>
      </c>
      <c r="L22" s="764"/>
      <c r="M22" s="764"/>
      <c r="N22" s="764">
        <v>530341</v>
      </c>
      <c r="O22" s="756"/>
      <c r="P22" s="756">
        <v>1297194</v>
      </c>
      <c r="Q22" s="757">
        <v>2806</v>
      </c>
      <c r="R22" s="756">
        <v>2806</v>
      </c>
      <c r="S22" s="821"/>
      <c r="T22" s="822"/>
    </row>
    <row r="23" spans="1:20" ht="36" customHeight="1">
      <c r="A23" s="754">
        <v>20</v>
      </c>
      <c r="B23" s="767" t="s">
        <v>1049</v>
      </c>
      <c r="C23" s="768">
        <v>317000</v>
      </c>
      <c r="D23" s="769"/>
      <c r="E23" s="768">
        <v>89401</v>
      </c>
      <c r="F23" s="749">
        <f t="shared" si="0"/>
        <v>406401</v>
      </c>
      <c r="G23" s="749"/>
      <c r="H23" s="749">
        <v>406401</v>
      </c>
      <c r="I23" s="750">
        <v>192303</v>
      </c>
      <c r="J23" s="751">
        <v>214098</v>
      </c>
      <c r="K23" s="770"/>
      <c r="L23" s="770">
        <v>61806</v>
      </c>
      <c r="M23" s="770"/>
      <c r="N23" s="770">
        <v>152292</v>
      </c>
      <c r="O23" s="756"/>
      <c r="P23" s="756">
        <v>317000</v>
      </c>
      <c r="Q23" s="757"/>
      <c r="R23" s="756"/>
      <c r="S23" s="821"/>
      <c r="T23" s="822"/>
    </row>
    <row r="24" spans="1:20" ht="24" customHeight="1">
      <c r="A24" s="754">
        <v>21</v>
      </c>
      <c r="B24" s="771" t="s">
        <v>6</v>
      </c>
      <c r="C24" s="768">
        <v>995283</v>
      </c>
      <c r="D24" s="764"/>
      <c r="E24" s="768">
        <v>261328</v>
      </c>
      <c r="F24" s="749">
        <f>SUM(C24:E24)</f>
        <v>1256611</v>
      </c>
      <c r="G24" s="749"/>
      <c r="H24" s="749">
        <f>SUM(F24:G24)</f>
        <v>1256611</v>
      </c>
      <c r="I24" s="750">
        <v>12927</v>
      </c>
      <c r="J24" s="751">
        <v>1187100</v>
      </c>
      <c r="K24" s="764"/>
      <c r="L24" s="764">
        <v>246976</v>
      </c>
      <c r="M24" s="764"/>
      <c r="N24" s="764">
        <v>940124</v>
      </c>
      <c r="O24" s="756"/>
      <c r="P24" s="756">
        <v>1348932</v>
      </c>
      <c r="Q24" s="757">
        <v>44554</v>
      </c>
      <c r="R24" s="756">
        <v>56584</v>
      </c>
      <c r="S24" s="821"/>
      <c r="T24" s="822"/>
    </row>
    <row r="25" spans="1:20" ht="36" customHeight="1">
      <c r="A25" s="754">
        <v>22</v>
      </c>
      <c r="B25" s="772" t="s">
        <v>7</v>
      </c>
      <c r="C25" s="768">
        <v>600000</v>
      </c>
      <c r="D25" s="769"/>
      <c r="E25" s="768">
        <v>220338</v>
      </c>
      <c r="F25" s="749">
        <f t="shared" si="0"/>
        <v>820338</v>
      </c>
      <c r="G25" s="749"/>
      <c r="H25" s="749">
        <f>SUM(F25:G25)</f>
        <v>820338</v>
      </c>
      <c r="I25" s="750">
        <v>56686</v>
      </c>
      <c r="J25" s="751">
        <v>763652</v>
      </c>
      <c r="K25" s="770">
        <v>8000</v>
      </c>
      <c r="L25" s="770">
        <v>162483</v>
      </c>
      <c r="M25" s="770">
        <v>46000</v>
      </c>
      <c r="N25" s="770">
        <v>547169</v>
      </c>
      <c r="O25" s="756"/>
      <c r="P25" s="756">
        <v>592000</v>
      </c>
      <c r="Q25" s="757">
        <v>8000</v>
      </c>
      <c r="R25" s="756"/>
      <c r="S25" s="608"/>
      <c r="T25" s="608"/>
    </row>
    <row r="26" spans="1:20" ht="37.5" customHeight="1">
      <c r="A26" s="754">
        <v>23</v>
      </c>
      <c r="B26" s="261" t="s">
        <v>1000</v>
      </c>
      <c r="C26" s="768">
        <v>284132</v>
      </c>
      <c r="D26" s="328"/>
      <c r="E26" s="768"/>
      <c r="F26" s="749">
        <f t="shared" si="0"/>
        <v>284132</v>
      </c>
      <c r="G26" s="749">
        <v>17104</v>
      </c>
      <c r="H26" s="749">
        <f t="shared" si="1"/>
        <v>301236</v>
      </c>
      <c r="I26" s="750">
        <v>119550</v>
      </c>
      <c r="J26" s="751">
        <v>179170</v>
      </c>
      <c r="K26" s="328"/>
      <c r="L26" s="328"/>
      <c r="M26" s="328"/>
      <c r="N26" s="328">
        <v>179170</v>
      </c>
      <c r="O26" s="756"/>
      <c r="P26" s="756">
        <v>281616</v>
      </c>
      <c r="Q26" s="757">
        <v>2516</v>
      </c>
      <c r="R26" s="756">
        <v>2516</v>
      </c>
      <c r="S26" s="608"/>
      <c r="T26" s="608"/>
    </row>
    <row r="27" spans="1:20" ht="17.25" customHeight="1">
      <c r="A27" s="754">
        <v>24</v>
      </c>
      <c r="B27" s="773" t="s">
        <v>1110</v>
      </c>
      <c r="C27" s="769">
        <v>29202</v>
      </c>
      <c r="D27" s="769">
        <v>1500</v>
      </c>
      <c r="E27" s="769"/>
      <c r="F27" s="749">
        <f t="shared" si="0"/>
        <v>30702</v>
      </c>
      <c r="G27" s="774"/>
      <c r="H27" s="749">
        <f>SUM(F27:G27)</f>
        <v>30702</v>
      </c>
      <c r="I27" s="750">
        <v>25368</v>
      </c>
      <c r="J27" s="751">
        <v>5334</v>
      </c>
      <c r="K27" s="770"/>
      <c r="L27" s="770"/>
      <c r="M27" s="770"/>
      <c r="N27" s="770">
        <v>5334</v>
      </c>
      <c r="O27" s="756"/>
      <c r="P27" s="756"/>
      <c r="Q27" s="757"/>
      <c r="R27" s="756"/>
      <c r="S27" s="821"/>
      <c r="T27" s="822"/>
    </row>
    <row r="28" spans="1:20" ht="24" customHeight="1">
      <c r="A28" s="754">
        <v>25</v>
      </c>
      <c r="B28" s="779" t="s">
        <v>826</v>
      </c>
      <c r="C28" s="780">
        <v>4982</v>
      </c>
      <c r="D28" s="781"/>
      <c r="E28" s="781"/>
      <c r="F28" s="749">
        <f t="shared" si="0"/>
        <v>4982</v>
      </c>
      <c r="G28" s="749"/>
      <c r="H28" s="782">
        <f t="shared" si="1"/>
        <v>4982</v>
      </c>
      <c r="I28" s="783">
        <v>504</v>
      </c>
      <c r="J28" s="751">
        <v>4478</v>
      </c>
      <c r="K28" s="770"/>
      <c r="L28" s="770"/>
      <c r="M28" s="770"/>
      <c r="N28" s="770">
        <v>4478</v>
      </c>
      <c r="O28" s="756"/>
      <c r="P28" s="756"/>
      <c r="Q28" s="757"/>
      <c r="R28" s="756"/>
      <c r="S28" s="821"/>
      <c r="T28" s="822"/>
    </row>
    <row r="29" spans="1:20" ht="29.25" customHeight="1">
      <c r="A29" s="754">
        <v>26</v>
      </c>
      <c r="B29" s="257" t="s">
        <v>1048</v>
      </c>
      <c r="C29" s="784">
        <v>41155</v>
      </c>
      <c r="D29" s="784">
        <v>2163</v>
      </c>
      <c r="E29" s="784"/>
      <c r="F29" s="749">
        <f t="shared" si="0"/>
        <v>43318</v>
      </c>
      <c r="G29" s="749"/>
      <c r="H29" s="749">
        <v>43318</v>
      </c>
      <c r="I29" s="750">
        <v>7332</v>
      </c>
      <c r="J29" s="751">
        <v>35986</v>
      </c>
      <c r="K29" s="328">
        <v>26873</v>
      </c>
      <c r="L29" s="328"/>
      <c r="M29" s="328"/>
      <c r="N29" s="328">
        <v>9113</v>
      </c>
      <c r="O29" s="756"/>
      <c r="P29" s="756"/>
      <c r="Q29" s="757"/>
      <c r="R29" s="756"/>
      <c r="S29" s="821"/>
      <c r="T29" s="822"/>
    </row>
    <row r="30" spans="1:20" ht="51" customHeight="1">
      <c r="A30" s="754">
        <v>27</v>
      </c>
      <c r="B30" s="779" t="s">
        <v>900</v>
      </c>
      <c r="C30" s="781">
        <v>296600</v>
      </c>
      <c r="D30" s="781"/>
      <c r="E30" s="780">
        <v>72452</v>
      </c>
      <c r="F30" s="749">
        <f t="shared" si="0"/>
        <v>369052</v>
      </c>
      <c r="G30" s="749"/>
      <c r="H30" s="749">
        <f t="shared" si="1"/>
        <v>369052</v>
      </c>
      <c r="I30" s="750">
        <v>19189</v>
      </c>
      <c r="J30" s="353">
        <v>335613</v>
      </c>
      <c r="K30" s="770"/>
      <c r="L30" s="770">
        <v>71351</v>
      </c>
      <c r="M30" s="770"/>
      <c r="N30" s="770">
        <v>264262</v>
      </c>
      <c r="O30" s="756"/>
      <c r="P30" s="756"/>
      <c r="Q30" s="757"/>
      <c r="R30" s="756">
        <v>14250</v>
      </c>
      <c r="S30" s="821"/>
      <c r="T30" s="822"/>
    </row>
    <row r="31" spans="1:20" ht="29.25" customHeight="1">
      <c r="A31" s="754">
        <v>28</v>
      </c>
      <c r="B31" s="315" t="s">
        <v>901</v>
      </c>
      <c r="C31" s="784">
        <v>332490</v>
      </c>
      <c r="D31" s="784"/>
      <c r="E31" s="780"/>
      <c r="F31" s="749">
        <f t="shared" si="0"/>
        <v>332490</v>
      </c>
      <c r="G31" s="749">
        <v>2626</v>
      </c>
      <c r="H31" s="749">
        <f t="shared" si="1"/>
        <v>335116</v>
      </c>
      <c r="I31" s="750">
        <v>12074</v>
      </c>
      <c r="J31" s="353">
        <v>323042</v>
      </c>
      <c r="K31" s="328">
        <v>75990</v>
      </c>
      <c r="L31" s="328"/>
      <c r="M31" s="328"/>
      <c r="N31" s="328">
        <v>247052</v>
      </c>
      <c r="O31" s="756"/>
      <c r="P31" s="756"/>
      <c r="Q31" s="757"/>
      <c r="R31" s="756"/>
      <c r="S31" s="821"/>
      <c r="T31" s="822"/>
    </row>
    <row r="32" spans="1:20" ht="29.25" customHeight="1">
      <c r="A32" s="754">
        <v>29</v>
      </c>
      <c r="B32" s="315" t="s">
        <v>902</v>
      </c>
      <c r="C32" s="784">
        <v>256600</v>
      </c>
      <c r="D32" s="784">
        <v>54888</v>
      </c>
      <c r="E32" s="785"/>
      <c r="F32" s="749">
        <f t="shared" si="0"/>
        <v>311488</v>
      </c>
      <c r="G32" s="749"/>
      <c r="H32" s="749">
        <f t="shared" si="1"/>
        <v>311488</v>
      </c>
      <c r="I32" s="750">
        <v>12459</v>
      </c>
      <c r="J32" s="353">
        <v>299029</v>
      </c>
      <c r="K32" s="328"/>
      <c r="L32" s="328"/>
      <c r="M32" s="328">
        <v>54888</v>
      </c>
      <c r="N32" s="328">
        <v>244141</v>
      </c>
      <c r="O32" s="756"/>
      <c r="P32" s="756"/>
      <c r="Q32" s="757"/>
      <c r="R32" s="756"/>
      <c r="S32" s="821"/>
      <c r="T32" s="822"/>
    </row>
    <row r="33" spans="1:20" ht="29.25" customHeight="1">
      <c r="A33" s="754">
        <v>30</v>
      </c>
      <c r="B33" s="315" t="s">
        <v>903</v>
      </c>
      <c r="C33" s="784">
        <v>303933</v>
      </c>
      <c r="D33" s="784"/>
      <c r="E33" s="785"/>
      <c r="F33" s="749">
        <f t="shared" si="0"/>
        <v>303933</v>
      </c>
      <c r="G33" s="749">
        <v>14085</v>
      </c>
      <c r="H33" s="749">
        <f t="shared" si="1"/>
        <v>318018</v>
      </c>
      <c r="I33" s="750">
        <v>164929</v>
      </c>
      <c r="J33" s="353">
        <v>153089</v>
      </c>
      <c r="K33" s="328">
        <v>49333</v>
      </c>
      <c r="L33" s="328"/>
      <c r="M33" s="328"/>
      <c r="N33" s="328">
        <v>103756</v>
      </c>
      <c r="O33" s="756"/>
      <c r="P33" s="756"/>
      <c r="Q33" s="757"/>
      <c r="R33" s="756"/>
      <c r="S33" s="821"/>
      <c r="T33" s="822"/>
    </row>
    <row r="34" spans="1:20" ht="36.75" customHeight="1">
      <c r="A34" s="754">
        <v>31</v>
      </c>
      <c r="B34" s="786" t="s">
        <v>8</v>
      </c>
      <c r="C34" s="780">
        <v>2862497</v>
      </c>
      <c r="D34" s="787">
        <v>429375</v>
      </c>
      <c r="E34" s="780">
        <v>888805</v>
      </c>
      <c r="F34" s="749">
        <f t="shared" si="0"/>
        <v>4180677</v>
      </c>
      <c r="G34" s="749">
        <v>3328</v>
      </c>
      <c r="H34" s="749">
        <f t="shared" si="1"/>
        <v>4184005</v>
      </c>
      <c r="I34" s="750">
        <v>1712778</v>
      </c>
      <c r="J34" s="353">
        <v>2471227</v>
      </c>
      <c r="K34" s="328">
        <v>1324735</v>
      </c>
      <c r="L34" s="328">
        <v>527999</v>
      </c>
      <c r="M34" s="328"/>
      <c r="N34" s="328">
        <v>618493</v>
      </c>
      <c r="O34" s="756"/>
      <c r="P34" s="756"/>
      <c r="Q34" s="757"/>
      <c r="R34" s="756"/>
      <c r="S34" s="821"/>
      <c r="T34" s="822"/>
    </row>
    <row r="35" spans="1:20" ht="36.75" customHeight="1">
      <c r="A35" s="754">
        <v>32</v>
      </c>
      <c r="B35" s="261" t="s">
        <v>514</v>
      </c>
      <c r="C35" s="780">
        <v>8667</v>
      </c>
      <c r="D35" s="787"/>
      <c r="E35" s="780"/>
      <c r="F35" s="749">
        <v>8667</v>
      </c>
      <c r="G35" s="749"/>
      <c r="H35" s="749">
        <v>8667</v>
      </c>
      <c r="I35" s="750"/>
      <c r="J35" s="353">
        <v>8667</v>
      </c>
      <c r="K35" s="328"/>
      <c r="L35" s="328"/>
      <c r="M35" s="328"/>
      <c r="N35" s="328">
        <v>8667</v>
      </c>
      <c r="O35" s="756"/>
      <c r="P35" s="756"/>
      <c r="Q35" s="757"/>
      <c r="R35" s="756"/>
      <c r="S35" s="821"/>
      <c r="T35" s="822"/>
    </row>
    <row r="36" spans="1:20" ht="36.75" customHeight="1">
      <c r="A36" s="754">
        <v>33</v>
      </c>
      <c r="B36" s="259" t="s">
        <v>516</v>
      </c>
      <c r="C36" s="780">
        <v>138000</v>
      </c>
      <c r="D36" s="787"/>
      <c r="E36" s="780"/>
      <c r="F36" s="749">
        <v>138000</v>
      </c>
      <c r="G36" s="749">
        <v>33888</v>
      </c>
      <c r="H36" s="749">
        <f>SUM(F36:G36)</f>
        <v>171888</v>
      </c>
      <c r="I36" s="750">
        <v>46488</v>
      </c>
      <c r="J36" s="353">
        <v>125400</v>
      </c>
      <c r="K36" s="328">
        <v>492</v>
      </c>
      <c r="L36" s="328"/>
      <c r="M36" s="328">
        <v>31188</v>
      </c>
      <c r="N36" s="328">
        <v>93720</v>
      </c>
      <c r="O36" s="756"/>
      <c r="P36" s="756"/>
      <c r="Q36" s="757"/>
      <c r="R36" s="756"/>
      <c r="S36" s="821"/>
      <c r="T36" s="822"/>
    </row>
    <row r="37" spans="1:20" s="790" customFormat="1" ht="36.75" customHeight="1">
      <c r="A37" s="754">
        <v>34</v>
      </c>
      <c r="B37" s="258" t="s">
        <v>568</v>
      </c>
      <c r="C37" s="780">
        <v>20000</v>
      </c>
      <c r="D37" s="787"/>
      <c r="E37" s="780"/>
      <c r="F37" s="749">
        <v>20000</v>
      </c>
      <c r="G37" s="749"/>
      <c r="H37" s="749">
        <v>20000</v>
      </c>
      <c r="I37" s="750">
        <v>953</v>
      </c>
      <c r="J37" s="353">
        <v>19047</v>
      </c>
      <c r="K37" s="328"/>
      <c r="L37" s="328"/>
      <c r="M37" s="328"/>
      <c r="N37" s="328">
        <v>19047</v>
      </c>
      <c r="O37" s="788"/>
      <c r="P37" s="788"/>
      <c r="Q37" s="789"/>
      <c r="R37" s="788"/>
      <c r="S37" s="825"/>
      <c r="T37" s="826"/>
    </row>
    <row r="38" spans="1:20" ht="36.75" customHeight="1">
      <c r="A38" s="754">
        <v>35</v>
      </c>
      <c r="B38" s="324" t="s">
        <v>430</v>
      </c>
      <c r="C38" s="780">
        <v>153816</v>
      </c>
      <c r="D38" s="787">
        <v>634</v>
      </c>
      <c r="E38" s="780">
        <v>41530</v>
      </c>
      <c r="F38" s="749">
        <f>SUM(C38:E38)</f>
        <v>195980</v>
      </c>
      <c r="G38" s="749"/>
      <c r="H38" s="749">
        <v>195980</v>
      </c>
      <c r="I38" s="750"/>
      <c r="J38" s="353">
        <v>195980</v>
      </c>
      <c r="K38" s="328">
        <v>153815</v>
      </c>
      <c r="L38" s="328">
        <v>41530</v>
      </c>
      <c r="M38" s="328"/>
      <c r="N38" s="328">
        <v>635</v>
      </c>
      <c r="O38" s="756"/>
      <c r="P38" s="756"/>
      <c r="Q38" s="757"/>
      <c r="R38" s="756"/>
      <c r="S38" s="821"/>
      <c r="T38" s="822"/>
    </row>
    <row r="39" spans="1:20" ht="24" customHeight="1">
      <c r="A39" s="754"/>
      <c r="B39" s="791" t="s">
        <v>9</v>
      </c>
      <c r="C39" s="792">
        <f aca="true" t="shared" si="2" ref="C39:H39">SUM(C5:C38)</f>
        <v>16632467</v>
      </c>
      <c r="D39" s="792">
        <f t="shared" si="2"/>
        <v>509452</v>
      </c>
      <c r="E39" s="792">
        <f t="shared" si="2"/>
        <v>1816532</v>
      </c>
      <c r="F39" s="792">
        <f t="shared" si="2"/>
        <v>18958451</v>
      </c>
      <c r="G39" s="792">
        <f t="shared" si="2"/>
        <v>181842</v>
      </c>
      <c r="H39" s="792">
        <f t="shared" si="2"/>
        <v>19140293</v>
      </c>
      <c r="I39" s="793">
        <f>SUM(I4:I38)</f>
        <v>7126918</v>
      </c>
      <c r="J39" s="793">
        <f>SUM(J5:J38)</f>
        <v>11871499</v>
      </c>
      <c r="K39" s="793">
        <f>SUM(K5:K38)</f>
        <v>3469530</v>
      </c>
      <c r="L39" s="793">
        <f aca="true" t="shared" si="3" ref="L39:R39">SUM(L5:L38)</f>
        <v>1204270</v>
      </c>
      <c r="M39" s="793">
        <f t="shared" si="3"/>
        <v>132076</v>
      </c>
      <c r="N39" s="793">
        <f t="shared" si="3"/>
        <v>7065623</v>
      </c>
      <c r="O39" s="793">
        <f t="shared" si="3"/>
        <v>1922305</v>
      </c>
      <c r="P39" s="793">
        <f t="shared" si="3"/>
        <v>9906804</v>
      </c>
      <c r="Q39" s="793">
        <f t="shared" si="3"/>
        <v>148413</v>
      </c>
      <c r="R39" s="793">
        <f t="shared" si="3"/>
        <v>141876</v>
      </c>
      <c r="S39" s="821"/>
      <c r="T39" s="822"/>
    </row>
    <row r="40" spans="1:18" ht="17.25" customHeight="1">
      <c r="A40" s="794"/>
      <c r="B40" s="795" t="s">
        <v>10</v>
      </c>
      <c r="C40" s="796"/>
      <c r="D40" s="796"/>
      <c r="E40" s="796"/>
      <c r="F40" s="749"/>
      <c r="G40" s="774"/>
      <c r="H40" s="749"/>
      <c r="I40" s="750"/>
      <c r="J40" s="797"/>
      <c r="K40" s="796"/>
      <c r="L40" s="796"/>
      <c r="M40" s="796"/>
      <c r="N40" s="796"/>
      <c r="O40" s="798"/>
      <c r="P40" s="798"/>
      <c r="Q40" s="799"/>
      <c r="R40" s="798"/>
    </row>
    <row r="41" spans="1:18" ht="24">
      <c r="A41" s="754">
        <v>36</v>
      </c>
      <c r="B41" s="818" t="s">
        <v>11</v>
      </c>
      <c r="C41" s="15"/>
      <c r="D41" s="15"/>
      <c r="E41" s="15"/>
      <c r="F41" s="749"/>
      <c r="G41" s="774"/>
      <c r="H41" s="749"/>
      <c r="I41" s="750"/>
      <c r="J41" s="353"/>
      <c r="K41" s="15"/>
      <c r="L41" s="15"/>
      <c r="M41" s="15"/>
      <c r="N41" s="15"/>
      <c r="O41" s="800"/>
      <c r="P41" s="801"/>
      <c r="Q41" s="802"/>
      <c r="R41" s="801"/>
    </row>
    <row r="42" spans="1:18" ht="24">
      <c r="A42" s="754"/>
      <c r="B42" s="819" t="s">
        <v>12</v>
      </c>
      <c r="C42" s="15">
        <v>21300</v>
      </c>
      <c r="D42" s="15"/>
      <c r="E42" s="15"/>
      <c r="F42" s="749">
        <f>SUM(C42:E42)</f>
        <v>21300</v>
      </c>
      <c r="G42" s="774"/>
      <c r="H42" s="749">
        <f aca="true" t="shared" si="4" ref="H42:H49">SUM(F42:G42)</f>
        <v>21300</v>
      </c>
      <c r="I42" s="750">
        <v>20239</v>
      </c>
      <c r="J42" s="353">
        <v>1061</v>
      </c>
      <c r="K42" s="15"/>
      <c r="L42" s="15"/>
      <c r="M42" s="15"/>
      <c r="N42" s="15">
        <v>1061</v>
      </c>
      <c r="O42" s="800"/>
      <c r="P42" s="801"/>
      <c r="Q42" s="802"/>
      <c r="R42" s="801"/>
    </row>
    <row r="43" spans="1:18" ht="24">
      <c r="A43" s="754">
        <v>37</v>
      </c>
      <c r="B43" s="818" t="s">
        <v>13</v>
      </c>
      <c r="C43" s="803"/>
      <c r="D43" s="803"/>
      <c r="E43" s="803"/>
      <c r="F43" s="804"/>
      <c r="G43" s="805"/>
      <c r="H43" s="804"/>
      <c r="I43" s="806"/>
      <c r="J43" s="807"/>
      <c r="K43" s="803"/>
      <c r="L43" s="803"/>
      <c r="M43" s="803"/>
      <c r="N43" s="803"/>
      <c r="O43" s="808"/>
      <c r="P43" s="809"/>
      <c r="Q43" s="810"/>
      <c r="R43" s="809"/>
    </row>
    <row r="44" spans="1:18" ht="24">
      <c r="A44" s="754"/>
      <c r="B44" s="820" t="s">
        <v>14</v>
      </c>
      <c r="C44" s="15">
        <v>95096</v>
      </c>
      <c r="D44" s="15"/>
      <c r="E44" s="15"/>
      <c r="F44" s="749">
        <f>SUM(C44:E44)</f>
        <v>95096</v>
      </c>
      <c r="G44" s="805"/>
      <c r="H44" s="749">
        <f t="shared" si="4"/>
        <v>95096</v>
      </c>
      <c r="I44" s="750">
        <v>46976</v>
      </c>
      <c r="J44" s="353">
        <v>3357</v>
      </c>
      <c r="K44" s="15"/>
      <c r="L44" s="15"/>
      <c r="M44" s="15"/>
      <c r="N44" s="15">
        <v>3357</v>
      </c>
      <c r="O44" s="800"/>
      <c r="P44" s="801"/>
      <c r="Q44" s="802"/>
      <c r="R44" s="801">
        <v>44763</v>
      </c>
    </row>
    <row r="45" spans="1:18" ht="24">
      <c r="A45" s="754"/>
      <c r="B45" s="820" t="s">
        <v>15</v>
      </c>
      <c r="C45" s="15">
        <v>155953</v>
      </c>
      <c r="D45" s="15"/>
      <c r="E45" s="15"/>
      <c r="F45" s="749">
        <f>SUM(C45:E45)</f>
        <v>155953</v>
      </c>
      <c r="G45" s="805"/>
      <c r="H45" s="749">
        <f t="shared" si="4"/>
        <v>155953</v>
      </c>
      <c r="I45" s="750">
        <v>20462</v>
      </c>
      <c r="J45" s="353">
        <v>110403</v>
      </c>
      <c r="K45" s="15">
        <v>110403</v>
      </c>
      <c r="L45" s="15"/>
      <c r="M45" s="15"/>
      <c r="N45" s="15"/>
      <c r="O45" s="800"/>
      <c r="P45" s="801"/>
      <c r="Q45" s="802"/>
      <c r="R45" s="801">
        <v>25088</v>
      </c>
    </row>
    <row r="46" spans="1:18" ht="36">
      <c r="A46" s="754"/>
      <c r="B46" s="820" t="s">
        <v>16</v>
      </c>
      <c r="C46" s="15">
        <v>33000</v>
      </c>
      <c r="D46" s="15"/>
      <c r="E46" s="15"/>
      <c r="F46" s="749">
        <f>SUM(C46:E46)</f>
        <v>33000</v>
      </c>
      <c r="G46" s="805"/>
      <c r="H46" s="749">
        <f t="shared" si="4"/>
        <v>33000</v>
      </c>
      <c r="I46" s="806"/>
      <c r="J46" s="353">
        <v>33000</v>
      </c>
      <c r="K46" s="15">
        <v>33000</v>
      </c>
      <c r="L46" s="15"/>
      <c r="M46" s="15"/>
      <c r="N46" s="15"/>
      <c r="O46" s="800"/>
      <c r="P46" s="801"/>
      <c r="Q46" s="802"/>
      <c r="R46" s="801"/>
    </row>
    <row r="47" spans="1:18" ht="21" customHeight="1">
      <c r="A47" s="754">
        <v>38</v>
      </c>
      <c r="B47" s="818" t="s">
        <v>17</v>
      </c>
      <c r="C47" s="803"/>
      <c r="D47" s="803"/>
      <c r="E47" s="803"/>
      <c r="F47" s="804"/>
      <c r="G47" s="805"/>
      <c r="H47" s="804"/>
      <c r="I47" s="806"/>
      <c r="J47" s="807"/>
      <c r="K47" s="803"/>
      <c r="L47" s="803"/>
      <c r="M47" s="803"/>
      <c r="N47" s="803"/>
      <c r="O47" s="808"/>
      <c r="P47" s="809"/>
      <c r="Q47" s="810"/>
      <c r="R47" s="809"/>
    </row>
    <row r="48" spans="1:18" ht="12">
      <c r="A48" s="754"/>
      <c r="B48" s="811" t="s">
        <v>18</v>
      </c>
      <c r="C48" s="15">
        <v>31133</v>
      </c>
      <c r="D48" s="15"/>
      <c r="E48" s="15"/>
      <c r="F48" s="749">
        <f>SUM(C48:E48)</f>
        <v>31133</v>
      </c>
      <c r="G48" s="774"/>
      <c r="H48" s="749">
        <f t="shared" si="4"/>
        <v>31133</v>
      </c>
      <c r="I48" s="750">
        <v>20151</v>
      </c>
      <c r="J48" s="353">
        <v>10982</v>
      </c>
      <c r="K48" s="15">
        <v>8863</v>
      </c>
      <c r="L48" s="15"/>
      <c r="M48" s="803"/>
      <c r="N48" s="15">
        <v>2119</v>
      </c>
      <c r="O48" s="808"/>
      <c r="P48" s="809"/>
      <c r="Q48" s="810"/>
      <c r="R48" s="809"/>
    </row>
    <row r="49" spans="1:18" ht="24">
      <c r="A49" s="754"/>
      <c r="B49" s="811" t="s">
        <v>19</v>
      </c>
      <c r="C49" s="15">
        <v>30000</v>
      </c>
      <c r="D49" s="15"/>
      <c r="E49" s="15"/>
      <c r="F49" s="749">
        <f>SUM(C49:E49)</f>
        <v>30000</v>
      </c>
      <c r="G49" s="749"/>
      <c r="H49" s="749">
        <f t="shared" si="4"/>
        <v>30000</v>
      </c>
      <c r="I49" s="749">
        <v>26412</v>
      </c>
      <c r="J49" s="15">
        <v>3588</v>
      </c>
      <c r="K49" s="15">
        <v>540</v>
      </c>
      <c r="L49" s="15"/>
      <c r="M49" s="15"/>
      <c r="N49" s="15">
        <v>3048</v>
      </c>
      <c r="O49" s="800"/>
      <c r="P49" s="801"/>
      <c r="Q49" s="801"/>
      <c r="R49" s="801"/>
    </row>
    <row r="50" spans="1:18" ht="18.75" customHeight="1">
      <c r="A50" s="754"/>
      <c r="B50" s="812" t="s">
        <v>838</v>
      </c>
      <c r="C50" s="813">
        <f>SUM(C41:C49)</f>
        <v>366482</v>
      </c>
      <c r="D50" s="813">
        <f aca="true" t="shared" si="5" ref="D50:R50">SUM(D41:D49)</f>
        <v>0</v>
      </c>
      <c r="E50" s="813">
        <f t="shared" si="5"/>
        <v>0</v>
      </c>
      <c r="F50" s="813">
        <f t="shared" si="5"/>
        <v>366482</v>
      </c>
      <c r="G50" s="813">
        <f t="shared" si="5"/>
        <v>0</v>
      </c>
      <c r="H50" s="813">
        <f t="shared" si="5"/>
        <v>366482</v>
      </c>
      <c r="I50" s="813">
        <f t="shared" si="5"/>
        <v>134240</v>
      </c>
      <c r="J50" s="813">
        <f t="shared" si="5"/>
        <v>162391</v>
      </c>
      <c r="K50" s="813">
        <f t="shared" si="5"/>
        <v>152806</v>
      </c>
      <c r="L50" s="813"/>
      <c r="M50" s="813">
        <f t="shared" si="5"/>
        <v>0</v>
      </c>
      <c r="N50" s="813">
        <f t="shared" si="5"/>
        <v>9585</v>
      </c>
      <c r="O50" s="813">
        <f t="shared" si="5"/>
        <v>0</v>
      </c>
      <c r="P50" s="813">
        <f t="shared" si="5"/>
        <v>0</v>
      </c>
      <c r="Q50" s="813">
        <f t="shared" si="5"/>
        <v>0</v>
      </c>
      <c r="R50" s="813">
        <f t="shared" si="5"/>
        <v>69851</v>
      </c>
    </row>
    <row r="51" spans="1:18" ht="26.25" customHeight="1">
      <c r="A51" s="814"/>
      <c r="B51" s="815" t="s">
        <v>20</v>
      </c>
      <c r="C51" s="816">
        <f>SUM(C39+C50)</f>
        <v>16998949</v>
      </c>
      <c r="D51" s="816">
        <f aca="true" t="shared" si="6" ref="D51:R51">SUM(D39+D50)</f>
        <v>509452</v>
      </c>
      <c r="E51" s="816">
        <f t="shared" si="6"/>
        <v>1816532</v>
      </c>
      <c r="F51" s="816">
        <f t="shared" si="6"/>
        <v>19324933</v>
      </c>
      <c r="G51" s="816">
        <f t="shared" si="6"/>
        <v>181842</v>
      </c>
      <c r="H51" s="816">
        <f t="shared" si="6"/>
        <v>19506775</v>
      </c>
      <c r="I51" s="816">
        <f t="shared" si="6"/>
        <v>7261158</v>
      </c>
      <c r="J51" s="816">
        <f t="shared" si="6"/>
        <v>12033890</v>
      </c>
      <c r="K51" s="816">
        <f t="shared" si="6"/>
        <v>3622336</v>
      </c>
      <c r="L51" s="816">
        <f t="shared" si="6"/>
        <v>1204270</v>
      </c>
      <c r="M51" s="816">
        <f t="shared" si="6"/>
        <v>132076</v>
      </c>
      <c r="N51" s="816">
        <f t="shared" si="6"/>
        <v>7075208</v>
      </c>
      <c r="O51" s="816">
        <f t="shared" si="6"/>
        <v>1922305</v>
      </c>
      <c r="P51" s="816">
        <f t="shared" si="6"/>
        <v>9906804</v>
      </c>
      <c r="Q51" s="816">
        <f t="shared" si="6"/>
        <v>148413</v>
      </c>
      <c r="R51" s="816">
        <f t="shared" si="6"/>
        <v>211727</v>
      </c>
    </row>
  </sheetData>
  <sheetProtection/>
  <mergeCells count="17">
    <mergeCell ref="K2:N2"/>
    <mergeCell ref="F1:F3"/>
    <mergeCell ref="A1:A3"/>
    <mergeCell ref="B1:B3"/>
    <mergeCell ref="C1:C3"/>
    <mergeCell ref="D1:D3"/>
    <mergeCell ref="E1:E3"/>
    <mergeCell ref="S10:T10"/>
    <mergeCell ref="S25:T25"/>
    <mergeCell ref="S26:T26"/>
    <mergeCell ref="G1:G3"/>
    <mergeCell ref="H1:H3"/>
    <mergeCell ref="I1:I3"/>
    <mergeCell ref="J1:N1"/>
    <mergeCell ref="O1:Q1"/>
    <mergeCell ref="R1:R3"/>
    <mergeCell ref="J2:J3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&amp;CEurópai Uniós támogatással megvalósuló projektek tervezett költségei 2020. évben&amp;R11. melléklet
adatok E Ft-ban</oddHead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B1:E14"/>
  <sheetViews>
    <sheetView zoomScalePageLayoutView="0" workbookViewId="0" topLeftCell="A1">
      <selection activeCell="C6" sqref="C6"/>
    </sheetView>
  </sheetViews>
  <sheetFormatPr defaultColWidth="10.625" defaultRowHeight="12.75"/>
  <cols>
    <col min="1" max="1" width="9.375" style="665" customWidth="1"/>
    <col min="2" max="2" width="32.00390625" style="665" customWidth="1"/>
    <col min="3" max="3" width="28.00390625" style="665" customWidth="1"/>
    <col min="4" max="4" width="10.625" style="665" customWidth="1"/>
    <col min="5" max="5" width="11.625" style="665" customWidth="1"/>
    <col min="6" max="16384" width="10.625" style="665" customWidth="1"/>
  </cols>
  <sheetData>
    <row r="1" spans="2:5" ht="40.5">
      <c r="B1" s="662" t="s">
        <v>741</v>
      </c>
      <c r="C1" s="663" t="s">
        <v>807</v>
      </c>
      <c r="D1" s="664"/>
      <c r="E1" s="664"/>
    </row>
    <row r="2" spans="2:5" ht="41.25" customHeight="1">
      <c r="B2" s="666" t="s">
        <v>742</v>
      </c>
      <c r="C2" s="667" t="s">
        <v>743</v>
      </c>
      <c r="D2" s="668"/>
      <c r="E2" s="669"/>
    </row>
    <row r="3" spans="2:5" ht="31.5" customHeight="1">
      <c r="B3" s="666" t="s">
        <v>744</v>
      </c>
      <c r="C3" s="670">
        <v>5100</v>
      </c>
      <c r="D3" s="668"/>
      <c r="E3" s="669"/>
    </row>
    <row r="4" spans="2:5" ht="32.25" customHeight="1">
      <c r="B4" s="671" t="s">
        <v>745</v>
      </c>
      <c r="C4" s="723">
        <v>82248</v>
      </c>
      <c r="D4" s="668"/>
      <c r="E4" s="669"/>
    </row>
    <row r="5" spans="2:4" ht="44.25" customHeight="1">
      <c r="B5" s="671" t="s">
        <v>746</v>
      </c>
      <c r="C5" s="723">
        <v>57774</v>
      </c>
      <c r="D5" s="668"/>
    </row>
    <row r="6" spans="2:5" ht="33.75" customHeight="1">
      <c r="B6" s="666" t="s">
        <v>747</v>
      </c>
      <c r="C6" s="672"/>
      <c r="D6" s="668"/>
      <c r="E6" s="669"/>
    </row>
    <row r="7" spans="2:5" ht="13.5">
      <c r="B7" s="673" t="s">
        <v>849</v>
      </c>
      <c r="C7" s="674">
        <f>SUM(C2:C6)</f>
        <v>145122</v>
      </c>
      <c r="D7" s="664"/>
      <c r="E7" s="664"/>
    </row>
    <row r="8" spans="2:5" ht="12.75">
      <c r="B8" s="664"/>
      <c r="C8" s="675"/>
      <c r="D8" s="664"/>
      <c r="E8" s="664"/>
    </row>
    <row r="9" spans="2:5" ht="12.75">
      <c r="B9" s="664"/>
      <c r="C9" s="664"/>
      <c r="D9" s="664"/>
      <c r="E9" s="664"/>
    </row>
    <row r="10" spans="2:5" ht="12.75">
      <c r="B10" s="676" t="s">
        <v>795</v>
      </c>
      <c r="C10" s="664"/>
      <c r="D10" s="664"/>
      <c r="E10" s="664"/>
    </row>
    <row r="11" spans="2:3" ht="12.75">
      <c r="B11" s="677" t="s">
        <v>796</v>
      </c>
      <c r="C11" s="677"/>
    </row>
    <row r="12" spans="2:3" ht="12.75">
      <c r="B12" s="677" t="s">
        <v>798</v>
      </c>
      <c r="C12" s="677"/>
    </row>
    <row r="13" ht="12.75">
      <c r="B13" s="677" t="s">
        <v>797</v>
      </c>
    </row>
    <row r="14" ht="12.75">
      <c r="B14" s="677"/>
    </row>
  </sheetData>
  <sheetProtection/>
  <printOptions/>
  <pageMargins left="0.7874015748031497" right="0.7874015748031497" top="2.1653543307086616" bottom="0.984251968503937" header="1.4960629921259843" footer="0.5118110236220472"/>
  <pageSetup horizontalDpi="300" verticalDpi="300" orientation="portrait" paperSize="9" r:id="rId1"/>
  <headerFooter alignWithMargins="0">
    <oddHeader>&amp;C&amp;"Times New Roman CE,Félkövér dőlt"KÖZVETETETT TÁMOGATÁSOK JOGCÍMEI ÉS ÖSSZEGEI&amp;R&amp;"Times New Roman CE,Félkövér dőlt"12. melléklet
Adatok: ezer Ft-ban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zoomScalePageLayoutView="0" workbookViewId="0" topLeftCell="A10">
      <pane xSplit="1" topLeftCell="B1" activePane="topRight" state="frozen"/>
      <selection pane="topLeft" activeCell="A1" sqref="A1"/>
      <selection pane="topRight" activeCell="M3" sqref="M3"/>
    </sheetView>
  </sheetViews>
  <sheetFormatPr defaultColWidth="10.375" defaultRowHeight="12.75"/>
  <cols>
    <col min="1" max="1" width="30.625" style="116" customWidth="1"/>
    <col min="2" max="2" width="10.50390625" style="116" customWidth="1"/>
    <col min="3" max="3" width="10.375" style="116" customWidth="1"/>
    <col min="4" max="11" width="11.00390625" style="116" bestFit="1" customWidth="1"/>
    <col min="12" max="12" width="10.375" style="116" customWidth="1"/>
    <col min="13" max="13" width="11.00390625" style="116" bestFit="1" customWidth="1"/>
    <col min="14" max="14" width="11.875" style="116" customWidth="1"/>
    <col min="15" max="237" width="9.375" style="116" customWidth="1"/>
    <col min="238" max="238" width="30.625" style="116" customWidth="1"/>
    <col min="239" max="239" width="10.50390625" style="116" customWidth="1"/>
    <col min="240" max="240" width="30.625" style="116" customWidth="1"/>
    <col min="241" max="241" width="10.50390625" style="116" customWidth="1"/>
    <col min="242" max="254" width="10.375" style="116" customWidth="1"/>
    <col min="255" max="255" width="30.625" style="116" customWidth="1"/>
    <col min="256" max="16384" width="10.50390625" style="116" customWidth="1"/>
  </cols>
  <sheetData>
    <row r="1" spans="1:14" s="117" customFormat="1" ht="42" customHeight="1">
      <c r="A1" s="138" t="s">
        <v>1025</v>
      </c>
      <c r="B1" s="702" t="s">
        <v>775</v>
      </c>
      <c r="C1" s="123" t="s">
        <v>776</v>
      </c>
      <c r="D1" s="123" t="s">
        <v>777</v>
      </c>
      <c r="E1" s="123" t="s">
        <v>778</v>
      </c>
      <c r="F1" s="123" t="s">
        <v>779</v>
      </c>
      <c r="G1" s="123" t="s">
        <v>780</v>
      </c>
      <c r="H1" s="123" t="s">
        <v>781</v>
      </c>
      <c r="I1" s="123" t="s">
        <v>782</v>
      </c>
      <c r="J1" s="123" t="s">
        <v>783</v>
      </c>
      <c r="K1" s="123" t="s">
        <v>784</v>
      </c>
      <c r="L1" s="123" t="s">
        <v>785</v>
      </c>
      <c r="M1" s="123" t="s">
        <v>786</v>
      </c>
      <c r="N1" s="138" t="s">
        <v>1026</v>
      </c>
    </row>
    <row r="2" spans="1:14" ht="18.75" customHeight="1">
      <c r="A2" s="703" t="s">
        <v>787</v>
      </c>
      <c r="B2" s="704">
        <v>3549471</v>
      </c>
      <c r="C2" s="126">
        <v>7720582</v>
      </c>
      <c r="D2" s="126">
        <v>4819649</v>
      </c>
      <c r="E2" s="126">
        <v>8205878</v>
      </c>
      <c r="F2" s="126">
        <v>4145968</v>
      </c>
      <c r="G2" s="126">
        <v>4843340</v>
      </c>
      <c r="H2" s="126">
        <v>4273033</v>
      </c>
      <c r="I2" s="126">
        <v>3565406</v>
      </c>
      <c r="J2" s="126">
        <v>7761205</v>
      </c>
      <c r="K2" s="126">
        <v>5095435</v>
      </c>
      <c r="L2" s="126">
        <v>4141387</v>
      </c>
      <c r="M2" s="126">
        <v>3923254</v>
      </c>
      <c r="N2" s="126">
        <f>SUM(B2:M2)</f>
        <v>62044608</v>
      </c>
    </row>
    <row r="3" spans="1:14" ht="18" customHeight="1">
      <c r="A3" s="705" t="s">
        <v>788</v>
      </c>
      <c r="B3" s="704"/>
      <c r="C3" s="126"/>
      <c r="D3" s="126"/>
      <c r="E3" s="706"/>
      <c r="F3" s="126"/>
      <c r="G3" s="126"/>
      <c r="H3" s="126"/>
      <c r="I3" s="126"/>
      <c r="J3" s="126"/>
      <c r="K3" s="126"/>
      <c r="L3" s="126"/>
      <c r="M3" s="126"/>
      <c r="N3" s="126"/>
    </row>
    <row r="4" spans="1:14" ht="19.5" customHeight="1">
      <c r="A4" s="707" t="s">
        <v>1027</v>
      </c>
      <c r="B4" s="704">
        <v>11600</v>
      </c>
      <c r="C4" s="126">
        <v>11600</v>
      </c>
      <c r="D4" s="126">
        <v>11600</v>
      </c>
      <c r="E4" s="126">
        <v>11600</v>
      </c>
      <c r="F4" s="126">
        <v>9267</v>
      </c>
      <c r="G4" s="126">
        <v>1600</v>
      </c>
      <c r="H4" s="126">
        <v>1500</v>
      </c>
      <c r="I4" s="126">
        <v>1500</v>
      </c>
      <c r="J4" s="126">
        <v>1700</v>
      </c>
      <c r="K4" s="126">
        <v>1700</v>
      </c>
      <c r="L4" s="126">
        <v>1700</v>
      </c>
      <c r="M4" s="126">
        <v>1800</v>
      </c>
      <c r="N4" s="126">
        <f aca="true" t="shared" si="0" ref="N4:N22">SUM(B4:M4)</f>
        <v>67167</v>
      </c>
    </row>
    <row r="5" spans="1:14" ht="24.75" customHeight="1">
      <c r="A5" s="707" t="s">
        <v>1020</v>
      </c>
      <c r="B5" s="704">
        <v>47000</v>
      </c>
      <c r="C5" s="126">
        <v>47000</v>
      </c>
      <c r="D5" s="126">
        <v>47000</v>
      </c>
      <c r="E5" s="126">
        <v>47000</v>
      </c>
      <c r="F5" s="126">
        <v>47000</v>
      </c>
      <c r="G5" s="126">
        <v>500</v>
      </c>
      <c r="H5" s="126">
        <v>393</v>
      </c>
      <c r="I5" s="126">
        <v>47000</v>
      </c>
      <c r="J5" s="126">
        <v>47000</v>
      </c>
      <c r="K5" s="126">
        <v>47000</v>
      </c>
      <c r="L5" s="126">
        <v>47000</v>
      </c>
      <c r="M5" s="126">
        <v>47000</v>
      </c>
      <c r="N5" s="126">
        <f t="shared" si="0"/>
        <v>470893</v>
      </c>
    </row>
    <row r="6" spans="1:14" ht="12.75">
      <c r="A6" s="707" t="s">
        <v>1053</v>
      </c>
      <c r="B6" s="704">
        <v>8316</v>
      </c>
      <c r="C6" s="126">
        <v>8520</v>
      </c>
      <c r="D6" s="126">
        <v>8316</v>
      </c>
      <c r="E6" s="126">
        <v>8316</v>
      </c>
      <c r="F6" s="126">
        <v>8316</v>
      </c>
      <c r="G6" s="126">
        <v>8316</v>
      </c>
      <c r="H6" s="126">
        <v>8316</v>
      </c>
      <c r="I6" s="126">
        <v>8316</v>
      </c>
      <c r="J6" s="126">
        <v>8316</v>
      </c>
      <c r="K6" s="126">
        <v>8316</v>
      </c>
      <c r="L6" s="126">
        <v>8316</v>
      </c>
      <c r="M6" s="126">
        <v>8316</v>
      </c>
      <c r="N6" s="126">
        <f t="shared" si="0"/>
        <v>99996</v>
      </c>
    </row>
    <row r="7" spans="1:14" ht="24" customHeight="1">
      <c r="A7" s="708" t="s">
        <v>1088</v>
      </c>
      <c r="B7" s="704">
        <v>28848</v>
      </c>
      <c r="C7" s="126">
        <v>28848</v>
      </c>
      <c r="D7" s="126">
        <v>28848</v>
      </c>
      <c r="E7" s="126">
        <v>28848</v>
      </c>
      <c r="F7" s="126">
        <v>28848</v>
      </c>
      <c r="G7" s="126">
        <v>28847</v>
      </c>
      <c r="H7" s="126">
        <v>28847</v>
      </c>
      <c r="I7" s="126">
        <v>28847</v>
      </c>
      <c r="J7" s="126">
        <v>28847</v>
      </c>
      <c r="K7" s="126">
        <v>28847</v>
      </c>
      <c r="L7" s="126">
        <v>28847</v>
      </c>
      <c r="M7" s="126">
        <v>28854</v>
      </c>
      <c r="N7" s="126">
        <f t="shared" si="0"/>
        <v>346176</v>
      </c>
    </row>
    <row r="8" spans="1:14" ht="27" customHeight="1">
      <c r="A8" s="708" t="s">
        <v>1089</v>
      </c>
      <c r="B8" s="704">
        <v>1500</v>
      </c>
      <c r="C8" s="126">
        <v>1500</v>
      </c>
      <c r="D8" s="126">
        <v>1500</v>
      </c>
      <c r="E8" s="126">
        <v>1500</v>
      </c>
      <c r="F8" s="126">
        <v>1500</v>
      </c>
      <c r="G8" s="126">
        <v>1654</v>
      </c>
      <c r="H8" s="126">
        <v>1500</v>
      </c>
      <c r="I8" s="126">
        <v>1500</v>
      </c>
      <c r="J8" s="126">
        <v>2000</v>
      </c>
      <c r="K8" s="126">
        <v>1500</v>
      </c>
      <c r="L8" s="126">
        <v>1500</v>
      </c>
      <c r="M8" s="126">
        <v>1500</v>
      </c>
      <c r="N8" s="126">
        <f t="shared" si="0"/>
        <v>18654</v>
      </c>
    </row>
    <row r="9" spans="1:14" ht="12.75">
      <c r="A9" s="129" t="s">
        <v>1054</v>
      </c>
      <c r="B9" s="704">
        <v>2576</v>
      </c>
      <c r="C9" s="126">
        <v>2586</v>
      </c>
      <c r="D9" s="126">
        <v>2576</v>
      </c>
      <c r="E9" s="126">
        <v>2576</v>
      </c>
      <c r="F9" s="126">
        <v>2574</v>
      </c>
      <c r="G9" s="126">
        <v>2574</v>
      </c>
      <c r="H9" s="126">
        <v>1870</v>
      </c>
      <c r="I9" s="126">
        <v>1870</v>
      </c>
      <c r="J9" s="126">
        <v>2574</v>
      </c>
      <c r="K9" s="126">
        <v>2574</v>
      </c>
      <c r="L9" s="126">
        <v>2574</v>
      </c>
      <c r="M9" s="126">
        <v>2574</v>
      </c>
      <c r="N9" s="126">
        <f t="shared" si="0"/>
        <v>29498</v>
      </c>
    </row>
    <row r="10" spans="1:14" ht="12.75">
      <c r="A10" s="129" t="s">
        <v>1055</v>
      </c>
      <c r="B10" s="704">
        <v>3565</v>
      </c>
      <c r="C10" s="126">
        <v>3557</v>
      </c>
      <c r="D10" s="126">
        <v>3557</v>
      </c>
      <c r="E10" s="126">
        <v>3557</v>
      </c>
      <c r="F10" s="126">
        <v>3557</v>
      </c>
      <c r="G10" s="126">
        <v>2552</v>
      </c>
      <c r="H10" s="126">
        <v>2549</v>
      </c>
      <c r="I10" s="126">
        <v>3557</v>
      </c>
      <c r="J10" s="126">
        <v>3557</v>
      </c>
      <c r="K10" s="126">
        <v>3557</v>
      </c>
      <c r="L10" s="126">
        <v>3557</v>
      </c>
      <c r="M10" s="126">
        <v>3557</v>
      </c>
      <c r="N10" s="126">
        <f t="shared" si="0"/>
        <v>40679</v>
      </c>
    </row>
    <row r="11" spans="1:14" ht="12.75">
      <c r="A11" s="129" t="s">
        <v>1056</v>
      </c>
      <c r="B11" s="704">
        <v>3420</v>
      </c>
      <c r="C11" s="126">
        <v>3420</v>
      </c>
      <c r="D11" s="126">
        <v>3420</v>
      </c>
      <c r="E11" s="126">
        <v>3420</v>
      </c>
      <c r="F11" s="126">
        <v>3420</v>
      </c>
      <c r="G11" s="126">
        <v>3420</v>
      </c>
      <c r="H11" s="126">
        <v>2335</v>
      </c>
      <c r="I11" s="126">
        <v>2345</v>
      </c>
      <c r="J11" s="126">
        <v>3420</v>
      </c>
      <c r="K11" s="126">
        <v>3420</v>
      </c>
      <c r="L11" s="126">
        <v>3420</v>
      </c>
      <c r="M11" s="126">
        <v>3420</v>
      </c>
      <c r="N11" s="126">
        <f t="shared" si="0"/>
        <v>38880</v>
      </c>
    </row>
    <row r="12" spans="1:14" ht="15" customHeight="1">
      <c r="A12" s="129" t="s">
        <v>1057</v>
      </c>
      <c r="B12" s="704">
        <v>2865</v>
      </c>
      <c r="C12" s="126">
        <v>2865</v>
      </c>
      <c r="D12" s="126">
        <v>2865</v>
      </c>
      <c r="E12" s="126">
        <v>2865</v>
      </c>
      <c r="F12" s="126">
        <v>2865</v>
      </c>
      <c r="G12" s="126">
        <v>2865</v>
      </c>
      <c r="H12" s="126">
        <v>1933</v>
      </c>
      <c r="I12" s="126">
        <v>1932</v>
      </c>
      <c r="J12" s="703">
        <v>2865</v>
      </c>
      <c r="K12" s="126">
        <v>2865</v>
      </c>
      <c r="L12" s="126">
        <v>2865</v>
      </c>
      <c r="M12" s="126">
        <v>2865</v>
      </c>
      <c r="N12" s="126">
        <f t="shared" si="0"/>
        <v>32515</v>
      </c>
    </row>
    <row r="13" spans="1:14" ht="22.5" customHeight="1">
      <c r="A13" s="708" t="s">
        <v>1090</v>
      </c>
      <c r="B13" s="704"/>
      <c r="C13" s="126"/>
      <c r="D13" s="126">
        <v>3123</v>
      </c>
      <c r="E13" s="703"/>
      <c r="F13" s="126"/>
      <c r="G13" s="126"/>
      <c r="H13" s="126">
        <v>3123</v>
      </c>
      <c r="I13" s="126"/>
      <c r="J13" s="126">
        <v>3123</v>
      </c>
      <c r="K13" s="126"/>
      <c r="L13" s="126"/>
      <c r="M13" s="126">
        <v>3123</v>
      </c>
      <c r="N13" s="126">
        <f t="shared" si="0"/>
        <v>12492</v>
      </c>
    </row>
    <row r="14" spans="1:14" ht="17.25" customHeight="1">
      <c r="A14" s="709" t="s">
        <v>1050</v>
      </c>
      <c r="B14" s="704">
        <v>38130</v>
      </c>
      <c r="C14" s="126">
        <v>33427</v>
      </c>
      <c r="D14" s="126">
        <v>38000</v>
      </c>
      <c r="E14" s="126">
        <v>38000</v>
      </c>
      <c r="F14" s="126">
        <v>31403</v>
      </c>
      <c r="G14" s="126">
        <v>23000</v>
      </c>
      <c r="H14" s="126">
        <v>7000</v>
      </c>
      <c r="I14" s="126">
        <v>8000</v>
      </c>
      <c r="J14" s="126">
        <v>8000</v>
      </c>
      <c r="K14" s="126">
        <v>8000</v>
      </c>
      <c r="L14" s="126">
        <v>9186</v>
      </c>
      <c r="M14" s="126">
        <v>7000</v>
      </c>
      <c r="N14" s="126">
        <f t="shared" si="0"/>
        <v>249146</v>
      </c>
    </row>
    <row r="15" spans="1:14" ht="25.5" customHeight="1">
      <c r="A15" s="708" t="s">
        <v>1058</v>
      </c>
      <c r="B15" s="704">
        <v>30</v>
      </c>
      <c r="C15" s="126">
        <v>35</v>
      </c>
      <c r="D15" s="126">
        <v>40</v>
      </c>
      <c r="E15" s="126">
        <v>80</v>
      </c>
      <c r="F15" s="126">
        <v>100</v>
      </c>
      <c r="G15" s="126">
        <v>120</v>
      </c>
      <c r="H15" s="126">
        <v>120</v>
      </c>
      <c r="I15" s="126">
        <v>125</v>
      </c>
      <c r="J15" s="126">
        <v>200</v>
      </c>
      <c r="K15" s="126">
        <v>200</v>
      </c>
      <c r="L15" s="126">
        <v>200</v>
      </c>
      <c r="M15" s="126">
        <v>250</v>
      </c>
      <c r="N15" s="126">
        <f t="shared" si="0"/>
        <v>1500</v>
      </c>
    </row>
    <row r="16" spans="1:14" ht="17.25" customHeight="1">
      <c r="A16" s="129" t="s">
        <v>1051</v>
      </c>
      <c r="B16" s="704">
        <v>2561</v>
      </c>
      <c r="C16" s="126">
        <v>1700</v>
      </c>
      <c r="D16" s="126">
        <v>1500</v>
      </c>
      <c r="E16" s="126">
        <v>1500</v>
      </c>
      <c r="F16" s="126">
        <v>1500</v>
      </c>
      <c r="G16" s="126">
        <v>1900</v>
      </c>
      <c r="H16" s="126">
        <v>5500</v>
      </c>
      <c r="I16" s="126">
        <v>1800</v>
      </c>
      <c r="J16" s="126">
        <v>1900</v>
      </c>
      <c r="K16" s="126">
        <v>5500</v>
      </c>
      <c r="L16" s="126">
        <v>3025</v>
      </c>
      <c r="M16" s="126">
        <v>1800</v>
      </c>
      <c r="N16" s="126">
        <f t="shared" si="0"/>
        <v>30186</v>
      </c>
    </row>
    <row r="17" spans="1:14" ht="12.75">
      <c r="A17" s="129" t="s">
        <v>1052</v>
      </c>
      <c r="B17" s="704">
        <v>7167</v>
      </c>
      <c r="C17" s="126">
        <v>9000</v>
      </c>
      <c r="D17" s="126">
        <v>22283</v>
      </c>
      <c r="E17" s="126">
        <v>14344</v>
      </c>
      <c r="F17" s="126">
        <v>19675</v>
      </c>
      <c r="G17" s="126">
        <v>12210</v>
      </c>
      <c r="H17" s="126">
        <v>13000</v>
      </c>
      <c r="I17" s="126">
        <v>15000</v>
      </c>
      <c r="J17" s="126">
        <v>17153</v>
      </c>
      <c r="K17" s="126">
        <v>12000</v>
      </c>
      <c r="L17" s="126">
        <v>16900</v>
      </c>
      <c r="M17" s="126">
        <v>12758</v>
      </c>
      <c r="N17" s="126">
        <f t="shared" si="0"/>
        <v>171490</v>
      </c>
    </row>
    <row r="18" spans="1:14" ht="16.5" customHeight="1">
      <c r="A18" s="129" t="s">
        <v>1059</v>
      </c>
      <c r="B18" s="704">
        <v>27500</v>
      </c>
      <c r="C18" s="126">
        <v>27500</v>
      </c>
      <c r="D18" s="126">
        <v>10000</v>
      </c>
      <c r="E18" s="126">
        <v>8000</v>
      </c>
      <c r="F18" s="126">
        <v>8000</v>
      </c>
      <c r="G18" s="126">
        <v>15000</v>
      </c>
      <c r="H18" s="126">
        <v>15000</v>
      </c>
      <c r="I18" s="126">
        <v>16000</v>
      </c>
      <c r="J18" s="126">
        <v>33000</v>
      </c>
      <c r="K18" s="126">
        <v>60000</v>
      </c>
      <c r="L18" s="126">
        <v>60000</v>
      </c>
      <c r="M18" s="126">
        <v>68257</v>
      </c>
      <c r="N18" s="126">
        <f t="shared" si="0"/>
        <v>348257</v>
      </c>
    </row>
    <row r="19" spans="1:14" ht="19.5" customHeight="1">
      <c r="A19" s="129" t="s">
        <v>1060</v>
      </c>
      <c r="B19" s="704">
        <v>6100</v>
      </c>
      <c r="C19" s="126">
        <v>6100</v>
      </c>
      <c r="D19" s="126">
        <v>1000</v>
      </c>
      <c r="E19" s="126">
        <v>1000</v>
      </c>
      <c r="F19" s="126">
        <v>1000</v>
      </c>
      <c r="G19" s="126">
        <v>1000</v>
      </c>
      <c r="H19" s="126">
        <v>1000</v>
      </c>
      <c r="I19" s="126">
        <v>0</v>
      </c>
      <c r="J19" s="126">
        <v>4000</v>
      </c>
      <c r="K19" s="126">
        <v>8000</v>
      </c>
      <c r="L19" s="126">
        <v>11000</v>
      </c>
      <c r="M19" s="126">
        <v>11965</v>
      </c>
      <c r="N19" s="126">
        <f t="shared" si="0"/>
        <v>52165</v>
      </c>
    </row>
    <row r="20" spans="1:14" ht="17.25" customHeight="1">
      <c r="A20" s="129" t="s">
        <v>1092</v>
      </c>
      <c r="B20" s="704">
        <v>11187</v>
      </c>
      <c r="C20" s="126">
        <v>10887</v>
      </c>
      <c r="D20" s="126">
        <v>11658</v>
      </c>
      <c r="E20" s="126">
        <v>7256</v>
      </c>
      <c r="F20" s="126">
        <v>1720</v>
      </c>
      <c r="G20" s="126">
        <v>7188</v>
      </c>
      <c r="H20" s="126">
        <v>2282</v>
      </c>
      <c r="I20" s="126">
        <v>2282</v>
      </c>
      <c r="J20" s="126">
        <v>5993</v>
      </c>
      <c r="K20" s="126">
        <v>1882</v>
      </c>
      <c r="L20" s="126">
        <v>382</v>
      </c>
      <c r="M20" s="126">
        <v>12594</v>
      </c>
      <c r="N20" s="126">
        <f t="shared" si="0"/>
        <v>75311</v>
      </c>
    </row>
    <row r="21" spans="1:14" ht="18.75" customHeight="1">
      <c r="A21" s="129" t="s">
        <v>1097</v>
      </c>
      <c r="B21" s="704">
        <v>9037</v>
      </c>
      <c r="C21" s="126">
        <v>9037</v>
      </c>
      <c r="D21" s="126">
        <v>9037</v>
      </c>
      <c r="E21" s="126">
        <v>9037</v>
      </c>
      <c r="F21" s="126">
        <v>9037</v>
      </c>
      <c r="G21" s="126">
        <v>9037</v>
      </c>
      <c r="H21" s="126">
        <v>9037</v>
      </c>
      <c r="I21" s="126">
        <v>9036</v>
      </c>
      <c r="J21" s="126">
        <v>9036</v>
      </c>
      <c r="K21" s="126">
        <v>9036</v>
      </c>
      <c r="L21" s="126">
        <v>9036</v>
      </c>
      <c r="M21" s="126">
        <v>9036</v>
      </c>
      <c r="N21" s="126">
        <f t="shared" si="0"/>
        <v>108439</v>
      </c>
    </row>
    <row r="22" spans="1:14" ht="13.5" customHeight="1">
      <c r="A22" s="139" t="s">
        <v>789</v>
      </c>
      <c r="B22" s="715">
        <f aca="true" t="shared" si="1" ref="B22:M22">SUM(B2:B21)</f>
        <v>3760873</v>
      </c>
      <c r="C22" s="715">
        <f t="shared" si="1"/>
        <v>7928164</v>
      </c>
      <c r="D22" s="715">
        <f t="shared" si="1"/>
        <v>5025972</v>
      </c>
      <c r="E22" s="715">
        <f t="shared" si="1"/>
        <v>8394777</v>
      </c>
      <c r="F22" s="715">
        <f t="shared" si="1"/>
        <v>4325750</v>
      </c>
      <c r="G22" s="715">
        <f t="shared" si="1"/>
        <v>4965123</v>
      </c>
      <c r="H22" s="715">
        <f t="shared" si="1"/>
        <v>4378338</v>
      </c>
      <c r="I22" s="715">
        <f t="shared" si="1"/>
        <v>3714516</v>
      </c>
      <c r="J22" s="715">
        <f t="shared" si="1"/>
        <v>7943889</v>
      </c>
      <c r="K22" s="715">
        <f t="shared" si="1"/>
        <v>5299832</v>
      </c>
      <c r="L22" s="715">
        <f t="shared" si="1"/>
        <v>4350895</v>
      </c>
      <c r="M22" s="715">
        <f t="shared" si="1"/>
        <v>4149923</v>
      </c>
      <c r="N22" s="716">
        <f t="shared" si="0"/>
        <v>64238052</v>
      </c>
    </row>
  </sheetData>
  <sheetProtection/>
  <printOptions horizontalCentered="1"/>
  <pageMargins left="0.2755905511811024" right="0.35433070866141736" top="1.220472440944882" bottom="0.7874015748031497" header="0.8661417322834646" footer="0.5118110236220472"/>
  <pageSetup fitToHeight="1" fitToWidth="1" horizontalDpi="300" verticalDpi="300" orientation="landscape" paperSize="9" scale="91" r:id="rId1"/>
  <headerFooter alignWithMargins="0">
    <oddHeader>&amp;C&amp;"Times New Roman,Félkövér dőlt"ZALAEGERSZEG MEGYEI JOGÚ VÁROS 2020. ÉVI BEVÉTELI ELŐIRÁNYZATAI NAK 
FELHASZNÁLÁSI ÜTEMTERVE&amp;R&amp;"Times New Roman,Félkövér dőlt"13.a melléklet
Adatok: ezer Ft-ban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M3" sqref="M3"/>
    </sheetView>
  </sheetViews>
  <sheetFormatPr defaultColWidth="9.00390625" defaultRowHeight="12.75"/>
  <cols>
    <col min="1" max="1" width="30.625" style="116" customWidth="1"/>
    <col min="2" max="2" width="10.50390625" style="116" customWidth="1"/>
    <col min="3" max="6" width="10.375" style="116" customWidth="1"/>
    <col min="7" max="8" width="10.50390625" style="116" customWidth="1"/>
    <col min="9" max="9" width="10.875" style="116" customWidth="1"/>
    <col min="10" max="10" width="11.125" style="116" customWidth="1"/>
    <col min="11" max="11" width="10.625" style="116" customWidth="1"/>
    <col min="12" max="12" width="10.50390625" style="116" customWidth="1"/>
    <col min="13" max="13" width="11.625" style="116" customWidth="1"/>
    <col min="14" max="14" width="12.875" style="116" customWidth="1"/>
    <col min="15" max="16384" width="9.375" style="116" customWidth="1"/>
  </cols>
  <sheetData>
    <row r="1" spans="1:14" s="117" customFormat="1" ht="42" customHeight="1">
      <c r="A1" s="138" t="s">
        <v>1025</v>
      </c>
      <c r="B1" s="123" t="s">
        <v>775</v>
      </c>
      <c r="C1" s="123" t="s">
        <v>776</v>
      </c>
      <c r="D1" s="123" t="s">
        <v>777</v>
      </c>
      <c r="E1" s="123" t="s">
        <v>778</v>
      </c>
      <c r="F1" s="123" t="s">
        <v>779</v>
      </c>
      <c r="G1" s="123" t="s">
        <v>780</v>
      </c>
      <c r="H1" s="123" t="s">
        <v>781</v>
      </c>
      <c r="I1" s="123" t="s">
        <v>782</v>
      </c>
      <c r="J1" s="123" t="s">
        <v>783</v>
      </c>
      <c r="K1" s="123" t="s">
        <v>784</v>
      </c>
      <c r="L1" s="123" t="s">
        <v>785</v>
      </c>
      <c r="M1" s="123" t="s">
        <v>786</v>
      </c>
      <c r="N1" s="138" t="s">
        <v>1026</v>
      </c>
    </row>
    <row r="2" spans="1:14" ht="15" customHeight="1">
      <c r="A2" s="703" t="s">
        <v>790</v>
      </c>
      <c r="B2" s="126">
        <v>306431</v>
      </c>
      <c r="C2" s="126">
        <v>351883</v>
      </c>
      <c r="D2" s="126">
        <v>539823</v>
      </c>
      <c r="E2" s="126">
        <v>351883</v>
      </c>
      <c r="F2" s="126">
        <v>379883</v>
      </c>
      <c r="G2" s="126">
        <v>539946</v>
      </c>
      <c r="H2" s="126">
        <v>376883</v>
      </c>
      <c r="I2" s="126">
        <v>277883</v>
      </c>
      <c r="J2" s="126">
        <v>551227</v>
      </c>
      <c r="K2" s="126">
        <v>416883</v>
      </c>
      <c r="L2" s="126">
        <v>426883</v>
      </c>
      <c r="M2" s="126">
        <v>575114</v>
      </c>
      <c r="N2" s="126">
        <f>SUM(B2:M2)</f>
        <v>5094722</v>
      </c>
    </row>
    <row r="3" spans="1:14" ht="15" customHeight="1">
      <c r="A3" s="703" t="s">
        <v>791</v>
      </c>
      <c r="B3" s="717">
        <v>2791851</v>
      </c>
      <c r="C3" s="717">
        <v>6868499</v>
      </c>
      <c r="D3" s="717">
        <v>3802407</v>
      </c>
      <c r="E3" s="717">
        <v>7367211</v>
      </c>
      <c r="F3" s="717">
        <v>3220071</v>
      </c>
      <c r="G3" s="126">
        <v>3744609</v>
      </c>
      <c r="H3" s="126">
        <v>3403056</v>
      </c>
      <c r="I3" s="126">
        <v>2875817</v>
      </c>
      <c r="J3" s="126">
        <v>6805907</v>
      </c>
      <c r="K3" s="126">
        <v>4223713</v>
      </c>
      <c r="L3" s="126">
        <v>3269119</v>
      </c>
      <c r="M3" s="126">
        <v>2915051</v>
      </c>
      <c r="N3" s="126">
        <f>SUM(B3:M3)</f>
        <v>51287311</v>
      </c>
    </row>
    <row r="4" spans="1:14" ht="28.5" customHeight="1">
      <c r="A4" s="139" t="s">
        <v>792</v>
      </c>
      <c r="B4" s="718">
        <f aca="true" t="shared" si="0" ref="B4:N4">SUM(B2:B3)</f>
        <v>3098282</v>
      </c>
      <c r="C4" s="718">
        <f t="shared" si="0"/>
        <v>7220382</v>
      </c>
      <c r="D4" s="718">
        <f t="shared" si="0"/>
        <v>4342230</v>
      </c>
      <c r="E4" s="718">
        <f t="shared" si="0"/>
        <v>7719094</v>
      </c>
      <c r="F4" s="718">
        <f t="shared" si="0"/>
        <v>3599954</v>
      </c>
      <c r="G4" s="718">
        <f t="shared" si="0"/>
        <v>4284555</v>
      </c>
      <c r="H4" s="718">
        <f t="shared" si="0"/>
        <v>3779939</v>
      </c>
      <c r="I4" s="718">
        <f t="shared" si="0"/>
        <v>3153700</v>
      </c>
      <c r="J4" s="718">
        <f t="shared" si="0"/>
        <v>7357134</v>
      </c>
      <c r="K4" s="718">
        <f t="shared" si="0"/>
        <v>4640596</v>
      </c>
      <c r="L4" s="718">
        <f t="shared" si="0"/>
        <v>3696002</v>
      </c>
      <c r="M4" s="718">
        <f t="shared" si="0"/>
        <v>3490165</v>
      </c>
      <c r="N4" s="718">
        <f t="shared" si="0"/>
        <v>56382033</v>
      </c>
    </row>
    <row r="5" spans="1:14" ht="17.25" customHeight="1">
      <c r="A5" s="705" t="s">
        <v>788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</row>
    <row r="6" spans="1:14" ht="15" customHeight="1">
      <c r="A6" s="707" t="s">
        <v>1027</v>
      </c>
      <c r="B6" s="126">
        <v>129036</v>
      </c>
      <c r="C6" s="126">
        <v>162573</v>
      </c>
      <c r="D6" s="126">
        <v>134575</v>
      </c>
      <c r="E6" s="126">
        <v>132695</v>
      </c>
      <c r="F6" s="126">
        <v>176115</v>
      </c>
      <c r="G6" s="126">
        <v>133235</v>
      </c>
      <c r="H6" s="126">
        <v>133355</v>
      </c>
      <c r="I6" s="126">
        <v>134475</v>
      </c>
      <c r="J6" s="126">
        <v>132595</v>
      </c>
      <c r="K6" s="126">
        <v>131915</v>
      </c>
      <c r="L6" s="126">
        <v>132235</v>
      </c>
      <c r="M6" s="126">
        <v>132471</v>
      </c>
      <c r="N6" s="126">
        <f aca="true" t="shared" si="1" ref="N6:N24">SUM(B6:M6)</f>
        <v>1665275</v>
      </c>
    </row>
    <row r="7" spans="1:14" ht="24">
      <c r="A7" s="707" t="s">
        <v>1020</v>
      </c>
      <c r="B7" s="126">
        <v>98212</v>
      </c>
      <c r="C7" s="126">
        <v>104463</v>
      </c>
      <c r="D7" s="126">
        <v>103206</v>
      </c>
      <c r="E7" s="126">
        <v>103206</v>
      </c>
      <c r="F7" s="126">
        <v>103206</v>
      </c>
      <c r="G7" s="126">
        <v>98306</v>
      </c>
      <c r="H7" s="126">
        <v>58206</v>
      </c>
      <c r="I7" s="126">
        <v>16306</v>
      </c>
      <c r="J7" s="126">
        <v>18206</v>
      </c>
      <c r="K7" s="126">
        <v>100764</v>
      </c>
      <c r="L7" s="126">
        <v>99049</v>
      </c>
      <c r="M7" s="126">
        <v>98206</v>
      </c>
      <c r="N7" s="126">
        <f t="shared" si="1"/>
        <v>1001336</v>
      </c>
    </row>
    <row r="8" spans="1:14" ht="12.75">
      <c r="A8" s="707" t="s">
        <v>1053</v>
      </c>
      <c r="B8" s="126">
        <v>51847</v>
      </c>
      <c r="C8" s="126">
        <v>53128</v>
      </c>
      <c r="D8" s="126">
        <v>51847</v>
      </c>
      <c r="E8" s="126">
        <v>51947</v>
      </c>
      <c r="F8" s="126">
        <v>51847</v>
      </c>
      <c r="G8" s="126">
        <v>51847</v>
      </c>
      <c r="H8" s="126">
        <v>51847</v>
      </c>
      <c r="I8" s="126">
        <v>51947</v>
      </c>
      <c r="J8" s="126">
        <v>51847</v>
      </c>
      <c r="K8" s="126">
        <v>51847</v>
      </c>
      <c r="L8" s="126">
        <v>52047</v>
      </c>
      <c r="M8" s="126">
        <v>51847</v>
      </c>
      <c r="N8" s="126">
        <f t="shared" si="1"/>
        <v>623845</v>
      </c>
    </row>
    <row r="9" spans="1:14" ht="24" customHeight="1">
      <c r="A9" s="708" t="s">
        <v>1088</v>
      </c>
      <c r="B9" s="126">
        <v>37169</v>
      </c>
      <c r="C9" s="126">
        <v>38326</v>
      </c>
      <c r="D9" s="126">
        <v>37169</v>
      </c>
      <c r="E9" s="126">
        <v>37269</v>
      </c>
      <c r="F9" s="126">
        <v>37274</v>
      </c>
      <c r="G9" s="126">
        <v>37169</v>
      </c>
      <c r="H9" s="126">
        <v>37169</v>
      </c>
      <c r="I9" s="126">
        <v>38269</v>
      </c>
      <c r="J9" s="126">
        <v>37169</v>
      </c>
      <c r="K9" s="126">
        <v>37169</v>
      </c>
      <c r="L9" s="126">
        <v>37269</v>
      </c>
      <c r="M9" s="126">
        <v>37192</v>
      </c>
      <c r="N9" s="126">
        <f t="shared" si="1"/>
        <v>448613</v>
      </c>
    </row>
    <row r="10" spans="1:14" ht="24">
      <c r="A10" s="708" t="s">
        <v>1089</v>
      </c>
      <c r="B10" s="126">
        <v>18411</v>
      </c>
      <c r="C10" s="126">
        <v>18507</v>
      </c>
      <c r="D10" s="126">
        <v>18407</v>
      </c>
      <c r="E10" s="126">
        <v>18607</v>
      </c>
      <c r="F10" s="126">
        <v>18407</v>
      </c>
      <c r="G10" s="126">
        <v>18407</v>
      </c>
      <c r="H10" s="126">
        <v>18241</v>
      </c>
      <c r="I10" s="126">
        <v>18341</v>
      </c>
      <c r="J10" s="126">
        <v>18241</v>
      </c>
      <c r="K10" s="126">
        <v>18241</v>
      </c>
      <c r="L10" s="126">
        <v>18341</v>
      </c>
      <c r="M10" s="126">
        <v>18248</v>
      </c>
      <c r="N10" s="126">
        <f t="shared" si="1"/>
        <v>220399</v>
      </c>
    </row>
    <row r="11" spans="1:14" ht="12.75">
      <c r="A11" s="129" t="s">
        <v>1054</v>
      </c>
      <c r="B11" s="126">
        <v>30208</v>
      </c>
      <c r="C11" s="126">
        <v>30371</v>
      </c>
      <c r="D11" s="126">
        <v>30308</v>
      </c>
      <c r="E11" s="126">
        <v>30208</v>
      </c>
      <c r="F11" s="126">
        <v>30308</v>
      </c>
      <c r="G11" s="126">
        <v>30208</v>
      </c>
      <c r="H11" s="126">
        <v>27550</v>
      </c>
      <c r="I11" s="126">
        <v>27649</v>
      </c>
      <c r="J11" s="126">
        <v>30208</v>
      </c>
      <c r="K11" s="126">
        <v>30308</v>
      </c>
      <c r="L11" s="126">
        <v>30258</v>
      </c>
      <c r="M11" s="126">
        <v>30208</v>
      </c>
      <c r="N11" s="126">
        <f t="shared" si="1"/>
        <v>357792</v>
      </c>
    </row>
    <row r="12" spans="1:14" ht="12.75">
      <c r="A12" s="129" t="s">
        <v>1055</v>
      </c>
      <c r="B12" s="126">
        <v>28546</v>
      </c>
      <c r="C12" s="126">
        <v>28696</v>
      </c>
      <c r="D12" s="126">
        <v>28645</v>
      </c>
      <c r="E12" s="126">
        <v>28546</v>
      </c>
      <c r="F12" s="126">
        <v>28643</v>
      </c>
      <c r="G12" s="126">
        <v>24794</v>
      </c>
      <c r="H12" s="126">
        <v>24794</v>
      </c>
      <c r="I12" s="126">
        <v>28640</v>
      </c>
      <c r="J12" s="126">
        <v>28543</v>
      </c>
      <c r="K12" s="126">
        <v>28643</v>
      </c>
      <c r="L12" s="126">
        <v>28593</v>
      </c>
      <c r="M12" s="126">
        <v>28543</v>
      </c>
      <c r="N12" s="126">
        <f t="shared" si="1"/>
        <v>335626</v>
      </c>
    </row>
    <row r="13" spans="1:14" ht="12.75">
      <c r="A13" s="129" t="s">
        <v>1056</v>
      </c>
      <c r="B13" s="126">
        <v>32376</v>
      </c>
      <c r="C13" s="126">
        <v>32520</v>
      </c>
      <c r="D13" s="126">
        <v>32470</v>
      </c>
      <c r="E13" s="126">
        <v>32370</v>
      </c>
      <c r="F13" s="126">
        <v>32470</v>
      </c>
      <c r="G13" s="126">
        <v>32370</v>
      </c>
      <c r="H13" s="126">
        <v>27963</v>
      </c>
      <c r="I13" s="126">
        <v>28071</v>
      </c>
      <c r="J13" s="126">
        <v>32370</v>
      </c>
      <c r="K13" s="126">
        <v>32470</v>
      </c>
      <c r="L13" s="126">
        <v>32420</v>
      </c>
      <c r="M13" s="126">
        <v>32373</v>
      </c>
      <c r="N13" s="126">
        <f t="shared" si="1"/>
        <v>380243</v>
      </c>
    </row>
    <row r="14" spans="1:14" ht="14.25" customHeight="1">
      <c r="A14" s="129" t="s">
        <v>1057</v>
      </c>
      <c r="B14" s="126">
        <v>28939</v>
      </c>
      <c r="C14" s="126">
        <v>29079</v>
      </c>
      <c r="D14" s="126">
        <v>29029</v>
      </c>
      <c r="E14" s="126">
        <v>28929</v>
      </c>
      <c r="F14" s="126">
        <v>29029</v>
      </c>
      <c r="G14" s="126">
        <v>28929</v>
      </c>
      <c r="H14" s="126">
        <v>25898</v>
      </c>
      <c r="I14" s="126">
        <v>25988</v>
      </c>
      <c r="J14" s="126">
        <v>28929</v>
      </c>
      <c r="K14" s="126">
        <v>29029</v>
      </c>
      <c r="L14" s="126">
        <v>28979</v>
      </c>
      <c r="M14" s="126">
        <v>28929</v>
      </c>
      <c r="N14" s="126">
        <f t="shared" si="1"/>
        <v>341686</v>
      </c>
    </row>
    <row r="15" spans="1:14" ht="11.25" customHeight="1">
      <c r="A15" s="129" t="s">
        <v>1090</v>
      </c>
      <c r="B15" s="126">
        <v>3894</v>
      </c>
      <c r="C15" s="126">
        <v>4408</v>
      </c>
      <c r="D15" s="126">
        <v>4692</v>
      </c>
      <c r="E15" s="126">
        <v>4408</v>
      </c>
      <c r="F15" s="126">
        <v>4407</v>
      </c>
      <c r="G15" s="126">
        <v>4667</v>
      </c>
      <c r="H15" s="126">
        <v>4407</v>
      </c>
      <c r="I15" s="126">
        <v>4337</v>
      </c>
      <c r="J15" s="126">
        <v>4621</v>
      </c>
      <c r="K15" s="126">
        <v>4337</v>
      </c>
      <c r="L15" s="126">
        <v>4336</v>
      </c>
      <c r="M15" s="126">
        <v>4703</v>
      </c>
      <c r="N15" s="126">
        <f t="shared" si="1"/>
        <v>53217</v>
      </c>
    </row>
    <row r="16" spans="1:14" ht="16.5" customHeight="1">
      <c r="A16" s="709" t="s">
        <v>1050</v>
      </c>
      <c r="B16" s="126">
        <v>38130</v>
      </c>
      <c r="C16" s="126">
        <v>48145</v>
      </c>
      <c r="D16" s="126">
        <v>50611</v>
      </c>
      <c r="E16" s="126">
        <v>43020</v>
      </c>
      <c r="F16" s="126">
        <v>41020</v>
      </c>
      <c r="G16" s="126">
        <v>37020</v>
      </c>
      <c r="H16" s="126">
        <v>37020</v>
      </c>
      <c r="I16" s="126">
        <v>37020</v>
      </c>
      <c r="J16" s="126">
        <v>41020</v>
      </c>
      <c r="K16" s="126">
        <v>37020</v>
      </c>
      <c r="L16" s="126">
        <v>37020</v>
      </c>
      <c r="M16" s="126">
        <v>37020</v>
      </c>
      <c r="N16" s="126">
        <f t="shared" si="1"/>
        <v>484066</v>
      </c>
    </row>
    <row r="17" spans="1:14" ht="23.25" customHeight="1">
      <c r="A17" s="708" t="s">
        <v>1058</v>
      </c>
      <c r="B17" s="126">
        <v>1662</v>
      </c>
      <c r="C17" s="126">
        <v>1757</v>
      </c>
      <c r="D17" s="126">
        <v>1757</v>
      </c>
      <c r="E17" s="126">
        <v>1757</v>
      </c>
      <c r="F17" s="126">
        <v>1757</v>
      </c>
      <c r="G17" s="126">
        <v>1757</v>
      </c>
      <c r="H17" s="126">
        <v>1757</v>
      </c>
      <c r="I17" s="126">
        <v>1812</v>
      </c>
      <c r="J17" s="126">
        <v>1732</v>
      </c>
      <c r="K17" s="126">
        <v>1732</v>
      </c>
      <c r="L17" s="126">
        <v>1732</v>
      </c>
      <c r="M17" s="126">
        <v>1746</v>
      </c>
      <c r="N17" s="126">
        <f t="shared" si="1"/>
        <v>20958</v>
      </c>
    </row>
    <row r="18" spans="1:14" ht="12.75">
      <c r="A18" s="129" t="s">
        <v>1051</v>
      </c>
      <c r="B18" s="126">
        <v>38220</v>
      </c>
      <c r="C18" s="126">
        <v>28867</v>
      </c>
      <c r="D18" s="126">
        <v>40370</v>
      </c>
      <c r="E18" s="126">
        <v>41490</v>
      </c>
      <c r="F18" s="126">
        <v>39220</v>
      </c>
      <c r="G18" s="126">
        <v>43832</v>
      </c>
      <c r="H18" s="126">
        <v>32850</v>
      </c>
      <c r="I18" s="126">
        <v>30120</v>
      </c>
      <c r="J18" s="126">
        <v>29220</v>
      </c>
      <c r="K18" s="126">
        <v>32120</v>
      </c>
      <c r="L18" s="126">
        <v>32072</v>
      </c>
      <c r="M18" s="126">
        <v>30120</v>
      </c>
      <c r="N18" s="126">
        <f t="shared" si="1"/>
        <v>418501</v>
      </c>
    </row>
    <row r="19" spans="1:14" ht="12.75">
      <c r="A19" s="129" t="s">
        <v>1052</v>
      </c>
      <c r="B19" s="126">
        <v>31200</v>
      </c>
      <c r="C19" s="126">
        <v>32200</v>
      </c>
      <c r="D19" s="126">
        <v>23461</v>
      </c>
      <c r="E19" s="126">
        <v>23589</v>
      </c>
      <c r="F19" s="126">
        <v>34471</v>
      </c>
      <c r="G19" s="126">
        <v>33300</v>
      </c>
      <c r="H19" s="126">
        <v>33200</v>
      </c>
      <c r="I19" s="126">
        <v>33700</v>
      </c>
      <c r="J19" s="126">
        <v>32900</v>
      </c>
      <c r="K19" s="126">
        <v>29000</v>
      </c>
      <c r="L19" s="126">
        <v>25900</v>
      </c>
      <c r="M19" s="126">
        <v>26300</v>
      </c>
      <c r="N19" s="126">
        <f t="shared" si="1"/>
        <v>359221</v>
      </c>
    </row>
    <row r="20" spans="1:14" ht="15" customHeight="1">
      <c r="A20" s="129" t="s">
        <v>1059</v>
      </c>
      <c r="B20" s="126">
        <v>62000</v>
      </c>
      <c r="C20" s="126">
        <v>62000</v>
      </c>
      <c r="D20" s="126">
        <v>66000</v>
      </c>
      <c r="E20" s="126">
        <v>66000</v>
      </c>
      <c r="F20" s="126">
        <v>66000</v>
      </c>
      <c r="G20" s="126">
        <v>73000</v>
      </c>
      <c r="H20" s="126">
        <v>53000</v>
      </c>
      <c r="I20" s="126">
        <v>54000</v>
      </c>
      <c r="J20" s="126">
        <v>64513</v>
      </c>
      <c r="K20" s="126">
        <v>60000</v>
      </c>
      <c r="L20" s="126">
        <v>60000</v>
      </c>
      <c r="M20" s="126">
        <v>68257</v>
      </c>
      <c r="N20" s="126">
        <f t="shared" si="1"/>
        <v>754770</v>
      </c>
    </row>
    <row r="21" spans="1:14" ht="15.75" customHeight="1">
      <c r="A21" s="129" t="s">
        <v>1060</v>
      </c>
      <c r="B21" s="126">
        <v>11600</v>
      </c>
      <c r="C21" s="126">
        <v>11600</v>
      </c>
      <c r="D21" s="126">
        <v>10500</v>
      </c>
      <c r="E21" s="126">
        <v>10500</v>
      </c>
      <c r="F21" s="126">
        <v>10500</v>
      </c>
      <c r="G21" s="126">
        <v>10585</v>
      </c>
      <c r="H21" s="126">
        <v>10000</v>
      </c>
      <c r="I21" s="126">
        <v>9000</v>
      </c>
      <c r="J21" s="126">
        <v>13500</v>
      </c>
      <c r="K21" s="126">
        <v>13500</v>
      </c>
      <c r="L21" s="126">
        <v>13500</v>
      </c>
      <c r="M21" s="126">
        <v>11965</v>
      </c>
      <c r="N21" s="126">
        <f t="shared" si="1"/>
        <v>136750</v>
      </c>
    </row>
    <row r="22" spans="1:14" ht="14.25" customHeight="1">
      <c r="A22" s="129" t="s">
        <v>1092</v>
      </c>
      <c r="B22" s="126">
        <v>12104</v>
      </c>
      <c r="C22" s="126">
        <v>12105</v>
      </c>
      <c r="D22" s="126">
        <v>11658</v>
      </c>
      <c r="E22" s="126">
        <v>12105</v>
      </c>
      <c r="F22" s="126">
        <v>12085</v>
      </c>
      <c r="G22" s="126">
        <v>12105</v>
      </c>
      <c r="H22" s="126">
        <v>12105</v>
      </c>
      <c r="I22" s="126">
        <v>12105</v>
      </c>
      <c r="J22" s="126">
        <v>12105</v>
      </c>
      <c r="K22" s="126">
        <v>12105</v>
      </c>
      <c r="L22" s="126">
        <v>12106</v>
      </c>
      <c r="M22" s="126">
        <v>12594</v>
      </c>
      <c r="N22" s="126">
        <f t="shared" si="1"/>
        <v>145282</v>
      </c>
    </row>
    <row r="23" spans="1:14" ht="12.75">
      <c r="A23" s="129" t="s">
        <v>1097</v>
      </c>
      <c r="B23" s="126">
        <v>9037</v>
      </c>
      <c r="C23" s="126">
        <v>9037</v>
      </c>
      <c r="D23" s="126">
        <v>9037</v>
      </c>
      <c r="E23" s="126">
        <v>9037</v>
      </c>
      <c r="F23" s="126">
        <v>9037</v>
      </c>
      <c r="G23" s="126">
        <v>9037</v>
      </c>
      <c r="H23" s="126">
        <v>9037</v>
      </c>
      <c r="I23" s="126">
        <v>9036</v>
      </c>
      <c r="J23" s="126">
        <v>9036</v>
      </c>
      <c r="K23" s="126">
        <v>9036</v>
      </c>
      <c r="L23" s="126">
        <v>9036</v>
      </c>
      <c r="M23" s="126">
        <v>9036</v>
      </c>
      <c r="N23" s="126">
        <f t="shared" si="1"/>
        <v>108439</v>
      </c>
    </row>
    <row r="24" spans="1:14" ht="13.5" customHeight="1">
      <c r="A24" s="139" t="s">
        <v>793</v>
      </c>
      <c r="B24" s="716">
        <f aca="true" t="shared" si="2" ref="B24:M24">SUM(B4:B23)</f>
        <v>3760873</v>
      </c>
      <c r="C24" s="716">
        <f t="shared" si="2"/>
        <v>7928164</v>
      </c>
      <c r="D24" s="716">
        <f t="shared" si="2"/>
        <v>5025972</v>
      </c>
      <c r="E24" s="716">
        <f t="shared" si="2"/>
        <v>8394777</v>
      </c>
      <c r="F24" s="716">
        <f t="shared" si="2"/>
        <v>4325750</v>
      </c>
      <c r="G24" s="716">
        <f t="shared" si="2"/>
        <v>4965123</v>
      </c>
      <c r="H24" s="716">
        <f t="shared" si="2"/>
        <v>4378338</v>
      </c>
      <c r="I24" s="716">
        <f t="shared" si="2"/>
        <v>3714516</v>
      </c>
      <c r="J24" s="716">
        <f t="shared" si="2"/>
        <v>7943889</v>
      </c>
      <c r="K24" s="716">
        <f t="shared" si="2"/>
        <v>5299832</v>
      </c>
      <c r="L24" s="716">
        <f t="shared" si="2"/>
        <v>4350895</v>
      </c>
      <c r="M24" s="716">
        <f t="shared" si="2"/>
        <v>4149923</v>
      </c>
      <c r="N24" s="716">
        <f t="shared" si="1"/>
        <v>64238052</v>
      </c>
    </row>
    <row r="25" spans="2:14" ht="13.5" customHeight="1">
      <c r="B25" s="118"/>
      <c r="C25" s="118"/>
      <c r="D25" s="118"/>
      <c r="E25" s="118"/>
      <c r="F25" s="118"/>
      <c r="G25" s="118"/>
      <c r="N25" s="118"/>
    </row>
    <row r="26" ht="13.5" customHeight="1"/>
    <row r="27" ht="13.5" customHeight="1"/>
    <row r="28" ht="13.5" customHeight="1"/>
  </sheetData>
  <sheetProtection/>
  <printOptions horizontalCentered="1"/>
  <pageMargins left="0.2755905511811024" right="0.35433070866141736" top="1.220472440944882" bottom="0.5905511811023623" header="0.8661417322834646" footer="0.5118110236220472"/>
  <pageSetup fitToHeight="1" fitToWidth="1" horizontalDpi="600" verticalDpi="600" orientation="landscape" paperSize="9" scale="92" r:id="rId1"/>
  <headerFooter alignWithMargins="0">
    <oddHeader>&amp;C&amp;"Times New Roman,Félkövér dőlt"ZALAEGERSZEG MEGYEI JOGÚ VÁROS 2020. ÉVI KIADÁSI ELŐIRÁNYZATAINAK 
FELHASZNÁLÁSI ÜTEMTERVE&amp;R&amp;"Times New Roman,Félkövér dőlt"13.b melléklet
Adatok: ezer Ft-ban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4">
      <selection activeCell="D24" sqref="D24"/>
    </sheetView>
  </sheetViews>
  <sheetFormatPr defaultColWidth="10.625" defaultRowHeight="12.75"/>
  <cols>
    <col min="1" max="1" width="61.125" style="678" customWidth="1"/>
    <col min="2" max="2" width="15.125" style="678" customWidth="1"/>
    <col min="3" max="3" width="16.625" style="678" customWidth="1"/>
    <col min="4" max="4" width="16.375" style="678" customWidth="1"/>
    <col min="5" max="5" width="37.00390625" style="678" customWidth="1"/>
    <col min="6" max="16384" width="10.625" style="678" customWidth="1"/>
  </cols>
  <sheetData>
    <row r="1" spans="1:5" ht="12.75">
      <c r="A1" s="664"/>
      <c r="B1" s="664"/>
      <c r="C1" s="664"/>
      <c r="D1" s="664"/>
      <c r="E1" s="664"/>
    </row>
    <row r="2" spans="1:5" ht="12.75">
      <c r="A2" s="664"/>
      <c r="B2" s="664"/>
      <c r="C2" s="664"/>
      <c r="D2" s="664"/>
      <c r="E2" s="664"/>
    </row>
    <row r="3" spans="1:5" ht="12.75">
      <c r="A3" s="664"/>
      <c r="B3" s="664"/>
      <c r="C3" s="664"/>
      <c r="D3" s="664"/>
      <c r="E3" s="664"/>
    </row>
    <row r="4" spans="1:5" ht="12.75">
      <c r="A4" s="664"/>
      <c r="B4" s="664"/>
      <c r="C4" s="664"/>
      <c r="D4" s="664"/>
      <c r="E4" s="664"/>
    </row>
    <row r="5" spans="1:5" ht="25.5">
      <c r="A5" s="679"/>
      <c r="B5" s="680" t="s">
        <v>748</v>
      </c>
      <c r="C5" s="680" t="s">
        <v>749</v>
      </c>
      <c r="D5" s="680" t="s">
        <v>772</v>
      </c>
      <c r="E5" s="683" t="s">
        <v>750</v>
      </c>
    </row>
    <row r="6" spans="1:5" ht="20.25" customHeight="1">
      <c r="A6" s="684" t="s">
        <v>751</v>
      </c>
      <c r="B6" s="685">
        <v>136325</v>
      </c>
      <c r="C6" s="685">
        <v>140547</v>
      </c>
      <c r="D6" s="686">
        <v>138736</v>
      </c>
      <c r="E6" s="687" t="s">
        <v>752</v>
      </c>
    </row>
    <row r="7" spans="1:5" ht="12.75">
      <c r="A7" s="687"/>
      <c r="B7" s="688"/>
      <c r="C7" s="688"/>
      <c r="D7" s="688"/>
      <c r="E7" s="687"/>
    </row>
    <row r="8" spans="1:5" ht="17.25" customHeight="1">
      <c r="A8" s="689" t="s">
        <v>753</v>
      </c>
      <c r="B8" s="688"/>
      <c r="C8" s="688"/>
      <c r="D8" s="688"/>
      <c r="E8" s="687"/>
    </row>
    <row r="9" spans="1:5" ht="24" customHeight="1">
      <c r="A9" s="690" t="s">
        <v>754</v>
      </c>
      <c r="B9" s="696">
        <v>150000</v>
      </c>
      <c r="C9" s="696">
        <v>150000</v>
      </c>
      <c r="D9" s="696">
        <v>150000</v>
      </c>
      <c r="E9" s="699" t="s">
        <v>773</v>
      </c>
    </row>
    <row r="10" spans="1:5" ht="27.75" customHeight="1">
      <c r="A10" s="691" t="s">
        <v>755</v>
      </c>
      <c r="B10" s="696">
        <v>25000</v>
      </c>
      <c r="C10" s="696">
        <v>25000</v>
      </c>
      <c r="D10" s="696"/>
      <c r="E10" s="700" t="s">
        <v>756</v>
      </c>
    </row>
    <row r="11" spans="1:5" ht="27" customHeight="1">
      <c r="A11" s="691" t="s">
        <v>755</v>
      </c>
      <c r="B11" s="696">
        <v>20783</v>
      </c>
      <c r="C11" s="696"/>
      <c r="D11" s="696"/>
      <c r="E11" s="701" t="s">
        <v>757</v>
      </c>
    </row>
    <row r="12" spans="1:5" ht="33" customHeight="1">
      <c r="A12" s="690" t="s">
        <v>758</v>
      </c>
      <c r="B12" s="696">
        <v>25000</v>
      </c>
      <c r="C12" s="696">
        <v>25000</v>
      </c>
      <c r="D12" s="696">
        <v>25000</v>
      </c>
      <c r="E12" s="701" t="s">
        <v>759</v>
      </c>
    </row>
    <row r="13" spans="1:5" ht="18.75" customHeight="1">
      <c r="A13" s="689" t="s">
        <v>760</v>
      </c>
      <c r="B13" s="698">
        <f>SUM(B9:B12)</f>
        <v>220783</v>
      </c>
      <c r="C13" s="698">
        <f>SUM(C9:C12)</f>
        <v>200000</v>
      </c>
      <c r="D13" s="698">
        <f>SUM(D9:D12)</f>
        <v>175000</v>
      </c>
      <c r="E13" s="700"/>
    </row>
    <row r="14" spans="1:5" ht="12.75">
      <c r="A14" s="689"/>
      <c r="B14" s="698"/>
      <c r="C14" s="698"/>
      <c r="D14" s="698"/>
      <c r="E14" s="700"/>
    </row>
    <row r="15" spans="1:5" ht="12.75">
      <c r="A15" s="689" t="s">
        <v>761</v>
      </c>
      <c r="B15" s="696"/>
      <c r="C15" s="696"/>
      <c r="D15" s="696"/>
      <c r="E15" s="700"/>
    </row>
    <row r="16" spans="1:5" s="692" customFormat="1" ht="26.25" customHeight="1">
      <c r="A16" s="691" t="s">
        <v>762</v>
      </c>
      <c r="B16" s="696">
        <v>8904</v>
      </c>
      <c r="C16" s="696">
        <v>4470</v>
      </c>
      <c r="D16" s="696"/>
      <c r="E16" s="701" t="s">
        <v>763</v>
      </c>
    </row>
    <row r="17" spans="1:5" ht="28.5" customHeight="1">
      <c r="A17" s="691" t="s">
        <v>764</v>
      </c>
      <c r="B17" s="696">
        <v>3763</v>
      </c>
      <c r="C17" s="696">
        <v>14627</v>
      </c>
      <c r="D17" s="696"/>
      <c r="E17" s="701" t="s">
        <v>765</v>
      </c>
    </row>
    <row r="18" spans="1:5" s="692" customFormat="1" ht="29.25" customHeight="1">
      <c r="A18" s="691" t="s">
        <v>766</v>
      </c>
      <c r="B18" s="696">
        <v>93750</v>
      </c>
      <c r="C18" s="696">
        <v>93750</v>
      </c>
      <c r="D18" s="696">
        <v>93750</v>
      </c>
      <c r="E18" s="701" t="s">
        <v>767</v>
      </c>
    </row>
    <row r="19" spans="1:5" s="692" customFormat="1" ht="28.5" customHeight="1">
      <c r="A19" s="691" t="s">
        <v>768</v>
      </c>
      <c r="B19" s="696">
        <v>27000</v>
      </c>
      <c r="C19" s="696">
        <v>27000</v>
      </c>
      <c r="D19" s="696">
        <v>27000</v>
      </c>
      <c r="E19" s="701" t="s">
        <v>769</v>
      </c>
    </row>
    <row r="20" spans="1:5" s="692" customFormat="1" ht="28.5" customHeight="1">
      <c r="A20" s="691" t="s">
        <v>774</v>
      </c>
      <c r="B20" s="696">
        <v>27152</v>
      </c>
      <c r="C20" s="696">
        <v>28072</v>
      </c>
      <c r="D20" s="696">
        <v>27950</v>
      </c>
      <c r="E20" s="719" t="s">
        <v>794</v>
      </c>
    </row>
    <row r="21" spans="1:5" ht="19.5" customHeight="1">
      <c r="A21" s="684" t="s">
        <v>770</v>
      </c>
      <c r="B21" s="698">
        <f>SUM(B16:B20)</f>
        <v>160569</v>
      </c>
      <c r="C21" s="698">
        <f>SUM(C16:C20)</f>
        <v>167919</v>
      </c>
      <c r="D21" s="698">
        <f>SUM(D16:D20)</f>
        <v>148700</v>
      </c>
      <c r="E21" s="697"/>
    </row>
    <row r="22" spans="1:5" ht="19.5" customHeight="1">
      <c r="A22" s="693" t="s">
        <v>771</v>
      </c>
      <c r="B22" s="694">
        <f>SUM(B6+B13+B21)</f>
        <v>517677</v>
      </c>
      <c r="C22" s="694">
        <f>SUM(C6+C13+C21)</f>
        <v>508466</v>
      </c>
      <c r="D22" s="694">
        <f>SUM(D6+D13+D21)</f>
        <v>462436</v>
      </c>
      <c r="E22" s="693"/>
    </row>
    <row r="23" spans="1:5" ht="12.75">
      <c r="A23" s="664"/>
      <c r="B23" s="664"/>
      <c r="C23" s="664"/>
      <c r="D23" s="664"/>
      <c r="E23" s="664"/>
    </row>
    <row r="24" spans="1:5" ht="12.75">
      <c r="A24" s="664"/>
      <c r="B24" s="664"/>
      <c r="C24" s="664"/>
      <c r="D24" s="664"/>
      <c r="E24" s="664"/>
    </row>
    <row r="25" spans="1:5" ht="12.75">
      <c r="A25" s="695" t="s">
        <v>968</v>
      </c>
      <c r="B25" s="695"/>
      <c r="C25" s="695"/>
      <c r="D25" s="695"/>
      <c r="E25" s="695"/>
    </row>
  </sheetData>
  <sheetProtection/>
  <printOptions horizontalCentered="1" verticalCentered="1"/>
  <pageMargins left="0.3937007874015748" right="0.3937007874015748" top="0.5905511811023623" bottom="0.7874015748031497" header="0.11811023622047245" footer="0.31496062992125984"/>
  <pageSetup horizontalDpi="300" verticalDpi="300" orientation="landscape" paperSize="9" scale="90" r:id="rId1"/>
  <headerFooter alignWithMargins="0">
    <oddHeader>&amp;C&amp;"Times New Roman CE,Félkövér"&amp;12Több éves kihatással járó döntések számszerűsítése évenkénti bontása&amp;R14. melléklet
Adatok: E Ft-ban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6">
      <selection activeCell="C33" sqref="C33"/>
    </sheetView>
  </sheetViews>
  <sheetFormatPr defaultColWidth="9.00390625" defaultRowHeight="12.75"/>
  <cols>
    <col min="1" max="1" width="7.50390625" style="24" customWidth="1"/>
    <col min="2" max="2" width="65.50390625" style="22" customWidth="1"/>
    <col min="3" max="3" width="15.375" style="22" customWidth="1"/>
    <col min="4" max="16384" width="9.375" style="20" customWidth="1"/>
  </cols>
  <sheetData>
    <row r="1" spans="1:3" s="17" customFormat="1" ht="55.5" customHeight="1" thickBot="1">
      <c r="A1" s="53" t="s">
        <v>1038</v>
      </c>
      <c r="B1" s="54" t="s">
        <v>1025</v>
      </c>
      <c r="C1" s="58" t="s">
        <v>1193</v>
      </c>
    </row>
    <row r="2" spans="1:3" s="23" customFormat="1" ht="14.25" customHeight="1">
      <c r="A2" s="44" t="s">
        <v>870</v>
      </c>
      <c r="B2" s="55" t="s">
        <v>999</v>
      </c>
      <c r="C2" s="55"/>
    </row>
    <row r="3" spans="1:3" s="17" customFormat="1" ht="14.25" customHeight="1">
      <c r="A3" s="44" t="s">
        <v>871</v>
      </c>
      <c r="B3" s="55" t="s">
        <v>872</v>
      </c>
      <c r="C3" s="57"/>
    </row>
    <row r="4" spans="1:3" s="17" customFormat="1" ht="14.25" customHeight="1">
      <c r="A4" s="108" t="s">
        <v>873</v>
      </c>
      <c r="B4" s="57" t="s">
        <v>874</v>
      </c>
      <c r="C4" s="57"/>
    </row>
    <row r="5" spans="1:5" s="17" customFormat="1" ht="18" customHeight="1">
      <c r="A5" s="109" t="s">
        <v>875</v>
      </c>
      <c r="B5" s="57" t="s">
        <v>876</v>
      </c>
      <c r="C5" s="57">
        <v>100</v>
      </c>
      <c r="D5"/>
      <c r="E5"/>
    </row>
    <row r="6" spans="1:5" s="17" customFormat="1" ht="18" customHeight="1">
      <c r="A6" s="109" t="s">
        <v>877</v>
      </c>
      <c r="B6" s="57" t="s">
        <v>890</v>
      </c>
      <c r="C6" s="143">
        <v>1028163</v>
      </c>
      <c r="D6"/>
      <c r="E6"/>
    </row>
    <row r="7" spans="1:5" s="17" customFormat="1" ht="24.75" customHeight="1">
      <c r="A7" s="109" t="s">
        <v>878</v>
      </c>
      <c r="B7" s="57" t="s">
        <v>879</v>
      </c>
      <c r="C7" s="92">
        <v>1264465</v>
      </c>
      <c r="D7"/>
      <c r="E7"/>
    </row>
    <row r="8" spans="1:5" s="17" customFormat="1" ht="15" customHeight="1">
      <c r="A8" s="109" t="s">
        <v>880</v>
      </c>
      <c r="B8" s="57" t="s">
        <v>882</v>
      </c>
      <c r="C8" s="92">
        <v>447133</v>
      </c>
      <c r="D8"/>
      <c r="E8"/>
    </row>
    <row r="9" spans="1:3" s="17" customFormat="1" ht="16.5" customHeight="1" hidden="1">
      <c r="A9" s="109" t="s">
        <v>881</v>
      </c>
      <c r="B9" s="57" t="s">
        <v>976</v>
      </c>
      <c r="C9" s="57"/>
    </row>
    <row r="10" spans="1:3" s="17" customFormat="1" ht="24.75" customHeight="1">
      <c r="A10" s="108" t="s">
        <v>827</v>
      </c>
      <c r="B10" s="57" t="s">
        <v>828</v>
      </c>
      <c r="C10" s="57">
        <v>34350</v>
      </c>
    </row>
    <row r="11" spans="1:3" s="17" customFormat="1" ht="18.75" customHeight="1">
      <c r="A11" s="108" t="s">
        <v>1015</v>
      </c>
      <c r="B11" s="57" t="s">
        <v>1016</v>
      </c>
      <c r="C11" s="57">
        <v>1145280</v>
      </c>
    </row>
    <row r="12" spans="1:3" s="18" customFormat="1" ht="22.5" customHeight="1">
      <c r="A12" s="58"/>
      <c r="B12" s="52" t="s">
        <v>883</v>
      </c>
      <c r="C12" s="52">
        <f>SUM(C4:C11)</f>
        <v>3919491</v>
      </c>
    </row>
    <row r="13" spans="1:3" s="17" customFormat="1" ht="14.25" customHeight="1">
      <c r="A13" s="44" t="s">
        <v>884</v>
      </c>
      <c r="B13" s="55" t="s">
        <v>885</v>
      </c>
      <c r="C13" s="57"/>
    </row>
    <row r="14" spans="1:3" s="17" customFormat="1" ht="14.25" customHeight="1">
      <c r="A14" s="108" t="s">
        <v>886</v>
      </c>
      <c r="B14" s="57" t="s">
        <v>887</v>
      </c>
      <c r="C14" s="57"/>
    </row>
    <row r="15" spans="1:3" s="17" customFormat="1" ht="17.25" customHeight="1">
      <c r="A15" s="108" t="s">
        <v>888</v>
      </c>
      <c r="B15" s="57" t="s">
        <v>889</v>
      </c>
      <c r="C15" s="57">
        <v>9335556</v>
      </c>
    </row>
    <row r="16" spans="1:3" s="18" customFormat="1" ht="18.75" customHeight="1">
      <c r="A16" s="58"/>
      <c r="B16" s="52" t="s">
        <v>891</v>
      </c>
      <c r="C16" s="52">
        <f>SUM(C14:C15)</f>
        <v>9335556</v>
      </c>
    </row>
    <row r="17" spans="1:3" s="17" customFormat="1" ht="14.25" customHeight="1">
      <c r="A17" s="44" t="s">
        <v>892</v>
      </c>
      <c r="B17" s="55" t="s">
        <v>852</v>
      </c>
      <c r="C17" s="57"/>
    </row>
    <row r="18" spans="1:3" s="17" customFormat="1" ht="14.25" customHeight="1">
      <c r="A18" s="120" t="s">
        <v>977</v>
      </c>
      <c r="B18" s="121" t="s">
        <v>978</v>
      </c>
      <c r="C18" s="57">
        <v>1086000</v>
      </c>
    </row>
    <row r="19" spans="1:3" s="17" customFormat="1" ht="14.25" customHeight="1">
      <c r="A19" s="108" t="s">
        <v>893</v>
      </c>
      <c r="B19" s="57" t="s">
        <v>895</v>
      </c>
      <c r="C19" s="57"/>
    </row>
    <row r="20" spans="1:3" s="17" customFormat="1" ht="14.25" customHeight="1">
      <c r="A20" s="109" t="s">
        <v>894</v>
      </c>
      <c r="B20" s="57" t="s">
        <v>843</v>
      </c>
      <c r="C20" s="57">
        <v>4700000</v>
      </c>
    </row>
    <row r="21" spans="1:3" s="17" customFormat="1" ht="14.25" customHeight="1">
      <c r="A21" s="109" t="s">
        <v>896</v>
      </c>
      <c r="B21" s="57" t="s">
        <v>919</v>
      </c>
      <c r="C21" s="57">
        <v>280000</v>
      </c>
    </row>
    <row r="22" spans="1:3" s="17" customFormat="1" ht="15" customHeight="1">
      <c r="A22" s="109" t="s">
        <v>920</v>
      </c>
      <c r="B22" s="57" t="s">
        <v>1007</v>
      </c>
      <c r="C22" s="57">
        <v>21000</v>
      </c>
    </row>
    <row r="23" spans="1:3" s="17" customFormat="1" ht="14.25" customHeight="1">
      <c r="A23" s="108" t="s">
        <v>921</v>
      </c>
      <c r="B23" s="57" t="s">
        <v>1006</v>
      </c>
      <c r="C23" s="57">
        <v>8000</v>
      </c>
    </row>
    <row r="24" spans="1:3" ht="15" customHeight="1">
      <c r="A24" s="58"/>
      <c r="B24" s="52" t="s">
        <v>922</v>
      </c>
      <c r="C24" s="52">
        <f>SUM(C17:C23)</f>
        <v>6095000</v>
      </c>
    </row>
    <row r="25" spans="1:3" s="17" customFormat="1" ht="15" customHeight="1">
      <c r="A25" s="58" t="s">
        <v>923</v>
      </c>
      <c r="B25" s="52" t="s">
        <v>1099</v>
      </c>
      <c r="C25" s="52">
        <v>7031389</v>
      </c>
    </row>
    <row r="26" spans="1:3" s="17" customFormat="1" ht="15" customHeight="1">
      <c r="A26" s="44" t="s">
        <v>924</v>
      </c>
      <c r="B26" s="55" t="s">
        <v>1100</v>
      </c>
      <c r="C26" s="57"/>
    </row>
    <row r="27" spans="1:3" s="17" customFormat="1" ht="15" customHeight="1">
      <c r="A27" s="56" t="s">
        <v>925</v>
      </c>
      <c r="B27" s="57" t="s">
        <v>926</v>
      </c>
      <c r="C27" s="57">
        <v>76000</v>
      </c>
    </row>
    <row r="28" spans="1:3" s="17" customFormat="1" ht="15" customHeight="1">
      <c r="A28" s="56" t="s">
        <v>979</v>
      </c>
      <c r="B28" s="57" t="s">
        <v>980</v>
      </c>
      <c r="C28" s="57"/>
    </row>
    <row r="29" spans="1:3" s="17" customFormat="1" ht="15" customHeight="1">
      <c r="A29" s="87"/>
      <c r="B29" s="52" t="s">
        <v>927</v>
      </c>
      <c r="C29" s="52">
        <f>SUM(C27:C28)</f>
        <v>76000</v>
      </c>
    </row>
    <row r="30" spans="1:3" s="17" customFormat="1" ht="15" customHeight="1">
      <c r="A30" s="58" t="s">
        <v>928</v>
      </c>
      <c r="B30" s="52" t="s">
        <v>1101</v>
      </c>
      <c r="C30" s="52"/>
    </row>
    <row r="31" spans="1:3" s="17" customFormat="1" ht="15" customHeight="1">
      <c r="A31" s="44" t="s">
        <v>929</v>
      </c>
      <c r="B31" s="55" t="s">
        <v>1102</v>
      </c>
      <c r="C31" s="55"/>
    </row>
    <row r="32" spans="1:3" s="17" customFormat="1" ht="24.75" customHeight="1">
      <c r="A32" s="56" t="s">
        <v>930</v>
      </c>
      <c r="B32" s="57" t="s">
        <v>931</v>
      </c>
      <c r="C32" s="57">
        <v>3000</v>
      </c>
    </row>
    <row r="33" spans="1:3" s="17" customFormat="1" ht="15" customHeight="1">
      <c r="A33" s="56" t="s">
        <v>932</v>
      </c>
      <c r="B33" s="57" t="s">
        <v>933</v>
      </c>
      <c r="C33" s="57"/>
    </row>
    <row r="34" spans="1:3" s="17" customFormat="1" ht="15" customHeight="1">
      <c r="A34" s="87"/>
      <c r="B34" s="52" t="s">
        <v>934</v>
      </c>
      <c r="C34" s="52">
        <f>SUM(C32:C33)</f>
        <v>3000</v>
      </c>
    </row>
    <row r="35" spans="1:3" s="17" customFormat="1" ht="15" customHeight="1">
      <c r="A35" s="58" t="s">
        <v>935</v>
      </c>
      <c r="B35" s="52" t="s">
        <v>1032</v>
      </c>
      <c r="C35" s="52">
        <f>SUM(C12+C16+C24+C25+C29+C30+C34)</f>
        <v>26460436</v>
      </c>
    </row>
    <row r="36" spans="1:3" s="17" customFormat="1" ht="15.75" customHeight="1">
      <c r="A36" s="44" t="s">
        <v>936</v>
      </c>
      <c r="B36" s="55" t="s">
        <v>1103</v>
      </c>
      <c r="C36" s="55"/>
    </row>
    <row r="37" spans="1:3" s="17" customFormat="1" ht="14.25" customHeight="1">
      <c r="A37" s="108" t="s">
        <v>937</v>
      </c>
      <c r="B37" s="57" t="s">
        <v>938</v>
      </c>
      <c r="C37" s="57"/>
    </row>
    <row r="38" spans="1:3" s="17" customFormat="1" ht="14.25" customHeight="1">
      <c r="A38" s="110" t="s">
        <v>939</v>
      </c>
      <c r="B38" s="88" t="s">
        <v>940</v>
      </c>
      <c r="C38" s="57">
        <v>150000</v>
      </c>
    </row>
    <row r="39" spans="1:3" s="17" customFormat="1" ht="14.25" customHeight="1">
      <c r="A39" s="110" t="s">
        <v>1112</v>
      </c>
      <c r="B39" s="179" t="s">
        <v>1111</v>
      </c>
      <c r="C39" s="57">
        <v>20687575</v>
      </c>
    </row>
    <row r="40" spans="1:3" s="17" customFormat="1" ht="14.25" customHeight="1">
      <c r="A40" s="110" t="s">
        <v>941</v>
      </c>
      <c r="B40" s="88" t="s">
        <v>1034</v>
      </c>
      <c r="C40" s="57">
        <v>16940041</v>
      </c>
    </row>
    <row r="41" spans="1:3" s="17" customFormat="1" ht="14.25" customHeight="1">
      <c r="A41" s="111"/>
      <c r="B41" s="52" t="s">
        <v>942</v>
      </c>
      <c r="C41" s="52">
        <f>SUM(C38:C40)</f>
        <v>37777616</v>
      </c>
    </row>
    <row r="42" spans="1:3" ht="15.75" customHeight="1">
      <c r="A42" s="58"/>
      <c r="B42" s="52" t="s">
        <v>943</v>
      </c>
      <c r="C42" s="52">
        <f>SUM(C35+C41)</f>
        <v>64238052</v>
      </c>
    </row>
  </sheetData>
  <sheetProtection/>
  <printOptions horizontalCentered="1"/>
  <pageMargins left="0.15748031496062992" right="0.15748031496062992" top="1.1023622047244095" bottom="0.2362204724409449" header="0.5118110236220472" footer="0.35433070866141736"/>
  <pageSetup horizontalDpi="300" verticalDpi="300" orientation="portrait" paperSize="9" scale="93" r:id="rId1"/>
  <headerFooter alignWithMargins="0">
    <oddHeader>&amp;C&amp;"Times New Roman CE,Félkövér dőlt"ZALAEGERSZEG MEGYEI  JOGÚ  VÁROS  ÖNKORMÁNYZATA
ÖSSZESÍTŐ A BEVÉTELEKRŐL ROVATONKÉNT
2020. ÉVBEN&amp;R&amp;"Times New Roman CE,Félkövér dőlt"2. melléklet
Adatok E Ft-ban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1"/>
  <sheetViews>
    <sheetView zoomScale="98" zoomScaleNormal="98" zoomScalePageLayoutView="0" workbookViewId="0" topLeftCell="A1">
      <pane xSplit="1" ySplit="2" topLeftCell="C24" activePane="bottomRight" state="frozen"/>
      <selection pane="topLeft" activeCell="A1" sqref="A1"/>
      <selection pane="topRight" activeCell="B1" sqref="B1"/>
      <selection pane="bottomLeft" activeCell="A141" sqref="A141"/>
      <selection pane="bottomRight" activeCell="M31" sqref="M31"/>
    </sheetView>
  </sheetViews>
  <sheetFormatPr defaultColWidth="9.00390625" defaultRowHeight="12.75"/>
  <cols>
    <col min="1" max="1" width="66.125" style="200" customWidth="1"/>
    <col min="2" max="2" width="16.00390625" style="200" hidden="1" customWidth="1"/>
    <col min="3" max="3" width="11.50390625" style="200" customWidth="1"/>
    <col min="4" max="4" width="9.375" style="200" customWidth="1"/>
    <col min="5" max="5" width="10.375" style="200" customWidth="1"/>
    <col min="6" max="6" width="12.00390625" style="200" customWidth="1"/>
    <col min="7" max="7" width="10.50390625" style="200" customWidth="1"/>
    <col min="8" max="8" width="15.125" style="200" hidden="1" customWidth="1"/>
    <col min="9" max="16384" width="9.375" style="200" customWidth="1"/>
  </cols>
  <sheetData>
    <row r="1" spans="1:8" ht="15" customHeight="1">
      <c r="A1" s="197"/>
      <c r="B1" s="198"/>
      <c r="C1" s="878" t="s">
        <v>1114</v>
      </c>
      <c r="D1" s="879"/>
      <c r="E1" s="882" t="s">
        <v>1115</v>
      </c>
      <c r="F1" s="883"/>
      <c r="G1" s="883"/>
      <c r="H1" s="199"/>
    </row>
    <row r="2" spans="1:8" ht="32.25" customHeight="1">
      <c r="A2" s="201" t="s">
        <v>1116</v>
      </c>
      <c r="B2" s="198" t="s">
        <v>1117</v>
      </c>
      <c r="C2" s="880"/>
      <c r="D2" s="881"/>
      <c r="E2" s="202" t="s">
        <v>1118</v>
      </c>
      <c r="F2" s="202" t="s">
        <v>1119</v>
      </c>
      <c r="G2" s="647" t="s">
        <v>1120</v>
      </c>
      <c r="H2" s="203" t="s">
        <v>1121</v>
      </c>
    </row>
    <row r="3" spans="1:8" ht="11.25" customHeight="1">
      <c r="A3" s="204" t="s">
        <v>1122</v>
      </c>
      <c r="B3" s="198"/>
      <c r="C3" s="205" t="s">
        <v>1123</v>
      </c>
      <c r="D3" s="206" t="s">
        <v>1124</v>
      </c>
      <c r="E3" s="207"/>
      <c r="F3" s="207"/>
      <c r="G3" s="651"/>
      <c r="H3" s="205"/>
    </row>
    <row r="4" spans="1:8" ht="13.5" customHeight="1">
      <c r="A4" s="208" t="s">
        <v>1125</v>
      </c>
      <c r="B4" s="198"/>
      <c r="C4" s="205"/>
      <c r="D4" s="205"/>
      <c r="E4" s="209"/>
      <c r="F4" s="209"/>
      <c r="G4" s="209"/>
      <c r="H4" s="205"/>
    </row>
    <row r="5" spans="1:8" ht="15" customHeight="1">
      <c r="A5" s="205" t="s">
        <v>1126</v>
      </c>
      <c r="B5" s="211">
        <v>100599656</v>
      </c>
      <c r="C5" s="205"/>
      <c r="D5" s="205"/>
      <c r="E5" s="209">
        <v>5450000</v>
      </c>
      <c r="F5" s="209">
        <v>606621</v>
      </c>
      <c r="G5" s="209"/>
      <c r="H5" s="212">
        <v>606621000</v>
      </c>
    </row>
    <row r="6" spans="1:8" ht="15" customHeight="1">
      <c r="A6" s="205" t="s">
        <v>1127</v>
      </c>
      <c r="B6" s="212"/>
      <c r="C6" s="213"/>
      <c r="D6" s="213"/>
      <c r="E6" s="209"/>
      <c r="F6" s="209"/>
      <c r="G6" s="652"/>
      <c r="H6" s="212"/>
    </row>
    <row r="7" spans="1:8" ht="15" customHeight="1">
      <c r="A7" s="205" t="s">
        <v>1128</v>
      </c>
      <c r="B7" s="212"/>
      <c r="C7" s="205"/>
      <c r="D7" s="205"/>
      <c r="E7" s="209"/>
      <c r="F7" s="209"/>
      <c r="G7" s="209"/>
      <c r="H7" s="212"/>
    </row>
    <row r="8" spans="1:8" ht="15" customHeight="1">
      <c r="A8" s="205" t="s">
        <v>1129</v>
      </c>
      <c r="B8" s="212">
        <v>58212000</v>
      </c>
      <c r="C8" s="205"/>
      <c r="D8" s="214">
        <v>2310</v>
      </c>
      <c r="E8" s="215">
        <v>25200</v>
      </c>
      <c r="F8" s="210">
        <v>59553</v>
      </c>
      <c r="G8" s="209"/>
      <c r="H8" s="212">
        <v>59552640</v>
      </c>
    </row>
    <row r="9" spans="1:8" ht="15" customHeight="1">
      <c r="A9" s="205" t="s">
        <v>1130</v>
      </c>
      <c r="B9" s="212">
        <v>165668000</v>
      </c>
      <c r="C9" s="205"/>
      <c r="D9" s="214">
        <v>399.2</v>
      </c>
      <c r="E9" s="215">
        <v>415000</v>
      </c>
      <c r="F9" s="210">
        <v>166539</v>
      </c>
      <c r="G9" s="209"/>
      <c r="H9" s="212">
        <v>166539500</v>
      </c>
    </row>
    <row r="10" spans="1:8" ht="15" customHeight="1">
      <c r="A10" s="205" t="s">
        <v>1131</v>
      </c>
      <c r="B10" s="212">
        <v>22641220</v>
      </c>
      <c r="C10" s="205"/>
      <c r="D10" s="215">
        <v>323446</v>
      </c>
      <c r="E10" s="215">
        <v>70</v>
      </c>
      <c r="F10" s="210">
        <v>22641</v>
      </c>
      <c r="G10" s="209"/>
      <c r="H10" s="212">
        <v>22641220</v>
      </c>
    </row>
    <row r="11" spans="1:8" ht="15" customHeight="1">
      <c r="A11" s="205" t="s">
        <v>1132</v>
      </c>
      <c r="B11" s="212">
        <v>102972300</v>
      </c>
      <c r="C11" s="205"/>
      <c r="D11" s="216">
        <v>219.09</v>
      </c>
      <c r="E11" s="215">
        <v>470000</v>
      </c>
      <c r="F11" s="210">
        <v>103339</v>
      </c>
      <c r="G11" s="209"/>
      <c r="H11" s="212">
        <v>103338900</v>
      </c>
    </row>
    <row r="12" spans="1:8" ht="15" customHeight="1">
      <c r="A12" s="205" t="s">
        <v>1133</v>
      </c>
      <c r="B12" s="212" t="e">
        <f>#REF!-#REF!</f>
        <v>#REF!</v>
      </c>
      <c r="C12" s="205"/>
      <c r="D12" s="205"/>
      <c r="E12" s="215"/>
      <c r="F12" s="215"/>
      <c r="G12" s="209"/>
      <c r="H12" s="212"/>
    </row>
    <row r="13" spans="1:8" ht="15" customHeight="1">
      <c r="A13" s="205" t="s">
        <v>1134</v>
      </c>
      <c r="B13" s="212">
        <v>155285100</v>
      </c>
      <c r="C13" s="205">
        <v>57513</v>
      </c>
      <c r="D13" s="205"/>
      <c r="E13" s="215">
        <v>2700</v>
      </c>
      <c r="F13" s="215">
        <f>SUM(C13*E13)/1000</f>
        <v>155285.1</v>
      </c>
      <c r="G13" s="209"/>
      <c r="H13" s="212">
        <v>155285100</v>
      </c>
    </row>
    <row r="14" spans="1:8" ht="15" customHeight="1">
      <c r="A14" s="205" t="s">
        <v>1135</v>
      </c>
      <c r="B14" s="212" t="e">
        <f>#REF!-#REF!</f>
        <v>#REF!</v>
      </c>
      <c r="C14" s="205"/>
      <c r="D14" s="205"/>
      <c r="E14" s="215"/>
      <c r="F14" s="215"/>
      <c r="G14" s="209"/>
      <c r="H14" s="212"/>
    </row>
    <row r="15" spans="1:8" ht="15" customHeight="1">
      <c r="A15" s="205" t="s">
        <v>1136</v>
      </c>
      <c r="B15" s="212">
        <v>10485600</v>
      </c>
      <c r="C15" s="205">
        <v>4112</v>
      </c>
      <c r="D15" s="205"/>
      <c r="E15" s="215">
        <v>2550</v>
      </c>
      <c r="F15" s="215">
        <v>10486</v>
      </c>
      <c r="G15" s="209"/>
      <c r="H15" s="212">
        <v>10485600</v>
      </c>
    </row>
    <row r="16" spans="1:8" ht="15" customHeight="1">
      <c r="A16" s="205" t="s">
        <v>1137</v>
      </c>
      <c r="B16" s="212" t="e">
        <f>#REF!-#REF!</f>
        <v>#REF!</v>
      </c>
      <c r="C16" s="205"/>
      <c r="D16" s="205"/>
      <c r="E16" s="215"/>
      <c r="F16" s="215"/>
      <c r="G16" s="209"/>
      <c r="H16" s="212"/>
    </row>
    <row r="17" spans="1:8" ht="15" customHeight="1">
      <c r="A17" s="205" t="s">
        <v>1138</v>
      </c>
      <c r="B17" s="212">
        <v>22370230</v>
      </c>
      <c r="C17" s="205"/>
      <c r="D17" s="205"/>
      <c r="E17" s="216">
        <v>1</v>
      </c>
      <c r="F17" s="215">
        <v>22370</v>
      </c>
      <c r="G17" s="209"/>
      <c r="H17" s="212">
        <v>22370230</v>
      </c>
    </row>
    <row r="18" spans="1:8" ht="15" customHeight="1">
      <c r="A18" s="205" t="s">
        <v>1139</v>
      </c>
      <c r="B18" s="212" t="e">
        <f>#REF!-#REF!</f>
        <v>#REF!</v>
      </c>
      <c r="C18" s="205"/>
      <c r="D18" s="205"/>
      <c r="E18" s="209"/>
      <c r="F18" s="209"/>
      <c r="G18" s="209"/>
      <c r="H18" s="212"/>
    </row>
    <row r="19" spans="1:8" ht="15" customHeight="1">
      <c r="A19" s="205" t="s">
        <v>1140</v>
      </c>
      <c r="B19" s="211">
        <v>-1160438555</v>
      </c>
      <c r="C19" s="205"/>
      <c r="D19" s="205"/>
      <c r="E19" s="209"/>
      <c r="F19" s="209">
        <v>-1148671</v>
      </c>
      <c r="G19" s="209"/>
      <c r="H19" s="212">
        <v>-1148671277</v>
      </c>
    </row>
    <row r="20" spans="1:8" ht="15" customHeight="1">
      <c r="A20" s="205" t="s">
        <v>1141</v>
      </c>
      <c r="B20" s="217">
        <v>100000</v>
      </c>
      <c r="C20" s="205"/>
      <c r="D20" s="205">
        <v>1000</v>
      </c>
      <c r="E20" s="209">
        <v>100</v>
      </c>
      <c r="F20" s="209"/>
      <c r="G20" s="209">
        <v>100</v>
      </c>
      <c r="H20" s="212">
        <v>100000</v>
      </c>
    </row>
    <row r="21" spans="1:8" ht="15" customHeight="1">
      <c r="A21" s="208" t="s">
        <v>1142</v>
      </c>
      <c r="B21" s="217"/>
      <c r="C21" s="205"/>
      <c r="D21" s="205"/>
      <c r="E21" s="209"/>
      <c r="F21" s="209"/>
      <c r="G21" s="209"/>
      <c r="H21" s="212"/>
    </row>
    <row r="22" spans="1:8" ht="24.75" customHeight="1">
      <c r="A22" s="218" t="s">
        <v>1143</v>
      </c>
      <c r="B22" s="217"/>
      <c r="C22" s="205"/>
      <c r="D22" s="205"/>
      <c r="E22" s="209"/>
      <c r="F22" s="209"/>
      <c r="G22" s="209"/>
      <c r="H22" s="212"/>
    </row>
    <row r="23" spans="1:8" ht="15" customHeight="1">
      <c r="A23" s="218" t="s">
        <v>1144</v>
      </c>
      <c r="B23" s="217">
        <v>625998800</v>
      </c>
      <c r="C23" s="205"/>
      <c r="D23" s="205">
        <v>143.2</v>
      </c>
      <c r="E23" s="209">
        <v>4371500</v>
      </c>
      <c r="F23" s="209"/>
      <c r="G23" s="209">
        <v>625999</v>
      </c>
      <c r="H23" s="212">
        <v>625998800</v>
      </c>
    </row>
    <row r="24" spans="1:8" ht="24.75" customHeight="1">
      <c r="A24" s="218" t="s">
        <v>1145</v>
      </c>
      <c r="B24" s="217">
        <v>223200000</v>
      </c>
      <c r="C24" s="205"/>
      <c r="D24" s="205">
        <v>93</v>
      </c>
      <c r="E24" s="209">
        <v>2400000</v>
      </c>
      <c r="F24" s="209"/>
      <c r="G24" s="209">
        <v>223200</v>
      </c>
      <c r="H24" s="212">
        <v>223200000</v>
      </c>
    </row>
    <row r="25" spans="1:8" ht="13.5" customHeight="1">
      <c r="A25" s="205" t="s">
        <v>1146</v>
      </c>
      <c r="B25" s="217">
        <v>157563980</v>
      </c>
      <c r="C25" s="205"/>
      <c r="D25" s="205">
        <v>1617.7</v>
      </c>
      <c r="E25" s="209">
        <v>97400</v>
      </c>
      <c r="F25" s="209"/>
      <c r="G25" s="209">
        <v>157564</v>
      </c>
      <c r="H25" s="212">
        <v>157563980</v>
      </c>
    </row>
    <row r="26" spans="1:8" ht="15" customHeight="1">
      <c r="A26" s="205" t="s">
        <v>1147</v>
      </c>
      <c r="B26" s="217"/>
      <c r="C26" s="205"/>
      <c r="D26" s="205"/>
      <c r="E26" s="209"/>
      <c r="F26" s="209"/>
      <c r="G26" s="209"/>
      <c r="H26" s="212"/>
    </row>
    <row r="27" spans="1:8" ht="15" customHeight="1">
      <c r="A27" s="205" t="s">
        <v>1148</v>
      </c>
      <c r="B27" s="217">
        <v>17058100</v>
      </c>
      <c r="C27" s="205"/>
      <c r="D27" s="205">
        <v>43</v>
      </c>
      <c r="E27" s="209">
        <v>396700</v>
      </c>
      <c r="F27" s="209"/>
      <c r="G27" s="209">
        <v>17058</v>
      </c>
      <c r="H27" s="212">
        <v>17058100</v>
      </c>
    </row>
    <row r="28" spans="1:8" ht="24.75" customHeight="1" hidden="1">
      <c r="A28" s="218" t="s">
        <v>1149</v>
      </c>
      <c r="B28" s="217"/>
      <c r="C28" s="205"/>
      <c r="D28" s="205"/>
      <c r="E28" s="209">
        <v>363642</v>
      </c>
      <c r="F28" s="209"/>
      <c r="G28" s="209"/>
      <c r="H28" s="212"/>
    </row>
    <row r="29" spans="1:8" ht="15" customHeight="1">
      <c r="A29" s="205" t="s">
        <v>1150</v>
      </c>
      <c r="B29" s="217">
        <v>4341900</v>
      </c>
      <c r="C29" s="205"/>
      <c r="D29" s="205">
        <v>3</v>
      </c>
      <c r="E29" s="209">
        <v>1447300</v>
      </c>
      <c r="F29" s="209"/>
      <c r="G29" s="209">
        <v>4342</v>
      </c>
      <c r="H29" s="212">
        <v>4341900</v>
      </c>
    </row>
    <row r="30" spans="1:8" ht="15" customHeight="1">
      <c r="A30" s="208" t="s">
        <v>1151</v>
      </c>
      <c r="B30" s="217"/>
      <c r="C30" s="205"/>
      <c r="D30" s="205"/>
      <c r="E30" s="209"/>
      <c r="F30" s="209"/>
      <c r="G30" s="209"/>
      <c r="H30" s="212"/>
    </row>
    <row r="31" spans="1:8" ht="15" customHeight="1">
      <c r="A31" s="205" t="s">
        <v>1152</v>
      </c>
      <c r="B31" s="217">
        <v>31620000</v>
      </c>
      <c r="C31" s="205"/>
      <c r="D31" s="205"/>
      <c r="E31" s="209">
        <v>3780000</v>
      </c>
      <c r="F31" s="209"/>
      <c r="G31" s="209">
        <v>31620</v>
      </c>
      <c r="H31" s="212">
        <v>31620000</v>
      </c>
    </row>
    <row r="32" spans="1:8" ht="15" customHeight="1">
      <c r="A32" s="205" t="s">
        <v>1153</v>
      </c>
      <c r="B32" s="217">
        <v>78540000</v>
      </c>
      <c r="C32" s="205"/>
      <c r="D32" s="205"/>
      <c r="E32" s="209">
        <v>3300000</v>
      </c>
      <c r="F32" s="209"/>
      <c r="G32" s="209">
        <v>78540</v>
      </c>
      <c r="H32" s="212">
        <v>78540000</v>
      </c>
    </row>
    <row r="33" spans="1:8" ht="12.75" customHeight="1">
      <c r="A33" s="205" t="s">
        <v>1154</v>
      </c>
      <c r="B33" s="217">
        <v>23366200</v>
      </c>
      <c r="C33" s="205"/>
      <c r="D33" s="205">
        <v>325</v>
      </c>
      <c r="E33" s="209">
        <v>71896</v>
      </c>
      <c r="F33" s="209"/>
      <c r="G33" s="209">
        <v>23366</v>
      </c>
      <c r="H33" s="212">
        <v>23366200</v>
      </c>
    </row>
    <row r="34" spans="1:8" ht="9.75" customHeight="1">
      <c r="A34" s="205" t="s">
        <v>1155</v>
      </c>
      <c r="B34" s="217"/>
      <c r="C34" s="205"/>
      <c r="D34" s="205"/>
      <c r="E34" s="209"/>
      <c r="F34" s="209"/>
      <c r="G34" s="209"/>
      <c r="H34" s="212"/>
    </row>
    <row r="35" spans="1:8" ht="15" customHeight="1">
      <c r="A35" s="205" t="s">
        <v>1156</v>
      </c>
      <c r="B35" s="217">
        <v>50000</v>
      </c>
      <c r="C35" s="205"/>
      <c r="D35" s="205">
        <v>2</v>
      </c>
      <c r="E35" s="209">
        <v>25000</v>
      </c>
      <c r="F35" s="209"/>
      <c r="G35" s="209">
        <v>50</v>
      </c>
      <c r="H35" s="212">
        <v>50000</v>
      </c>
    </row>
    <row r="36" spans="1:8" ht="15" customHeight="1">
      <c r="A36" s="205" t="s">
        <v>1157</v>
      </c>
      <c r="B36" s="217">
        <v>22737000</v>
      </c>
      <c r="C36" s="205"/>
      <c r="D36" s="205">
        <v>53</v>
      </c>
      <c r="E36" s="209">
        <v>429000</v>
      </c>
      <c r="F36" s="209"/>
      <c r="G36" s="209">
        <v>22737</v>
      </c>
      <c r="H36" s="212">
        <v>22737000</v>
      </c>
    </row>
    <row r="37" spans="1:8" ht="15" customHeight="1">
      <c r="A37" s="218" t="s">
        <v>1158</v>
      </c>
      <c r="B37" s="217">
        <v>19950000</v>
      </c>
      <c r="C37" s="205"/>
      <c r="D37" s="205">
        <v>70</v>
      </c>
      <c r="E37" s="209">
        <v>285000</v>
      </c>
      <c r="F37" s="209"/>
      <c r="G37" s="209">
        <v>19950</v>
      </c>
      <c r="H37" s="212">
        <v>19950000</v>
      </c>
    </row>
    <row r="38" spans="1:8" ht="15" customHeight="1">
      <c r="A38" s="218" t="s">
        <v>1159</v>
      </c>
      <c r="B38" s="217">
        <v>3031600</v>
      </c>
      <c r="C38" s="205"/>
      <c r="D38" s="205">
        <v>4</v>
      </c>
      <c r="E38" s="209">
        <v>757900</v>
      </c>
      <c r="F38" s="209"/>
      <c r="G38" s="209">
        <v>3032</v>
      </c>
      <c r="H38" s="212">
        <v>3031600</v>
      </c>
    </row>
    <row r="39" spans="1:8" ht="15" customHeight="1">
      <c r="A39" s="218" t="s">
        <v>1160</v>
      </c>
      <c r="B39" s="217">
        <v>10770000</v>
      </c>
      <c r="C39" s="205"/>
      <c r="D39" s="205">
        <v>25</v>
      </c>
      <c r="E39" s="209">
        <v>430800</v>
      </c>
      <c r="F39" s="209"/>
      <c r="G39" s="209">
        <v>10770</v>
      </c>
      <c r="H39" s="212">
        <v>10770000</v>
      </c>
    </row>
    <row r="40" spans="1:8" ht="15" customHeight="1">
      <c r="A40" s="218" t="s">
        <v>1161</v>
      </c>
      <c r="B40" s="219">
        <v>54570000</v>
      </c>
      <c r="C40" s="205"/>
      <c r="D40" s="205">
        <v>15</v>
      </c>
      <c r="E40" s="209"/>
      <c r="F40" s="209"/>
      <c r="G40" s="209">
        <v>54229</v>
      </c>
      <c r="H40" s="212">
        <v>54228837</v>
      </c>
    </row>
    <row r="41" spans="1:8" ht="13.5" customHeight="1">
      <c r="A41" s="205" t="s">
        <v>1162</v>
      </c>
      <c r="B41" s="217"/>
      <c r="C41" s="205"/>
      <c r="D41" s="205"/>
      <c r="E41" s="209"/>
      <c r="F41" s="209"/>
      <c r="G41" s="209"/>
      <c r="H41" s="212"/>
    </row>
    <row r="42" spans="1:8" ht="13.5" customHeight="1">
      <c r="A42" s="205" t="s">
        <v>1163</v>
      </c>
      <c r="B42" s="217">
        <v>79542000</v>
      </c>
      <c r="C42" s="205"/>
      <c r="D42" s="205">
        <v>18</v>
      </c>
      <c r="E42" s="209">
        <v>4419000</v>
      </c>
      <c r="F42" s="209"/>
      <c r="G42" s="209">
        <v>79542</v>
      </c>
      <c r="H42" s="212">
        <v>79542000</v>
      </c>
    </row>
    <row r="43" spans="1:8" ht="13.5" customHeight="1">
      <c r="A43" s="205" t="s">
        <v>1164</v>
      </c>
      <c r="B43" s="217">
        <v>153840200</v>
      </c>
      <c r="C43" s="205"/>
      <c r="D43" s="205">
        <v>51.4</v>
      </c>
      <c r="E43" s="209">
        <v>2993000</v>
      </c>
      <c r="F43" s="209"/>
      <c r="G43" s="209">
        <v>153840</v>
      </c>
      <c r="H43" s="212">
        <v>153840200</v>
      </c>
    </row>
    <row r="44" spans="1:8" ht="13.5" customHeight="1">
      <c r="A44" s="205" t="s">
        <v>1165</v>
      </c>
      <c r="B44" s="219">
        <v>103314000</v>
      </c>
      <c r="C44" s="205"/>
      <c r="D44" s="205"/>
      <c r="E44" s="209"/>
      <c r="F44" s="209"/>
      <c r="G44" s="209">
        <v>97692</v>
      </c>
      <c r="H44" s="212">
        <v>97692000</v>
      </c>
    </row>
    <row r="45" spans="1:8" ht="26.25" customHeight="1">
      <c r="A45" s="218" t="s">
        <v>1166</v>
      </c>
      <c r="B45" s="217"/>
      <c r="C45" s="205"/>
      <c r="D45" s="205"/>
      <c r="E45" s="209"/>
      <c r="F45" s="209"/>
      <c r="G45" s="209"/>
      <c r="H45" s="212"/>
    </row>
    <row r="46" spans="1:8" ht="13.5" customHeight="1">
      <c r="A46" s="218" t="s">
        <v>1167</v>
      </c>
      <c r="B46" s="217">
        <v>139661048</v>
      </c>
      <c r="C46" s="205"/>
      <c r="D46" s="205">
        <v>36.2</v>
      </c>
      <c r="E46" s="209">
        <v>3858040</v>
      </c>
      <c r="F46" s="209"/>
      <c r="G46" s="209">
        <v>139661</v>
      </c>
      <c r="H46" s="212">
        <v>139661048</v>
      </c>
    </row>
    <row r="47" spans="1:8" ht="13.5" customHeight="1">
      <c r="A47" s="205" t="s">
        <v>1168</v>
      </c>
      <c r="B47" s="219">
        <v>20645000</v>
      </c>
      <c r="C47" s="205"/>
      <c r="D47" s="205"/>
      <c r="E47" s="209"/>
      <c r="F47" s="209"/>
      <c r="G47" s="209">
        <v>19913</v>
      </c>
      <c r="H47" s="212">
        <v>19913000</v>
      </c>
    </row>
    <row r="48" spans="1:8" ht="13.5" customHeight="1">
      <c r="A48" s="220" t="s">
        <v>1169</v>
      </c>
      <c r="B48" s="217"/>
      <c r="C48" s="205"/>
      <c r="D48" s="205"/>
      <c r="E48" s="209"/>
      <c r="F48" s="209"/>
      <c r="G48" s="209"/>
      <c r="H48" s="212"/>
    </row>
    <row r="49" spans="1:8" ht="13.5" customHeight="1">
      <c r="A49" s="205" t="s">
        <v>1170</v>
      </c>
      <c r="B49" s="219">
        <v>235202000</v>
      </c>
      <c r="C49" s="205"/>
      <c r="D49" s="205">
        <v>106.91</v>
      </c>
      <c r="E49" s="209">
        <v>2200000</v>
      </c>
      <c r="F49" s="209"/>
      <c r="G49" s="209">
        <v>235202</v>
      </c>
      <c r="H49" s="212">
        <v>235202000</v>
      </c>
    </row>
    <row r="50" spans="1:8" ht="13.5" customHeight="1">
      <c r="A50" s="205" t="s">
        <v>1171</v>
      </c>
      <c r="B50" s="219">
        <v>252877000</v>
      </c>
      <c r="C50" s="205"/>
      <c r="D50" s="205"/>
      <c r="E50" s="209"/>
      <c r="F50" s="209"/>
      <c r="G50" s="209">
        <v>293738</v>
      </c>
      <c r="H50" s="212">
        <v>293738201</v>
      </c>
    </row>
    <row r="51" spans="1:8" ht="13.5" customHeight="1">
      <c r="A51" s="205" t="s">
        <v>1172</v>
      </c>
      <c r="B51" s="217">
        <v>583110</v>
      </c>
      <c r="C51" s="205"/>
      <c r="D51" s="205">
        <v>2046</v>
      </c>
      <c r="E51" s="209">
        <v>285</v>
      </c>
      <c r="F51" s="209"/>
      <c r="G51" s="209">
        <v>583</v>
      </c>
      <c r="H51" s="212">
        <v>583110</v>
      </c>
    </row>
    <row r="52" spans="1:8" ht="13.5" customHeight="1">
      <c r="A52" s="221" t="s">
        <v>1173</v>
      </c>
      <c r="B52" s="217"/>
      <c r="C52" s="205"/>
      <c r="D52" s="205"/>
      <c r="E52" s="209"/>
      <c r="F52" s="209"/>
      <c r="G52" s="209"/>
      <c r="H52" s="212"/>
    </row>
    <row r="53" spans="1:8" ht="13.5" customHeight="1">
      <c r="A53" s="218" t="s">
        <v>1174</v>
      </c>
      <c r="B53" s="217">
        <v>26398467</v>
      </c>
      <c r="C53" s="205">
        <v>57513</v>
      </c>
      <c r="D53" s="205"/>
      <c r="E53" s="209">
        <v>459</v>
      </c>
      <c r="F53" s="209"/>
      <c r="G53" s="209">
        <v>26399</v>
      </c>
      <c r="H53" s="212">
        <v>26398467</v>
      </c>
    </row>
    <row r="54" spans="1:8" ht="24.75" customHeight="1">
      <c r="A54" s="218" t="s">
        <v>1175</v>
      </c>
      <c r="B54" s="217">
        <v>175534300</v>
      </c>
      <c r="C54" s="205"/>
      <c r="D54" s="205"/>
      <c r="E54" s="209"/>
      <c r="F54" s="209"/>
      <c r="G54" s="209">
        <v>175534</v>
      </c>
      <c r="H54" s="212">
        <v>175534300</v>
      </c>
    </row>
    <row r="55" spans="1:8" ht="17.25" customHeight="1">
      <c r="A55" s="222" t="s">
        <v>1176</v>
      </c>
      <c r="B55" s="217"/>
      <c r="C55" s="205"/>
      <c r="D55" s="205"/>
      <c r="E55" s="209"/>
      <c r="F55" s="209"/>
      <c r="G55" s="209"/>
      <c r="H55" s="212"/>
    </row>
    <row r="56" spans="1:8" ht="17.25" customHeight="1">
      <c r="A56" s="222" t="s">
        <v>1177</v>
      </c>
      <c r="B56" s="217"/>
      <c r="C56" s="205"/>
      <c r="D56" s="205"/>
      <c r="E56" s="209"/>
      <c r="F56" s="209"/>
      <c r="G56" s="209"/>
      <c r="H56" s="212"/>
    </row>
    <row r="57" spans="1:8" ht="17.25" customHeight="1">
      <c r="A57" s="218" t="s">
        <v>1178</v>
      </c>
      <c r="B57" s="217"/>
      <c r="C57" s="205"/>
      <c r="D57" s="205"/>
      <c r="E57" s="209"/>
      <c r="F57" s="209"/>
      <c r="G57" s="209"/>
      <c r="H57" s="212"/>
    </row>
    <row r="58" spans="1:8" ht="24.75" customHeight="1">
      <c r="A58" s="646" t="s">
        <v>1179</v>
      </c>
      <c r="B58" s="219">
        <v>108200000</v>
      </c>
      <c r="C58" s="205"/>
      <c r="D58" s="205"/>
      <c r="E58" s="209"/>
      <c r="F58" s="209"/>
      <c r="G58" s="209">
        <v>110200</v>
      </c>
      <c r="H58" s="212">
        <v>110200000</v>
      </c>
    </row>
    <row r="59" spans="1:8" ht="24.75" customHeight="1">
      <c r="A59" s="646" t="s">
        <v>1180</v>
      </c>
      <c r="B59" s="219">
        <v>135000000</v>
      </c>
      <c r="C59" s="205"/>
      <c r="D59" s="205"/>
      <c r="E59" s="209"/>
      <c r="F59" s="209"/>
      <c r="G59" s="209">
        <v>135000</v>
      </c>
      <c r="H59" s="212">
        <v>135000000</v>
      </c>
    </row>
    <row r="60" spans="1:8" ht="13.5" customHeight="1">
      <c r="A60" s="223" t="s">
        <v>1181</v>
      </c>
      <c r="B60" s="224" t="e">
        <f>SUM(B5:B59)</f>
        <v>#REF!</v>
      </c>
      <c r="C60" s="225"/>
      <c r="D60" s="226"/>
      <c r="E60" s="227"/>
      <c r="F60" s="227"/>
      <c r="G60" s="227">
        <f>SUM(G5:G59)</f>
        <v>2739861</v>
      </c>
      <c r="H60" s="228">
        <f>SUM(H20:H59)</f>
        <v>2739860743</v>
      </c>
    </row>
    <row r="61" ht="12.75" customHeight="1">
      <c r="B61" s="229"/>
    </row>
    <row r="62" ht="12.75" customHeight="1"/>
  </sheetData>
  <sheetProtection selectLockedCells="1" selectUnlockedCells="1"/>
  <mergeCells count="2">
    <mergeCell ref="C1:D2"/>
    <mergeCell ref="E1:G1"/>
  </mergeCells>
  <printOptions horizontalCentered="1" verticalCentered="1"/>
  <pageMargins left="0.03937007874015748" right="0.03937007874015748" top="0.3937007874015748" bottom="0.03937007874015748" header="0" footer="0.03937007874015748"/>
  <pageSetup horizontalDpi="300" verticalDpi="300" orientation="portrait" paperSize="9" scale="75" r:id="rId1"/>
  <headerFooter alignWithMargins="0">
    <oddHeader>&amp;C&amp;"Times New Roman,Félkövér dőlt"ÁLLAMI HOZZÁJÁRULÁSOKBÓL SZÁRMAZÓ BEVÉTEL 2020. ÉVBEN&amp;R&amp;"Times New Roman,Dőlt"3. melléklet
Adatok: ezer Ft-ba&amp;"Times New Roman,Normál"n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C3" sqref="C3"/>
    </sheetView>
  </sheetViews>
  <sheetFormatPr defaultColWidth="9.00390625" defaultRowHeight="12.75"/>
  <cols>
    <col min="1" max="1" width="9.375" style="20" customWidth="1"/>
    <col min="2" max="2" width="50.50390625" style="20" customWidth="1"/>
    <col min="3" max="3" width="16.375" style="20" customWidth="1"/>
    <col min="4" max="16384" width="9.375" style="20" customWidth="1"/>
  </cols>
  <sheetData>
    <row r="1" spans="1:3" s="50" customFormat="1" ht="49.5" customHeight="1" thickBot="1">
      <c r="A1" s="68" t="s">
        <v>1038</v>
      </c>
      <c r="B1" s="68" t="s">
        <v>1025</v>
      </c>
      <c r="C1" s="68" t="s">
        <v>1194</v>
      </c>
    </row>
    <row r="2" spans="1:3" s="50" customFormat="1" ht="19.5" customHeight="1">
      <c r="A2" s="106"/>
      <c r="B2" s="107" t="s">
        <v>1031</v>
      </c>
      <c r="C2" s="106"/>
    </row>
    <row r="3" spans="1:3" s="51" customFormat="1" ht="12.75">
      <c r="A3" s="70" t="s">
        <v>1039</v>
      </c>
      <c r="B3" s="71" t="s">
        <v>1003</v>
      </c>
      <c r="C3" s="84">
        <f>6!D18</f>
        <v>4466098</v>
      </c>
    </row>
    <row r="4" spans="1:3" s="30" customFormat="1" ht="12.75">
      <c r="A4" s="70" t="s">
        <v>1040</v>
      </c>
      <c r="B4" s="73" t="s">
        <v>1093</v>
      </c>
      <c r="C4" s="84">
        <f>6!E18</f>
        <v>857992</v>
      </c>
    </row>
    <row r="5" spans="1:3" s="30" customFormat="1" ht="12.75">
      <c r="A5" s="70" t="s">
        <v>1041</v>
      </c>
      <c r="B5" s="75" t="s">
        <v>1094</v>
      </c>
      <c r="C5" s="84">
        <f>6!F18</f>
        <v>11480656</v>
      </c>
    </row>
    <row r="6" spans="1:3" s="30" customFormat="1" ht="12.75">
      <c r="A6" s="70" t="s">
        <v>1042</v>
      </c>
      <c r="B6" s="75" t="s">
        <v>853</v>
      </c>
      <c r="C6" s="84">
        <f>6!G18</f>
        <v>100500</v>
      </c>
    </row>
    <row r="7" spans="1:3" s="30" customFormat="1" ht="12.75">
      <c r="A7" s="70" t="s">
        <v>1043</v>
      </c>
      <c r="B7" s="75" t="s">
        <v>869</v>
      </c>
      <c r="C7" s="84">
        <f>6!H18</f>
        <v>2325878</v>
      </c>
    </row>
    <row r="8" spans="1:3" s="30" customFormat="1" ht="13.5">
      <c r="A8" s="70"/>
      <c r="B8" s="69" t="s">
        <v>1106</v>
      </c>
      <c r="C8" s="85">
        <f>SUM(C3:C7)</f>
        <v>19231124</v>
      </c>
    </row>
    <row r="9" spans="1:3" s="30" customFormat="1" ht="12.75">
      <c r="A9" s="72" t="s">
        <v>1044</v>
      </c>
      <c r="B9" s="74" t="s">
        <v>859</v>
      </c>
      <c r="C9" s="74">
        <f>6!I18</f>
        <v>27277699</v>
      </c>
    </row>
    <row r="10" spans="1:3" s="30" customFormat="1" ht="12.75">
      <c r="A10" s="72" t="s">
        <v>1045</v>
      </c>
      <c r="B10" s="74" t="s">
        <v>858</v>
      </c>
      <c r="C10" s="74">
        <f>6!J18</f>
        <v>5398062</v>
      </c>
    </row>
    <row r="11" spans="1:3" s="30" customFormat="1" ht="12.75">
      <c r="A11" s="72" t="s">
        <v>1046</v>
      </c>
      <c r="B11" s="74" t="s">
        <v>957</v>
      </c>
      <c r="C11" s="74">
        <f>6!K18</f>
        <v>102329</v>
      </c>
    </row>
    <row r="12" spans="1:3" s="30" customFormat="1" ht="13.5">
      <c r="A12" s="72"/>
      <c r="B12" s="86" t="s">
        <v>1107</v>
      </c>
      <c r="C12" s="101">
        <f>SUM(C9:C11)</f>
        <v>32778090</v>
      </c>
    </row>
    <row r="13" spans="1:3" s="30" customFormat="1" ht="18" customHeight="1">
      <c r="A13" s="72" t="s">
        <v>958</v>
      </c>
      <c r="B13" s="86" t="s">
        <v>959</v>
      </c>
      <c r="C13" s="101">
        <f>SUM(C8+C12)</f>
        <v>52009214</v>
      </c>
    </row>
    <row r="14" spans="1:3" s="30" customFormat="1" ht="16.5" customHeight="1">
      <c r="A14" s="72" t="s">
        <v>960</v>
      </c>
      <c r="B14" s="86" t="s">
        <v>1030</v>
      </c>
      <c r="C14" s="101">
        <f>6!L18+6!M18</f>
        <v>12228838</v>
      </c>
    </row>
    <row r="15" spans="1:3" s="31" customFormat="1" ht="18.75" customHeight="1">
      <c r="A15" s="76"/>
      <c r="B15" s="77" t="s">
        <v>1014</v>
      </c>
      <c r="C15" s="78">
        <f>SUM(C13:C14)</f>
        <v>64238052</v>
      </c>
    </row>
    <row r="16" spans="1:3" s="16" customFormat="1" ht="12.75">
      <c r="A16" s="80"/>
      <c r="B16" s="79"/>
      <c r="C16" s="79"/>
    </row>
    <row r="17" spans="1:3" s="1" customFormat="1" ht="12.75">
      <c r="A17" s="80"/>
      <c r="B17" s="80"/>
      <c r="C17" s="80"/>
    </row>
    <row r="18" spans="1:3" s="1" customFormat="1" ht="12.75">
      <c r="A18" s="80"/>
      <c r="B18" s="80"/>
      <c r="C18" s="80"/>
    </row>
    <row r="19" spans="1:3" s="1" customFormat="1" ht="12.75">
      <c r="A19" s="80"/>
      <c r="B19" s="80"/>
      <c r="C19" s="80"/>
    </row>
    <row r="20" spans="1:3" s="1" customFormat="1" ht="12.75">
      <c r="A20" s="80"/>
      <c r="B20" s="80"/>
      <c r="C20" s="80"/>
    </row>
    <row r="21" spans="1:3" s="1" customFormat="1" ht="12.75">
      <c r="A21" s="80"/>
      <c r="B21" s="80"/>
      <c r="C21" s="80"/>
    </row>
    <row r="22" spans="1:3" s="1" customFormat="1" ht="12.75">
      <c r="A22" s="80"/>
      <c r="B22" s="80"/>
      <c r="C22" s="80"/>
    </row>
    <row r="23" spans="1:3" s="1" customFormat="1" ht="12.75">
      <c r="A23" s="80"/>
      <c r="B23" s="80"/>
      <c r="C23" s="80"/>
    </row>
    <row r="24" spans="1:3" s="1" customFormat="1" ht="12.75">
      <c r="A24" s="80"/>
      <c r="B24" s="80"/>
      <c r="C24" s="80"/>
    </row>
    <row r="25" spans="1:3" s="1" customFormat="1" ht="12.75">
      <c r="A25" s="80"/>
      <c r="B25" s="80"/>
      <c r="C25" s="80"/>
    </row>
    <row r="26" spans="1:3" s="1" customFormat="1" ht="12.75">
      <c r="A26" s="81"/>
      <c r="B26" s="80"/>
      <c r="C26" s="80"/>
    </row>
    <row r="27" spans="1:3" ht="12.75">
      <c r="A27" s="81"/>
      <c r="B27" s="81"/>
      <c r="C27" s="81"/>
    </row>
    <row r="28" spans="1:3" ht="12.75">
      <c r="A28" s="81"/>
      <c r="B28" s="81"/>
      <c r="C28" s="81"/>
    </row>
    <row r="29" spans="1:3" ht="12.75">
      <c r="A29" s="81"/>
      <c r="B29" s="81"/>
      <c r="C29" s="81"/>
    </row>
    <row r="30" spans="1:3" ht="12.75">
      <c r="A30" s="81"/>
      <c r="B30" s="81"/>
      <c r="C30" s="81"/>
    </row>
    <row r="31" spans="1:3" ht="12.75">
      <c r="A31" s="81"/>
      <c r="B31" s="81"/>
      <c r="C31" s="81"/>
    </row>
    <row r="32" spans="2:3" ht="12.75">
      <c r="B32" s="81"/>
      <c r="C32" s="81"/>
    </row>
  </sheetData>
  <sheetProtection/>
  <printOptions horizontalCentered="1"/>
  <pageMargins left="0.3937007874015748" right="0.35433070866141736" top="1.3779527559055118" bottom="0.6692913385826772" header="0.7874015748031497" footer="0.5118110236220472"/>
  <pageSetup horizontalDpi="300" verticalDpi="300" orientation="landscape" paperSize="9" r:id="rId1"/>
  <headerFooter alignWithMargins="0">
    <oddHeader>&amp;C&amp;"Times New Roman CE,Félkövér dőlt"ZALAEGERSZEG MEGYEI  JOGÚ  VÁROS  ÖNKORMÁNYZATA
 KIADÁSI  ELŐIRÁNYZATAI
ROVATONKÉNT 2020.  ÉVBEN&amp;R&amp;"Times New Roman CE,Félkövér dőlt"4. melléklet
Adatok ezer Ft-ban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6"/>
  <sheetViews>
    <sheetView zoomScale="90" zoomScaleNormal="90" zoomScalePageLayoutView="0" workbookViewId="0" topLeftCell="A1">
      <pane ySplit="2" topLeftCell="BM3" activePane="bottomLeft" state="frozen"/>
      <selection pane="topLeft" activeCell="A1" sqref="A1"/>
      <selection pane="bottomLeft" activeCell="D13" sqref="D13:M13"/>
    </sheetView>
  </sheetViews>
  <sheetFormatPr defaultColWidth="9.00390625" defaultRowHeight="12.75"/>
  <cols>
    <col min="1" max="1" width="3.375" style="25" customWidth="1"/>
    <col min="2" max="2" width="7.00390625" style="25" customWidth="1"/>
    <col min="3" max="3" width="23.375" style="25" customWidth="1"/>
    <col min="4" max="4" width="12.375" style="25" customWidth="1"/>
    <col min="5" max="5" width="14.375" style="25" customWidth="1"/>
    <col min="6" max="6" width="10.875" style="25" customWidth="1"/>
    <col min="7" max="7" width="10.375" style="25" customWidth="1"/>
    <col min="8" max="8" width="12.00390625" style="25" customWidth="1"/>
    <col min="9" max="9" width="14.00390625" style="25" customWidth="1"/>
    <col min="10" max="10" width="14.875" style="25" customWidth="1"/>
    <col min="11" max="11" width="13.375" style="25" customWidth="1"/>
    <col min="12" max="12" width="14.875" style="25" customWidth="1"/>
    <col min="13" max="13" width="13.625" style="25" customWidth="1"/>
    <col min="14" max="14" width="11.50390625" style="25" customWidth="1"/>
    <col min="15" max="16384" width="9.375" style="25" customWidth="1"/>
  </cols>
  <sheetData>
    <row r="1" spans="1:14" ht="12.75">
      <c r="A1" s="873" t="s">
        <v>969</v>
      </c>
      <c r="B1" s="873" t="s">
        <v>970</v>
      </c>
      <c r="C1" s="874" t="s">
        <v>1025</v>
      </c>
      <c r="D1" s="886" t="s">
        <v>1032</v>
      </c>
      <c r="E1" s="886"/>
      <c r="F1" s="886"/>
      <c r="G1" s="886"/>
      <c r="H1" s="886"/>
      <c r="I1" s="886"/>
      <c r="J1" s="886"/>
      <c r="K1" s="886" t="s">
        <v>1103</v>
      </c>
      <c r="L1" s="886"/>
      <c r="M1" s="887"/>
      <c r="N1" s="884" t="s">
        <v>1026</v>
      </c>
    </row>
    <row r="2" spans="1:14" s="26" customFormat="1" ht="54.75" customHeight="1" thickBot="1">
      <c r="A2" s="873"/>
      <c r="B2" s="873"/>
      <c r="C2" s="874"/>
      <c r="D2" s="105" t="s">
        <v>850</v>
      </c>
      <c r="E2" s="105" t="s">
        <v>851</v>
      </c>
      <c r="F2" s="104" t="s">
        <v>852</v>
      </c>
      <c r="G2" s="102" t="s">
        <v>1099</v>
      </c>
      <c r="H2" s="104" t="s">
        <v>1100</v>
      </c>
      <c r="I2" s="104" t="s">
        <v>1101</v>
      </c>
      <c r="J2" s="104" t="s">
        <v>1102</v>
      </c>
      <c r="K2" s="104" t="s">
        <v>1033</v>
      </c>
      <c r="L2" s="104" t="s">
        <v>1034</v>
      </c>
      <c r="M2" s="114" t="s">
        <v>1036</v>
      </c>
      <c r="N2" s="885"/>
    </row>
    <row r="3" spans="1:14" ht="16.5" customHeight="1">
      <c r="A3" s="59">
        <v>1</v>
      </c>
      <c r="B3" s="59"/>
      <c r="C3" s="59" t="s">
        <v>1085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115"/>
    </row>
    <row r="4" spans="1:14" ht="24.75" customHeight="1">
      <c r="A4" s="60"/>
      <c r="B4" s="60">
        <v>12</v>
      </c>
      <c r="C4" s="113" t="s">
        <v>990</v>
      </c>
      <c r="D4" s="61">
        <f>'5.a'!E8</f>
        <v>0</v>
      </c>
      <c r="E4" s="61">
        <f>'5.a'!F8</f>
        <v>0</v>
      </c>
      <c r="F4" s="61">
        <f>'5.a'!G8</f>
        <v>0</v>
      </c>
      <c r="G4" s="61">
        <f>'5.a'!H8</f>
        <v>9906</v>
      </c>
      <c r="H4" s="61">
        <f>'5.a'!I8</f>
        <v>0</v>
      </c>
      <c r="I4" s="61">
        <f>'5.a'!J8</f>
        <v>0</v>
      </c>
      <c r="J4" s="61">
        <f>'5.a'!K8</f>
        <v>0</v>
      </c>
      <c r="K4" s="61">
        <f>'5.a'!L8</f>
        <v>0</v>
      </c>
      <c r="L4" s="61">
        <f>'5.a'!M8</f>
        <v>0</v>
      </c>
      <c r="M4" s="61">
        <f>'5.a'!N8</f>
        <v>0</v>
      </c>
      <c r="N4" s="61">
        <f>SUM(D4:M4)</f>
        <v>9906</v>
      </c>
    </row>
    <row r="5" spans="1:14" ht="16.5" customHeight="1">
      <c r="A5" s="60"/>
      <c r="B5" s="60">
        <v>13</v>
      </c>
      <c r="C5" s="59" t="s">
        <v>991</v>
      </c>
      <c r="D5" s="61">
        <f>'5.a'!E14</f>
        <v>41101</v>
      </c>
      <c r="E5" s="61">
        <f>'5.a'!F14</f>
        <v>0</v>
      </c>
      <c r="F5" s="61">
        <f>'5.a'!G14</f>
        <v>0</v>
      </c>
      <c r="G5" s="61">
        <f>'5.a'!H14</f>
        <v>5715</v>
      </c>
      <c r="H5" s="61">
        <f>'5.a'!I14</f>
        <v>0</v>
      </c>
      <c r="I5" s="61">
        <f>'5.a'!J14</f>
        <v>0</v>
      </c>
      <c r="J5" s="61">
        <f>'5.a'!K14</f>
        <v>0</v>
      </c>
      <c r="K5" s="61">
        <f>'5.a'!L14</f>
        <v>0</v>
      </c>
      <c r="L5" s="61">
        <f>'5.a'!M14</f>
        <v>0</v>
      </c>
      <c r="M5" s="61">
        <f>'5.a'!N14</f>
        <v>0</v>
      </c>
      <c r="N5" s="61">
        <f aca="true" t="shared" si="0" ref="N5:N16">SUM(D5:M5)</f>
        <v>46816</v>
      </c>
    </row>
    <row r="6" spans="1:14" ht="16.5" customHeight="1">
      <c r="A6" s="90"/>
      <c r="B6" s="90">
        <v>14</v>
      </c>
      <c r="C6" s="11" t="s">
        <v>1087</v>
      </c>
      <c r="D6" s="61">
        <f>'5.a'!E18</f>
        <v>0</v>
      </c>
      <c r="E6" s="61">
        <f>'5.a'!F18</f>
        <v>0</v>
      </c>
      <c r="F6" s="61">
        <f>'5.a'!G18</f>
        <v>0</v>
      </c>
      <c r="G6" s="61">
        <f>'5.a'!H18</f>
        <v>5080</v>
      </c>
      <c r="H6" s="61">
        <f>'5.a'!I18</f>
        <v>0</v>
      </c>
      <c r="I6" s="61">
        <f>'5.a'!J18</f>
        <v>0</v>
      </c>
      <c r="J6" s="61">
        <f>'5.a'!K18</f>
        <v>0</v>
      </c>
      <c r="K6" s="61">
        <f>'5.a'!L18</f>
        <v>0</v>
      </c>
      <c r="L6" s="61">
        <f>'5.a'!M18</f>
        <v>0</v>
      </c>
      <c r="M6" s="61">
        <f>'5.a'!N18</f>
        <v>0</v>
      </c>
      <c r="N6" s="61">
        <f t="shared" si="0"/>
        <v>5080</v>
      </c>
    </row>
    <row r="7" spans="1:14" ht="16.5" customHeight="1">
      <c r="A7" s="60"/>
      <c r="B7" s="60">
        <v>15</v>
      </c>
      <c r="C7" s="59" t="s">
        <v>1081</v>
      </c>
      <c r="D7" s="61">
        <f>'5.a'!E32</f>
        <v>0</v>
      </c>
      <c r="E7" s="61">
        <f>'5.a'!F32</f>
        <v>2499</v>
      </c>
      <c r="F7" s="61">
        <f>'5.a'!G32</f>
        <v>0</v>
      </c>
      <c r="G7" s="61">
        <f>'5.a'!H32</f>
        <v>536868</v>
      </c>
      <c r="H7" s="61">
        <f>'5.a'!I32</f>
        <v>0</v>
      </c>
      <c r="I7" s="61">
        <f>'5.a'!J32</f>
        <v>0</v>
      </c>
      <c r="J7" s="61">
        <f>'5.a'!K32</f>
        <v>0</v>
      </c>
      <c r="K7" s="61">
        <f>'5.a'!L32</f>
        <v>0</v>
      </c>
      <c r="L7" s="61">
        <f>'5.a'!M32</f>
        <v>0</v>
      </c>
      <c r="M7" s="61">
        <f>'5.a'!N32</f>
        <v>0</v>
      </c>
      <c r="N7" s="61">
        <f t="shared" si="0"/>
        <v>539367</v>
      </c>
    </row>
    <row r="8" spans="1:14" ht="16.5" customHeight="1">
      <c r="A8" s="60"/>
      <c r="B8" s="60">
        <v>16</v>
      </c>
      <c r="C8" s="59" t="s">
        <v>1013</v>
      </c>
      <c r="D8" s="61">
        <f>'5.a'!E84</f>
        <v>124936</v>
      </c>
      <c r="E8" s="61">
        <f>'5.a'!F84</f>
        <v>9333057</v>
      </c>
      <c r="F8" s="61">
        <f>'5.a'!G84</f>
        <v>0</v>
      </c>
      <c r="G8" s="61">
        <f>'5.a'!H84</f>
        <v>4562642</v>
      </c>
      <c r="H8" s="61">
        <f>'5.a'!I84</f>
        <v>0</v>
      </c>
      <c r="I8" s="61">
        <f>'5.a'!J84</f>
        <v>0</v>
      </c>
      <c r="J8" s="61">
        <f>'5.a'!K84</f>
        <v>0</v>
      </c>
      <c r="K8" s="61">
        <f>'5.a'!L84</f>
        <v>132076</v>
      </c>
      <c r="L8" s="61">
        <f>'5.a'!M84</f>
        <v>15287033</v>
      </c>
      <c r="M8" s="61">
        <f>'5.a'!N84</f>
        <v>8320000</v>
      </c>
      <c r="N8" s="61">
        <f t="shared" si="0"/>
        <v>37759744</v>
      </c>
    </row>
    <row r="9" spans="1:14" ht="16.5" customHeight="1">
      <c r="A9" s="60"/>
      <c r="B9" s="60">
        <v>17</v>
      </c>
      <c r="C9" s="59" t="s">
        <v>1082</v>
      </c>
      <c r="D9" s="61">
        <f>'5.a'!E107</f>
        <v>0</v>
      </c>
      <c r="E9" s="61">
        <f>'5.a'!F107</f>
        <v>0</v>
      </c>
      <c r="F9" s="61">
        <f>'5.a'!G107</f>
        <v>0</v>
      </c>
      <c r="G9" s="61">
        <f>'5.a'!H107</f>
        <v>425956</v>
      </c>
      <c r="H9" s="61">
        <f>'5.a'!I107</f>
        <v>76000</v>
      </c>
      <c r="I9" s="61">
        <f>'5.a'!J107</f>
        <v>0</v>
      </c>
      <c r="J9" s="61">
        <f>'5.a'!K107</f>
        <v>3000</v>
      </c>
      <c r="K9" s="61">
        <f>'5.a'!L107</f>
        <v>0</v>
      </c>
      <c r="L9" s="61">
        <f>'5.a'!M107</f>
        <v>120445</v>
      </c>
      <c r="M9" s="61">
        <f>'5.a'!N107</f>
        <v>117575</v>
      </c>
      <c r="N9" s="61">
        <f t="shared" si="0"/>
        <v>742976</v>
      </c>
    </row>
    <row r="10" spans="1:14" ht="16.5" customHeight="1">
      <c r="A10" s="60"/>
      <c r="B10" s="60">
        <v>18</v>
      </c>
      <c r="C10" s="59" t="s">
        <v>1083</v>
      </c>
      <c r="D10" s="61">
        <f>'5.a'!E115</f>
        <v>0</v>
      </c>
      <c r="E10" s="61">
        <f>'5.a'!F115</f>
        <v>0</v>
      </c>
      <c r="F10" s="61">
        <f>'5.a'!G115</f>
        <v>3000</v>
      </c>
      <c r="G10" s="61">
        <f>'5.a'!H115</f>
        <v>75620</v>
      </c>
      <c r="H10" s="61">
        <f>'5.a'!I115</f>
        <v>0</v>
      </c>
      <c r="I10" s="61">
        <f>'5.a'!J115</f>
        <v>0</v>
      </c>
      <c r="J10" s="61">
        <f>'5.a'!K115</f>
        <v>0</v>
      </c>
      <c r="K10" s="61">
        <f>'5.a'!L115</f>
        <v>0</v>
      </c>
      <c r="L10" s="61">
        <f>'5.a'!M115</f>
        <v>0</v>
      </c>
      <c r="M10" s="61">
        <f>'5.a'!N115</f>
        <v>0</v>
      </c>
      <c r="N10" s="61">
        <f t="shared" si="0"/>
        <v>78620</v>
      </c>
    </row>
    <row r="11" spans="1:14" ht="16.5" customHeight="1">
      <c r="A11" s="60"/>
      <c r="B11" s="60">
        <v>19</v>
      </c>
      <c r="C11" s="59" t="s">
        <v>967</v>
      </c>
      <c r="D11" s="61">
        <f>'5.a'!E142</f>
        <v>3135299</v>
      </c>
      <c r="E11" s="61">
        <f>'5.a'!F142</f>
        <v>0</v>
      </c>
      <c r="F11" s="61">
        <f>'5.a'!G142</f>
        <v>6092000</v>
      </c>
      <c r="G11" s="61">
        <f>'5.a'!H142</f>
        <v>111243</v>
      </c>
      <c r="H11" s="61">
        <f>'5.a'!I142</f>
        <v>0</v>
      </c>
      <c r="I11" s="61">
        <f>'5.a'!J142</f>
        <v>0</v>
      </c>
      <c r="J11" s="61">
        <f>'5.a'!K142</f>
        <v>0</v>
      </c>
      <c r="K11" s="61">
        <f>'5.a'!L142</f>
        <v>17924</v>
      </c>
      <c r="L11" s="61">
        <f>'5.a'!M142</f>
        <v>1239885</v>
      </c>
      <c r="M11" s="61">
        <f>'5.a'!N142</f>
        <v>12250000</v>
      </c>
      <c r="N11" s="61">
        <f t="shared" si="0"/>
        <v>22846351</v>
      </c>
    </row>
    <row r="12" spans="1:14" ht="16.5" customHeight="1">
      <c r="A12" s="60"/>
      <c r="B12" s="60">
        <v>20</v>
      </c>
      <c r="C12" s="10" t="s">
        <v>840</v>
      </c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>
        <f t="shared" si="0"/>
        <v>0</v>
      </c>
    </row>
    <row r="13" spans="1:14" ht="16.5" customHeight="1">
      <c r="A13" s="60"/>
      <c r="B13" s="60">
        <v>22</v>
      </c>
      <c r="C13" s="100" t="s">
        <v>845</v>
      </c>
      <c r="D13" s="61">
        <f>'5.a'!E148</f>
        <v>0</v>
      </c>
      <c r="E13" s="61">
        <f>'5.a'!F148</f>
        <v>0</v>
      </c>
      <c r="F13" s="61">
        <f>'5.a'!G148</f>
        <v>0</v>
      </c>
      <c r="G13" s="61">
        <f>'5.a'!H148</f>
        <v>15748</v>
      </c>
      <c r="H13" s="61">
        <f>'5.a'!I148</f>
        <v>0</v>
      </c>
      <c r="I13" s="61">
        <f>'5.a'!J148</f>
        <v>0</v>
      </c>
      <c r="J13" s="61">
        <f>'5.a'!K148</f>
        <v>0</v>
      </c>
      <c r="K13" s="61">
        <f>'5.a'!L148</f>
        <v>0</v>
      </c>
      <c r="L13" s="61">
        <f>'5.a'!M148</f>
        <v>0</v>
      </c>
      <c r="M13" s="61">
        <f>'5.a'!N148</f>
        <v>0</v>
      </c>
      <c r="N13" s="61">
        <f t="shared" si="0"/>
        <v>15748</v>
      </c>
    </row>
    <row r="14" spans="1:14" ht="36" customHeight="1">
      <c r="A14" s="62"/>
      <c r="B14" s="62"/>
      <c r="C14" s="97" t="s">
        <v>848</v>
      </c>
      <c r="D14" s="82">
        <f aca="true" t="shared" si="1" ref="D14:M14">SUM(D4:D13)</f>
        <v>3301336</v>
      </c>
      <c r="E14" s="82">
        <f t="shared" si="1"/>
        <v>9335556</v>
      </c>
      <c r="F14" s="82">
        <f t="shared" si="1"/>
        <v>6095000</v>
      </c>
      <c r="G14" s="82">
        <f t="shared" si="1"/>
        <v>5748778</v>
      </c>
      <c r="H14" s="82">
        <f t="shared" si="1"/>
        <v>76000</v>
      </c>
      <c r="I14" s="82">
        <f t="shared" si="1"/>
        <v>0</v>
      </c>
      <c r="J14" s="82">
        <f t="shared" si="1"/>
        <v>3000</v>
      </c>
      <c r="K14" s="82">
        <f t="shared" si="1"/>
        <v>150000</v>
      </c>
      <c r="L14" s="82">
        <f t="shared" si="1"/>
        <v>16647363</v>
      </c>
      <c r="M14" s="82">
        <f t="shared" si="1"/>
        <v>20687575</v>
      </c>
      <c r="N14" s="82">
        <f t="shared" si="0"/>
        <v>62044608</v>
      </c>
    </row>
    <row r="15" spans="1:14" ht="16.5" customHeight="1">
      <c r="A15" s="64">
        <v>2</v>
      </c>
      <c r="B15" s="64"/>
      <c r="C15" s="59" t="s">
        <v>1086</v>
      </c>
      <c r="D15" s="61">
        <f>'5.a'!E150</f>
        <v>618155</v>
      </c>
      <c r="E15" s="61">
        <f>'5.a'!F150</f>
        <v>0</v>
      </c>
      <c r="F15" s="61">
        <f>'5.a'!G150</f>
        <v>0</v>
      </c>
      <c r="G15" s="61">
        <f>'5.a'!H150</f>
        <v>1282611</v>
      </c>
      <c r="H15" s="61">
        <f>'5.a'!I150</f>
        <v>0</v>
      </c>
      <c r="I15" s="61">
        <f>'5.a'!J150</f>
        <v>0</v>
      </c>
      <c r="J15" s="61">
        <f>'5.a'!K150</f>
        <v>0</v>
      </c>
      <c r="K15" s="61"/>
      <c r="L15" s="61">
        <f>'5.a'!M150</f>
        <v>292678</v>
      </c>
      <c r="M15" s="142"/>
      <c r="N15" s="61">
        <f t="shared" si="0"/>
        <v>2193444</v>
      </c>
    </row>
    <row r="16" spans="1:14" ht="16.5" customHeight="1">
      <c r="A16" s="62"/>
      <c r="B16" s="62"/>
      <c r="C16" s="63" t="s">
        <v>1076</v>
      </c>
      <c r="D16" s="82">
        <f aca="true" t="shared" si="2" ref="D16:M16">SUM(D14:D15)</f>
        <v>3919491</v>
      </c>
      <c r="E16" s="82">
        <f t="shared" si="2"/>
        <v>9335556</v>
      </c>
      <c r="F16" s="82">
        <f t="shared" si="2"/>
        <v>6095000</v>
      </c>
      <c r="G16" s="82">
        <f t="shared" si="2"/>
        <v>7031389</v>
      </c>
      <c r="H16" s="82">
        <f t="shared" si="2"/>
        <v>76000</v>
      </c>
      <c r="I16" s="82">
        <f t="shared" si="2"/>
        <v>0</v>
      </c>
      <c r="J16" s="82">
        <f t="shared" si="2"/>
        <v>3000</v>
      </c>
      <c r="K16" s="82">
        <f t="shared" si="2"/>
        <v>150000</v>
      </c>
      <c r="L16" s="82">
        <f t="shared" si="2"/>
        <v>16940041</v>
      </c>
      <c r="M16" s="82">
        <f t="shared" si="2"/>
        <v>20687575</v>
      </c>
      <c r="N16" s="82">
        <f t="shared" si="0"/>
        <v>64238052</v>
      </c>
    </row>
    <row r="17" spans="3:13" ht="16.5" customHeight="1">
      <c r="C17" s="27"/>
      <c r="D17" s="28"/>
      <c r="E17" s="28"/>
      <c r="F17" s="28"/>
      <c r="G17" s="28"/>
      <c r="H17" s="28"/>
      <c r="I17" s="28"/>
      <c r="J17" s="28"/>
      <c r="K17" s="28"/>
      <c r="L17" s="28"/>
      <c r="M17" s="28"/>
    </row>
    <row r="18" spans="3:12" ht="13.5" customHeight="1">
      <c r="C18" s="27"/>
      <c r="D18" s="28"/>
      <c r="E18" s="28"/>
      <c r="F18" s="28"/>
      <c r="G18" s="28"/>
      <c r="H18" s="28"/>
      <c r="I18" s="28"/>
      <c r="J18" s="28"/>
      <c r="K18" s="28"/>
      <c r="L18" s="28"/>
    </row>
    <row r="19" spans="4:12" ht="13.5" customHeight="1">
      <c r="D19" s="28"/>
      <c r="E19" s="28"/>
      <c r="F19" s="28"/>
      <c r="G19" s="28"/>
      <c r="H19" s="28"/>
      <c r="I19" s="28"/>
      <c r="J19" s="28"/>
      <c r="K19" s="28"/>
      <c r="L19" s="28"/>
    </row>
    <row r="20" spans="4:12" ht="13.5" customHeight="1">
      <c r="D20" s="28"/>
      <c r="E20" s="28"/>
      <c r="F20" s="28"/>
      <c r="G20" s="28"/>
      <c r="H20" s="28"/>
      <c r="I20" s="28"/>
      <c r="J20" s="28"/>
      <c r="K20" s="28"/>
      <c r="L20" s="28"/>
    </row>
    <row r="21" spans="4:12" ht="13.5" customHeight="1">
      <c r="D21" s="28"/>
      <c r="E21" s="28"/>
      <c r="F21" s="28"/>
      <c r="G21" s="28"/>
      <c r="H21" s="28"/>
      <c r="I21" s="28"/>
      <c r="J21" s="28"/>
      <c r="K21" s="28"/>
      <c r="L21" s="28"/>
    </row>
    <row r="22" spans="4:12" ht="13.5" customHeight="1">
      <c r="D22" s="28"/>
      <c r="E22" s="28"/>
      <c r="F22" s="28"/>
      <c r="G22" s="28"/>
      <c r="H22" s="28"/>
      <c r="I22" s="28"/>
      <c r="J22" s="28"/>
      <c r="K22" s="28"/>
      <c r="L22" s="28"/>
    </row>
    <row r="23" spans="4:12" ht="13.5" customHeight="1">
      <c r="D23" s="28"/>
      <c r="E23" s="28"/>
      <c r="F23" s="28"/>
      <c r="G23" s="28"/>
      <c r="H23" s="28"/>
      <c r="I23" s="28"/>
      <c r="J23" s="28"/>
      <c r="K23" s="28"/>
      <c r="L23" s="28"/>
    </row>
    <row r="24" spans="4:12" ht="13.5" customHeight="1">
      <c r="D24" s="28"/>
      <c r="E24" s="28"/>
      <c r="F24" s="28"/>
      <c r="G24" s="28"/>
      <c r="H24" s="28"/>
      <c r="I24" s="28"/>
      <c r="J24" s="28"/>
      <c r="K24" s="28"/>
      <c r="L24" s="28"/>
    </row>
    <row r="25" spans="4:12" ht="13.5" customHeight="1">
      <c r="D25" s="28"/>
      <c r="E25" s="28"/>
      <c r="F25" s="28"/>
      <c r="G25" s="28"/>
      <c r="H25" s="28"/>
      <c r="I25" s="28"/>
      <c r="J25" s="28"/>
      <c r="K25" s="28"/>
      <c r="L25" s="28"/>
    </row>
    <row r="26" spans="4:12" ht="13.5" customHeight="1">
      <c r="D26" s="28"/>
      <c r="E26" s="28"/>
      <c r="F26" s="28"/>
      <c r="G26" s="28"/>
      <c r="H26" s="28"/>
      <c r="I26" s="28"/>
      <c r="J26" s="28"/>
      <c r="K26" s="28"/>
      <c r="L26" s="28"/>
    </row>
    <row r="27" ht="13.5" customHeight="1"/>
    <row r="28" ht="13.5" customHeight="1"/>
    <row r="29" ht="13.5" customHeight="1"/>
  </sheetData>
  <sheetProtection/>
  <mergeCells count="6">
    <mergeCell ref="N1:N2"/>
    <mergeCell ref="K1:M1"/>
    <mergeCell ref="A1:A2"/>
    <mergeCell ref="B1:B2"/>
    <mergeCell ref="C1:C2"/>
    <mergeCell ref="D1:J1"/>
  </mergeCells>
  <printOptions horizontalCentered="1"/>
  <pageMargins left="0.1968503937007874" right="0.1968503937007874" top="1.6141732283464567" bottom="0.984251968503937" header="0.8661417322834646" footer="0.5118110236220472"/>
  <pageSetup horizontalDpi="1200" verticalDpi="1200" orientation="landscape" paperSize="9" scale="90" r:id="rId1"/>
  <headerFooter alignWithMargins="0">
    <oddHeader>&amp;C&amp;"Times New Roman,Félkövér dőlt"ZALAEGERSZEG MEGYEI JOGÚ VÁROS ÖNKORMÁNYZATA 
2020.  ÉVI  BEVÉTELI ELŐIRÁNYZATAI CíMENKÉNTI BONTÁSBAN&amp;R&amp;"Times New Roman,Félkövér dőlt"5. melléklet
Adatok: ezer Ft-ban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157"/>
  <sheetViews>
    <sheetView tabSelected="1" zoomScale="96" zoomScaleNormal="96" zoomScalePageLayoutView="0" workbookViewId="0" topLeftCell="A1">
      <pane ySplit="2" topLeftCell="BM57" activePane="bottomLeft" state="frozen"/>
      <selection pane="topLeft" activeCell="A1" sqref="A1"/>
      <selection pane="bottomLeft" activeCell="D69" sqref="D69"/>
    </sheetView>
  </sheetViews>
  <sheetFormatPr defaultColWidth="9.00390625" defaultRowHeight="12.75"/>
  <cols>
    <col min="1" max="1" width="5.375" style="244" customWidth="1"/>
    <col min="2" max="2" width="5.50390625" style="244" customWidth="1"/>
    <col min="3" max="3" width="40.875" style="244" customWidth="1"/>
    <col min="4" max="4" width="9.875" style="272" customWidth="1"/>
    <col min="5" max="5" width="13.00390625" style="244" customWidth="1"/>
    <col min="6" max="6" width="13.125" style="244" customWidth="1"/>
    <col min="7" max="7" width="12.375" style="244" customWidth="1"/>
    <col min="8" max="8" width="11.375" style="244" customWidth="1"/>
    <col min="9" max="9" width="11.875" style="244" customWidth="1"/>
    <col min="10" max="10" width="10.875" style="244" customWidth="1"/>
    <col min="11" max="11" width="13.125" style="244" customWidth="1"/>
    <col min="12" max="12" width="11.50390625" style="244" customWidth="1"/>
    <col min="13" max="14" width="12.375" style="244" customWidth="1"/>
    <col min="15" max="15" width="13.125" style="244" customWidth="1"/>
    <col min="16" max="16" width="7.375" style="244" customWidth="1"/>
    <col min="17" max="255" width="9.375" style="244" customWidth="1"/>
    <col min="256" max="16384" width="5.375" style="244" customWidth="1"/>
  </cols>
  <sheetData>
    <row r="1" spans="1:15" ht="13.5">
      <c r="A1" s="877" t="s">
        <v>969</v>
      </c>
      <c r="B1" s="877" t="s">
        <v>970</v>
      </c>
      <c r="C1" s="875" t="s">
        <v>1025</v>
      </c>
      <c r="D1" s="877" t="s">
        <v>1197</v>
      </c>
      <c r="E1" s="872" t="s">
        <v>1032</v>
      </c>
      <c r="F1" s="872"/>
      <c r="G1" s="872"/>
      <c r="H1" s="872"/>
      <c r="I1" s="872"/>
      <c r="J1" s="872"/>
      <c r="K1" s="872"/>
      <c r="L1" s="842" t="s">
        <v>1103</v>
      </c>
      <c r="M1" s="842"/>
      <c r="N1" s="842"/>
      <c r="O1" s="875" t="s">
        <v>849</v>
      </c>
    </row>
    <row r="2" spans="1:15" s="248" customFormat="1" ht="54.75" customHeight="1">
      <c r="A2" s="877"/>
      <c r="B2" s="877"/>
      <c r="C2" s="875"/>
      <c r="D2" s="871"/>
      <c r="E2" s="245" t="s">
        <v>850</v>
      </c>
      <c r="F2" s="245" t="s">
        <v>851</v>
      </c>
      <c r="G2" s="246" t="s">
        <v>852</v>
      </c>
      <c r="H2" s="247" t="s">
        <v>1099</v>
      </c>
      <c r="I2" s="246" t="s">
        <v>1100</v>
      </c>
      <c r="J2" s="246" t="s">
        <v>1101</v>
      </c>
      <c r="K2" s="246" t="s">
        <v>1102</v>
      </c>
      <c r="L2" s="246" t="s">
        <v>1033</v>
      </c>
      <c r="M2" s="246" t="s">
        <v>1034</v>
      </c>
      <c r="N2" s="246" t="s">
        <v>1036</v>
      </c>
      <c r="O2" s="875"/>
    </row>
    <row r="3" spans="1:15" s="248" customFormat="1" ht="12.75" customHeight="1">
      <c r="A3" s="249">
        <v>1</v>
      </c>
      <c r="B3" s="249"/>
      <c r="C3" s="523" t="s">
        <v>1085</v>
      </c>
      <c r="D3" s="524"/>
      <c r="E3" s="525"/>
      <c r="F3" s="525"/>
      <c r="G3" s="525"/>
      <c r="H3" s="525"/>
      <c r="I3" s="525"/>
      <c r="J3" s="525"/>
      <c r="K3" s="525"/>
      <c r="L3" s="525"/>
      <c r="M3" s="525"/>
      <c r="N3" s="525"/>
      <c r="O3" s="525"/>
    </row>
    <row r="4" spans="1:15" s="248" customFormat="1" ht="12.75" customHeight="1">
      <c r="A4" s="250">
        <v>1</v>
      </c>
      <c r="B4" s="250">
        <v>1</v>
      </c>
      <c r="C4" s="526" t="s">
        <v>839</v>
      </c>
      <c r="D4" s="527"/>
      <c r="E4" s="528"/>
      <c r="F4" s="528"/>
      <c r="G4" s="528"/>
      <c r="H4" s="528"/>
      <c r="I4" s="528"/>
      <c r="J4" s="528"/>
      <c r="K4" s="528"/>
      <c r="L4" s="528"/>
      <c r="M4" s="528"/>
      <c r="N4" s="528"/>
      <c r="O4" s="528"/>
    </row>
    <row r="5" spans="1:15" s="253" customFormat="1" ht="13.5" customHeight="1">
      <c r="A5" s="252">
        <v>1</v>
      </c>
      <c r="B5" s="252">
        <v>12</v>
      </c>
      <c r="C5" s="529" t="s">
        <v>990</v>
      </c>
      <c r="D5" s="530"/>
      <c r="E5" s="531"/>
      <c r="F5" s="531"/>
      <c r="G5" s="532"/>
      <c r="H5" s="532"/>
      <c r="I5" s="532"/>
      <c r="J5" s="532"/>
      <c r="K5" s="532"/>
      <c r="L5" s="532"/>
      <c r="M5" s="532"/>
      <c r="N5" s="532"/>
      <c r="O5" s="532"/>
    </row>
    <row r="6" spans="1:15" s="253" customFormat="1" ht="24.75" customHeight="1">
      <c r="A6" s="252"/>
      <c r="B6" s="252"/>
      <c r="C6" s="533" t="s">
        <v>1198</v>
      </c>
      <c r="D6" s="534"/>
      <c r="E6" s="531"/>
      <c r="F6" s="531"/>
      <c r="G6" s="532"/>
      <c r="H6" s="532"/>
      <c r="I6" s="532"/>
      <c r="J6" s="532"/>
      <c r="K6" s="532"/>
      <c r="L6" s="532"/>
      <c r="M6" s="532"/>
      <c r="N6" s="532"/>
      <c r="O6" s="532"/>
    </row>
    <row r="7" spans="1:15" s="253" customFormat="1" ht="16.5" customHeight="1">
      <c r="A7" s="250"/>
      <c r="B7" s="250"/>
      <c r="C7" s="535" t="s">
        <v>1199</v>
      </c>
      <c r="D7" s="536" t="s">
        <v>1200</v>
      </c>
      <c r="E7" s="532"/>
      <c r="F7" s="532"/>
      <c r="G7" s="532"/>
      <c r="H7" s="532">
        <v>9906</v>
      </c>
      <c r="I7" s="532"/>
      <c r="J7" s="532"/>
      <c r="K7" s="532"/>
      <c r="L7" s="532"/>
      <c r="M7" s="532"/>
      <c r="N7" s="532"/>
      <c r="O7" s="532">
        <f>SUM(H7:N7)</f>
        <v>9906</v>
      </c>
    </row>
    <row r="8" spans="1:15" s="253" customFormat="1" ht="13.5" customHeight="1">
      <c r="A8" s="254"/>
      <c r="B8" s="254"/>
      <c r="C8" s="537" t="s">
        <v>1201</v>
      </c>
      <c r="D8" s="538"/>
      <c r="E8" s="539">
        <f aca="true" t="shared" si="0" ref="E8:K8">SUM(E5:E7)</f>
        <v>0</v>
      </c>
      <c r="F8" s="539">
        <f t="shared" si="0"/>
        <v>0</v>
      </c>
      <c r="G8" s="539">
        <f t="shared" si="0"/>
        <v>0</v>
      </c>
      <c r="H8" s="539">
        <f t="shared" si="0"/>
        <v>9906</v>
      </c>
      <c r="I8" s="539">
        <f t="shared" si="0"/>
        <v>0</v>
      </c>
      <c r="J8" s="539">
        <f t="shared" si="0"/>
        <v>0</v>
      </c>
      <c r="K8" s="539">
        <f t="shared" si="0"/>
        <v>0</v>
      </c>
      <c r="L8" s="539"/>
      <c r="M8" s="539"/>
      <c r="N8" s="539">
        <f>SUM(N7:N7)</f>
        <v>0</v>
      </c>
      <c r="O8" s="539">
        <f>SUM(O7:O7)</f>
        <v>9906</v>
      </c>
    </row>
    <row r="9" spans="1:15" s="253" customFormat="1" ht="13.5" customHeight="1">
      <c r="A9" s="251">
        <v>1</v>
      </c>
      <c r="B9" s="251">
        <v>13</v>
      </c>
      <c r="C9" s="529" t="s">
        <v>991</v>
      </c>
      <c r="D9" s="536"/>
      <c r="E9" s="540"/>
      <c r="F9" s="541"/>
      <c r="G9" s="541"/>
      <c r="H9" s="541"/>
      <c r="I9" s="541"/>
      <c r="J9" s="541"/>
      <c r="K9" s="541"/>
      <c r="L9" s="541"/>
      <c r="M9" s="541"/>
      <c r="N9" s="541"/>
      <c r="O9" s="541"/>
    </row>
    <row r="10" spans="1:15" s="253" customFormat="1" ht="13.5" customHeight="1">
      <c r="A10" s="251"/>
      <c r="B10" s="251"/>
      <c r="C10" s="533" t="s">
        <v>1202</v>
      </c>
      <c r="D10" s="542"/>
      <c r="E10" s="532"/>
      <c r="F10" s="532"/>
      <c r="G10" s="532"/>
      <c r="H10" s="532"/>
      <c r="I10" s="532"/>
      <c r="J10" s="532"/>
      <c r="K10" s="532"/>
      <c r="L10" s="532"/>
      <c r="M10" s="532"/>
      <c r="N10" s="532"/>
      <c r="O10" s="532"/>
    </row>
    <row r="11" spans="1:15" s="253" customFormat="1" ht="24.75" customHeight="1">
      <c r="A11" s="251"/>
      <c r="B11" s="251"/>
      <c r="C11" s="533" t="s">
        <v>1203</v>
      </c>
      <c r="D11" s="542">
        <v>131705</v>
      </c>
      <c r="E11" s="532">
        <v>41101</v>
      </c>
      <c r="F11" s="532"/>
      <c r="G11" s="532"/>
      <c r="H11" s="532"/>
      <c r="I11" s="532"/>
      <c r="J11" s="532"/>
      <c r="K11" s="532"/>
      <c r="L11" s="532"/>
      <c r="M11" s="532"/>
      <c r="N11" s="532"/>
      <c r="O11" s="532">
        <f>SUM(E11:N11)</f>
        <v>41101</v>
      </c>
    </row>
    <row r="12" spans="1:15" s="253" customFormat="1" ht="24.75" customHeight="1">
      <c r="A12" s="251"/>
      <c r="B12" s="251"/>
      <c r="C12" s="543" t="s">
        <v>1204</v>
      </c>
      <c r="D12" s="542"/>
      <c r="E12" s="532"/>
      <c r="F12" s="532"/>
      <c r="G12" s="532"/>
      <c r="H12" s="532"/>
      <c r="I12" s="532"/>
      <c r="J12" s="532"/>
      <c r="K12" s="532"/>
      <c r="L12" s="532"/>
      <c r="M12" s="532"/>
      <c r="N12" s="532"/>
      <c r="O12" s="544"/>
    </row>
    <row r="13" spans="1:15" s="253" customFormat="1" ht="24.75" customHeight="1">
      <c r="A13" s="251"/>
      <c r="B13" s="251"/>
      <c r="C13" s="543" t="s">
        <v>1205</v>
      </c>
      <c r="D13" s="542">
        <v>131703</v>
      </c>
      <c r="E13" s="532"/>
      <c r="F13" s="532"/>
      <c r="G13" s="532"/>
      <c r="H13" s="532">
        <v>5715</v>
      </c>
      <c r="I13" s="532"/>
      <c r="J13" s="532"/>
      <c r="K13" s="532"/>
      <c r="L13" s="532"/>
      <c r="M13" s="532"/>
      <c r="N13" s="532"/>
      <c r="O13" s="532">
        <f>SUM(E13:N13)</f>
        <v>5715</v>
      </c>
    </row>
    <row r="14" spans="1:15" s="253" customFormat="1" ht="13.5" customHeight="1">
      <c r="A14" s="254"/>
      <c r="B14" s="254"/>
      <c r="C14" s="537" t="s">
        <v>1206</v>
      </c>
      <c r="D14" s="545"/>
      <c r="E14" s="539">
        <f aca="true" t="shared" si="1" ref="E14:K14">SUM(E11:E13)</f>
        <v>41101</v>
      </c>
      <c r="F14" s="539">
        <f t="shared" si="1"/>
        <v>0</v>
      </c>
      <c r="G14" s="539">
        <f t="shared" si="1"/>
        <v>0</v>
      </c>
      <c r="H14" s="539">
        <f t="shared" si="1"/>
        <v>5715</v>
      </c>
      <c r="I14" s="539">
        <f t="shared" si="1"/>
        <v>0</v>
      </c>
      <c r="J14" s="539">
        <f t="shared" si="1"/>
        <v>0</v>
      </c>
      <c r="K14" s="539">
        <f t="shared" si="1"/>
        <v>0</v>
      </c>
      <c r="L14" s="539"/>
      <c r="M14" s="539"/>
      <c r="N14" s="539">
        <f>SUM(N11:N13)</f>
        <v>0</v>
      </c>
      <c r="O14" s="539">
        <f>SUM(O11:O13)</f>
        <v>46816</v>
      </c>
    </row>
    <row r="15" spans="1:15" s="253" customFormat="1" ht="13.5" customHeight="1">
      <c r="A15" s="256">
        <v>1</v>
      </c>
      <c r="B15" s="256">
        <v>14</v>
      </c>
      <c r="C15" s="546" t="s">
        <v>1087</v>
      </c>
      <c r="D15" s="547"/>
      <c r="E15" s="541"/>
      <c r="F15" s="541"/>
      <c r="G15" s="541"/>
      <c r="H15" s="541"/>
      <c r="I15" s="541"/>
      <c r="J15" s="541"/>
      <c r="K15" s="541"/>
      <c r="L15" s="541"/>
      <c r="M15" s="541"/>
      <c r="N15" s="541"/>
      <c r="O15" s="541"/>
    </row>
    <row r="16" spans="1:15" s="253" customFormat="1" ht="26.25" customHeight="1">
      <c r="A16" s="251"/>
      <c r="B16" s="251"/>
      <c r="C16" s="548" t="s">
        <v>1207</v>
      </c>
      <c r="D16" s="549"/>
      <c r="E16" s="541"/>
      <c r="F16" s="541"/>
      <c r="G16" s="541"/>
      <c r="H16" s="541"/>
      <c r="I16" s="541"/>
      <c r="J16" s="541"/>
      <c r="K16" s="541"/>
      <c r="L16" s="541"/>
      <c r="M16" s="541"/>
      <c r="N16" s="541"/>
      <c r="O16" s="541"/>
    </row>
    <row r="17" spans="1:15" s="253" customFormat="1" ht="17.25" customHeight="1">
      <c r="A17" s="251"/>
      <c r="B17" s="251"/>
      <c r="C17" s="550" t="s">
        <v>1208</v>
      </c>
      <c r="D17" s="551">
        <v>171967</v>
      </c>
      <c r="E17" s="541"/>
      <c r="F17" s="541"/>
      <c r="G17" s="541"/>
      <c r="H17" s="532">
        <v>5080</v>
      </c>
      <c r="I17" s="541"/>
      <c r="J17" s="541"/>
      <c r="K17" s="541"/>
      <c r="L17" s="541"/>
      <c r="M17" s="541"/>
      <c r="N17" s="541"/>
      <c r="O17" s="532">
        <f>SUM(E17:N17)</f>
        <v>5080</v>
      </c>
    </row>
    <row r="18" spans="1:15" s="253" customFormat="1" ht="13.5" customHeight="1">
      <c r="A18" s="254"/>
      <c r="B18" s="254"/>
      <c r="C18" s="537" t="s">
        <v>1209</v>
      </c>
      <c r="D18" s="545"/>
      <c r="E18" s="539"/>
      <c r="F18" s="539"/>
      <c r="G18" s="539"/>
      <c r="H18" s="539">
        <f>SUM(H17:H17)</f>
        <v>5080</v>
      </c>
      <c r="I18" s="539"/>
      <c r="J18" s="539"/>
      <c r="K18" s="539"/>
      <c r="L18" s="539"/>
      <c r="M18" s="539"/>
      <c r="N18" s="539"/>
      <c r="O18" s="539">
        <f>SUM(O17:O17)</f>
        <v>5080</v>
      </c>
    </row>
    <row r="19" spans="1:15" s="248" customFormat="1" ht="13.5" customHeight="1">
      <c r="A19" s="250">
        <v>1</v>
      </c>
      <c r="B19" s="250">
        <v>15</v>
      </c>
      <c r="C19" s="526" t="s">
        <v>1028</v>
      </c>
      <c r="D19" s="552"/>
      <c r="E19" s="532"/>
      <c r="F19" s="532"/>
      <c r="G19" s="532"/>
      <c r="H19" s="532"/>
      <c r="I19" s="532"/>
      <c r="J19" s="532"/>
      <c r="K19" s="532"/>
      <c r="L19" s="532"/>
      <c r="M19" s="532"/>
      <c r="N19" s="532"/>
      <c r="O19" s="532"/>
    </row>
    <row r="20" spans="1:15" s="248" customFormat="1" ht="24.75" customHeight="1">
      <c r="A20" s="250"/>
      <c r="B20" s="250"/>
      <c r="C20" s="553" t="s">
        <v>1210</v>
      </c>
      <c r="D20" s="554"/>
      <c r="E20" s="540"/>
      <c r="F20" s="532"/>
      <c r="G20" s="532"/>
      <c r="H20" s="532"/>
      <c r="I20" s="532"/>
      <c r="J20" s="532"/>
      <c r="K20" s="532"/>
      <c r="L20" s="532"/>
      <c r="M20" s="532"/>
      <c r="N20" s="532"/>
      <c r="O20" s="532"/>
    </row>
    <row r="21" spans="1:15" s="248" customFormat="1" ht="24.75" customHeight="1">
      <c r="A21" s="250"/>
      <c r="B21" s="250"/>
      <c r="C21" s="550" t="s">
        <v>1211</v>
      </c>
      <c r="D21" s="554">
        <v>151906</v>
      </c>
      <c r="E21" s="532"/>
      <c r="F21" s="532"/>
      <c r="G21" s="532"/>
      <c r="H21" s="532">
        <v>36251</v>
      </c>
      <c r="I21" s="532"/>
      <c r="J21" s="532"/>
      <c r="K21" s="532"/>
      <c r="L21" s="532"/>
      <c r="M21" s="532"/>
      <c r="N21" s="532"/>
      <c r="O21" s="532">
        <f>SUM(E21:N21)</f>
        <v>36251</v>
      </c>
    </row>
    <row r="22" spans="1:15" s="248" customFormat="1" ht="15" customHeight="1">
      <c r="A22" s="250"/>
      <c r="B22" s="250"/>
      <c r="C22" s="535" t="s">
        <v>1212</v>
      </c>
      <c r="D22" s="555" t="s">
        <v>1213</v>
      </c>
      <c r="E22" s="532"/>
      <c r="F22" s="532"/>
      <c r="G22" s="532"/>
      <c r="H22" s="532">
        <v>175260</v>
      </c>
      <c r="I22" s="532"/>
      <c r="J22" s="532"/>
      <c r="K22" s="532"/>
      <c r="L22" s="532"/>
      <c r="M22" s="532"/>
      <c r="N22" s="532"/>
      <c r="O22" s="532">
        <f>SUM(E22:N22)</f>
        <v>175260</v>
      </c>
    </row>
    <row r="23" spans="1:15" s="248" customFormat="1" ht="15" customHeight="1">
      <c r="A23" s="250"/>
      <c r="B23" s="250"/>
      <c r="C23" s="535" t="s">
        <v>1214</v>
      </c>
      <c r="D23" s="555" t="s">
        <v>1215</v>
      </c>
      <c r="E23" s="532"/>
      <c r="F23" s="532"/>
      <c r="G23" s="532"/>
      <c r="H23" s="532">
        <v>2667</v>
      </c>
      <c r="I23" s="532"/>
      <c r="J23" s="532"/>
      <c r="K23" s="532"/>
      <c r="L23" s="532"/>
      <c r="M23" s="532"/>
      <c r="N23" s="532"/>
      <c r="O23" s="532">
        <f>SUM(E23:N23)</f>
        <v>2667</v>
      </c>
    </row>
    <row r="24" spans="1:15" s="248" customFormat="1" ht="15" customHeight="1">
      <c r="A24" s="250"/>
      <c r="B24" s="250"/>
      <c r="C24" s="556" t="s">
        <v>1216</v>
      </c>
      <c r="D24" s="557"/>
      <c r="E24" s="532"/>
      <c r="F24" s="532"/>
      <c r="G24" s="532"/>
      <c r="H24" s="532"/>
      <c r="I24" s="532"/>
      <c r="J24" s="532"/>
      <c r="K24" s="532"/>
      <c r="L24" s="532"/>
      <c r="M24" s="532"/>
      <c r="N24" s="532"/>
      <c r="O24" s="532"/>
    </row>
    <row r="25" spans="1:15" s="248" customFormat="1" ht="15" customHeight="1">
      <c r="A25" s="250"/>
      <c r="B25" s="250"/>
      <c r="C25" s="535" t="s">
        <v>1217</v>
      </c>
      <c r="D25" s="555" t="s">
        <v>1218</v>
      </c>
      <c r="E25" s="532"/>
      <c r="F25" s="532"/>
      <c r="G25" s="532"/>
      <c r="H25" s="532">
        <v>3810</v>
      </c>
      <c r="I25" s="532"/>
      <c r="J25" s="532"/>
      <c r="K25" s="532"/>
      <c r="L25" s="532"/>
      <c r="M25" s="532"/>
      <c r="N25" s="532"/>
      <c r="O25" s="532">
        <f>SUM(E25:N25)</f>
        <v>3810</v>
      </c>
    </row>
    <row r="26" spans="1:15" s="248" customFormat="1" ht="15" customHeight="1">
      <c r="A26" s="250"/>
      <c r="B26" s="250"/>
      <c r="C26" s="558" t="s">
        <v>1219</v>
      </c>
      <c r="D26" s="555" t="s">
        <v>1220</v>
      </c>
      <c r="E26" s="532"/>
      <c r="F26" s="532"/>
      <c r="G26" s="532"/>
      <c r="H26" s="532">
        <v>2540</v>
      </c>
      <c r="I26" s="532"/>
      <c r="J26" s="532"/>
      <c r="K26" s="532"/>
      <c r="L26" s="532"/>
      <c r="M26" s="532"/>
      <c r="N26" s="532"/>
      <c r="O26" s="532">
        <f>SUM(E26:N26)</f>
        <v>2540</v>
      </c>
    </row>
    <row r="27" spans="1:15" s="248" customFormat="1" ht="24.75" customHeight="1">
      <c r="A27" s="250"/>
      <c r="B27" s="250"/>
      <c r="C27" s="553" t="s">
        <v>1221</v>
      </c>
      <c r="D27" s="559"/>
      <c r="E27" s="532"/>
      <c r="F27" s="532"/>
      <c r="G27" s="532"/>
      <c r="H27" s="532"/>
      <c r="I27" s="532"/>
      <c r="J27" s="532"/>
      <c r="K27" s="532"/>
      <c r="L27" s="532"/>
      <c r="M27" s="532"/>
      <c r="N27" s="532"/>
      <c r="O27" s="532"/>
    </row>
    <row r="28" spans="1:15" s="248" customFormat="1" ht="27" customHeight="1">
      <c r="A28" s="250"/>
      <c r="B28" s="250"/>
      <c r="C28" s="550" t="s">
        <v>1222</v>
      </c>
      <c r="D28" s="560">
        <v>151701</v>
      </c>
      <c r="E28" s="532"/>
      <c r="F28" s="532"/>
      <c r="G28" s="532"/>
      <c r="H28" s="532">
        <v>4318</v>
      </c>
      <c r="I28" s="532"/>
      <c r="J28" s="532"/>
      <c r="K28" s="532"/>
      <c r="L28" s="532"/>
      <c r="M28" s="532"/>
      <c r="N28" s="532"/>
      <c r="O28" s="532">
        <f>SUM(E28:N28)</f>
        <v>4318</v>
      </c>
    </row>
    <row r="29" spans="1:15" s="248" customFormat="1" ht="27" customHeight="1">
      <c r="A29" s="250"/>
      <c r="B29" s="250"/>
      <c r="C29" s="561" t="s">
        <v>1223</v>
      </c>
      <c r="D29" s="562" t="s">
        <v>1224</v>
      </c>
      <c r="E29" s="532"/>
      <c r="F29" s="532">
        <v>2499</v>
      </c>
      <c r="G29" s="532"/>
      <c r="H29" s="532"/>
      <c r="I29" s="532"/>
      <c r="J29" s="532"/>
      <c r="K29" s="532"/>
      <c r="L29" s="532"/>
      <c r="M29" s="532"/>
      <c r="N29" s="532"/>
      <c r="O29" s="532">
        <f>SUM(E29:N29)</f>
        <v>2499</v>
      </c>
    </row>
    <row r="30" spans="1:15" s="248" customFormat="1" ht="26.25" customHeight="1">
      <c r="A30" s="250"/>
      <c r="B30" s="250"/>
      <c r="C30" s="550" t="s">
        <v>1225</v>
      </c>
      <c r="D30" s="562"/>
      <c r="E30" s="563"/>
      <c r="F30" s="563"/>
      <c r="G30" s="532"/>
      <c r="H30" s="532"/>
      <c r="I30" s="532"/>
      <c r="J30" s="532"/>
      <c r="K30" s="532"/>
      <c r="L30" s="532"/>
      <c r="M30" s="532"/>
      <c r="N30" s="532"/>
      <c r="O30" s="532"/>
    </row>
    <row r="31" spans="1:15" s="248" customFormat="1" ht="24.75" customHeight="1">
      <c r="A31" s="250"/>
      <c r="B31" s="250"/>
      <c r="C31" s="533" t="s">
        <v>1226</v>
      </c>
      <c r="D31" s="559" t="s">
        <v>1227</v>
      </c>
      <c r="E31" s="563"/>
      <c r="F31" s="563"/>
      <c r="G31" s="532"/>
      <c r="H31" s="532">
        <v>312022</v>
      </c>
      <c r="I31" s="532"/>
      <c r="J31" s="532"/>
      <c r="K31" s="532"/>
      <c r="L31" s="532"/>
      <c r="M31" s="532"/>
      <c r="N31" s="532"/>
      <c r="O31" s="532">
        <f>SUM(E31:N31)</f>
        <v>312022</v>
      </c>
    </row>
    <row r="32" spans="1:15" s="248" customFormat="1" ht="12.75" customHeight="1">
      <c r="A32" s="254"/>
      <c r="B32" s="254"/>
      <c r="C32" s="564" t="s">
        <v>1228</v>
      </c>
      <c r="D32" s="565"/>
      <c r="E32" s="539">
        <f aca="true" t="shared" si="2" ref="E32:K32">SUM(E20:E31)</f>
        <v>0</v>
      </c>
      <c r="F32" s="539">
        <f t="shared" si="2"/>
        <v>2499</v>
      </c>
      <c r="G32" s="539">
        <f t="shared" si="2"/>
        <v>0</v>
      </c>
      <c r="H32" s="539">
        <f t="shared" si="2"/>
        <v>536868</v>
      </c>
      <c r="I32" s="539">
        <f t="shared" si="2"/>
        <v>0</v>
      </c>
      <c r="J32" s="539">
        <f t="shared" si="2"/>
        <v>0</v>
      </c>
      <c r="K32" s="539">
        <f t="shared" si="2"/>
        <v>0</v>
      </c>
      <c r="L32" s="539"/>
      <c r="M32" s="539"/>
      <c r="N32" s="539">
        <f>SUM(N20:N31)</f>
        <v>0</v>
      </c>
      <c r="O32" s="539">
        <f>SUM(O20:O31)</f>
        <v>539367</v>
      </c>
    </row>
    <row r="33" spans="1:15" s="248" customFormat="1" ht="12.75" customHeight="1">
      <c r="A33" s="250">
        <v>1</v>
      </c>
      <c r="B33" s="250" t="s">
        <v>966</v>
      </c>
      <c r="C33" s="526" t="s">
        <v>1013</v>
      </c>
      <c r="D33" s="527"/>
      <c r="E33" s="532"/>
      <c r="F33" s="532"/>
      <c r="G33" s="532"/>
      <c r="H33" s="532"/>
      <c r="I33" s="532"/>
      <c r="J33" s="532"/>
      <c r="K33" s="532"/>
      <c r="L33" s="532"/>
      <c r="M33" s="532"/>
      <c r="N33" s="532"/>
      <c r="O33" s="532"/>
    </row>
    <row r="34" spans="1:15" s="248" customFormat="1" ht="27" customHeight="1">
      <c r="A34" s="250"/>
      <c r="B34" s="250"/>
      <c r="C34" s="550" t="s">
        <v>1229</v>
      </c>
      <c r="D34" s="566"/>
      <c r="E34" s="567"/>
      <c r="F34" s="532"/>
      <c r="G34" s="532"/>
      <c r="H34" s="532"/>
      <c r="I34" s="532"/>
      <c r="J34" s="532"/>
      <c r="K34" s="532"/>
      <c r="L34" s="532"/>
      <c r="M34" s="532"/>
      <c r="N34" s="532"/>
      <c r="O34" s="532"/>
    </row>
    <row r="35" spans="1:15" s="248" customFormat="1" ht="26.25" customHeight="1">
      <c r="A35" s="250"/>
      <c r="B35" s="250"/>
      <c r="C35" s="533" t="s">
        <v>1230</v>
      </c>
      <c r="D35" s="568">
        <v>161909</v>
      </c>
      <c r="E35" s="563"/>
      <c r="F35" s="563"/>
      <c r="G35" s="532"/>
      <c r="H35" s="532">
        <v>34882</v>
      </c>
      <c r="I35" s="532"/>
      <c r="J35" s="532"/>
      <c r="K35" s="532"/>
      <c r="L35" s="532"/>
      <c r="M35" s="532"/>
      <c r="N35" s="532"/>
      <c r="O35" s="532">
        <f>SUM(E35:N35)</f>
        <v>34882</v>
      </c>
    </row>
    <row r="36" spans="1:15" s="248" customFormat="1" ht="23.25" customHeight="1">
      <c r="A36" s="250"/>
      <c r="B36" s="250"/>
      <c r="C36" s="533" t="s">
        <v>725</v>
      </c>
      <c r="D36" s="568">
        <v>164106</v>
      </c>
      <c r="E36" s="563"/>
      <c r="F36" s="563"/>
      <c r="G36" s="532"/>
      <c r="H36" s="532">
        <v>524254</v>
      </c>
      <c r="I36" s="532"/>
      <c r="J36" s="532"/>
      <c r="K36" s="532"/>
      <c r="L36" s="532"/>
      <c r="M36" s="532">
        <v>86593</v>
      </c>
      <c r="N36" s="532"/>
      <c r="O36" s="532">
        <f>SUM(E36:N36)</f>
        <v>610847</v>
      </c>
    </row>
    <row r="37" spans="1:15" s="248" customFormat="1" ht="24" customHeight="1">
      <c r="A37" s="250"/>
      <c r="B37" s="250"/>
      <c r="C37" s="533" t="s">
        <v>726</v>
      </c>
      <c r="D37" s="568">
        <v>164204</v>
      </c>
      <c r="E37" s="563"/>
      <c r="F37" s="563"/>
      <c r="G37" s="532"/>
      <c r="H37" s="532">
        <v>207602</v>
      </c>
      <c r="I37" s="532"/>
      <c r="J37" s="532"/>
      <c r="K37" s="532"/>
      <c r="L37" s="532"/>
      <c r="M37" s="532">
        <v>95703</v>
      </c>
      <c r="N37" s="532"/>
      <c r="O37" s="532">
        <f>SUM(E37:N37)</f>
        <v>303305</v>
      </c>
    </row>
    <row r="38" spans="1:15" s="248" customFormat="1" ht="35.25" customHeight="1">
      <c r="A38" s="250"/>
      <c r="B38" s="250"/>
      <c r="C38" s="452" t="s">
        <v>1231</v>
      </c>
      <c r="D38" s="568">
        <v>164205</v>
      </c>
      <c r="E38" s="563"/>
      <c r="F38" s="563">
        <v>1324735</v>
      </c>
      <c r="G38" s="532"/>
      <c r="H38" s="532">
        <v>527999</v>
      </c>
      <c r="I38" s="532"/>
      <c r="J38" s="532"/>
      <c r="K38" s="532"/>
      <c r="L38" s="532"/>
      <c r="M38" s="532">
        <v>618493</v>
      </c>
      <c r="N38" s="532"/>
      <c r="O38" s="532">
        <f>SUM(E38:N38)</f>
        <v>2471227</v>
      </c>
    </row>
    <row r="39" spans="1:15" s="248" customFormat="1" ht="35.25" customHeight="1">
      <c r="A39" s="250"/>
      <c r="B39" s="250"/>
      <c r="C39" s="452" t="s">
        <v>1232</v>
      </c>
      <c r="D39" s="568">
        <v>164206</v>
      </c>
      <c r="E39" s="563"/>
      <c r="F39" s="563">
        <v>153815</v>
      </c>
      <c r="G39" s="532"/>
      <c r="H39" s="532">
        <v>41530</v>
      </c>
      <c r="I39" s="532"/>
      <c r="J39" s="532"/>
      <c r="K39" s="532"/>
      <c r="L39" s="532"/>
      <c r="M39" s="532"/>
      <c r="N39" s="532"/>
      <c r="O39" s="532">
        <f>SUM(E39:N39)</f>
        <v>195345</v>
      </c>
    </row>
    <row r="40" spans="1:15" s="248" customFormat="1" ht="27" customHeight="1">
      <c r="A40" s="250"/>
      <c r="B40" s="250"/>
      <c r="C40" s="556" t="s">
        <v>1233</v>
      </c>
      <c r="D40" s="569"/>
      <c r="E40" s="563"/>
      <c r="F40" s="563"/>
      <c r="G40" s="532"/>
      <c r="H40" s="532"/>
      <c r="I40" s="532"/>
      <c r="J40" s="532"/>
      <c r="K40" s="532"/>
      <c r="L40" s="532"/>
      <c r="M40" s="532"/>
      <c r="N40" s="532"/>
      <c r="O40" s="532"/>
    </row>
    <row r="41" spans="1:15" s="248" customFormat="1" ht="27" customHeight="1">
      <c r="A41" s="250"/>
      <c r="B41" s="250"/>
      <c r="C41" s="556" t="s">
        <v>1234</v>
      </c>
      <c r="D41" s="569">
        <v>163700</v>
      </c>
      <c r="E41" s="563">
        <v>26873</v>
      </c>
      <c r="F41" s="563"/>
      <c r="G41" s="532"/>
      <c r="H41" s="532"/>
      <c r="I41" s="532"/>
      <c r="J41" s="532"/>
      <c r="K41" s="532"/>
      <c r="L41" s="532"/>
      <c r="M41" s="532">
        <v>9113</v>
      </c>
      <c r="N41" s="532"/>
      <c r="O41" s="532">
        <f>SUM(E41:N41)</f>
        <v>35986</v>
      </c>
    </row>
    <row r="42" spans="1:15" s="248" customFormat="1" ht="30" customHeight="1">
      <c r="A42" s="250"/>
      <c r="B42" s="250"/>
      <c r="C42" s="550" t="s">
        <v>1235</v>
      </c>
      <c r="D42" s="570"/>
      <c r="E42" s="532"/>
      <c r="F42" s="532"/>
      <c r="G42" s="532"/>
      <c r="H42" s="532"/>
      <c r="I42" s="532"/>
      <c r="J42" s="532"/>
      <c r="K42" s="532"/>
      <c r="L42" s="532"/>
      <c r="M42" s="532"/>
      <c r="N42" s="532"/>
      <c r="O42" s="532"/>
    </row>
    <row r="43" spans="1:15" s="248" customFormat="1" ht="25.5" customHeight="1">
      <c r="A43" s="250"/>
      <c r="B43" s="250"/>
      <c r="C43" s="556" t="s">
        <v>1236</v>
      </c>
      <c r="D43" s="569">
        <v>162695</v>
      </c>
      <c r="E43" s="532">
        <v>5193</v>
      </c>
      <c r="F43" s="532"/>
      <c r="G43" s="532"/>
      <c r="H43" s="532"/>
      <c r="I43" s="532"/>
      <c r="J43" s="532"/>
      <c r="K43" s="532"/>
      <c r="L43" s="532"/>
      <c r="M43" s="532"/>
      <c r="N43" s="532"/>
      <c r="O43" s="532">
        <f>SUM(E43:N43)</f>
        <v>5193</v>
      </c>
    </row>
    <row r="44" spans="1:15" s="248" customFormat="1" ht="19.5" customHeight="1">
      <c r="A44" s="250"/>
      <c r="B44" s="250"/>
      <c r="C44" s="571" t="s">
        <v>1237</v>
      </c>
      <c r="D44" s="569">
        <v>162607</v>
      </c>
      <c r="E44" s="563"/>
      <c r="F44" s="563"/>
      <c r="G44" s="532"/>
      <c r="H44" s="532"/>
      <c r="I44" s="532"/>
      <c r="J44" s="532"/>
      <c r="K44" s="532"/>
      <c r="L44" s="532"/>
      <c r="M44" s="532">
        <v>5334</v>
      </c>
      <c r="N44" s="532"/>
      <c r="O44" s="532">
        <f>SUM(E44:N44)</f>
        <v>5334</v>
      </c>
    </row>
    <row r="45" spans="1:15" s="248" customFormat="1" ht="25.5" customHeight="1">
      <c r="A45" s="250"/>
      <c r="B45" s="250"/>
      <c r="C45" s="556" t="s">
        <v>1238</v>
      </c>
      <c r="D45" s="569">
        <v>162640</v>
      </c>
      <c r="E45" s="532"/>
      <c r="F45" s="532"/>
      <c r="G45" s="532"/>
      <c r="H45" s="532"/>
      <c r="I45" s="532"/>
      <c r="J45" s="532"/>
      <c r="K45" s="532"/>
      <c r="L45" s="532"/>
      <c r="M45" s="532">
        <v>183429</v>
      </c>
      <c r="N45" s="532"/>
      <c r="O45" s="532">
        <f>SUM(E45:N45)</f>
        <v>183429</v>
      </c>
    </row>
    <row r="46" spans="1:15" s="248" customFormat="1" ht="37.5" customHeight="1">
      <c r="A46" s="250"/>
      <c r="B46" s="250"/>
      <c r="C46" s="572" t="s">
        <v>1239</v>
      </c>
      <c r="D46" s="569">
        <v>163636</v>
      </c>
      <c r="E46" s="532"/>
      <c r="F46" s="532">
        <v>492</v>
      </c>
      <c r="G46" s="532"/>
      <c r="H46" s="532"/>
      <c r="I46" s="532"/>
      <c r="J46" s="532"/>
      <c r="K46" s="532"/>
      <c r="L46" s="532">
        <v>31188</v>
      </c>
      <c r="M46" s="532">
        <v>93720</v>
      </c>
      <c r="N46" s="532"/>
      <c r="O46" s="532">
        <f>SUM(E46:N46)</f>
        <v>125400</v>
      </c>
    </row>
    <row r="47" spans="1:15" s="248" customFormat="1" ht="37.5" customHeight="1">
      <c r="A47" s="250"/>
      <c r="B47" s="250"/>
      <c r="C47" s="573" t="s">
        <v>1240</v>
      </c>
      <c r="D47" s="446">
        <v>163601</v>
      </c>
      <c r="E47" s="532"/>
      <c r="F47" s="532"/>
      <c r="G47" s="532"/>
      <c r="H47" s="532"/>
      <c r="I47" s="532"/>
      <c r="J47" s="532"/>
      <c r="K47" s="532"/>
      <c r="L47" s="532"/>
      <c r="M47" s="446">
        <v>2597</v>
      </c>
      <c r="N47" s="532"/>
      <c r="O47" s="532">
        <f aca="true" t="shared" si="3" ref="O47:O83">SUM(E47:N47)</f>
        <v>2597</v>
      </c>
    </row>
    <row r="48" spans="1:15" s="248" customFormat="1" ht="37.5" customHeight="1">
      <c r="A48" s="250"/>
      <c r="B48" s="250"/>
      <c r="C48" s="573" t="s">
        <v>1241</v>
      </c>
      <c r="D48" s="446">
        <v>163603</v>
      </c>
      <c r="E48" s="532"/>
      <c r="F48" s="532"/>
      <c r="G48" s="532"/>
      <c r="H48" s="532"/>
      <c r="I48" s="532"/>
      <c r="J48" s="532"/>
      <c r="K48" s="532"/>
      <c r="L48" s="532"/>
      <c r="M48" s="446">
        <v>10113</v>
      </c>
      <c r="N48" s="532"/>
      <c r="O48" s="532">
        <f t="shared" si="3"/>
        <v>10113</v>
      </c>
    </row>
    <row r="49" spans="1:15" s="248" customFormat="1" ht="37.5" customHeight="1">
      <c r="A49" s="250"/>
      <c r="B49" s="250"/>
      <c r="C49" s="574" t="s">
        <v>1242</v>
      </c>
      <c r="D49" s="446">
        <v>163604</v>
      </c>
      <c r="E49" s="532"/>
      <c r="F49" s="532"/>
      <c r="G49" s="532"/>
      <c r="H49" s="532"/>
      <c r="I49" s="532"/>
      <c r="J49" s="532"/>
      <c r="K49" s="532"/>
      <c r="L49" s="532"/>
      <c r="M49" s="446">
        <v>4106</v>
      </c>
      <c r="N49" s="532"/>
      <c r="O49" s="532">
        <f t="shared" si="3"/>
        <v>4106</v>
      </c>
    </row>
    <row r="50" spans="1:15" s="248" customFormat="1" ht="37.5" customHeight="1">
      <c r="A50" s="250"/>
      <c r="B50" s="250"/>
      <c r="C50" s="574" t="s">
        <v>1243</v>
      </c>
      <c r="D50" s="446">
        <v>163606</v>
      </c>
      <c r="E50" s="532"/>
      <c r="F50" s="532"/>
      <c r="G50" s="532"/>
      <c r="H50" s="532"/>
      <c r="I50" s="532"/>
      <c r="J50" s="532"/>
      <c r="K50" s="532"/>
      <c r="L50" s="532"/>
      <c r="M50" s="446">
        <v>146134</v>
      </c>
      <c r="N50" s="532"/>
      <c r="O50" s="532">
        <f t="shared" si="3"/>
        <v>146134</v>
      </c>
    </row>
    <row r="51" spans="1:15" s="248" customFormat="1" ht="77.25" customHeight="1">
      <c r="A51" s="250"/>
      <c r="B51" s="250"/>
      <c r="C51" s="573" t="s">
        <v>1244</v>
      </c>
      <c r="D51" s="446">
        <v>163607</v>
      </c>
      <c r="E51" s="532"/>
      <c r="F51" s="532"/>
      <c r="G51" s="532"/>
      <c r="H51" s="532"/>
      <c r="I51" s="532"/>
      <c r="J51" s="532"/>
      <c r="K51" s="532"/>
      <c r="L51" s="532"/>
      <c r="M51" s="446">
        <v>948842</v>
      </c>
      <c r="N51" s="532"/>
      <c r="O51" s="532">
        <f t="shared" si="3"/>
        <v>948842</v>
      </c>
    </row>
    <row r="52" spans="1:15" s="248" customFormat="1" ht="37.5" customHeight="1">
      <c r="A52" s="250"/>
      <c r="B52" s="250"/>
      <c r="C52" s="573" t="s">
        <v>1245</v>
      </c>
      <c r="D52" s="446">
        <v>163608</v>
      </c>
      <c r="E52" s="532"/>
      <c r="F52" s="532"/>
      <c r="G52" s="532"/>
      <c r="H52" s="532"/>
      <c r="I52" s="532"/>
      <c r="J52" s="532"/>
      <c r="K52" s="532"/>
      <c r="L52" s="532"/>
      <c r="M52" s="446">
        <v>488326</v>
      </c>
      <c r="N52" s="532"/>
      <c r="O52" s="532">
        <f t="shared" si="3"/>
        <v>488326</v>
      </c>
    </row>
    <row r="53" spans="1:15" s="248" customFormat="1" ht="37.5" customHeight="1">
      <c r="A53" s="250"/>
      <c r="B53" s="250"/>
      <c r="C53" s="573" t="s">
        <v>1246</v>
      </c>
      <c r="D53" s="446">
        <v>163609</v>
      </c>
      <c r="E53" s="532"/>
      <c r="F53" s="532"/>
      <c r="G53" s="532"/>
      <c r="H53" s="532"/>
      <c r="I53" s="532"/>
      <c r="J53" s="532"/>
      <c r="K53" s="532"/>
      <c r="L53" s="532"/>
      <c r="M53" s="446">
        <v>390916</v>
      </c>
      <c r="N53" s="532"/>
      <c r="O53" s="532">
        <f t="shared" si="3"/>
        <v>390916</v>
      </c>
    </row>
    <row r="54" spans="1:15" s="248" customFormat="1" ht="37.5" customHeight="1">
      <c r="A54" s="250"/>
      <c r="B54" s="250"/>
      <c r="C54" s="575" t="s">
        <v>1247</v>
      </c>
      <c r="D54" s="446">
        <v>163611</v>
      </c>
      <c r="E54" s="532"/>
      <c r="F54" s="532"/>
      <c r="G54" s="532"/>
      <c r="H54" s="532"/>
      <c r="I54" s="532"/>
      <c r="J54" s="532"/>
      <c r="K54" s="532"/>
      <c r="L54" s="532"/>
      <c r="M54" s="446">
        <v>365340</v>
      </c>
      <c r="N54" s="532"/>
      <c r="O54" s="532">
        <f t="shared" si="3"/>
        <v>365340</v>
      </c>
    </row>
    <row r="55" spans="1:15" s="248" customFormat="1" ht="37.5" customHeight="1">
      <c r="A55" s="250"/>
      <c r="B55" s="250"/>
      <c r="C55" s="576" t="s">
        <v>1248</v>
      </c>
      <c r="D55" s="446">
        <v>163612</v>
      </c>
      <c r="E55" s="532"/>
      <c r="F55" s="532"/>
      <c r="G55" s="532"/>
      <c r="H55" s="532">
        <v>45147</v>
      </c>
      <c r="I55" s="532"/>
      <c r="J55" s="532"/>
      <c r="K55" s="532"/>
      <c r="L55" s="532"/>
      <c r="M55" s="446">
        <v>432893</v>
      </c>
      <c r="N55" s="532"/>
      <c r="O55" s="532">
        <f t="shared" si="3"/>
        <v>478040</v>
      </c>
    </row>
    <row r="56" spans="1:15" s="248" customFormat="1" ht="37.5" customHeight="1">
      <c r="A56" s="250"/>
      <c r="B56" s="250"/>
      <c r="C56" s="576" t="s">
        <v>1249</v>
      </c>
      <c r="D56" s="446">
        <v>163613</v>
      </c>
      <c r="E56" s="532"/>
      <c r="F56" s="532"/>
      <c r="G56" s="532"/>
      <c r="H56" s="532">
        <v>46978</v>
      </c>
      <c r="I56" s="532"/>
      <c r="J56" s="532"/>
      <c r="K56" s="532"/>
      <c r="L56" s="532"/>
      <c r="M56" s="446">
        <v>178982</v>
      </c>
      <c r="N56" s="532"/>
      <c r="O56" s="532">
        <f t="shared" si="3"/>
        <v>225960</v>
      </c>
    </row>
    <row r="57" spans="1:15" s="248" customFormat="1" ht="37.5" customHeight="1">
      <c r="A57" s="250"/>
      <c r="B57" s="250"/>
      <c r="C57" s="576" t="s">
        <v>1250</v>
      </c>
      <c r="D57" s="446">
        <v>163614</v>
      </c>
      <c r="E57" s="532"/>
      <c r="F57" s="532"/>
      <c r="G57" s="532"/>
      <c r="H57" s="532"/>
      <c r="I57" s="532"/>
      <c r="J57" s="532"/>
      <c r="K57" s="532"/>
      <c r="L57" s="532"/>
      <c r="M57" s="446">
        <v>88448</v>
      </c>
      <c r="N57" s="532"/>
      <c r="O57" s="532">
        <f t="shared" si="3"/>
        <v>88448</v>
      </c>
    </row>
    <row r="58" spans="1:15" s="248" customFormat="1" ht="37.5" customHeight="1">
      <c r="A58" s="250"/>
      <c r="B58" s="250"/>
      <c r="C58" s="576" t="s">
        <v>1251</v>
      </c>
      <c r="D58" s="446">
        <v>163615</v>
      </c>
      <c r="E58" s="532"/>
      <c r="F58" s="532"/>
      <c r="G58" s="532"/>
      <c r="H58" s="532"/>
      <c r="I58" s="532"/>
      <c r="J58" s="532"/>
      <c r="K58" s="532"/>
      <c r="L58" s="532"/>
      <c r="M58" s="446">
        <v>8688</v>
      </c>
      <c r="N58" s="532"/>
      <c r="O58" s="532">
        <f t="shared" si="3"/>
        <v>8688</v>
      </c>
    </row>
    <row r="59" spans="1:15" s="248" customFormat="1" ht="37.5" customHeight="1">
      <c r="A59" s="250"/>
      <c r="B59" s="250"/>
      <c r="C59" s="576" t="s">
        <v>1252</v>
      </c>
      <c r="D59" s="446">
        <v>163616</v>
      </c>
      <c r="E59" s="532"/>
      <c r="F59" s="532"/>
      <c r="G59" s="532"/>
      <c r="H59" s="532"/>
      <c r="I59" s="532"/>
      <c r="J59" s="532"/>
      <c r="K59" s="532"/>
      <c r="L59" s="532"/>
      <c r="M59" s="446">
        <v>31299</v>
      </c>
      <c r="N59" s="532"/>
      <c r="O59" s="532">
        <f t="shared" si="3"/>
        <v>31299</v>
      </c>
    </row>
    <row r="60" spans="1:15" s="248" customFormat="1" ht="37.5" customHeight="1">
      <c r="A60" s="250"/>
      <c r="B60" s="250"/>
      <c r="C60" s="576" t="s">
        <v>1253</v>
      </c>
      <c r="D60" s="446">
        <v>163617</v>
      </c>
      <c r="E60" s="532"/>
      <c r="F60" s="532"/>
      <c r="G60" s="532"/>
      <c r="H60" s="532"/>
      <c r="I60" s="532"/>
      <c r="J60" s="532"/>
      <c r="K60" s="532"/>
      <c r="L60" s="532"/>
      <c r="M60" s="446">
        <v>1099</v>
      </c>
      <c r="N60" s="532"/>
      <c r="O60" s="532">
        <f t="shared" si="3"/>
        <v>1099</v>
      </c>
    </row>
    <row r="61" spans="1:15" s="248" customFormat="1" ht="37.5" customHeight="1">
      <c r="A61" s="250"/>
      <c r="B61" s="250"/>
      <c r="C61" s="576" t="s">
        <v>1254</v>
      </c>
      <c r="D61" s="570">
        <v>163622</v>
      </c>
      <c r="E61" s="532">
        <v>2862</v>
      </c>
      <c r="F61" s="532"/>
      <c r="G61" s="532"/>
      <c r="H61" s="532"/>
      <c r="I61" s="532"/>
      <c r="J61" s="532"/>
      <c r="K61" s="532"/>
      <c r="L61" s="532"/>
      <c r="M61" s="532">
        <v>46</v>
      </c>
      <c r="N61" s="532"/>
      <c r="O61" s="532">
        <f t="shared" si="3"/>
        <v>2908</v>
      </c>
    </row>
    <row r="62" spans="1:15" s="248" customFormat="1" ht="37.5" customHeight="1">
      <c r="A62" s="250"/>
      <c r="B62" s="250"/>
      <c r="C62" s="576" t="s">
        <v>1255</v>
      </c>
      <c r="D62" s="570">
        <v>163623</v>
      </c>
      <c r="E62" s="532">
        <v>3008</v>
      </c>
      <c r="F62" s="532"/>
      <c r="G62" s="532"/>
      <c r="H62" s="532"/>
      <c r="I62" s="532"/>
      <c r="J62" s="532"/>
      <c r="K62" s="532"/>
      <c r="L62" s="532"/>
      <c r="M62" s="532"/>
      <c r="N62" s="532"/>
      <c r="O62" s="532">
        <f t="shared" si="3"/>
        <v>3008</v>
      </c>
    </row>
    <row r="63" spans="1:15" s="248" customFormat="1" ht="22.5" customHeight="1">
      <c r="A63" s="250"/>
      <c r="B63" s="250"/>
      <c r="C63" s="577" t="s">
        <v>1256</v>
      </c>
      <c r="D63" s="570">
        <v>163625</v>
      </c>
      <c r="E63" s="532">
        <v>87000</v>
      </c>
      <c r="F63" s="532">
        <v>1001000</v>
      </c>
      <c r="G63" s="532"/>
      <c r="H63" s="532"/>
      <c r="I63" s="532"/>
      <c r="J63" s="532"/>
      <c r="K63" s="532"/>
      <c r="L63" s="532"/>
      <c r="M63" s="532"/>
      <c r="N63" s="532"/>
      <c r="O63" s="532">
        <f t="shared" si="3"/>
        <v>1088000</v>
      </c>
    </row>
    <row r="64" spans="1:15" s="248" customFormat="1" ht="22.5" customHeight="1">
      <c r="A64" s="250"/>
      <c r="B64" s="250"/>
      <c r="C64" s="556" t="s">
        <v>1257</v>
      </c>
      <c r="D64" s="570">
        <v>163626</v>
      </c>
      <c r="E64" s="532"/>
      <c r="F64" s="532"/>
      <c r="G64" s="532"/>
      <c r="H64" s="532">
        <v>61806</v>
      </c>
      <c r="I64" s="532"/>
      <c r="J64" s="532"/>
      <c r="K64" s="532"/>
      <c r="L64" s="532"/>
      <c r="M64" s="532">
        <v>152292</v>
      </c>
      <c r="N64" s="532"/>
      <c r="O64" s="532">
        <f t="shared" si="3"/>
        <v>214098</v>
      </c>
    </row>
    <row r="65" spans="1:15" s="248" customFormat="1" ht="37.5" customHeight="1">
      <c r="A65" s="250"/>
      <c r="B65" s="250"/>
      <c r="C65" s="578" t="s">
        <v>1258</v>
      </c>
      <c r="D65" s="569">
        <v>163627</v>
      </c>
      <c r="E65" s="532"/>
      <c r="F65" s="532">
        <v>736422</v>
      </c>
      <c r="G65" s="532"/>
      <c r="H65" s="532"/>
      <c r="I65" s="532"/>
      <c r="J65" s="532"/>
      <c r="K65" s="532"/>
      <c r="L65" s="532"/>
      <c r="M65" s="532">
        <v>530341</v>
      </c>
      <c r="N65" s="532"/>
      <c r="O65" s="532">
        <f t="shared" si="3"/>
        <v>1266763</v>
      </c>
    </row>
    <row r="66" spans="1:15" s="248" customFormat="1" ht="27" customHeight="1">
      <c r="A66" s="250"/>
      <c r="B66" s="250"/>
      <c r="C66" s="578" t="s">
        <v>1259</v>
      </c>
      <c r="D66" s="569">
        <v>163629</v>
      </c>
      <c r="E66" s="532"/>
      <c r="F66" s="532"/>
      <c r="G66" s="532"/>
      <c r="H66" s="532">
        <v>246976</v>
      </c>
      <c r="I66" s="532"/>
      <c r="J66" s="532"/>
      <c r="K66" s="532"/>
      <c r="L66" s="532"/>
      <c r="M66" s="532">
        <v>940124</v>
      </c>
      <c r="N66" s="532"/>
      <c r="O66" s="532">
        <f t="shared" si="3"/>
        <v>1187100</v>
      </c>
    </row>
    <row r="67" spans="1:15" s="248" customFormat="1" ht="41.25" customHeight="1">
      <c r="A67" s="250"/>
      <c r="B67" s="250"/>
      <c r="C67" s="579" t="s">
        <v>1260</v>
      </c>
      <c r="D67" s="569">
        <v>163628</v>
      </c>
      <c r="E67" s="532"/>
      <c r="F67" s="532">
        <v>8000</v>
      </c>
      <c r="G67" s="532"/>
      <c r="H67" s="532">
        <v>162483</v>
      </c>
      <c r="I67" s="532"/>
      <c r="J67" s="532"/>
      <c r="K67" s="532"/>
      <c r="L67" s="532">
        <v>46000</v>
      </c>
      <c r="M67" s="532">
        <v>547169</v>
      </c>
      <c r="N67" s="532"/>
      <c r="O67" s="532">
        <f t="shared" si="3"/>
        <v>763652</v>
      </c>
    </row>
    <row r="68" spans="1:15" s="248" customFormat="1" ht="41.25" customHeight="1">
      <c r="A68" s="250"/>
      <c r="B68" s="250"/>
      <c r="C68" s="553" t="s">
        <v>1261</v>
      </c>
      <c r="D68" s="569">
        <v>163633</v>
      </c>
      <c r="E68" s="532"/>
      <c r="F68" s="532"/>
      <c r="G68" s="532"/>
      <c r="H68" s="532"/>
      <c r="I68" s="532"/>
      <c r="J68" s="532"/>
      <c r="K68" s="532"/>
      <c r="L68" s="532"/>
      <c r="M68" s="532">
        <v>179170</v>
      </c>
      <c r="N68" s="532"/>
      <c r="O68" s="532">
        <f t="shared" si="3"/>
        <v>179170</v>
      </c>
    </row>
    <row r="69" spans="1:15" s="248" customFormat="1" ht="41.25" customHeight="1">
      <c r="A69" s="250"/>
      <c r="B69" s="250"/>
      <c r="C69" s="580" t="s">
        <v>1262</v>
      </c>
      <c r="D69" s="569">
        <v>163646</v>
      </c>
      <c r="E69" s="532"/>
      <c r="F69" s="532"/>
      <c r="G69" s="532"/>
      <c r="H69" s="532"/>
      <c r="I69" s="532"/>
      <c r="J69" s="532"/>
      <c r="K69" s="532"/>
      <c r="L69" s="532"/>
      <c r="M69" s="532">
        <v>8667</v>
      </c>
      <c r="N69" s="532"/>
      <c r="O69" s="532">
        <f t="shared" si="3"/>
        <v>8667</v>
      </c>
    </row>
    <row r="70" spans="1:15" s="248" customFormat="1" ht="50.25" customHeight="1">
      <c r="A70" s="250"/>
      <c r="B70" s="250"/>
      <c r="C70" s="556" t="s">
        <v>1263</v>
      </c>
      <c r="D70" s="569">
        <v>163637</v>
      </c>
      <c r="E70" s="532"/>
      <c r="F70" s="532"/>
      <c r="G70" s="532"/>
      <c r="H70" s="532">
        <v>71351</v>
      </c>
      <c r="I70" s="532"/>
      <c r="J70" s="532"/>
      <c r="K70" s="532"/>
      <c r="L70" s="532"/>
      <c r="M70" s="532">
        <v>264262</v>
      </c>
      <c r="N70" s="532"/>
      <c r="O70" s="532">
        <f t="shared" si="3"/>
        <v>335613</v>
      </c>
    </row>
    <row r="71" spans="1:15" s="248" customFormat="1" ht="30" customHeight="1">
      <c r="A71" s="250"/>
      <c r="B71" s="250"/>
      <c r="C71" s="553" t="s">
        <v>1264</v>
      </c>
      <c r="D71" s="569">
        <v>163638</v>
      </c>
      <c r="E71" s="532"/>
      <c r="F71" s="532">
        <v>75990</v>
      </c>
      <c r="G71" s="532"/>
      <c r="H71" s="532"/>
      <c r="I71" s="532"/>
      <c r="J71" s="532"/>
      <c r="K71" s="532"/>
      <c r="L71" s="532"/>
      <c r="M71" s="532">
        <v>247052</v>
      </c>
      <c r="N71" s="532"/>
      <c r="O71" s="532">
        <f t="shared" si="3"/>
        <v>323042</v>
      </c>
    </row>
    <row r="72" spans="1:15" s="248" customFormat="1" ht="28.5" customHeight="1">
      <c r="A72" s="250"/>
      <c r="B72" s="250"/>
      <c r="C72" s="553" t="s">
        <v>1265</v>
      </c>
      <c r="D72" s="569">
        <v>163639</v>
      </c>
      <c r="E72" s="532"/>
      <c r="F72" s="532"/>
      <c r="G72" s="532"/>
      <c r="H72" s="532"/>
      <c r="I72" s="532"/>
      <c r="J72" s="532"/>
      <c r="K72" s="532"/>
      <c r="L72" s="532">
        <v>54888</v>
      </c>
      <c r="M72" s="532">
        <v>244141</v>
      </c>
      <c r="N72" s="532"/>
      <c r="O72" s="532">
        <f t="shared" si="3"/>
        <v>299029</v>
      </c>
    </row>
    <row r="73" spans="1:15" s="248" customFormat="1" ht="28.5" customHeight="1">
      <c r="A73" s="250"/>
      <c r="B73" s="250"/>
      <c r="C73" s="553" t="s">
        <v>1266</v>
      </c>
      <c r="D73" s="569">
        <v>163640</v>
      </c>
      <c r="E73" s="532"/>
      <c r="F73" s="532">
        <v>49333</v>
      </c>
      <c r="G73" s="532"/>
      <c r="H73" s="532"/>
      <c r="I73" s="532"/>
      <c r="J73" s="532"/>
      <c r="K73" s="532"/>
      <c r="L73" s="532"/>
      <c r="M73" s="532">
        <v>103756</v>
      </c>
      <c r="N73" s="532"/>
      <c r="O73" s="532">
        <f t="shared" si="3"/>
        <v>153089</v>
      </c>
    </row>
    <row r="74" spans="1:15" s="248" customFormat="1" ht="38.25">
      <c r="A74" s="250"/>
      <c r="B74" s="250"/>
      <c r="C74" s="571" t="s">
        <v>1267</v>
      </c>
      <c r="D74" s="569">
        <v>163621</v>
      </c>
      <c r="E74" s="563"/>
      <c r="F74" s="563">
        <v>1988270</v>
      </c>
      <c r="G74" s="532"/>
      <c r="H74" s="532"/>
      <c r="I74" s="532"/>
      <c r="J74" s="532"/>
      <c r="K74" s="532"/>
      <c r="L74" s="532"/>
      <c r="M74" s="532">
        <v>5961633</v>
      </c>
      <c r="N74" s="532">
        <v>3158730</v>
      </c>
      <c r="O74" s="532">
        <f t="shared" si="3"/>
        <v>11108633</v>
      </c>
    </row>
    <row r="75" spans="1:15" s="248" customFormat="1" ht="28.5" customHeight="1">
      <c r="A75" s="250"/>
      <c r="B75" s="250"/>
      <c r="C75" s="581" t="s">
        <v>1268</v>
      </c>
      <c r="D75" s="569">
        <v>162687</v>
      </c>
      <c r="E75" s="563"/>
      <c r="F75" s="563">
        <v>3995000</v>
      </c>
      <c r="G75" s="532"/>
      <c r="H75" s="532">
        <v>2288640</v>
      </c>
      <c r="I75" s="532"/>
      <c r="J75" s="532"/>
      <c r="K75" s="532"/>
      <c r="L75" s="532"/>
      <c r="M75" s="532">
        <v>727255</v>
      </c>
      <c r="N75" s="532">
        <v>3754190</v>
      </c>
      <c r="O75" s="532">
        <f t="shared" si="3"/>
        <v>10765085</v>
      </c>
    </row>
    <row r="76" spans="1:15" s="248" customFormat="1" ht="29.25" customHeight="1">
      <c r="A76" s="250"/>
      <c r="B76" s="250"/>
      <c r="C76" s="556" t="s">
        <v>1269</v>
      </c>
      <c r="D76" s="569">
        <v>163702</v>
      </c>
      <c r="E76" s="563"/>
      <c r="F76" s="563"/>
      <c r="G76" s="532"/>
      <c r="H76" s="532">
        <v>302994</v>
      </c>
      <c r="I76" s="532"/>
      <c r="J76" s="532"/>
      <c r="K76" s="532"/>
      <c r="L76" s="532"/>
      <c r="M76" s="532">
        <v>74260</v>
      </c>
      <c r="N76" s="532">
        <v>1199580</v>
      </c>
      <c r="O76" s="532">
        <f t="shared" si="3"/>
        <v>1576834</v>
      </c>
    </row>
    <row r="77" spans="1:15" s="248" customFormat="1" ht="29.25" customHeight="1">
      <c r="A77" s="250"/>
      <c r="B77" s="250"/>
      <c r="C77" s="556" t="s">
        <v>1270</v>
      </c>
      <c r="D77" s="569">
        <v>162677</v>
      </c>
      <c r="E77" s="563"/>
      <c r="F77" s="563"/>
      <c r="G77" s="532"/>
      <c r="H77" s="532"/>
      <c r="I77" s="532"/>
      <c r="J77" s="532"/>
      <c r="K77" s="532"/>
      <c r="L77" s="532"/>
      <c r="M77" s="532">
        <v>65858</v>
      </c>
      <c r="N77" s="532"/>
      <c r="O77" s="532">
        <f t="shared" si="3"/>
        <v>65858</v>
      </c>
    </row>
    <row r="78" spans="1:15" s="248" customFormat="1" ht="29.25" customHeight="1">
      <c r="A78" s="250"/>
      <c r="B78" s="250"/>
      <c r="C78" s="556" t="s">
        <v>1271</v>
      </c>
      <c r="D78" s="569">
        <v>163641</v>
      </c>
      <c r="E78" s="563"/>
      <c r="F78" s="563"/>
      <c r="G78" s="532"/>
      <c r="H78" s="532"/>
      <c r="I78" s="532"/>
      <c r="J78" s="532"/>
      <c r="K78" s="532"/>
      <c r="L78" s="532"/>
      <c r="M78" s="532">
        <v>255358</v>
      </c>
      <c r="N78" s="532"/>
      <c r="O78" s="532">
        <f t="shared" si="3"/>
        <v>255358</v>
      </c>
    </row>
    <row r="79" spans="1:15" s="248" customFormat="1" ht="29.25" customHeight="1">
      <c r="A79" s="250"/>
      <c r="B79" s="250"/>
      <c r="C79" s="582" t="s">
        <v>1272</v>
      </c>
      <c r="D79" s="569">
        <v>163644</v>
      </c>
      <c r="E79" s="563"/>
      <c r="F79" s="563"/>
      <c r="G79" s="532"/>
      <c r="H79" s="532"/>
      <c r="I79" s="532"/>
      <c r="J79" s="532"/>
      <c r="K79" s="532"/>
      <c r="L79" s="532"/>
      <c r="M79" s="532">
        <v>713945</v>
      </c>
      <c r="N79" s="532"/>
      <c r="O79" s="532">
        <f t="shared" si="3"/>
        <v>713945</v>
      </c>
    </row>
    <row r="80" spans="1:15" s="248" customFormat="1" ht="29.25" customHeight="1">
      <c r="A80" s="250"/>
      <c r="B80" s="250"/>
      <c r="C80" s="556" t="s">
        <v>1273</v>
      </c>
      <c r="D80" s="569">
        <v>163643</v>
      </c>
      <c r="E80" s="563"/>
      <c r="F80" s="563"/>
      <c r="G80" s="532"/>
      <c r="H80" s="532"/>
      <c r="I80" s="532"/>
      <c r="J80" s="532"/>
      <c r="K80" s="532"/>
      <c r="L80" s="532"/>
      <c r="M80" s="532">
        <v>4478</v>
      </c>
      <c r="N80" s="532"/>
      <c r="O80" s="532">
        <f t="shared" si="3"/>
        <v>4478</v>
      </c>
    </row>
    <row r="81" spans="1:15" s="248" customFormat="1" ht="48" customHeight="1">
      <c r="A81" s="250"/>
      <c r="B81" s="250"/>
      <c r="C81" s="556" t="s">
        <v>1274</v>
      </c>
      <c r="D81" s="569">
        <v>163645</v>
      </c>
      <c r="E81" s="563"/>
      <c r="F81" s="563"/>
      <c r="G81" s="532"/>
      <c r="H81" s="532"/>
      <c r="I81" s="532"/>
      <c r="J81" s="532"/>
      <c r="K81" s="532"/>
      <c r="L81" s="532"/>
      <c r="M81" s="532">
        <v>19047</v>
      </c>
      <c r="N81" s="532"/>
      <c r="O81" s="532">
        <f t="shared" si="3"/>
        <v>19047</v>
      </c>
    </row>
    <row r="82" spans="1:15" s="248" customFormat="1" ht="36.75" customHeight="1">
      <c r="A82" s="250"/>
      <c r="B82" s="250"/>
      <c r="C82" s="550" t="s">
        <v>1275</v>
      </c>
      <c r="D82" s="569">
        <v>182906</v>
      </c>
      <c r="E82" s="563"/>
      <c r="F82" s="563"/>
      <c r="G82" s="532"/>
      <c r="H82" s="532"/>
      <c r="I82" s="532"/>
      <c r="J82" s="532"/>
      <c r="K82" s="532"/>
      <c r="L82" s="532"/>
      <c r="M82" s="532">
        <v>29960</v>
      </c>
      <c r="N82" s="532"/>
      <c r="O82" s="532">
        <f t="shared" si="3"/>
        <v>29960</v>
      </c>
    </row>
    <row r="83" spans="1:15" s="248" customFormat="1" ht="25.5" customHeight="1">
      <c r="A83" s="250"/>
      <c r="B83" s="250"/>
      <c r="C83" s="587" t="s">
        <v>1276</v>
      </c>
      <c r="D83" s="569">
        <v>162630</v>
      </c>
      <c r="E83" s="563"/>
      <c r="F83" s="563"/>
      <c r="G83" s="532"/>
      <c r="H83" s="532"/>
      <c r="I83" s="532"/>
      <c r="J83" s="532"/>
      <c r="K83" s="532"/>
      <c r="L83" s="532"/>
      <c r="M83" s="532">
        <v>28051</v>
      </c>
      <c r="N83" s="532">
        <v>207500</v>
      </c>
      <c r="O83" s="532">
        <f t="shared" si="3"/>
        <v>235551</v>
      </c>
    </row>
    <row r="84" spans="1:15" s="248" customFormat="1" ht="12.75" customHeight="1">
      <c r="A84" s="254"/>
      <c r="B84" s="254"/>
      <c r="C84" s="564" t="s">
        <v>1277</v>
      </c>
      <c r="D84" s="588"/>
      <c r="E84" s="539">
        <f aca="true" t="shared" si="4" ref="E84:O84">SUM(E34:E83)</f>
        <v>124936</v>
      </c>
      <c r="F84" s="539">
        <f t="shared" si="4"/>
        <v>9333057</v>
      </c>
      <c r="G84" s="539">
        <f t="shared" si="4"/>
        <v>0</v>
      </c>
      <c r="H84" s="539">
        <f t="shared" si="4"/>
        <v>4562642</v>
      </c>
      <c r="I84" s="539">
        <f t="shared" si="4"/>
        <v>0</v>
      </c>
      <c r="J84" s="539">
        <f t="shared" si="4"/>
        <v>0</v>
      </c>
      <c r="K84" s="539">
        <f t="shared" si="4"/>
        <v>0</v>
      </c>
      <c r="L84" s="539">
        <f t="shared" si="4"/>
        <v>132076</v>
      </c>
      <c r="M84" s="539">
        <f t="shared" si="4"/>
        <v>15287033</v>
      </c>
      <c r="N84" s="539">
        <f t="shared" si="4"/>
        <v>8320000</v>
      </c>
      <c r="O84" s="539">
        <f t="shared" si="4"/>
        <v>37759744</v>
      </c>
    </row>
    <row r="85" spans="1:15" s="248" customFormat="1" ht="12.75" customHeight="1">
      <c r="A85" s="250">
        <v>1</v>
      </c>
      <c r="B85" s="250">
        <v>17</v>
      </c>
      <c r="C85" s="526" t="s">
        <v>1029</v>
      </c>
      <c r="D85" s="527"/>
      <c r="E85" s="532"/>
      <c r="F85" s="532"/>
      <c r="G85" s="532"/>
      <c r="H85" s="532"/>
      <c r="I85" s="532"/>
      <c r="J85" s="532"/>
      <c r="K85" s="532"/>
      <c r="L85" s="532"/>
      <c r="M85" s="532"/>
      <c r="N85" s="532"/>
      <c r="O85" s="532"/>
    </row>
    <row r="86" spans="1:15" s="248" customFormat="1" ht="24" customHeight="1">
      <c r="A86" s="250"/>
      <c r="B86" s="250"/>
      <c r="C86" s="550" t="s">
        <v>1235</v>
      </c>
      <c r="D86" s="566"/>
      <c r="E86" s="540"/>
      <c r="F86" s="532"/>
      <c r="G86" s="532"/>
      <c r="H86" s="532"/>
      <c r="I86" s="532"/>
      <c r="J86" s="532"/>
      <c r="K86" s="532"/>
      <c r="L86" s="532"/>
      <c r="M86" s="532"/>
      <c r="N86" s="532"/>
      <c r="O86" s="532"/>
    </row>
    <row r="87" spans="1:15" s="248" customFormat="1" ht="13.5" customHeight="1">
      <c r="A87" s="250"/>
      <c r="B87" s="250"/>
      <c r="C87" s="535" t="s">
        <v>1278</v>
      </c>
      <c r="D87" s="589">
        <v>171907</v>
      </c>
      <c r="E87" s="532"/>
      <c r="F87" s="532"/>
      <c r="G87" s="532"/>
      <c r="H87" s="532"/>
      <c r="I87" s="532">
        <v>76000</v>
      </c>
      <c r="J87" s="532"/>
      <c r="K87" s="532"/>
      <c r="L87" s="532"/>
      <c r="M87" s="532"/>
      <c r="N87" s="532"/>
      <c r="O87" s="532">
        <f>SUM(E87:N87)</f>
        <v>76000</v>
      </c>
    </row>
    <row r="88" spans="1:15" s="248" customFormat="1" ht="25.5" customHeight="1">
      <c r="A88" s="250"/>
      <c r="B88" s="250"/>
      <c r="C88" s="533" t="s">
        <v>1279</v>
      </c>
      <c r="D88" s="590"/>
      <c r="E88" s="532"/>
      <c r="F88" s="532"/>
      <c r="G88" s="532"/>
      <c r="H88" s="532"/>
      <c r="I88" s="532"/>
      <c r="J88" s="532"/>
      <c r="K88" s="532"/>
      <c r="L88" s="532"/>
      <c r="M88" s="532"/>
      <c r="N88" s="532"/>
      <c r="O88" s="532"/>
    </row>
    <row r="89" spans="1:15" s="248" customFormat="1" ht="13.5" customHeight="1">
      <c r="A89" s="250"/>
      <c r="B89" s="250"/>
      <c r="C89" s="591" t="s">
        <v>1280</v>
      </c>
      <c r="D89" s="592">
        <v>171980</v>
      </c>
      <c r="E89" s="532"/>
      <c r="F89" s="532"/>
      <c r="G89" s="532"/>
      <c r="H89" s="532">
        <v>38100</v>
      </c>
      <c r="I89" s="532"/>
      <c r="J89" s="532"/>
      <c r="K89" s="532"/>
      <c r="L89" s="532"/>
      <c r="M89" s="532"/>
      <c r="N89" s="532"/>
      <c r="O89" s="532">
        <f>SUM(E89:N89)</f>
        <v>38100</v>
      </c>
    </row>
    <row r="90" spans="1:15" s="248" customFormat="1" ht="26.25" customHeight="1">
      <c r="A90" s="265"/>
      <c r="B90" s="265"/>
      <c r="C90" s="550" t="s">
        <v>1235</v>
      </c>
      <c r="D90" s="566"/>
      <c r="E90" s="532"/>
      <c r="F90" s="532"/>
      <c r="G90" s="532"/>
      <c r="H90" s="532"/>
      <c r="I90" s="532"/>
      <c r="J90" s="532"/>
      <c r="K90" s="532"/>
      <c r="L90" s="532"/>
      <c r="M90" s="532"/>
      <c r="N90" s="532"/>
      <c r="O90" s="532"/>
    </row>
    <row r="91" spans="1:15" s="248" customFormat="1" ht="29.25" customHeight="1">
      <c r="A91" s="250"/>
      <c r="B91" s="250"/>
      <c r="C91" s="593" t="s">
        <v>1281</v>
      </c>
      <c r="D91" s="589">
        <v>171905</v>
      </c>
      <c r="E91" s="532"/>
      <c r="F91" s="532"/>
      <c r="G91" s="532"/>
      <c r="H91" s="532">
        <v>71755</v>
      </c>
      <c r="I91" s="532"/>
      <c r="J91" s="532"/>
      <c r="K91" s="532"/>
      <c r="L91" s="532"/>
      <c r="M91" s="532"/>
      <c r="N91" s="532"/>
      <c r="O91" s="532">
        <f aca="true" t="shared" si="5" ref="O91:O97">SUM(E91:N91)</f>
        <v>71755</v>
      </c>
    </row>
    <row r="92" spans="1:15" s="248" customFormat="1" ht="13.5" customHeight="1">
      <c r="A92" s="249"/>
      <c r="B92" s="249"/>
      <c r="C92" s="594" t="s">
        <v>1282</v>
      </c>
      <c r="D92" s="589">
        <v>171909</v>
      </c>
      <c r="E92" s="532"/>
      <c r="F92" s="532"/>
      <c r="G92" s="532"/>
      <c r="H92" s="532">
        <v>3429</v>
      </c>
      <c r="I92" s="532"/>
      <c r="J92" s="532"/>
      <c r="K92" s="532"/>
      <c r="L92" s="532"/>
      <c r="M92" s="532"/>
      <c r="N92" s="532"/>
      <c r="O92" s="532">
        <f t="shared" si="5"/>
        <v>3429</v>
      </c>
    </row>
    <row r="93" spans="1:15" s="248" customFormat="1" ht="13.5" customHeight="1">
      <c r="A93" s="249"/>
      <c r="B93" s="249"/>
      <c r="C93" s="594" t="s">
        <v>1283</v>
      </c>
      <c r="D93" s="589">
        <v>171904</v>
      </c>
      <c r="E93" s="532"/>
      <c r="F93" s="532"/>
      <c r="G93" s="532"/>
      <c r="H93" s="532">
        <v>2000</v>
      </c>
      <c r="I93" s="532"/>
      <c r="J93" s="532"/>
      <c r="K93" s="532"/>
      <c r="L93" s="532"/>
      <c r="M93" s="532"/>
      <c r="N93" s="532"/>
      <c r="O93" s="532">
        <f t="shared" si="5"/>
        <v>2000</v>
      </c>
    </row>
    <row r="94" spans="1:15" s="248" customFormat="1" ht="13.5" customHeight="1">
      <c r="A94" s="249"/>
      <c r="B94" s="249"/>
      <c r="C94" s="594" t="s">
        <v>1284</v>
      </c>
      <c r="D94" s="589">
        <v>172909</v>
      </c>
      <c r="E94" s="532"/>
      <c r="F94" s="532"/>
      <c r="G94" s="532"/>
      <c r="H94" s="532">
        <v>110647</v>
      </c>
      <c r="I94" s="532"/>
      <c r="J94" s="532"/>
      <c r="K94" s="532"/>
      <c r="L94" s="532"/>
      <c r="M94" s="532"/>
      <c r="N94" s="532"/>
      <c r="O94" s="532">
        <f t="shared" si="5"/>
        <v>110647</v>
      </c>
    </row>
    <row r="95" spans="1:15" s="248" customFormat="1" ht="13.5" customHeight="1">
      <c r="A95" s="249"/>
      <c r="B95" s="249"/>
      <c r="C95" s="594" t="s">
        <v>1285</v>
      </c>
      <c r="D95" s="589">
        <v>162674</v>
      </c>
      <c r="E95" s="532"/>
      <c r="F95" s="532"/>
      <c r="G95" s="532"/>
      <c r="H95" s="532">
        <v>15240</v>
      </c>
      <c r="I95" s="532"/>
      <c r="J95" s="532"/>
      <c r="K95" s="532"/>
      <c r="L95" s="532"/>
      <c r="M95" s="532"/>
      <c r="N95" s="532"/>
      <c r="O95" s="532">
        <f t="shared" si="5"/>
        <v>15240</v>
      </c>
    </row>
    <row r="96" spans="1:15" s="248" customFormat="1" ht="13.5" customHeight="1">
      <c r="A96" s="249"/>
      <c r="B96" s="249"/>
      <c r="C96" s="594" t="s">
        <v>1286</v>
      </c>
      <c r="D96" s="589">
        <v>172920</v>
      </c>
      <c r="E96" s="532"/>
      <c r="F96" s="532"/>
      <c r="G96" s="532"/>
      <c r="H96" s="532">
        <v>11430</v>
      </c>
      <c r="I96" s="532"/>
      <c r="J96" s="532"/>
      <c r="K96" s="532"/>
      <c r="L96" s="532"/>
      <c r="M96" s="532"/>
      <c r="N96" s="532"/>
      <c r="O96" s="532">
        <f t="shared" si="5"/>
        <v>11430</v>
      </c>
    </row>
    <row r="97" spans="1:15" s="248" customFormat="1" ht="13.5" customHeight="1">
      <c r="A97" s="249"/>
      <c r="B97" s="249"/>
      <c r="C97" s="594" t="s">
        <v>1287</v>
      </c>
      <c r="D97" s="589">
        <v>172922</v>
      </c>
      <c r="E97" s="532"/>
      <c r="F97" s="532"/>
      <c r="G97" s="532"/>
      <c r="H97" s="532">
        <v>40640</v>
      </c>
      <c r="I97" s="532"/>
      <c r="J97" s="532"/>
      <c r="K97" s="532"/>
      <c r="L97" s="532"/>
      <c r="M97" s="532"/>
      <c r="N97" s="532"/>
      <c r="O97" s="532">
        <f t="shared" si="5"/>
        <v>40640</v>
      </c>
    </row>
    <row r="98" spans="1:15" s="248" customFormat="1" ht="24.75" customHeight="1">
      <c r="A98" s="249"/>
      <c r="B98" s="249"/>
      <c r="C98" s="595" t="s">
        <v>1288</v>
      </c>
      <c r="D98" s="590"/>
      <c r="E98" s="532"/>
      <c r="F98" s="532"/>
      <c r="G98" s="532"/>
      <c r="H98" s="532"/>
      <c r="I98" s="532"/>
      <c r="J98" s="532"/>
      <c r="K98" s="532"/>
      <c r="L98" s="532"/>
      <c r="M98" s="532"/>
      <c r="N98" s="532"/>
      <c r="O98" s="532"/>
    </row>
    <row r="99" spans="1:15" s="248" customFormat="1" ht="15" customHeight="1">
      <c r="A99" s="249"/>
      <c r="B99" s="249"/>
      <c r="C99" s="535" t="s">
        <v>1289</v>
      </c>
      <c r="D99" s="589">
        <v>171901</v>
      </c>
      <c r="E99" s="532"/>
      <c r="F99" s="532"/>
      <c r="G99" s="532"/>
      <c r="H99" s="532">
        <v>31115</v>
      </c>
      <c r="I99" s="532"/>
      <c r="J99" s="532"/>
      <c r="K99" s="532"/>
      <c r="L99" s="532"/>
      <c r="M99" s="532"/>
      <c r="N99" s="532"/>
      <c r="O99" s="532">
        <f>SUM(E99:N99)</f>
        <v>31115</v>
      </c>
    </row>
    <row r="100" spans="1:15" s="248" customFormat="1" ht="24.75" customHeight="1">
      <c r="A100" s="250"/>
      <c r="B100" s="250"/>
      <c r="C100" s="596" t="s">
        <v>1290</v>
      </c>
      <c r="D100" s="597"/>
      <c r="E100" s="532"/>
      <c r="F100" s="532"/>
      <c r="G100" s="532"/>
      <c r="H100" s="532"/>
      <c r="I100" s="532"/>
      <c r="J100" s="532"/>
      <c r="K100" s="532"/>
      <c r="L100" s="532"/>
      <c r="M100" s="532"/>
      <c r="N100" s="532"/>
      <c r="O100" s="532"/>
    </row>
    <row r="101" spans="1:15" s="248" customFormat="1" ht="28.5" customHeight="1">
      <c r="A101" s="250"/>
      <c r="B101" s="250"/>
      <c r="C101" s="595" t="s">
        <v>1291</v>
      </c>
      <c r="D101" s="568">
        <v>171908</v>
      </c>
      <c r="E101" s="532"/>
      <c r="F101" s="532"/>
      <c r="G101" s="532"/>
      <c r="H101" s="532">
        <v>101600</v>
      </c>
      <c r="I101" s="532"/>
      <c r="J101" s="532"/>
      <c r="K101" s="532"/>
      <c r="L101" s="532"/>
      <c r="M101" s="532"/>
      <c r="N101" s="532"/>
      <c r="O101" s="532">
        <f>SUM(E101:N101)</f>
        <v>101600</v>
      </c>
    </row>
    <row r="102" spans="1:15" s="248" customFormat="1" ht="15.75" customHeight="1">
      <c r="A102" s="250"/>
      <c r="B102" s="250"/>
      <c r="C102" s="598" t="s">
        <v>1292</v>
      </c>
      <c r="D102" s="592">
        <v>171954</v>
      </c>
      <c r="E102" s="532"/>
      <c r="F102" s="532"/>
      <c r="G102" s="532"/>
      <c r="H102" s="532"/>
      <c r="I102" s="532"/>
      <c r="J102" s="532"/>
      <c r="K102" s="532"/>
      <c r="L102" s="532"/>
      <c r="M102" s="532"/>
      <c r="N102" s="532"/>
      <c r="O102" s="532"/>
    </row>
    <row r="103" spans="1:15" s="248" customFormat="1" ht="15.75" customHeight="1">
      <c r="A103" s="250"/>
      <c r="B103" s="250"/>
      <c r="C103" s="550" t="s">
        <v>1293</v>
      </c>
      <c r="D103" s="566"/>
      <c r="E103" s="599"/>
      <c r="F103" s="532"/>
      <c r="G103" s="532"/>
      <c r="H103" s="532"/>
      <c r="I103" s="532"/>
      <c r="J103" s="532"/>
      <c r="K103" s="532"/>
      <c r="L103" s="532"/>
      <c r="M103" s="532"/>
      <c r="N103" s="532"/>
      <c r="O103" s="532"/>
    </row>
    <row r="104" spans="1:15" s="248" customFormat="1" ht="24.75" customHeight="1">
      <c r="A104" s="250"/>
      <c r="B104" s="250"/>
      <c r="C104" s="626" t="s">
        <v>1294</v>
      </c>
      <c r="D104" s="568">
        <v>121401</v>
      </c>
      <c r="E104" s="563"/>
      <c r="F104" s="563"/>
      <c r="G104" s="563"/>
      <c r="H104" s="532"/>
      <c r="I104" s="532"/>
      <c r="J104" s="532"/>
      <c r="K104" s="532">
        <v>3000</v>
      </c>
      <c r="L104" s="532"/>
      <c r="M104" s="532"/>
      <c r="N104" s="532"/>
      <c r="O104" s="532">
        <f>SUM(E104:N104)</f>
        <v>3000</v>
      </c>
    </row>
    <row r="105" spans="1:15" s="248" customFormat="1" ht="24" customHeight="1">
      <c r="A105" s="250"/>
      <c r="B105" s="250"/>
      <c r="C105" s="627" t="s">
        <v>1295</v>
      </c>
      <c r="D105" s="534"/>
      <c r="E105" s="563"/>
      <c r="F105" s="563"/>
      <c r="G105" s="563"/>
      <c r="H105" s="532"/>
      <c r="I105" s="532"/>
      <c r="J105" s="532"/>
      <c r="K105" s="532"/>
      <c r="L105" s="532"/>
      <c r="M105" s="532"/>
      <c r="N105" s="532"/>
      <c r="O105" s="532"/>
    </row>
    <row r="106" spans="1:15" s="248" customFormat="1" ht="16.5" customHeight="1">
      <c r="A106" s="250"/>
      <c r="B106" s="250"/>
      <c r="C106" s="628" t="s">
        <v>1296</v>
      </c>
      <c r="D106" s="568">
        <v>176902</v>
      </c>
      <c r="E106" s="563"/>
      <c r="F106" s="563"/>
      <c r="G106" s="563"/>
      <c r="H106" s="532"/>
      <c r="I106" s="532"/>
      <c r="J106" s="532"/>
      <c r="K106" s="532"/>
      <c r="L106" s="532"/>
      <c r="M106" s="532">
        <v>120445</v>
      </c>
      <c r="N106" s="532">
        <v>117575</v>
      </c>
      <c r="O106" s="532">
        <f>SUM(E106:N106)</f>
        <v>238020</v>
      </c>
    </row>
    <row r="107" spans="1:15" s="248" customFormat="1" ht="12" customHeight="1">
      <c r="A107" s="254"/>
      <c r="B107" s="254"/>
      <c r="C107" s="564" t="s">
        <v>1297</v>
      </c>
      <c r="D107" s="588"/>
      <c r="E107" s="539">
        <f aca="true" t="shared" si="6" ref="E107:O107">SUM(E85:E106)</f>
        <v>0</v>
      </c>
      <c r="F107" s="539">
        <f t="shared" si="6"/>
        <v>0</v>
      </c>
      <c r="G107" s="539">
        <f t="shared" si="6"/>
        <v>0</v>
      </c>
      <c r="H107" s="539">
        <f t="shared" si="6"/>
        <v>425956</v>
      </c>
      <c r="I107" s="539">
        <f t="shared" si="6"/>
        <v>76000</v>
      </c>
      <c r="J107" s="539">
        <f t="shared" si="6"/>
        <v>0</v>
      </c>
      <c r="K107" s="539">
        <f t="shared" si="6"/>
        <v>3000</v>
      </c>
      <c r="L107" s="539">
        <f t="shared" si="6"/>
        <v>0</v>
      </c>
      <c r="M107" s="539">
        <f t="shared" si="6"/>
        <v>120445</v>
      </c>
      <c r="N107" s="539">
        <f t="shared" si="6"/>
        <v>117575</v>
      </c>
      <c r="O107" s="539">
        <f t="shared" si="6"/>
        <v>742976</v>
      </c>
    </row>
    <row r="108" spans="1:15" s="248" customFormat="1" ht="12" customHeight="1">
      <c r="A108" s="251">
        <v>1</v>
      </c>
      <c r="B108" s="251">
        <v>18</v>
      </c>
      <c r="C108" s="533" t="s">
        <v>1298</v>
      </c>
      <c r="D108" s="590"/>
      <c r="E108" s="541"/>
      <c r="F108" s="541"/>
      <c r="G108" s="541"/>
      <c r="H108" s="541"/>
      <c r="I108" s="541"/>
      <c r="J108" s="541"/>
      <c r="K108" s="541"/>
      <c r="L108" s="541"/>
      <c r="M108" s="541"/>
      <c r="N108" s="541"/>
      <c r="O108" s="541"/>
    </row>
    <row r="109" spans="1:15" s="248" customFormat="1" ht="24.75" customHeight="1">
      <c r="A109" s="250"/>
      <c r="B109" s="250"/>
      <c r="C109" s="550" t="s">
        <v>1235</v>
      </c>
      <c r="D109" s="566"/>
      <c r="E109" s="563"/>
      <c r="F109" s="563"/>
      <c r="G109" s="563"/>
      <c r="H109" s="532"/>
      <c r="I109" s="532"/>
      <c r="J109" s="532"/>
      <c r="K109" s="532"/>
      <c r="L109" s="532"/>
      <c r="M109" s="532"/>
      <c r="N109" s="532"/>
      <c r="O109" s="532"/>
    </row>
    <row r="110" spans="1:15" s="248" customFormat="1" ht="24.75" customHeight="1">
      <c r="A110" s="250"/>
      <c r="B110" s="250"/>
      <c r="C110" s="550" t="s">
        <v>1299</v>
      </c>
      <c r="D110" s="566" t="s">
        <v>1300</v>
      </c>
      <c r="E110" s="563"/>
      <c r="F110" s="563"/>
      <c r="G110" s="563"/>
      <c r="H110" s="532">
        <v>25400</v>
      </c>
      <c r="I110" s="532"/>
      <c r="J110" s="532"/>
      <c r="K110" s="532"/>
      <c r="L110" s="532"/>
      <c r="M110" s="532"/>
      <c r="N110" s="532"/>
      <c r="O110" s="532">
        <f>SUM(E110:N110)</f>
        <v>25400</v>
      </c>
    </row>
    <row r="111" spans="1:15" s="248" customFormat="1" ht="12" customHeight="1">
      <c r="A111" s="250"/>
      <c r="B111" s="250"/>
      <c r="C111" s="533" t="s">
        <v>1301</v>
      </c>
      <c r="D111" s="568">
        <v>181905</v>
      </c>
      <c r="E111" s="563"/>
      <c r="F111" s="563"/>
      <c r="G111" s="563"/>
      <c r="H111" s="532">
        <v>17000</v>
      </c>
      <c r="I111" s="532"/>
      <c r="J111" s="532"/>
      <c r="K111" s="532"/>
      <c r="L111" s="532"/>
      <c r="M111" s="532"/>
      <c r="N111" s="532"/>
      <c r="O111" s="532">
        <f>SUM(E111:N111)</f>
        <v>17000</v>
      </c>
    </row>
    <row r="112" spans="1:15" s="248" customFormat="1" ht="15" customHeight="1">
      <c r="A112" s="250"/>
      <c r="B112" s="250"/>
      <c r="C112" s="550" t="s">
        <v>1302</v>
      </c>
      <c r="D112" s="566">
        <v>181903</v>
      </c>
      <c r="E112" s="567"/>
      <c r="F112" s="563"/>
      <c r="G112" s="563">
        <v>3000</v>
      </c>
      <c r="H112" s="532"/>
      <c r="I112" s="532"/>
      <c r="J112" s="532"/>
      <c r="K112" s="532"/>
      <c r="L112" s="532"/>
      <c r="M112" s="532"/>
      <c r="N112" s="532"/>
      <c r="O112" s="532">
        <f>SUM(E112:N112)</f>
        <v>3000</v>
      </c>
    </row>
    <row r="113" spans="1:15" s="248" customFormat="1" ht="27.75" customHeight="1">
      <c r="A113" s="250"/>
      <c r="B113" s="250"/>
      <c r="C113" s="550" t="s">
        <v>1303</v>
      </c>
      <c r="D113" s="566">
        <v>181904</v>
      </c>
      <c r="E113" s="567"/>
      <c r="F113" s="563"/>
      <c r="G113" s="563"/>
      <c r="H113" s="532">
        <v>200</v>
      </c>
      <c r="I113" s="532"/>
      <c r="J113" s="532"/>
      <c r="K113" s="532"/>
      <c r="L113" s="532"/>
      <c r="M113" s="532"/>
      <c r="N113" s="532"/>
      <c r="O113" s="532">
        <f>SUM(E113:N113)</f>
        <v>200</v>
      </c>
    </row>
    <row r="114" spans="1:15" s="248" customFormat="1" ht="15" customHeight="1">
      <c r="A114" s="250" t="s">
        <v>968</v>
      </c>
      <c r="B114" s="250"/>
      <c r="C114" s="533" t="s">
        <v>1304</v>
      </c>
      <c r="D114" s="568">
        <v>181902</v>
      </c>
      <c r="E114" s="563"/>
      <c r="F114" s="563"/>
      <c r="G114" s="563"/>
      <c r="H114" s="532">
        <v>33020</v>
      </c>
      <c r="I114" s="532"/>
      <c r="J114" s="532"/>
      <c r="K114" s="532"/>
      <c r="L114" s="532"/>
      <c r="M114" s="532"/>
      <c r="N114" s="532"/>
      <c r="O114" s="532">
        <f>SUM(E114:N114)</f>
        <v>33020</v>
      </c>
    </row>
    <row r="115" spans="1:15" s="248" customFormat="1" ht="14.25" customHeight="1">
      <c r="A115" s="254"/>
      <c r="B115" s="254"/>
      <c r="C115" s="564" t="s">
        <v>1305</v>
      </c>
      <c r="D115" s="588"/>
      <c r="E115" s="600">
        <f aca="true" t="shared" si="7" ref="E115:O115">SUM(E110:E114)</f>
        <v>0</v>
      </c>
      <c r="F115" s="600">
        <f t="shared" si="7"/>
        <v>0</v>
      </c>
      <c r="G115" s="600">
        <f t="shared" si="7"/>
        <v>3000</v>
      </c>
      <c r="H115" s="600">
        <f t="shared" si="7"/>
        <v>75620</v>
      </c>
      <c r="I115" s="600">
        <f t="shared" si="7"/>
        <v>0</v>
      </c>
      <c r="J115" s="600">
        <f t="shared" si="7"/>
        <v>0</v>
      </c>
      <c r="K115" s="600">
        <f t="shared" si="7"/>
        <v>0</v>
      </c>
      <c r="L115" s="600">
        <f t="shared" si="7"/>
        <v>0</v>
      </c>
      <c r="M115" s="600">
        <f t="shared" si="7"/>
        <v>0</v>
      </c>
      <c r="N115" s="600">
        <f t="shared" si="7"/>
        <v>0</v>
      </c>
      <c r="O115" s="600">
        <f t="shared" si="7"/>
        <v>78620</v>
      </c>
    </row>
    <row r="116" spans="1:15" s="248" customFormat="1" ht="12" customHeight="1">
      <c r="A116" s="250">
        <v>1</v>
      </c>
      <c r="B116" s="250">
        <v>19</v>
      </c>
      <c r="C116" s="526" t="s">
        <v>967</v>
      </c>
      <c r="D116" s="527"/>
      <c r="E116" s="532"/>
      <c r="F116" s="532"/>
      <c r="G116" s="532"/>
      <c r="H116" s="532"/>
      <c r="I116" s="532"/>
      <c r="J116" s="532"/>
      <c r="K116" s="532"/>
      <c r="L116" s="532"/>
      <c r="M116" s="532"/>
      <c r="N116" s="532"/>
      <c r="O116" s="532"/>
    </row>
    <row r="117" spans="1:15" s="248" customFormat="1" ht="26.25" customHeight="1">
      <c r="A117" s="250"/>
      <c r="B117" s="250"/>
      <c r="C117" s="601" t="s">
        <v>1306</v>
      </c>
      <c r="D117" s="597"/>
      <c r="E117" s="532"/>
      <c r="F117" s="532"/>
      <c r="G117" s="532"/>
      <c r="H117" s="532"/>
      <c r="I117" s="532"/>
      <c r="J117" s="532"/>
      <c r="K117" s="532"/>
      <c r="L117" s="532"/>
      <c r="M117" s="532"/>
      <c r="N117" s="532"/>
      <c r="O117" s="532"/>
    </row>
    <row r="118" spans="1:15" s="248" customFormat="1" ht="24.75" customHeight="1">
      <c r="A118" s="250"/>
      <c r="B118" s="250"/>
      <c r="C118" s="533" t="s">
        <v>1307</v>
      </c>
      <c r="D118" s="568">
        <v>196911</v>
      </c>
      <c r="E118" s="563"/>
      <c r="F118" s="563"/>
      <c r="G118" s="563"/>
      <c r="H118" s="532"/>
      <c r="I118" s="532"/>
      <c r="J118" s="532"/>
      <c r="K118" s="532"/>
      <c r="L118" s="532">
        <v>17924</v>
      </c>
      <c r="M118" s="532"/>
      <c r="N118" s="532"/>
      <c r="O118" s="532">
        <f>SUM(E118:N118)</f>
        <v>17924</v>
      </c>
    </row>
    <row r="119" spans="1:15" s="248" customFormat="1" ht="24.75" customHeight="1">
      <c r="A119" s="250"/>
      <c r="B119" s="250"/>
      <c r="C119" s="533" t="s">
        <v>1198</v>
      </c>
      <c r="D119" s="534"/>
      <c r="E119" s="540"/>
      <c r="F119" s="563"/>
      <c r="G119" s="563"/>
      <c r="H119" s="532"/>
      <c r="I119" s="532"/>
      <c r="J119" s="532"/>
      <c r="K119" s="532"/>
      <c r="L119" s="532"/>
      <c r="M119" s="532"/>
      <c r="N119" s="532"/>
      <c r="O119" s="532"/>
    </row>
    <row r="120" spans="1:15" s="248" customFormat="1" ht="25.5">
      <c r="A120" s="250" t="s">
        <v>968</v>
      </c>
      <c r="B120" s="250"/>
      <c r="C120" s="533" t="s">
        <v>1308</v>
      </c>
      <c r="D120" s="589">
        <v>191102</v>
      </c>
      <c r="E120" s="532"/>
      <c r="F120" s="532"/>
      <c r="G120" s="532"/>
      <c r="H120" s="532">
        <v>3000</v>
      </c>
      <c r="I120" s="532"/>
      <c r="J120" s="532"/>
      <c r="K120" s="532"/>
      <c r="L120" s="532"/>
      <c r="M120" s="532"/>
      <c r="N120" s="532"/>
      <c r="O120" s="532">
        <f>SUM(E120:N120)</f>
        <v>3000</v>
      </c>
    </row>
    <row r="121" spans="1:15" s="248" customFormat="1" ht="17.25" customHeight="1">
      <c r="A121" s="250"/>
      <c r="B121" s="250"/>
      <c r="C121" s="535" t="s">
        <v>1309</v>
      </c>
      <c r="D121" s="589">
        <v>191103</v>
      </c>
      <c r="E121" s="532"/>
      <c r="F121" s="532"/>
      <c r="G121" s="532"/>
      <c r="H121" s="532">
        <v>108243</v>
      </c>
      <c r="I121" s="532"/>
      <c r="J121" s="532"/>
      <c r="K121" s="532"/>
      <c r="L121" s="532"/>
      <c r="M121" s="532"/>
      <c r="N121" s="532"/>
      <c r="O121" s="532">
        <f>SUM(E121:N121)</f>
        <v>108243</v>
      </c>
    </row>
    <row r="122" spans="1:15" s="248" customFormat="1" ht="16.5" customHeight="1">
      <c r="A122" s="250"/>
      <c r="B122" s="250"/>
      <c r="C122" s="535" t="s">
        <v>1310</v>
      </c>
      <c r="D122" s="870">
        <v>196919</v>
      </c>
      <c r="E122" s="532"/>
      <c r="F122" s="532"/>
      <c r="G122" s="532"/>
      <c r="H122" s="532"/>
      <c r="I122" s="532"/>
      <c r="J122" s="532"/>
      <c r="K122" s="532"/>
      <c r="L122" s="532"/>
      <c r="M122" s="532"/>
      <c r="N122" s="532">
        <v>12000000</v>
      </c>
      <c r="O122" s="532">
        <f>SUM(E122:N122)</f>
        <v>12000000</v>
      </c>
    </row>
    <row r="123" spans="1:15" s="248" customFormat="1" ht="25.5">
      <c r="A123" s="250"/>
      <c r="B123" s="250"/>
      <c r="C123" s="533" t="s">
        <v>724</v>
      </c>
      <c r="D123" s="590">
        <v>191196</v>
      </c>
      <c r="E123" s="532"/>
      <c r="F123" s="532"/>
      <c r="G123" s="532"/>
      <c r="H123" s="532"/>
      <c r="I123" s="532"/>
      <c r="J123" s="532"/>
      <c r="K123" s="532"/>
      <c r="L123" s="532"/>
      <c r="M123" s="602">
        <v>1239885</v>
      </c>
      <c r="N123" s="532">
        <v>250000</v>
      </c>
      <c r="O123" s="532">
        <f>SUM(E123:N123)</f>
        <v>1489885</v>
      </c>
    </row>
    <row r="124" spans="1:15" s="248" customFormat="1" ht="24.75" customHeight="1">
      <c r="A124" s="250"/>
      <c r="B124" s="250"/>
      <c r="C124" s="533" t="s">
        <v>1311</v>
      </c>
      <c r="D124" s="590"/>
      <c r="E124" s="532"/>
      <c r="F124" s="532"/>
      <c r="G124" s="532"/>
      <c r="H124" s="532"/>
      <c r="I124" s="532"/>
      <c r="J124" s="603"/>
      <c r="K124" s="532"/>
      <c r="L124" s="532"/>
      <c r="M124" s="532"/>
      <c r="N124" s="532"/>
      <c r="O124" s="532"/>
    </row>
    <row r="125" spans="1:15" s="248" customFormat="1" ht="25.5">
      <c r="A125" s="250"/>
      <c r="B125" s="250"/>
      <c r="C125" s="550" t="s">
        <v>1312</v>
      </c>
      <c r="D125" s="566">
        <v>191901</v>
      </c>
      <c r="E125" s="532">
        <v>100</v>
      </c>
      <c r="F125" s="532"/>
      <c r="G125" s="532"/>
      <c r="H125" s="532"/>
      <c r="I125" s="532"/>
      <c r="J125" s="604"/>
      <c r="K125" s="532"/>
      <c r="L125" s="532"/>
      <c r="M125" s="532"/>
      <c r="N125" s="532"/>
      <c r="O125" s="532">
        <f aca="true" t="shared" si="8" ref="O125:O130">SUM(E125:N125)</f>
        <v>100</v>
      </c>
    </row>
    <row r="126" spans="1:15" s="248" customFormat="1" ht="25.5">
      <c r="A126" s="250"/>
      <c r="B126" s="250"/>
      <c r="C126" s="550" t="s">
        <v>1313</v>
      </c>
      <c r="D126" s="566">
        <v>191901</v>
      </c>
      <c r="E126" s="532">
        <v>1028163</v>
      </c>
      <c r="F126" s="532"/>
      <c r="G126" s="532"/>
      <c r="H126" s="532"/>
      <c r="I126" s="532"/>
      <c r="J126" s="604"/>
      <c r="K126" s="532"/>
      <c r="L126" s="532"/>
      <c r="M126" s="532"/>
      <c r="N126" s="532"/>
      <c r="O126" s="532">
        <f t="shared" si="8"/>
        <v>1028163</v>
      </c>
    </row>
    <row r="127" spans="1:15" s="248" customFormat="1" ht="24" customHeight="1">
      <c r="A127" s="250"/>
      <c r="B127" s="250"/>
      <c r="C127" s="550" t="s">
        <v>1314</v>
      </c>
      <c r="D127" s="566">
        <v>191901</v>
      </c>
      <c r="E127" s="532">
        <v>1264465</v>
      </c>
      <c r="F127" s="532"/>
      <c r="G127" s="532"/>
      <c r="H127" s="532"/>
      <c r="I127" s="532"/>
      <c r="J127" s="532"/>
      <c r="K127" s="532"/>
      <c r="L127" s="532"/>
      <c r="M127" s="532"/>
      <c r="N127" s="532"/>
      <c r="O127" s="532">
        <f t="shared" si="8"/>
        <v>1264465</v>
      </c>
    </row>
    <row r="128" spans="1:15" s="248" customFormat="1" ht="24" customHeight="1">
      <c r="A128" s="250"/>
      <c r="B128" s="250"/>
      <c r="C128" s="550" t="s">
        <v>1315</v>
      </c>
      <c r="D128" s="566">
        <v>191901</v>
      </c>
      <c r="E128" s="532">
        <v>447133</v>
      </c>
      <c r="F128" s="532"/>
      <c r="G128" s="532"/>
      <c r="H128" s="532"/>
      <c r="I128" s="532"/>
      <c r="J128" s="532"/>
      <c r="K128" s="532"/>
      <c r="L128" s="532"/>
      <c r="M128" s="532"/>
      <c r="N128" s="532"/>
      <c r="O128" s="532">
        <f t="shared" si="8"/>
        <v>447133</v>
      </c>
    </row>
    <row r="129" spans="1:15" s="248" customFormat="1" ht="22.5" customHeight="1">
      <c r="A129" s="250"/>
      <c r="B129" s="250"/>
      <c r="C129" s="550" t="s">
        <v>729</v>
      </c>
      <c r="D129" s="566">
        <v>191901</v>
      </c>
      <c r="E129" s="532">
        <v>270400</v>
      </c>
      <c r="F129" s="532"/>
      <c r="G129" s="532"/>
      <c r="H129" s="532"/>
      <c r="I129" s="532"/>
      <c r="J129" s="532"/>
      <c r="K129" s="532"/>
      <c r="L129" s="532"/>
      <c r="M129" s="532"/>
      <c r="N129" s="532"/>
      <c r="O129" s="532">
        <f t="shared" si="8"/>
        <v>270400</v>
      </c>
    </row>
    <row r="130" spans="1:15" s="248" customFormat="1" ht="18.75" customHeight="1">
      <c r="A130" s="250"/>
      <c r="B130" s="250"/>
      <c r="C130" s="550" t="s">
        <v>1316</v>
      </c>
      <c r="D130" s="566">
        <v>191901</v>
      </c>
      <c r="E130" s="532">
        <v>90688</v>
      </c>
      <c r="F130" s="532"/>
      <c r="G130" s="532"/>
      <c r="H130" s="532"/>
      <c r="I130" s="532"/>
      <c r="J130" s="532"/>
      <c r="K130" s="532"/>
      <c r="L130" s="532"/>
      <c r="M130" s="532"/>
      <c r="N130" s="532"/>
      <c r="O130" s="532">
        <f t="shared" si="8"/>
        <v>90688</v>
      </c>
    </row>
    <row r="131" spans="1:15" s="248" customFormat="1" ht="28.5" customHeight="1">
      <c r="A131" s="250"/>
      <c r="B131" s="250"/>
      <c r="C131" s="533" t="s">
        <v>1317</v>
      </c>
      <c r="D131" s="590"/>
      <c r="E131" s="532"/>
      <c r="F131" s="532"/>
      <c r="G131" s="532"/>
      <c r="H131" s="532"/>
      <c r="I131" s="532"/>
      <c r="J131" s="532"/>
      <c r="K131" s="532"/>
      <c r="L131" s="532"/>
      <c r="M131" s="532"/>
      <c r="N131" s="532"/>
      <c r="O131" s="532"/>
    </row>
    <row r="132" spans="1:15" s="248" customFormat="1" ht="13.5" customHeight="1">
      <c r="A132" s="250"/>
      <c r="B132" s="250"/>
      <c r="C132" s="535" t="s">
        <v>1318</v>
      </c>
      <c r="D132" s="589">
        <v>191907</v>
      </c>
      <c r="E132" s="532"/>
      <c r="F132" s="532"/>
      <c r="G132" s="532">
        <v>4700000</v>
      </c>
      <c r="H132" s="532"/>
      <c r="I132" s="532"/>
      <c r="J132" s="532"/>
      <c r="K132" s="532"/>
      <c r="L132" s="532"/>
      <c r="M132" s="532"/>
      <c r="N132" s="532"/>
      <c r="O132" s="532">
        <f aca="true" t="shared" si="9" ref="O132:O137">SUM(E132:N132)</f>
        <v>4700000</v>
      </c>
    </row>
    <row r="133" spans="1:15" s="248" customFormat="1" ht="13.5" customHeight="1">
      <c r="A133" s="250"/>
      <c r="B133" s="250"/>
      <c r="C133" s="535" t="s">
        <v>1319</v>
      </c>
      <c r="D133" s="589">
        <v>191907</v>
      </c>
      <c r="E133" s="532"/>
      <c r="F133" s="532"/>
      <c r="G133" s="532">
        <v>280000</v>
      </c>
      <c r="H133" s="532"/>
      <c r="I133" s="532"/>
      <c r="J133" s="532"/>
      <c r="K133" s="532"/>
      <c r="L133" s="532"/>
      <c r="M133" s="532"/>
      <c r="N133" s="532"/>
      <c r="O133" s="532">
        <f t="shared" si="9"/>
        <v>280000</v>
      </c>
    </row>
    <row r="134" spans="1:15" s="248" customFormat="1" ht="13.5" customHeight="1">
      <c r="A134" s="250"/>
      <c r="B134" s="250"/>
      <c r="C134" s="535" t="s">
        <v>1320</v>
      </c>
      <c r="D134" s="589">
        <v>191907</v>
      </c>
      <c r="E134" s="532"/>
      <c r="F134" s="532"/>
      <c r="G134" s="532">
        <v>21000</v>
      </c>
      <c r="H134" s="532"/>
      <c r="I134" s="532"/>
      <c r="J134" s="532"/>
      <c r="K134" s="532"/>
      <c r="L134" s="532"/>
      <c r="M134" s="532"/>
      <c r="N134" s="532"/>
      <c r="O134" s="532">
        <f t="shared" si="9"/>
        <v>21000</v>
      </c>
    </row>
    <row r="135" spans="1:15" s="248" customFormat="1" ht="13.5" customHeight="1">
      <c r="A135" s="250"/>
      <c r="B135" s="250"/>
      <c r="C135" s="535" t="s">
        <v>1321</v>
      </c>
      <c r="D135" s="589">
        <v>191907</v>
      </c>
      <c r="E135" s="532"/>
      <c r="F135" s="532"/>
      <c r="G135" s="532">
        <v>5000</v>
      </c>
      <c r="H135" s="532"/>
      <c r="I135" s="532"/>
      <c r="J135" s="532"/>
      <c r="K135" s="532"/>
      <c r="L135" s="532"/>
      <c r="M135" s="532"/>
      <c r="N135" s="532"/>
      <c r="O135" s="532">
        <f t="shared" si="9"/>
        <v>5000</v>
      </c>
    </row>
    <row r="136" spans="1:15" s="248" customFormat="1" ht="13.5" customHeight="1">
      <c r="A136" s="250"/>
      <c r="B136" s="250"/>
      <c r="C136" s="535" t="s">
        <v>1322</v>
      </c>
      <c r="D136" s="589">
        <v>191907</v>
      </c>
      <c r="E136" s="532"/>
      <c r="F136" s="532"/>
      <c r="G136" s="532">
        <v>1065000</v>
      </c>
      <c r="H136" s="532"/>
      <c r="I136" s="532"/>
      <c r="J136" s="532"/>
      <c r="K136" s="532"/>
      <c r="L136" s="532"/>
      <c r="M136" s="532"/>
      <c r="N136" s="532"/>
      <c r="O136" s="532">
        <f t="shared" si="9"/>
        <v>1065000</v>
      </c>
    </row>
    <row r="137" spans="1:15" s="248" customFormat="1" ht="13.5" customHeight="1">
      <c r="A137" s="250"/>
      <c r="B137" s="250"/>
      <c r="C137" s="535" t="s">
        <v>1323</v>
      </c>
      <c r="D137" s="589">
        <v>191907</v>
      </c>
      <c r="E137" s="532"/>
      <c r="F137" s="532"/>
      <c r="G137" s="532">
        <v>21000</v>
      </c>
      <c r="H137" s="532"/>
      <c r="I137" s="532"/>
      <c r="J137" s="532"/>
      <c r="K137" s="532"/>
      <c r="L137" s="532"/>
      <c r="M137" s="532"/>
      <c r="N137" s="532"/>
      <c r="O137" s="532">
        <f t="shared" si="9"/>
        <v>21000</v>
      </c>
    </row>
    <row r="138" spans="1:15" s="248" customFormat="1" ht="24.75" customHeight="1">
      <c r="A138" s="250"/>
      <c r="B138" s="250"/>
      <c r="C138" s="550" t="s">
        <v>1324</v>
      </c>
      <c r="D138" s="554"/>
      <c r="E138" s="446"/>
      <c r="F138" s="532"/>
      <c r="G138" s="532"/>
      <c r="H138" s="532"/>
      <c r="I138" s="532"/>
      <c r="J138" s="532"/>
      <c r="K138" s="532"/>
      <c r="L138" s="532"/>
      <c r="M138" s="532"/>
      <c r="N138" s="532"/>
      <c r="O138" s="532"/>
    </row>
    <row r="139" spans="1:15" s="248" customFormat="1" ht="36.75" customHeight="1">
      <c r="A139" s="250"/>
      <c r="B139" s="250"/>
      <c r="C139" s="553" t="s">
        <v>1325</v>
      </c>
      <c r="D139" s="554">
        <v>191158</v>
      </c>
      <c r="E139" s="619">
        <v>18000</v>
      </c>
      <c r="F139" s="532"/>
      <c r="G139" s="532"/>
      <c r="H139" s="532"/>
      <c r="I139" s="532"/>
      <c r="J139" s="532"/>
      <c r="K139" s="532"/>
      <c r="L139" s="532"/>
      <c r="M139" s="532"/>
      <c r="N139" s="532"/>
      <c r="O139" s="532">
        <f>SUM(E139:N139)</f>
        <v>18000</v>
      </c>
    </row>
    <row r="140" spans="1:15" s="248" customFormat="1" ht="15" customHeight="1">
      <c r="A140" s="250"/>
      <c r="B140" s="250"/>
      <c r="C140" s="553" t="s">
        <v>1326</v>
      </c>
      <c r="D140" s="554"/>
      <c r="E140" s="619"/>
      <c r="F140" s="532"/>
      <c r="G140" s="532"/>
      <c r="H140" s="532"/>
      <c r="I140" s="532"/>
      <c r="J140" s="532"/>
      <c r="K140" s="532"/>
      <c r="L140" s="532"/>
      <c r="M140" s="532"/>
      <c r="N140" s="532"/>
      <c r="O140" s="532"/>
    </row>
    <row r="141" spans="1:15" s="248" customFormat="1" ht="24.75" customHeight="1">
      <c r="A141" s="250"/>
      <c r="B141" s="250"/>
      <c r="C141" s="533" t="s">
        <v>1327</v>
      </c>
      <c r="D141" s="590">
        <v>191906</v>
      </c>
      <c r="E141" s="532">
        <v>16350</v>
      </c>
      <c r="F141" s="532"/>
      <c r="G141" s="532"/>
      <c r="H141" s="532"/>
      <c r="I141" s="532"/>
      <c r="J141" s="532"/>
      <c r="K141" s="532"/>
      <c r="L141" s="532"/>
      <c r="M141" s="532"/>
      <c r="N141" s="532"/>
      <c r="O141" s="532">
        <f>SUM(E141:N141)</f>
        <v>16350</v>
      </c>
    </row>
    <row r="142" spans="1:15" s="248" customFormat="1" ht="15.75" customHeight="1">
      <c r="A142" s="268"/>
      <c r="B142" s="254"/>
      <c r="C142" s="564" t="s">
        <v>1328</v>
      </c>
      <c r="D142" s="588"/>
      <c r="E142" s="539">
        <f aca="true" t="shared" si="10" ref="E142:N142">SUM(E117:E141)</f>
        <v>3135299</v>
      </c>
      <c r="F142" s="539">
        <f t="shared" si="10"/>
        <v>0</v>
      </c>
      <c r="G142" s="539">
        <f t="shared" si="10"/>
        <v>6092000</v>
      </c>
      <c r="H142" s="539">
        <f t="shared" si="10"/>
        <v>111243</v>
      </c>
      <c r="I142" s="539">
        <f t="shared" si="10"/>
        <v>0</v>
      </c>
      <c r="J142" s="539">
        <f t="shared" si="10"/>
        <v>0</v>
      </c>
      <c r="K142" s="539">
        <f t="shared" si="10"/>
        <v>0</v>
      </c>
      <c r="L142" s="539">
        <f t="shared" si="10"/>
        <v>17924</v>
      </c>
      <c r="M142" s="539">
        <f t="shared" si="10"/>
        <v>1239885</v>
      </c>
      <c r="N142" s="539">
        <f t="shared" si="10"/>
        <v>12250000</v>
      </c>
      <c r="O142" s="539">
        <f>SUM(O116:O141)</f>
        <v>22846351</v>
      </c>
    </row>
    <row r="143" spans="1:15" s="248" customFormat="1" ht="27.75" customHeight="1">
      <c r="A143" s="250">
        <v>1</v>
      </c>
      <c r="B143" s="251">
        <v>20</v>
      </c>
      <c r="C143" s="550" t="s">
        <v>1235</v>
      </c>
      <c r="D143" s="566"/>
      <c r="E143" s="599"/>
      <c r="F143" s="541"/>
      <c r="G143" s="541"/>
      <c r="H143" s="541"/>
      <c r="I143" s="541"/>
      <c r="J143" s="541"/>
      <c r="K143" s="541"/>
      <c r="L143" s="541"/>
      <c r="M143" s="541"/>
      <c r="N143" s="541"/>
      <c r="O143" s="541"/>
    </row>
    <row r="144" spans="1:15" s="248" customFormat="1" ht="16.5" customHeight="1">
      <c r="A144" s="268"/>
      <c r="B144" s="254"/>
      <c r="C144" s="537" t="s">
        <v>1329</v>
      </c>
      <c r="D144" s="620">
        <v>201901</v>
      </c>
      <c r="E144" s="621"/>
      <c r="F144" s="539"/>
      <c r="G144" s="539"/>
      <c r="H144" s="539"/>
      <c r="I144" s="539"/>
      <c r="J144" s="539"/>
      <c r="K144" s="539"/>
      <c r="L144" s="539"/>
      <c r="M144" s="539"/>
      <c r="N144" s="539"/>
      <c r="O144" s="539">
        <f>SUM(E144:N144)</f>
        <v>0</v>
      </c>
    </row>
    <row r="145" spans="1:15" s="248" customFormat="1" ht="16.5" customHeight="1">
      <c r="A145" s="250">
        <v>1</v>
      </c>
      <c r="B145" s="251">
        <v>22</v>
      </c>
      <c r="C145" s="526" t="s">
        <v>845</v>
      </c>
      <c r="D145" s="527"/>
      <c r="E145" s="541"/>
      <c r="F145" s="541"/>
      <c r="G145" s="541"/>
      <c r="H145" s="541"/>
      <c r="I145" s="541"/>
      <c r="J145" s="541"/>
      <c r="K145" s="541"/>
      <c r="L145" s="541"/>
      <c r="M145" s="541"/>
      <c r="N145" s="541"/>
      <c r="O145" s="541"/>
    </row>
    <row r="146" spans="1:15" s="248" customFormat="1" ht="16.5" customHeight="1">
      <c r="A146" s="250"/>
      <c r="B146" s="251"/>
      <c r="C146" s="264" t="s">
        <v>1198</v>
      </c>
      <c r="D146" s="527"/>
      <c r="E146" s="541"/>
      <c r="F146" s="541"/>
      <c r="G146" s="541"/>
      <c r="H146" s="541"/>
      <c r="I146" s="541"/>
      <c r="J146" s="541"/>
      <c r="K146" s="541"/>
      <c r="L146" s="541"/>
      <c r="M146" s="541"/>
      <c r="N146" s="541"/>
      <c r="O146" s="541"/>
    </row>
    <row r="147" spans="1:15" s="248" customFormat="1" ht="16.5" customHeight="1">
      <c r="A147" s="250"/>
      <c r="B147" s="251"/>
      <c r="C147" s="374" t="s">
        <v>660</v>
      </c>
      <c r="D147" s="527"/>
      <c r="E147" s="661">
        <v>221901</v>
      </c>
      <c r="F147" s="661"/>
      <c r="G147" s="661"/>
      <c r="H147" s="661">
        <v>15748</v>
      </c>
      <c r="I147" s="661"/>
      <c r="J147" s="661"/>
      <c r="K147" s="661"/>
      <c r="L147" s="661"/>
      <c r="M147" s="661"/>
      <c r="N147" s="661"/>
      <c r="O147" s="661">
        <f>SUM(H147:N147)</f>
        <v>15748</v>
      </c>
    </row>
    <row r="148" spans="1:15" s="248" customFormat="1" ht="16.5" customHeight="1">
      <c r="A148" s="268"/>
      <c r="B148" s="254"/>
      <c r="C148" s="564" t="s">
        <v>1330</v>
      </c>
      <c r="D148" s="588"/>
      <c r="E148" s="539">
        <f>SUM(E145:E145)</f>
        <v>0</v>
      </c>
      <c r="F148" s="539"/>
      <c r="G148" s="539">
        <f>SUM(G145:G145)</f>
        <v>0</v>
      </c>
      <c r="H148" s="539">
        <f>SUM(H147)</f>
        <v>15748</v>
      </c>
      <c r="I148" s="539"/>
      <c r="J148" s="539">
        <f>SUM(J145:J145)</f>
        <v>0</v>
      </c>
      <c r="K148" s="539">
        <f>SUM(K145:K145)</f>
        <v>0</v>
      </c>
      <c r="L148" s="539"/>
      <c r="M148" s="539"/>
      <c r="N148" s="539">
        <f>SUM(N145:N145)</f>
        <v>0</v>
      </c>
      <c r="O148" s="539">
        <f>SUM(O147)</f>
        <v>15748</v>
      </c>
    </row>
    <row r="149" spans="1:15" s="248" customFormat="1" ht="24.75" customHeight="1">
      <c r="A149" s="254"/>
      <c r="B149" s="254"/>
      <c r="C149" s="622" t="s">
        <v>848</v>
      </c>
      <c r="D149" s="623"/>
      <c r="E149" s="539">
        <f aca="true" t="shared" si="11" ref="E149:O149">SUM(E8+E14+E18+E32+E84+E107+E115+E142+E144+E148)</f>
        <v>3301336</v>
      </c>
      <c r="F149" s="539">
        <f t="shared" si="11"/>
        <v>9335556</v>
      </c>
      <c r="G149" s="539">
        <f t="shared" si="11"/>
        <v>6095000</v>
      </c>
      <c r="H149" s="539">
        <f t="shared" si="11"/>
        <v>5748778</v>
      </c>
      <c r="I149" s="539">
        <f t="shared" si="11"/>
        <v>76000</v>
      </c>
      <c r="J149" s="539">
        <f t="shared" si="11"/>
        <v>0</v>
      </c>
      <c r="K149" s="539">
        <f t="shared" si="11"/>
        <v>3000</v>
      </c>
      <c r="L149" s="539">
        <f t="shared" si="11"/>
        <v>150000</v>
      </c>
      <c r="M149" s="539">
        <f t="shared" si="11"/>
        <v>16647363</v>
      </c>
      <c r="N149" s="539">
        <f t="shared" si="11"/>
        <v>20687575</v>
      </c>
      <c r="O149" s="539">
        <f t="shared" si="11"/>
        <v>62044608</v>
      </c>
    </row>
    <row r="150" spans="1:15" s="248" customFormat="1" ht="15.75" customHeight="1">
      <c r="A150" s="250">
        <v>2</v>
      </c>
      <c r="B150" s="250"/>
      <c r="C150" s="624" t="s">
        <v>1086</v>
      </c>
      <c r="D150" s="530"/>
      <c r="E150" s="532">
        <f>7!C21</f>
        <v>618155</v>
      </c>
      <c r="F150" s="532">
        <f>7!D21</f>
        <v>0</v>
      </c>
      <c r="G150" s="532">
        <f>7!E21</f>
        <v>0</v>
      </c>
      <c r="H150" s="532">
        <f>7!F21</f>
        <v>1282611</v>
      </c>
      <c r="I150" s="532">
        <f>7!G21</f>
        <v>0</v>
      </c>
      <c r="J150" s="532">
        <f>7!H21</f>
        <v>0</v>
      </c>
      <c r="K150" s="532">
        <f>7!I21</f>
        <v>0</v>
      </c>
      <c r="L150" s="532"/>
      <c r="M150" s="532">
        <f>7!J21</f>
        <v>292678</v>
      </c>
      <c r="N150" s="532"/>
      <c r="O150" s="532">
        <f>SUM(E150:N150)</f>
        <v>2193444</v>
      </c>
    </row>
    <row r="151" spans="1:15" s="248" customFormat="1" ht="15.75" customHeight="1">
      <c r="A151" s="254"/>
      <c r="B151" s="254"/>
      <c r="C151" s="625" t="s">
        <v>1076</v>
      </c>
      <c r="D151" s="588"/>
      <c r="E151" s="539">
        <f>SUM(E149:E150)</f>
        <v>3919491</v>
      </c>
      <c r="F151" s="539">
        <f>SUM(F149:F150)</f>
        <v>9335556</v>
      </c>
      <c r="G151" s="539">
        <f aca="true" t="shared" si="12" ref="G151:O151">SUM(G149:G150)+G143</f>
        <v>6095000</v>
      </c>
      <c r="H151" s="539">
        <f t="shared" si="12"/>
        <v>7031389</v>
      </c>
      <c r="I151" s="539">
        <f t="shared" si="12"/>
        <v>76000</v>
      </c>
      <c r="J151" s="539">
        <f t="shared" si="12"/>
        <v>0</v>
      </c>
      <c r="K151" s="539">
        <f t="shared" si="12"/>
        <v>3000</v>
      </c>
      <c r="L151" s="539">
        <f t="shared" si="12"/>
        <v>150000</v>
      </c>
      <c r="M151" s="539">
        <f t="shared" si="12"/>
        <v>16940041</v>
      </c>
      <c r="N151" s="539">
        <f t="shared" si="12"/>
        <v>20687575</v>
      </c>
      <c r="O151" s="539">
        <f t="shared" si="12"/>
        <v>64238052</v>
      </c>
    </row>
    <row r="152" ht="12.75">
      <c r="O152" s="271"/>
    </row>
    <row r="153" ht="12.75">
      <c r="O153" s="271"/>
    </row>
    <row r="154" spans="13:15" ht="12.75">
      <c r="M154" s="876"/>
      <c r="N154" s="876"/>
      <c r="O154" s="271"/>
    </row>
    <row r="155" spans="13:15" ht="12.75">
      <c r="M155" s="876"/>
      <c r="N155" s="876"/>
      <c r="O155" s="271"/>
    </row>
    <row r="156" spans="13:14" ht="12.75">
      <c r="M156" s="876"/>
      <c r="N156" s="876"/>
    </row>
    <row r="157" ht="12.75">
      <c r="O157" s="271"/>
    </row>
  </sheetData>
  <sheetProtection/>
  <mergeCells count="10">
    <mergeCell ref="E1:K1"/>
    <mergeCell ref="L1:N1"/>
    <mergeCell ref="A1:A2"/>
    <mergeCell ref="B1:B2"/>
    <mergeCell ref="C1:C2"/>
    <mergeCell ref="D1:D2"/>
    <mergeCell ref="O1:O2"/>
    <mergeCell ref="M154:N154"/>
    <mergeCell ref="M155:N155"/>
    <mergeCell ref="M156:N156"/>
  </mergeCells>
  <printOptions horizontalCentered="1" verticalCentered="1"/>
  <pageMargins left="0.1968503937007874" right="0.1968503937007874" top="0.984251968503937" bottom="0.8267716535433072" header="0.5905511811023623" footer="0.5118110236220472"/>
  <pageSetup horizontalDpi="300" verticalDpi="300" orientation="landscape" paperSize="9" scale="75" r:id="rId1"/>
  <headerFooter alignWithMargins="0">
    <oddHeader>&amp;C&amp;"Times New Roman,Félkövér dőlt" ZALAEGERSZEG MEGYEI JOGÚ VÁROS ÖNKORMÁNYZATA
BEVÉTELI ELŐIRÁNYZATAI  2020.  ÉVBEN&amp;R&amp;"Times New Roman,Félkövér dőlt"5.a melléklet
Adatok ezer Ft-ban</oddHeader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20"/>
  <sheetViews>
    <sheetView zoomScale="110" zoomScaleNormal="110" zoomScalePageLayoutView="0" workbookViewId="0" topLeftCell="A1">
      <pane ySplit="2" topLeftCell="BM3" activePane="bottomLeft" state="frozen"/>
      <selection pane="topLeft" activeCell="B1" sqref="B1"/>
      <selection pane="bottomLeft" activeCell="M27" sqref="M27"/>
    </sheetView>
  </sheetViews>
  <sheetFormatPr defaultColWidth="9.00390625" defaultRowHeight="12.75"/>
  <cols>
    <col min="1" max="1" width="4.375" style="20" customWidth="1"/>
    <col min="2" max="2" width="7.00390625" style="20" customWidth="1"/>
    <col min="3" max="3" width="23.625" style="20" customWidth="1"/>
    <col min="4" max="4" width="10.625" style="20" customWidth="1"/>
    <col min="5" max="5" width="11.875" style="20" customWidth="1"/>
    <col min="6" max="6" width="10.50390625" style="20" customWidth="1"/>
    <col min="7" max="7" width="9.875" style="20" customWidth="1"/>
    <col min="8" max="8" width="10.50390625" style="20" customWidth="1"/>
    <col min="9" max="9" width="10.875" style="20" customWidth="1"/>
    <col min="10" max="10" width="10.625" style="20" customWidth="1"/>
    <col min="11" max="11" width="9.50390625" style="20" customWidth="1"/>
    <col min="12" max="12" width="11.375" style="20" customWidth="1"/>
    <col min="13" max="13" width="11.875" style="20" customWidth="1"/>
    <col min="14" max="14" width="12.00390625" style="32" customWidth="1"/>
    <col min="15" max="16384" width="9.375" style="20" customWidth="1"/>
  </cols>
  <sheetData>
    <row r="1" spans="1:14" ht="12.75" customHeight="1">
      <c r="A1" s="776" t="s">
        <v>969</v>
      </c>
      <c r="B1" s="776" t="s">
        <v>970</v>
      </c>
      <c r="C1" s="776" t="s">
        <v>1025</v>
      </c>
      <c r="D1" s="775" t="s">
        <v>1031</v>
      </c>
      <c r="E1" s="775"/>
      <c r="F1" s="775"/>
      <c r="G1" s="775"/>
      <c r="H1" s="775"/>
      <c r="I1" s="775"/>
      <c r="J1" s="775"/>
      <c r="K1" s="775"/>
      <c r="L1" s="775" t="s">
        <v>1030</v>
      </c>
      <c r="M1" s="775"/>
      <c r="N1" s="776" t="s">
        <v>1084</v>
      </c>
    </row>
    <row r="2" spans="1:14" s="29" customFormat="1" ht="60" customHeight="1">
      <c r="A2" s="776"/>
      <c r="B2" s="776"/>
      <c r="C2" s="776"/>
      <c r="D2" s="103" t="s">
        <v>1003</v>
      </c>
      <c r="E2" s="103" t="s">
        <v>1104</v>
      </c>
      <c r="F2" s="103" t="s">
        <v>1098</v>
      </c>
      <c r="G2" s="103" t="s">
        <v>853</v>
      </c>
      <c r="H2" s="103" t="s">
        <v>869</v>
      </c>
      <c r="I2" s="103" t="s">
        <v>859</v>
      </c>
      <c r="J2" s="103" t="s">
        <v>858</v>
      </c>
      <c r="K2" s="103" t="s">
        <v>854</v>
      </c>
      <c r="L2" s="103" t="s">
        <v>1035</v>
      </c>
      <c r="M2" s="103" t="s">
        <v>1037</v>
      </c>
      <c r="N2" s="776"/>
    </row>
    <row r="3" spans="1:14" s="29" customFormat="1" ht="15" customHeight="1">
      <c r="A3" s="2">
        <v>1</v>
      </c>
      <c r="B3" s="2"/>
      <c r="C3" s="59" t="s">
        <v>1085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29" customFormat="1" ht="15" customHeight="1">
      <c r="A4" s="2">
        <v>1</v>
      </c>
      <c r="B4" s="2">
        <v>1</v>
      </c>
      <c r="C4" s="7" t="s">
        <v>839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s="30" customFormat="1" ht="24.75" customHeight="1">
      <c r="A5" s="4"/>
      <c r="B5" s="4">
        <v>12</v>
      </c>
      <c r="C5" s="113" t="s">
        <v>990</v>
      </c>
      <c r="D5" s="61">
        <f>'6.a'!G45</f>
        <v>0</v>
      </c>
      <c r="E5" s="61">
        <f>'6.a'!H45</f>
        <v>4900</v>
      </c>
      <c r="F5" s="61">
        <f>'6.a'!I45</f>
        <v>31150</v>
      </c>
      <c r="G5" s="61">
        <f>'6.a'!J45</f>
        <v>92750</v>
      </c>
      <c r="H5" s="61">
        <f>'6.a'!K45</f>
        <v>3200</v>
      </c>
      <c r="I5" s="61">
        <f>'6.a'!L45</f>
        <v>0</v>
      </c>
      <c r="J5" s="61">
        <f>'6.a'!M45</f>
        <v>0</v>
      </c>
      <c r="K5" s="61">
        <f>'6.a'!N45</f>
        <v>25319</v>
      </c>
      <c r="L5" s="61">
        <f>'6.a'!O45</f>
        <v>0</v>
      </c>
      <c r="M5" s="61">
        <f>'6.a'!P45</f>
        <v>0</v>
      </c>
      <c r="N5" s="5">
        <f>SUM(D5:M5)</f>
        <v>157319</v>
      </c>
    </row>
    <row r="6" spans="1:14" s="30" customFormat="1" ht="13.5" customHeight="1">
      <c r="A6" s="4"/>
      <c r="B6" s="4">
        <v>13</v>
      </c>
      <c r="C6" s="59" t="s">
        <v>991</v>
      </c>
      <c r="D6" s="61">
        <f>'6.a'!G212</f>
        <v>4179</v>
      </c>
      <c r="E6" s="61">
        <f>'6.a'!H212</f>
        <v>1712</v>
      </c>
      <c r="F6" s="61">
        <f>'6.a'!I212</f>
        <v>62625</v>
      </c>
      <c r="G6" s="61">
        <f>'6.a'!J212</f>
        <v>6750</v>
      </c>
      <c r="H6" s="61">
        <f>'6.a'!K212</f>
        <v>649485</v>
      </c>
      <c r="I6" s="61">
        <f>'6.a'!L212</f>
        <v>13860</v>
      </c>
      <c r="J6" s="61">
        <f>'6.a'!M212</f>
        <v>43297</v>
      </c>
      <c r="K6" s="61">
        <f>'6.a'!N212</f>
        <v>25450</v>
      </c>
      <c r="L6" s="61">
        <f>'6.a'!O212</f>
        <v>0</v>
      </c>
      <c r="M6" s="61">
        <f>'6.a'!P212</f>
        <v>0</v>
      </c>
      <c r="N6" s="5">
        <f aca="true" t="shared" si="0" ref="N6:N15">SUM(D6:M6)</f>
        <v>807358</v>
      </c>
    </row>
    <row r="7" spans="1:14" s="30" customFormat="1" ht="13.5" customHeight="1">
      <c r="A7" s="4"/>
      <c r="B7" s="4">
        <v>14</v>
      </c>
      <c r="C7" s="59" t="s">
        <v>1087</v>
      </c>
      <c r="D7" s="61">
        <f>'6.a'!G224</f>
        <v>0</v>
      </c>
      <c r="E7" s="61">
        <f>'6.a'!H224</f>
        <v>0</v>
      </c>
      <c r="F7" s="61">
        <f>'6.a'!I224</f>
        <v>9026</v>
      </c>
      <c r="G7" s="61">
        <f>'6.a'!J224</f>
        <v>0</v>
      </c>
      <c r="H7" s="61">
        <f>'6.a'!K224</f>
        <v>0</v>
      </c>
      <c r="I7" s="61">
        <f>'6.a'!L224</f>
        <v>17517</v>
      </c>
      <c r="J7" s="61">
        <f>'6.a'!M224</f>
        <v>0</v>
      </c>
      <c r="K7" s="61">
        <f>'6.a'!N224</f>
        <v>6846</v>
      </c>
      <c r="L7" s="61">
        <f>'6.a'!O224</f>
        <v>0</v>
      </c>
      <c r="M7" s="61">
        <f>'6.a'!P224</f>
        <v>0</v>
      </c>
      <c r="N7" s="5">
        <f t="shared" si="0"/>
        <v>33389</v>
      </c>
    </row>
    <row r="8" spans="1:14" s="30" customFormat="1" ht="13.5" customHeight="1">
      <c r="A8" s="4"/>
      <c r="B8" s="4">
        <v>15</v>
      </c>
      <c r="C8" s="66" t="s">
        <v>1028</v>
      </c>
      <c r="D8" s="61">
        <f>'6.a'!G465</f>
        <v>7800</v>
      </c>
      <c r="E8" s="61">
        <f>'6.a'!H465</f>
        <v>1350</v>
      </c>
      <c r="F8" s="61">
        <f>'6.a'!I465</f>
        <v>1844300</v>
      </c>
      <c r="G8" s="61">
        <f>'6.a'!J465</f>
        <v>0</v>
      </c>
      <c r="H8" s="61">
        <f>'6.a'!K465</f>
        <v>446283</v>
      </c>
      <c r="I8" s="61">
        <f>'6.a'!L465</f>
        <v>229720</v>
      </c>
      <c r="J8" s="61">
        <f>'6.a'!M465</f>
        <v>149988</v>
      </c>
      <c r="K8" s="61">
        <f>'6.a'!N465</f>
        <v>1000</v>
      </c>
      <c r="L8" s="61">
        <f>'6.a'!O465</f>
        <v>0</v>
      </c>
      <c r="M8" s="61">
        <f>'6.a'!P465</f>
        <v>0</v>
      </c>
      <c r="N8" s="5">
        <f t="shared" si="0"/>
        <v>2680441</v>
      </c>
    </row>
    <row r="9" spans="1:14" s="30" customFormat="1" ht="13.5" customHeight="1">
      <c r="A9" s="4"/>
      <c r="B9" s="4">
        <v>16</v>
      </c>
      <c r="C9" s="66" t="s">
        <v>1013</v>
      </c>
      <c r="D9" s="61">
        <f>'6.a'!G655</f>
        <v>54181</v>
      </c>
      <c r="E9" s="61">
        <f>'6.a'!H655</f>
        <v>12770</v>
      </c>
      <c r="F9" s="61">
        <f>'6.a'!I655</f>
        <v>6309855</v>
      </c>
      <c r="G9" s="61">
        <f>'6.a'!J655</f>
        <v>0</v>
      </c>
      <c r="H9" s="61">
        <f>'6.a'!K655</f>
        <v>67813</v>
      </c>
      <c r="I9" s="61">
        <f>'6.a'!L655</f>
        <v>26688711</v>
      </c>
      <c r="J9" s="61">
        <f>'6.a'!M655</f>
        <v>5152151</v>
      </c>
      <c r="K9" s="61">
        <f>'6.a'!N655</f>
        <v>2000</v>
      </c>
      <c r="L9" s="61">
        <f>'6.a'!O655</f>
        <v>0</v>
      </c>
      <c r="M9" s="61">
        <f>'6.a'!P655</f>
        <v>0</v>
      </c>
      <c r="N9" s="5">
        <f t="shared" si="0"/>
        <v>38287481</v>
      </c>
    </row>
    <row r="10" spans="1:14" s="30" customFormat="1" ht="13.5" customHeight="1">
      <c r="A10" s="4"/>
      <c r="B10" s="4">
        <v>17</v>
      </c>
      <c r="C10" s="66" t="s">
        <v>1029</v>
      </c>
      <c r="D10" s="61">
        <f>'6.a'!G679</f>
        <v>0</v>
      </c>
      <c r="E10" s="61">
        <f>'6.a'!H679</f>
        <v>0</v>
      </c>
      <c r="F10" s="61">
        <f>'6.a'!I679</f>
        <v>37233</v>
      </c>
      <c r="G10" s="61">
        <f>'6.a'!J679</f>
        <v>0</v>
      </c>
      <c r="H10" s="61">
        <f>'6.a'!K679</f>
        <v>0</v>
      </c>
      <c r="I10" s="61">
        <f>'6.a'!L679</f>
        <v>128118</v>
      </c>
      <c r="J10" s="61">
        <f>'6.a'!M679</f>
        <v>0</v>
      </c>
      <c r="K10" s="61">
        <f>'6.a'!N679</f>
        <v>30075</v>
      </c>
      <c r="L10" s="61">
        <f>'6.a'!O679</f>
        <v>0</v>
      </c>
      <c r="M10" s="61">
        <f>'6.a'!P679</f>
        <v>25000</v>
      </c>
      <c r="N10" s="5">
        <f t="shared" si="0"/>
        <v>220426</v>
      </c>
    </row>
    <row r="11" spans="1:14" s="30" customFormat="1" ht="13.5" customHeight="1">
      <c r="A11" s="4"/>
      <c r="B11" s="4">
        <v>18</v>
      </c>
      <c r="C11" s="119" t="s">
        <v>857</v>
      </c>
      <c r="D11" s="61">
        <f>'6.a'!G703</f>
        <v>149479</v>
      </c>
      <c r="E11" s="61">
        <f>'6.a'!H703</f>
        <v>27014</v>
      </c>
      <c r="F11" s="61">
        <f>'6.a'!I703</f>
        <v>81840</v>
      </c>
      <c r="G11" s="61">
        <f>'6.a'!J703</f>
        <v>0</v>
      </c>
      <c r="H11" s="61">
        <f>'6.a'!K703</f>
        <v>7000</v>
      </c>
      <c r="I11" s="61">
        <f>'6.a'!L703</f>
        <v>10065</v>
      </c>
      <c r="J11" s="61">
        <f>'6.a'!M703</f>
        <v>0</v>
      </c>
      <c r="K11" s="61">
        <f>'6.a'!N703</f>
        <v>0</v>
      </c>
      <c r="L11" s="61">
        <f>'6.a'!O703</f>
        <v>0</v>
      </c>
      <c r="M11" s="61">
        <f>'6.a'!P703</f>
        <v>0</v>
      </c>
      <c r="N11" s="5">
        <f t="shared" si="0"/>
        <v>275398</v>
      </c>
    </row>
    <row r="12" spans="1:14" s="30" customFormat="1" ht="13.5" customHeight="1">
      <c r="A12" s="4"/>
      <c r="B12" s="4">
        <v>19</v>
      </c>
      <c r="C12" s="65" t="s">
        <v>967</v>
      </c>
      <c r="D12" s="61">
        <f>'6.a'!G735</f>
        <v>0</v>
      </c>
      <c r="E12" s="61">
        <f>'6.a'!H735</f>
        <v>0</v>
      </c>
      <c r="F12" s="61">
        <f>'6.a'!I735</f>
        <v>307367</v>
      </c>
      <c r="G12" s="61">
        <f>'6.a'!J735</f>
        <v>0</v>
      </c>
      <c r="H12" s="61">
        <f>'6.a'!K735</f>
        <v>452623</v>
      </c>
      <c r="I12" s="61">
        <f>'6.a'!L735</f>
        <v>0</v>
      </c>
      <c r="J12" s="61">
        <f>'6.a'!M735</f>
        <v>0</v>
      </c>
      <c r="K12" s="61">
        <f>'6.a'!N735</f>
        <v>5539</v>
      </c>
      <c r="L12" s="61">
        <f>'6.a'!O735</f>
        <v>104052</v>
      </c>
      <c r="M12" s="61">
        <f>'6.a'!P735</f>
        <v>12099786</v>
      </c>
      <c r="N12" s="5">
        <f t="shared" si="0"/>
        <v>12969367</v>
      </c>
    </row>
    <row r="13" spans="1:14" s="30" customFormat="1" ht="12.75" customHeight="1">
      <c r="A13" s="4"/>
      <c r="B13" s="4">
        <v>20</v>
      </c>
      <c r="C13" s="65" t="s">
        <v>840</v>
      </c>
      <c r="D13" s="61">
        <f>'6.a'!G738</f>
        <v>0</v>
      </c>
      <c r="E13" s="61">
        <f>'6.a'!H738</f>
        <v>0</v>
      </c>
      <c r="F13" s="61">
        <f>'6.a'!I738</f>
        <v>0</v>
      </c>
      <c r="G13" s="61">
        <f>'6.a'!J738</f>
        <v>0</v>
      </c>
      <c r="H13" s="61">
        <f>'6.a'!K738</f>
        <v>0</v>
      </c>
      <c r="I13" s="61">
        <f>'6.a'!L738</f>
        <v>0</v>
      </c>
      <c r="J13" s="61">
        <f>'6.a'!M738</f>
        <v>0</v>
      </c>
      <c r="K13" s="61">
        <f>'6.a'!N738</f>
        <v>0</v>
      </c>
      <c r="L13" s="61">
        <f>'6.a'!O738</f>
        <v>0</v>
      </c>
      <c r="M13" s="61">
        <f>'6.a'!P738</f>
        <v>0</v>
      </c>
      <c r="N13" s="5">
        <f t="shared" si="0"/>
        <v>0</v>
      </c>
    </row>
    <row r="14" spans="1:14" s="30" customFormat="1" ht="27" customHeight="1">
      <c r="A14" s="4"/>
      <c r="B14" s="4">
        <v>22</v>
      </c>
      <c r="C14" s="112" t="s">
        <v>846</v>
      </c>
      <c r="D14" s="61">
        <f>'6.a'!G790</f>
        <v>21500</v>
      </c>
      <c r="E14" s="61">
        <f>'6.a'!H790</f>
        <v>10700</v>
      </c>
      <c r="F14" s="61">
        <f>'6.a'!I790</f>
        <v>239629</v>
      </c>
      <c r="G14" s="61">
        <f>'6.a'!J790</f>
        <v>0</v>
      </c>
      <c r="H14" s="61">
        <f>'6.a'!K790</f>
        <v>278642</v>
      </c>
      <c r="I14" s="61">
        <f>'6.a'!L790</f>
        <v>15743</v>
      </c>
      <c r="J14" s="61">
        <f>'6.a'!M790</f>
        <v>0</v>
      </c>
      <c r="K14" s="61">
        <f>'6.a'!N790</f>
        <v>6100</v>
      </c>
      <c r="L14" s="61">
        <f>'6.a'!O790</f>
        <v>0</v>
      </c>
      <c r="M14" s="61">
        <f>'6.a'!P790</f>
        <v>0</v>
      </c>
      <c r="N14" s="5">
        <f t="shared" si="0"/>
        <v>572314</v>
      </c>
    </row>
    <row r="15" spans="1:14" s="30" customFormat="1" ht="12.75" customHeight="1">
      <c r="A15" s="4"/>
      <c r="B15" s="4">
        <v>30</v>
      </c>
      <c r="C15" s="6" t="s">
        <v>842</v>
      </c>
      <c r="D15" s="61">
        <f>'6.a'!G804</f>
        <v>0</v>
      </c>
      <c r="E15" s="61">
        <f>'6.a'!H804</f>
        <v>0</v>
      </c>
      <c r="F15" s="61">
        <f>'6.a'!I804</f>
        <v>0</v>
      </c>
      <c r="G15" s="61">
        <f>'6.a'!J804</f>
        <v>0</v>
      </c>
      <c r="H15" s="61">
        <f>'6.a'!K804</f>
        <v>359620</v>
      </c>
      <c r="I15" s="61">
        <f>'6.a'!L804</f>
        <v>10420</v>
      </c>
      <c r="J15" s="61">
        <f>'6.a'!M804</f>
        <v>8500</v>
      </c>
      <c r="K15" s="61">
        <f>'6.a'!N804</f>
        <v>0</v>
      </c>
      <c r="L15" s="61">
        <f>'6.a'!O804</f>
        <v>0</v>
      </c>
      <c r="M15" s="61">
        <f>'6.a'!P804</f>
        <v>0</v>
      </c>
      <c r="N15" s="5">
        <f t="shared" si="0"/>
        <v>378540</v>
      </c>
    </row>
    <row r="16" spans="1:14" s="31" customFormat="1" ht="34.5" customHeight="1">
      <c r="A16" s="67"/>
      <c r="B16" s="67"/>
      <c r="C16" s="97" t="s">
        <v>848</v>
      </c>
      <c r="D16" s="8">
        <f>SUM(D3:D15)</f>
        <v>237139</v>
      </c>
      <c r="E16" s="8">
        <f>SUM(E3:E15)</f>
        <v>58446</v>
      </c>
      <c r="F16" s="8">
        <f aca="true" t="shared" si="1" ref="F16:N16">SUM(F5:F15)</f>
        <v>8923025</v>
      </c>
      <c r="G16" s="8">
        <f t="shared" si="1"/>
        <v>99500</v>
      </c>
      <c r="H16" s="8">
        <f t="shared" si="1"/>
        <v>2264666</v>
      </c>
      <c r="I16" s="8">
        <f t="shared" si="1"/>
        <v>27114154</v>
      </c>
      <c r="J16" s="8">
        <f t="shared" si="1"/>
        <v>5353936</v>
      </c>
      <c r="K16" s="8">
        <f t="shared" si="1"/>
        <v>102329</v>
      </c>
      <c r="L16" s="8">
        <f t="shared" si="1"/>
        <v>104052</v>
      </c>
      <c r="M16" s="8">
        <f t="shared" si="1"/>
        <v>12124786</v>
      </c>
      <c r="N16" s="8">
        <f t="shared" si="1"/>
        <v>56382033</v>
      </c>
    </row>
    <row r="17" spans="1:14" s="31" customFormat="1" ht="12.75" customHeight="1">
      <c r="A17" s="98">
        <v>2</v>
      </c>
      <c r="B17" s="98"/>
      <c r="C17" s="99" t="s">
        <v>1086</v>
      </c>
      <c r="D17" s="61">
        <f>8!C21</f>
        <v>4228959</v>
      </c>
      <c r="E17" s="61">
        <f>8!D21</f>
        <v>799546</v>
      </c>
      <c r="F17" s="61">
        <f>8!E21</f>
        <v>2557631</v>
      </c>
      <c r="G17" s="61">
        <f>8!F21</f>
        <v>1000</v>
      </c>
      <c r="H17" s="61">
        <f>8!G21</f>
        <v>61212</v>
      </c>
      <c r="I17" s="61">
        <f>8!H21</f>
        <v>163545</v>
      </c>
      <c r="J17" s="61">
        <f>8!I21</f>
        <v>44126</v>
      </c>
      <c r="K17" s="61">
        <f>8!J21</f>
        <v>0</v>
      </c>
      <c r="L17" s="61"/>
      <c r="M17" s="61"/>
      <c r="N17" s="61">
        <f>SUM(D17:M17)</f>
        <v>7856019</v>
      </c>
    </row>
    <row r="18" spans="1:14" s="31" customFormat="1" ht="12.75" customHeight="1">
      <c r="A18" s="67"/>
      <c r="B18" s="67"/>
      <c r="C18" s="9" t="s">
        <v>1076</v>
      </c>
      <c r="D18" s="8">
        <f aca="true" t="shared" si="2" ref="D18:N18">SUM(D16:D17)</f>
        <v>4466098</v>
      </c>
      <c r="E18" s="8">
        <f t="shared" si="2"/>
        <v>857992</v>
      </c>
      <c r="F18" s="8">
        <f t="shared" si="2"/>
        <v>11480656</v>
      </c>
      <c r="G18" s="8">
        <f t="shared" si="2"/>
        <v>100500</v>
      </c>
      <c r="H18" s="8">
        <f aca="true" t="shared" si="3" ref="H18:M18">SUM(H16:H17)</f>
        <v>2325878</v>
      </c>
      <c r="I18" s="8">
        <f t="shared" si="3"/>
        <v>27277699</v>
      </c>
      <c r="J18" s="8">
        <f t="shared" si="3"/>
        <v>5398062</v>
      </c>
      <c r="K18" s="8">
        <f t="shared" si="3"/>
        <v>102329</v>
      </c>
      <c r="L18" s="8">
        <f t="shared" si="3"/>
        <v>104052</v>
      </c>
      <c r="M18" s="8">
        <f t="shared" si="3"/>
        <v>12124786</v>
      </c>
      <c r="N18" s="8">
        <f t="shared" si="2"/>
        <v>64238052</v>
      </c>
    </row>
    <row r="20" ht="12">
      <c r="N20" s="122"/>
    </row>
  </sheetData>
  <sheetProtection/>
  <mergeCells count="6">
    <mergeCell ref="D1:K1"/>
    <mergeCell ref="L1:M1"/>
    <mergeCell ref="N1:N2"/>
    <mergeCell ref="A1:A2"/>
    <mergeCell ref="B1:B2"/>
    <mergeCell ref="C1:C2"/>
  </mergeCells>
  <printOptions horizontalCentered="1" verticalCentered="1"/>
  <pageMargins left="0.2362204724409449" right="0.35433070866141736" top="1.6929133858267718" bottom="0.7874015748031497" header="0.6299212598425197" footer="0.5118110236220472"/>
  <pageSetup horizontalDpi="300" verticalDpi="300" orientation="landscape" paperSize="9" r:id="rId1"/>
  <headerFooter alignWithMargins="0">
    <oddHeader>&amp;C&amp;"Times New Roman CE,Félkövér dőlt"ZALAEGERSZEG MEGYEI JOGÚ VÁROS ÖNKORMÁNYZATÁNAK
2020.  ÉVI KIADÁSI ELŐIRÁNYZATAI
CÍMENKÉNTI BONTÁSBAN&amp;R&amp;"Times New Roman CE,Félkövér dőlt"6. melléklet
Adatok: ezer Ft-ban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809"/>
  <sheetViews>
    <sheetView zoomScale="93" zoomScaleNormal="93" zoomScaleSheetLayoutView="120" zoomScalePageLayoutView="0" workbookViewId="0" topLeftCell="A1">
      <pane ySplit="2" topLeftCell="BM585" activePane="bottomLeft" state="frozen"/>
      <selection pane="topLeft" activeCell="A1" sqref="A1"/>
      <selection pane="bottomLeft" activeCell="F598" sqref="F598"/>
    </sheetView>
  </sheetViews>
  <sheetFormatPr defaultColWidth="9.00390625" defaultRowHeight="12.75"/>
  <cols>
    <col min="1" max="2" width="4.50390625" style="1" customWidth="1"/>
    <col min="3" max="3" width="8.625" style="1" customWidth="1"/>
    <col min="4" max="4" width="49.125" style="1" customWidth="1"/>
    <col min="5" max="5" width="3.125" style="1" customWidth="1"/>
    <col min="6" max="6" width="8.625" style="1" customWidth="1"/>
    <col min="7" max="7" width="10.50390625" style="1" customWidth="1"/>
    <col min="8" max="8" width="10.125" style="1" customWidth="1"/>
    <col min="9" max="9" width="11.00390625" style="1" customWidth="1"/>
    <col min="10" max="10" width="10.375" style="1" customWidth="1"/>
    <col min="11" max="11" width="9.875" style="1" customWidth="1"/>
    <col min="12" max="12" width="11.125" style="1" customWidth="1"/>
    <col min="13" max="13" width="10.50390625" style="519" customWidth="1"/>
    <col min="14" max="14" width="8.875" style="519" customWidth="1"/>
    <col min="15" max="15" width="10.375" style="1" customWidth="1"/>
    <col min="16" max="16" width="12.375" style="1" customWidth="1"/>
    <col min="17" max="17" width="12.50390625" style="1" customWidth="1"/>
    <col min="18" max="245" width="9.375" style="1" customWidth="1"/>
    <col min="246" max="247" width="4.50390625" style="1" customWidth="1"/>
    <col min="248" max="248" width="8.625" style="1" customWidth="1"/>
    <col min="249" max="249" width="49.125" style="1" customWidth="1"/>
    <col min="250" max="250" width="3.125" style="1" customWidth="1"/>
    <col min="251" max="251" width="8.625" style="1" customWidth="1"/>
    <col min="252" max="252" width="10.50390625" style="1" customWidth="1"/>
    <col min="253" max="253" width="10.125" style="1" customWidth="1"/>
    <col min="254" max="254" width="11.00390625" style="1" customWidth="1"/>
    <col min="255" max="255" width="10.375" style="1" customWidth="1"/>
    <col min="256" max="16384" width="9.875" style="1" customWidth="1"/>
  </cols>
  <sheetData>
    <row r="1" spans="1:17" ht="25.5" customHeight="1">
      <c r="A1" s="742" t="s">
        <v>969</v>
      </c>
      <c r="B1" s="742" t="s">
        <v>970</v>
      </c>
      <c r="C1" s="742" t="s">
        <v>856</v>
      </c>
      <c r="D1" s="744" t="s">
        <v>1025</v>
      </c>
      <c r="E1" s="746" t="s">
        <v>1331</v>
      </c>
      <c r="F1" s="711" t="s">
        <v>1197</v>
      </c>
      <c r="G1" s="777" t="s">
        <v>1031</v>
      </c>
      <c r="H1" s="778"/>
      <c r="I1" s="778"/>
      <c r="J1" s="778"/>
      <c r="K1" s="778"/>
      <c r="L1" s="778"/>
      <c r="M1" s="778"/>
      <c r="N1" s="738"/>
      <c r="O1" s="777" t="s">
        <v>1030</v>
      </c>
      <c r="P1" s="738"/>
      <c r="Q1" s="739" t="s">
        <v>1332</v>
      </c>
    </row>
    <row r="2" spans="1:17" ht="57.75" customHeight="1" thickBot="1">
      <c r="A2" s="743"/>
      <c r="B2" s="743"/>
      <c r="C2" s="743"/>
      <c r="D2" s="745"/>
      <c r="E2" s="710"/>
      <c r="F2" s="743"/>
      <c r="G2" s="273" t="s">
        <v>1003</v>
      </c>
      <c r="H2" s="274" t="s">
        <v>1104</v>
      </c>
      <c r="I2" s="274" t="s">
        <v>1098</v>
      </c>
      <c r="J2" s="274" t="s">
        <v>853</v>
      </c>
      <c r="K2" s="274" t="s">
        <v>869</v>
      </c>
      <c r="L2" s="274" t="s">
        <v>859</v>
      </c>
      <c r="M2" s="274" t="s">
        <v>858</v>
      </c>
      <c r="N2" s="274" t="s">
        <v>854</v>
      </c>
      <c r="O2" s="275" t="s">
        <v>1035</v>
      </c>
      <c r="P2" s="276" t="s">
        <v>1037</v>
      </c>
      <c r="Q2" s="740"/>
    </row>
    <row r="3" spans="1:17" ht="16.5" customHeight="1">
      <c r="A3" s="277">
        <v>1</v>
      </c>
      <c r="B3" s="278"/>
      <c r="C3" s="279"/>
      <c r="D3" s="280" t="s">
        <v>1333</v>
      </c>
      <c r="E3" s="281"/>
      <c r="F3" s="282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4"/>
    </row>
    <row r="4" spans="1:17" ht="12.75" customHeight="1">
      <c r="A4" s="278">
        <v>1</v>
      </c>
      <c r="B4" s="278">
        <v>1</v>
      </c>
      <c r="C4" s="278"/>
      <c r="D4" s="280" t="s">
        <v>839</v>
      </c>
      <c r="E4" s="12"/>
      <c r="F4" s="285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</row>
    <row r="5" spans="1:17" ht="12" customHeight="1">
      <c r="A5" s="4">
        <v>1</v>
      </c>
      <c r="B5" s="4">
        <v>12</v>
      </c>
      <c r="C5" s="4"/>
      <c r="D5" s="286" t="s">
        <v>990</v>
      </c>
      <c r="E5" s="287"/>
      <c r="F5" s="288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4.25" customHeight="1">
      <c r="A6" s="4"/>
      <c r="B6" s="4"/>
      <c r="C6" s="289"/>
      <c r="D6" s="290" t="s">
        <v>1334</v>
      </c>
      <c r="E6" s="291"/>
      <c r="F6" s="292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4.25" customHeight="1">
      <c r="A7" s="4"/>
      <c r="B7" s="4"/>
      <c r="C7" s="289"/>
      <c r="D7" s="293" t="s">
        <v>1335</v>
      </c>
      <c r="E7" s="294">
        <v>2</v>
      </c>
      <c r="F7" s="6">
        <v>121103</v>
      </c>
      <c r="G7" s="5"/>
      <c r="H7" s="5"/>
      <c r="I7" s="5"/>
      <c r="J7" s="5">
        <v>5700</v>
      </c>
      <c r="K7" s="5"/>
      <c r="L7" s="5"/>
      <c r="M7" s="5"/>
      <c r="N7" s="5"/>
      <c r="O7" s="5"/>
      <c r="P7" s="5"/>
      <c r="Q7" s="5">
        <f>SUM(G7:P7)</f>
        <v>5700</v>
      </c>
    </row>
    <row r="8" spans="1:17" ht="14.25" customHeight="1">
      <c r="A8" s="4"/>
      <c r="B8" s="4"/>
      <c r="C8" s="289"/>
      <c r="D8" s="293" t="s">
        <v>1336</v>
      </c>
      <c r="E8" s="294"/>
      <c r="F8" s="6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14.25" customHeight="1">
      <c r="A9" s="4"/>
      <c r="B9" s="4"/>
      <c r="C9" s="289"/>
      <c r="D9" s="293" t="s">
        <v>1337</v>
      </c>
      <c r="E9" s="294">
        <v>2</v>
      </c>
      <c r="F9" s="6">
        <v>121104</v>
      </c>
      <c r="G9" s="5"/>
      <c r="H9" s="5"/>
      <c r="I9" s="5"/>
      <c r="J9" s="5">
        <v>22000</v>
      </c>
      <c r="K9" s="5"/>
      <c r="L9" s="5"/>
      <c r="M9" s="5"/>
      <c r="N9" s="5"/>
      <c r="O9" s="5"/>
      <c r="P9" s="5"/>
      <c r="Q9" s="5">
        <f>SUM(G9:P9)</f>
        <v>22000</v>
      </c>
    </row>
    <row r="10" spans="1:17" ht="24" customHeight="1">
      <c r="A10" s="4"/>
      <c r="B10" s="4"/>
      <c r="C10" s="289"/>
      <c r="D10" s="637" t="s">
        <v>1338</v>
      </c>
      <c r="E10" s="294">
        <v>2</v>
      </c>
      <c r="F10" s="6">
        <v>121117</v>
      </c>
      <c r="G10" s="5"/>
      <c r="H10" s="5"/>
      <c r="I10" s="5"/>
      <c r="J10" s="5">
        <v>8000</v>
      </c>
      <c r="K10" s="5"/>
      <c r="L10" s="5"/>
      <c r="M10" s="5"/>
      <c r="N10" s="5"/>
      <c r="O10" s="5"/>
      <c r="P10" s="5"/>
      <c r="Q10" s="5">
        <f>SUM(G10:P10)</f>
        <v>8000</v>
      </c>
    </row>
    <row r="11" spans="1:17" ht="14.25" customHeight="1">
      <c r="A11" s="4"/>
      <c r="B11" s="4"/>
      <c r="C11" s="289"/>
      <c r="D11" s="638" t="s">
        <v>1339</v>
      </c>
      <c r="E11" s="294"/>
      <c r="F11" s="6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ht="14.25" customHeight="1">
      <c r="A12" s="4"/>
      <c r="B12" s="4"/>
      <c r="C12" s="289"/>
      <c r="D12" s="638" t="s">
        <v>1340</v>
      </c>
      <c r="E12" s="294">
        <v>2</v>
      </c>
      <c r="F12" s="6">
        <v>121111</v>
      </c>
      <c r="G12" s="5"/>
      <c r="H12" s="5"/>
      <c r="I12" s="5"/>
      <c r="J12" s="5">
        <v>2000</v>
      </c>
      <c r="K12" s="5"/>
      <c r="L12" s="5"/>
      <c r="M12" s="5"/>
      <c r="N12" s="5"/>
      <c r="O12" s="5"/>
      <c r="P12" s="5"/>
      <c r="Q12" s="5">
        <f aca="true" t="shared" si="0" ref="Q12:Q17">SUM(G12:P12)</f>
        <v>2000</v>
      </c>
    </row>
    <row r="13" spans="1:17" ht="14.25" customHeight="1">
      <c r="A13" s="4"/>
      <c r="B13" s="4"/>
      <c r="C13" s="289"/>
      <c r="D13" s="638" t="s">
        <v>1341</v>
      </c>
      <c r="E13" s="294">
        <v>2</v>
      </c>
      <c r="F13" s="294">
        <v>121127</v>
      </c>
      <c r="G13" s="5"/>
      <c r="H13" s="5"/>
      <c r="I13" s="5"/>
      <c r="J13" s="5">
        <v>3000</v>
      </c>
      <c r="K13" s="5"/>
      <c r="L13" s="5"/>
      <c r="M13" s="5"/>
      <c r="N13" s="5"/>
      <c r="O13" s="5"/>
      <c r="P13" s="5"/>
      <c r="Q13" s="5">
        <f t="shared" si="0"/>
        <v>3000</v>
      </c>
    </row>
    <row r="14" spans="1:17" ht="14.25" customHeight="1">
      <c r="A14" s="4"/>
      <c r="B14" s="4"/>
      <c r="C14" s="289"/>
      <c r="D14" s="638" t="s">
        <v>1342</v>
      </c>
      <c r="E14" s="294">
        <v>2</v>
      </c>
      <c r="F14" s="294">
        <v>121115</v>
      </c>
      <c r="G14" s="5"/>
      <c r="H14" s="5"/>
      <c r="I14" s="5"/>
      <c r="J14" s="5">
        <v>1000</v>
      </c>
      <c r="K14" s="5"/>
      <c r="L14" s="5"/>
      <c r="M14" s="5"/>
      <c r="N14" s="5"/>
      <c r="O14" s="5"/>
      <c r="P14" s="5"/>
      <c r="Q14" s="5">
        <f t="shared" si="0"/>
        <v>1000</v>
      </c>
    </row>
    <row r="15" spans="1:17" ht="14.25" customHeight="1">
      <c r="A15" s="4"/>
      <c r="B15" s="4"/>
      <c r="C15" s="289"/>
      <c r="D15" s="638" t="s">
        <v>1343</v>
      </c>
      <c r="E15" s="294">
        <v>2</v>
      </c>
      <c r="F15" s="294">
        <v>121128</v>
      </c>
      <c r="G15" s="5"/>
      <c r="H15" s="5"/>
      <c r="I15" s="5"/>
      <c r="J15" s="5">
        <v>500</v>
      </c>
      <c r="K15" s="5"/>
      <c r="L15" s="5"/>
      <c r="M15" s="5"/>
      <c r="N15" s="5"/>
      <c r="O15" s="5"/>
      <c r="P15" s="5"/>
      <c r="Q15" s="5">
        <f t="shared" si="0"/>
        <v>500</v>
      </c>
    </row>
    <row r="16" spans="1:17" ht="14.25" customHeight="1">
      <c r="A16" s="4"/>
      <c r="B16" s="4"/>
      <c r="C16" s="289"/>
      <c r="D16" s="638" t="s">
        <v>1344</v>
      </c>
      <c r="E16" s="294">
        <v>2</v>
      </c>
      <c r="F16" s="294">
        <v>121129</v>
      </c>
      <c r="G16" s="5"/>
      <c r="H16" s="5"/>
      <c r="I16" s="5"/>
      <c r="J16" s="5">
        <v>3000</v>
      </c>
      <c r="K16" s="5"/>
      <c r="L16" s="5"/>
      <c r="M16" s="5"/>
      <c r="N16" s="5"/>
      <c r="O16" s="5"/>
      <c r="P16" s="5"/>
      <c r="Q16" s="5">
        <f t="shared" si="0"/>
        <v>3000</v>
      </c>
    </row>
    <row r="17" spans="1:17" ht="14.25" customHeight="1">
      <c r="A17" s="4"/>
      <c r="B17" s="4"/>
      <c r="C17" s="289"/>
      <c r="D17" s="639" t="s">
        <v>1345</v>
      </c>
      <c r="E17" s="294">
        <v>2</v>
      </c>
      <c r="F17" s="294">
        <v>121106</v>
      </c>
      <c r="G17" s="5"/>
      <c r="H17" s="5"/>
      <c r="I17" s="5"/>
      <c r="J17" s="5">
        <v>2000</v>
      </c>
      <c r="K17" s="5"/>
      <c r="L17" s="5"/>
      <c r="M17" s="5"/>
      <c r="N17" s="5"/>
      <c r="O17" s="5"/>
      <c r="P17" s="5"/>
      <c r="Q17" s="5">
        <f t="shared" si="0"/>
        <v>2000</v>
      </c>
    </row>
    <row r="18" spans="1:17" ht="27" customHeight="1">
      <c r="A18" s="4"/>
      <c r="B18" s="4"/>
      <c r="C18" s="289"/>
      <c r="D18" s="640" t="s">
        <v>1346</v>
      </c>
      <c r="E18" s="294"/>
      <c r="F18" s="294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4.25" customHeight="1">
      <c r="A19" s="4"/>
      <c r="B19" s="4"/>
      <c r="C19" s="289"/>
      <c r="D19" s="638" t="s">
        <v>1347</v>
      </c>
      <c r="E19" s="294">
        <v>2</v>
      </c>
      <c r="F19" s="294">
        <v>121131</v>
      </c>
      <c r="G19" s="5"/>
      <c r="H19" s="5"/>
      <c r="I19" s="5"/>
      <c r="J19" s="5">
        <v>2000</v>
      </c>
      <c r="K19" s="5"/>
      <c r="L19" s="5"/>
      <c r="M19" s="5"/>
      <c r="N19" s="5"/>
      <c r="O19" s="5"/>
      <c r="P19" s="5"/>
      <c r="Q19" s="5">
        <f>SUM(G19:P19)</f>
        <v>2000</v>
      </c>
    </row>
    <row r="20" spans="1:17" ht="14.25" customHeight="1">
      <c r="A20" s="4"/>
      <c r="B20" s="4"/>
      <c r="C20" s="289"/>
      <c r="D20" s="638" t="s">
        <v>1336</v>
      </c>
      <c r="E20" s="294"/>
      <c r="F20" s="294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4.25" customHeight="1">
      <c r="A21" s="4"/>
      <c r="B21" s="4"/>
      <c r="C21" s="289"/>
      <c r="D21" s="638" t="s">
        <v>1348</v>
      </c>
      <c r="E21" s="294">
        <v>2</v>
      </c>
      <c r="F21" s="294">
        <v>121130</v>
      </c>
      <c r="G21" s="5"/>
      <c r="H21" s="5"/>
      <c r="I21" s="5"/>
      <c r="J21" s="5">
        <v>2000</v>
      </c>
      <c r="K21" s="5"/>
      <c r="L21" s="5"/>
      <c r="M21" s="5"/>
      <c r="N21" s="5"/>
      <c r="O21" s="5"/>
      <c r="P21" s="5"/>
      <c r="Q21" s="5">
        <f>SUM(G21:P21)</f>
        <v>2000</v>
      </c>
    </row>
    <row r="22" spans="1:17" ht="14.25" customHeight="1">
      <c r="A22" s="4"/>
      <c r="B22" s="4"/>
      <c r="C22" s="289"/>
      <c r="D22" s="293" t="s">
        <v>1339</v>
      </c>
      <c r="E22" s="294"/>
      <c r="F22" s="294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4.25" customHeight="1">
      <c r="A23" s="4"/>
      <c r="B23" s="4"/>
      <c r="C23" s="289"/>
      <c r="D23" s="293" t="s">
        <v>1349</v>
      </c>
      <c r="E23" s="294">
        <v>1</v>
      </c>
      <c r="F23" s="6">
        <v>121204</v>
      </c>
      <c r="G23" s="5"/>
      <c r="H23" s="5"/>
      <c r="I23" s="5"/>
      <c r="J23" s="5">
        <v>15000</v>
      </c>
      <c r="K23" s="5"/>
      <c r="L23" s="5"/>
      <c r="M23" s="5"/>
      <c r="N23" s="5"/>
      <c r="O23" s="5"/>
      <c r="P23" s="5"/>
      <c r="Q23" s="5">
        <f>SUM(G23:P23)</f>
        <v>15000</v>
      </c>
    </row>
    <row r="24" spans="1:17" ht="14.25" customHeight="1">
      <c r="A24" s="4"/>
      <c r="B24" s="4"/>
      <c r="C24" s="289"/>
      <c r="D24" s="295" t="s">
        <v>1350</v>
      </c>
      <c r="E24" s="296">
        <v>1</v>
      </c>
      <c r="F24" s="6">
        <v>121132</v>
      </c>
      <c r="G24" s="5"/>
      <c r="H24" s="5"/>
      <c r="I24" s="5"/>
      <c r="J24" s="5">
        <v>250</v>
      </c>
      <c r="K24" s="5"/>
      <c r="L24" s="5"/>
      <c r="M24" s="5"/>
      <c r="N24" s="5"/>
      <c r="O24" s="5"/>
      <c r="P24" s="5"/>
      <c r="Q24" s="5">
        <f>SUM(G24:P24)</f>
        <v>250</v>
      </c>
    </row>
    <row r="25" spans="1:17" ht="14.25" customHeight="1">
      <c r="A25" s="4"/>
      <c r="B25" s="4"/>
      <c r="C25" s="289"/>
      <c r="D25" s="297" t="s">
        <v>1351</v>
      </c>
      <c r="E25" s="294">
        <v>1</v>
      </c>
      <c r="F25" s="6">
        <v>121203</v>
      </c>
      <c r="G25" s="5"/>
      <c r="H25" s="5"/>
      <c r="I25" s="5">
        <v>600</v>
      </c>
      <c r="J25" s="5">
        <v>4400</v>
      </c>
      <c r="K25" s="5"/>
      <c r="L25" s="5"/>
      <c r="M25" s="5"/>
      <c r="N25" s="5"/>
      <c r="O25" s="5"/>
      <c r="P25" s="5"/>
      <c r="Q25" s="5">
        <f>SUM(G25:P25)</f>
        <v>5000</v>
      </c>
    </row>
    <row r="26" spans="1:17" ht="14.25" customHeight="1">
      <c r="A26" s="4"/>
      <c r="B26" s="4"/>
      <c r="C26" s="289"/>
      <c r="D26" s="298" t="s">
        <v>1352</v>
      </c>
      <c r="E26" s="294"/>
      <c r="F26" s="12"/>
      <c r="G26" s="12"/>
      <c r="H26" s="5"/>
      <c r="I26" s="5"/>
      <c r="J26" s="5"/>
      <c r="K26" s="5"/>
      <c r="L26" s="5"/>
      <c r="M26" s="6"/>
      <c r="N26" s="6"/>
      <c r="O26" s="6"/>
      <c r="P26" s="6"/>
      <c r="Q26" s="5"/>
    </row>
    <row r="27" spans="1:17" ht="14.25" customHeight="1">
      <c r="A27" s="4"/>
      <c r="B27" s="4"/>
      <c r="C27" s="289"/>
      <c r="D27" s="293" t="s">
        <v>1353</v>
      </c>
      <c r="E27" s="294">
        <v>2</v>
      </c>
      <c r="F27" s="6">
        <v>121504</v>
      </c>
      <c r="G27" s="5"/>
      <c r="H27" s="5"/>
      <c r="I27" s="5"/>
      <c r="J27" s="5">
        <v>4600</v>
      </c>
      <c r="K27" s="5"/>
      <c r="L27" s="5"/>
      <c r="M27" s="5"/>
      <c r="N27" s="5"/>
      <c r="O27" s="6"/>
      <c r="P27" s="6"/>
      <c r="Q27" s="5">
        <f>SUM(G27:P27)</f>
        <v>4600</v>
      </c>
    </row>
    <row r="28" spans="1:17" ht="14.25" customHeight="1">
      <c r="A28" s="4"/>
      <c r="B28" s="4"/>
      <c r="C28" s="289"/>
      <c r="D28" s="293" t="s">
        <v>1293</v>
      </c>
      <c r="E28" s="294"/>
      <c r="F28" s="6"/>
      <c r="G28" s="6"/>
      <c r="H28" s="5"/>
      <c r="I28" s="5"/>
      <c r="J28" s="5"/>
      <c r="K28" s="5"/>
      <c r="L28" s="5"/>
      <c r="M28" s="6"/>
      <c r="N28" s="6"/>
      <c r="O28" s="299"/>
      <c r="P28" s="299"/>
      <c r="Q28" s="5"/>
    </row>
    <row r="29" spans="1:17" ht="12" customHeight="1">
      <c r="A29" s="285"/>
      <c r="B29" s="300"/>
      <c r="C29" s="301"/>
      <c r="D29" s="12" t="s">
        <v>1354</v>
      </c>
      <c r="E29" s="294">
        <v>1</v>
      </c>
      <c r="F29" s="12">
        <v>121403</v>
      </c>
      <c r="G29" s="12"/>
      <c r="H29" s="5"/>
      <c r="I29" s="5">
        <v>50</v>
      </c>
      <c r="J29" s="5"/>
      <c r="K29" s="5"/>
      <c r="L29" s="5"/>
      <c r="M29" s="12"/>
      <c r="N29" s="12"/>
      <c r="O29" s="12"/>
      <c r="P29" s="12"/>
      <c r="Q29" s="5">
        <f>SUM(G29:P29)</f>
        <v>50</v>
      </c>
    </row>
    <row r="30" spans="1:17" ht="12" customHeight="1">
      <c r="A30" s="285"/>
      <c r="B30" s="300"/>
      <c r="C30" s="301"/>
      <c r="D30" s="12" t="s">
        <v>1355</v>
      </c>
      <c r="E30" s="12"/>
      <c r="F30" s="12"/>
      <c r="G30" s="12"/>
      <c r="H30" s="5"/>
      <c r="I30" s="5"/>
      <c r="J30" s="5"/>
      <c r="K30" s="5"/>
      <c r="L30" s="5"/>
      <c r="M30" s="12"/>
      <c r="N30" s="12"/>
      <c r="O30" s="12"/>
      <c r="P30" s="12"/>
      <c r="Q30" s="5"/>
    </row>
    <row r="31" spans="1:17" ht="12" customHeight="1">
      <c r="A31" s="285"/>
      <c r="B31" s="285"/>
      <c r="C31" s="302"/>
      <c r="D31" s="298" t="s">
        <v>1356</v>
      </c>
      <c r="E31" s="12">
        <v>1</v>
      </c>
      <c r="F31" s="12">
        <v>121301</v>
      </c>
      <c r="G31" s="12"/>
      <c r="H31" s="5"/>
      <c r="I31" s="5"/>
      <c r="J31" s="5">
        <v>2400</v>
      </c>
      <c r="K31" s="5"/>
      <c r="L31" s="5"/>
      <c r="M31" s="12"/>
      <c r="N31" s="12"/>
      <c r="O31" s="12"/>
      <c r="P31" s="12"/>
      <c r="Q31" s="5">
        <f>SUM(G31:P31)</f>
        <v>2400</v>
      </c>
    </row>
    <row r="32" spans="1:17" ht="12" customHeight="1">
      <c r="A32" s="285"/>
      <c r="B32" s="285"/>
      <c r="C32" s="302"/>
      <c r="D32" s="303" t="s">
        <v>1198</v>
      </c>
      <c r="E32" s="294"/>
      <c r="F32" s="12"/>
      <c r="G32" s="12"/>
      <c r="H32" s="5"/>
      <c r="I32" s="5"/>
      <c r="J32" s="5"/>
      <c r="K32" s="5"/>
      <c r="L32" s="5"/>
      <c r="M32" s="12"/>
      <c r="N32" s="12"/>
      <c r="O32" s="12"/>
      <c r="P32" s="12"/>
      <c r="Q32" s="5"/>
    </row>
    <row r="33" spans="1:17" ht="12" customHeight="1">
      <c r="A33" s="285"/>
      <c r="B33" s="285"/>
      <c r="C33" s="302"/>
      <c r="D33" s="304" t="s">
        <v>1357</v>
      </c>
      <c r="E33" s="294">
        <v>2</v>
      </c>
      <c r="F33" s="12">
        <v>221902</v>
      </c>
      <c r="G33" s="12"/>
      <c r="H33" s="5"/>
      <c r="I33" s="5">
        <v>30000</v>
      </c>
      <c r="J33" s="5"/>
      <c r="K33" s="5"/>
      <c r="L33" s="5"/>
      <c r="M33" s="12"/>
      <c r="N33" s="12"/>
      <c r="O33" s="12"/>
      <c r="P33" s="12"/>
      <c r="Q33" s="5">
        <f>SUM(G33:P33)</f>
        <v>30000</v>
      </c>
    </row>
    <row r="34" spans="1:17" ht="12" customHeight="1">
      <c r="A34" s="285"/>
      <c r="B34" s="285"/>
      <c r="C34" s="302"/>
      <c r="D34" s="305" t="s">
        <v>1358</v>
      </c>
      <c r="E34" s="294">
        <v>2</v>
      </c>
      <c r="F34" s="12" t="s">
        <v>1359</v>
      </c>
      <c r="G34" s="15"/>
      <c r="H34" s="5">
        <v>4900</v>
      </c>
      <c r="I34" s="5">
        <v>200</v>
      </c>
      <c r="J34" s="5">
        <v>14900</v>
      </c>
      <c r="K34" s="5"/>
      <c r="L34" s="5"/>
      <c r="M34" s="12"/>
      <c r="N34" s="12"/>
      <c r="O34" s="12"/>
      <c r="P34" s="12"/>
      <c r="Q34" s="5">
        <f>SUM(G34:P34)</f>
        <v>20000</v>
      </c>
    </row>
    <row r="35" spans="1:17" ht="13.5" customHeight="1">
      <c r="A35" s="285"/>
      <c r="B35" s="285"/>
      <c r="C35" s="302"/>
      <c r="D35" s="290" t="s">
        <v>1360</v>
      </c>
      <c r="E35" s="294"/>
      <c r="F35" s="12"/>
      <c r="G35" s="12"/>
      <c r="H35" s="5"/>
      <c r="I35" s="5"/>
      <c r="J35" s="5"/>
      <c r="K35" s="5"/>
      <c r="L35" s="5"/>
      <c r="M35" s="12"/>
      <c r="N35" s="12"/>
      <c r="O35" s="12"/>
      <c r="P35" s="12"/>
      <c r="Q35" s="5"/>
    </row>
    <row r="36" spans="1:17" ht="13.5" customHeight="1">
      <c r="A36" s="285"/>
      <c r="B36" s="285"/>
      <c r="C36" s="302"/>
      <c r="D36" s="298" t="s">
        <v>1361</v>
      </c>
      <c r="E36" s="294">
        <v>1</v>
      </c>
      <c r="F36" s="12">
        <v>121601</v>
      </c>
      <c r="G36" s="12"/>
      <c r="H36" s="5"/>
      <c r="I36" s="5">
        <v>300</v>
      </c>
      <c r="J36" s="5"/>
      <c r="K36" s="5">
        <v>200</v>
      </c>
      <c r="L36" s="5"/>
      <c r="M36" s="12"/>
      <c r="N36" s="12"/>
      <c r="O36" s="12"/>
      <c r="P36" s="12"/>
      <c r="Q36" s="5">
        <f>SUM(G36:P36)</f>
        <v>500</v>
      </c>
    </row>
    <row r="37" spans="1:17" ht="13.5" customHeight="1">
      <c r="A37" s="285"/>
      <c r="B37" s="285"/>
      <c r="C37" s="302"/>
      <c r="D37" s="257" t="s">
        <v>1362</v>
      </c>
      <c r="E37" s="294"/>
      <c r="F37" s="294"/>
      <c r="G37" s="12"/>
      <c r="H37" s="5"/>
      <c r="I37" s="5"/>
      <c r="J37" s="5"/>
      <c r="K37" s="5"/>
      <c r="L37" s="5"/>
      <c r="M37" s="12"/>
      <c r="N37" s="12"/>
      <c r="O37" s="12"/>
      <c r="P37" s="12"/>
      <c r="Q37" s="5"/>
    </row>
    <row r="38" spans="1:17" ht="13.5" customHeight="1">
      <c r="A38" s="285"/>
      <c r="B38" s="285"/>
      <c r="C38" s="302"/>
      <c r="D38" s="298" t="s">
        <v>1363</v>
      </c>
      <c r="E38" s="255">
        <v>2</v>
      </c>
      <c r="F38" s="12">
        <v>121517</v>
      </c>
      <c r="G38" s="12"/>
      <c r="H38" s="5"/>
      <c r="I38" s="5"/>
      <c r="J38" s="5"/>
      <c r="K38" s="5">
        <v>3000</v>
      </c>
      <c r="L38" s="5"/>
      <c r="M38" s="12"/>
      <c r="N38" s="12"/>
      <c r="O38" s="12"/>
      <c r="P38" s="12"/>
      <c r="Q38" s="5">
        <f>SUM(G38:P38)</f>
        <v>3000</v>
      </c>
    </row>
    <row r="39" spans="1:17" ht="13.5">
      <c r="A39" s="306"/>
      <c r="B39" s="306"/>
      <c r="C39" s="307"/>
      <c r="D39" s="308" t="s">
        <v>1364</v>
      </c>
      <c r="E39" s="309"/>
      <c r="F39" s="91"/>
      <c r="G39" s="310">
        <f aca="true" t="shared" si="1" ref="G39:Q39">SUM(G7:G38)</f>
        <v>0</v>
      </c>
      <c r="H39" s="310">
        <f t="shared" si="1"/>
        <v>4900</v>
      </c>
      <c r="I39" s="310">
        <f t="shared" si="1"/>
        <v>31150</v>
      </c>
      <c r="J39" s="310">
        <f t="shared" si="1"/>
        <v>92750</v>
      </c>
      <c r="K39" s="310">
        <f t="shared" si="1"/>
        <v>3200</v>
      </c>
      <c r="L39" s="310">
        <f t="shared" si="1"/>
        <v>0</v>
      </c>
      <c r="M39" s="310">
        <f t="shared" si="1"/>
        <v>0</v>
      </c>
      <c r="N39" s="310">
        <f t="shared" si="1"/>
        <v>0</v>
      </c>
      <c r="O39" s="310">
        <f t="shared" si="1"/>
        <v>0</v>
      </c>
      <c r="P39" s="310">
        <f t="shared" si="1"/>
        <v>0</v>
      </c>
      <c r="Q39" s="310">
        <f t="shared" si="1"/>
        <v>132000</v>
      </c>
    </row>
    <row r="40" spans="1:17" ht="13.5">
      <c r="A40" s="256"/>
      <c r="B40" s="256"/>
      <c r="C40" s="302"/>
      <c r="D40" s="298" t="s">
        <v>1365</v>
      </c>
      <c r="E40" s="311"/>
      <c r="F40" s="12"/>
      <c r="G40" s="312"/>
      <c r="H40" s="312"/>
      <c r="I40" s="312"/>
      <c r="J40" s="312"/>
      <c r="K40" s="312"/>
      <c r="L40" s="312"/>
      <c r="M40" s="312"/>
      <c r="N40" s="312"/>
      <c r="O40" s="312"/>
      <c r="P40" s="312"/>
      <c r="Q40" s="312"/>
    </row>
    <row r="41" spans="1:17" ht="24">
      <c r="A41" s="256"/>
      <c r="B41" s="256"/>
      <c r="C41" s="302" t="s">
        <v>1366</v>
      </c>
      <c r="D41" s="641" t="s">
        <v>1367</v>
      </c>
      <c r="E41" s="311"/>
      <c r="F41" s="12">
        <v>121401</v>
      </c>
      <c r="G41" s="312"/>
      <c r="H41" s="312"/>
      <c r="I41" s="312"/>
      <c r="J41" s="312"/>
      <c r="K41" s="312"/>
      <c r="L41" s="312"/>
      <c r="M41" s="312"/>
      <c r="N41" s="12">
        <v>10000</v>
      </c>
      <c r="O41" s="12"/>
      <c r="P41" s="12"/>
      <c r="Q41" s="12">
        <f>SUM(G41:P41)</f>
        <v>10000</v>
      </c>
    </row>
    <row r="42" spans="1:17" ht="13.5">
      <c r="A42" s="256"/>
      <c r="B42" s="256"/>
      <c r="C42" s="302"/>
      <c r="D42" s="11" t="s">
        <v>1368</v>
      </c>
      <c r="E42" s="311"/>
      <c r="F42" s="12"/>
      <c r="G42" s="312"/>
      <c r="H42" s="312"/>
      <c r="I42" s="312"/>
      <c r="J42" s="312"/>
      <c r="K42" s="312"/>
      <c r="L42" s="312"/>
      <c r="M42" s="312"/>
      <c r="N42" s="12"/>
      <c r="O42" s="12"/>
      <c r="P42" s="12"/>
      <c r="Q42" s="12"/>
    </row>
    <row r="43" spans="1:17" ht="13.5">
      <c r="A43" s="256"/>
      <c r="B43" s="256"/>
      <c r="C43" s="302" t="s">
        <v>1369</v>
      </c>
      <c r="D43" s="642" t="s">
        <v>1370</v>
      </c>
      <c r="E43" s="311"/>
      <c r="F43" s="12">
        <v>121405</v>
      </c>
      <c r="G43" s="312"/>
      <c r="H43" s="312"/>
      <c r="I43" s="312"/>
      <c r="J43" s="312"/>
      <c r="K43" s="312"/>
      <c r="L43" s="312"/>
      <c r="M43" s="312"/>
      <c r="N43" s="12">
        <v>1500</v>
      </c>
      <c r="O43" s="12"/>
      <c r="P43" s="12"/>
      <c r="Q43" s="12">
        <f>SUM(G43:P43)</f>
        <v>1500</v>
      </c>
    </row>
    <row r="44" spans="1:17" ht="24">
      <c r="A44" s="256"/>
      <c r="B44" s="256"/>
      <c r="C44" s="302" t="s">
        <v>1371</v>
      </c>
      <c r="D44" s="643" t="s">
        <v>1372</v>
      </c>
      <c r="E44" s="311"/>
      <c r="F44" s="12">
        <v>121402</v>
      </c>
      <c r="G44" s="312"/>
      <c r="H44" s="312"/>
      <c r="I44" s="312"/>
      <c r="J44" s="312"/>
      <c r="K44" s="312"/>
      <c r="L44" s="312"/>
      <c r="M44" s="312"/>
      <c r="N44" s="12">
        <v>13819</v>
      </c>
      <c r="O44" s="12"/>
      <c r="P44" s="12"/>
      <c r="Q44" s="12">
        <f>SUM(G44:P44)</f>
        <v>13819</v>
      </c>
    </row>
    <row r="45" spans="1:17" ht="13.5">
      <c r="A45" s="306"/>
      <c r="B45" s="306"/>
      <c r="C45" s="307"/>
      <c r="D45" s="308" t="s">
        <v>1373</v>
      </c>
      <c r="E45" s="309"/>
      <c r="F45" s="91"/>
      <c r="G45" s="310">
        <f aca="true" t="shared" si="2" ref="G45:Q45">SUM(G39:G44)</f>
        <v>0</v>
      </c>
      <c r="H45" s="310">
        <f t="shared" si="2"/>
        <v>4900</v>
      </c>
      <c r="I45" s="310">
        <f t="shared" si="2"/>
        <v>31150</v>
      </c>
      <c r="J45" s="310">
        <f t="shared" si="2"/>
        <v>92750</v>
      </c>
      <c r="K45" s="310">
        <f t="shared" si="2"/>
        <v>3200</v>
      </c>
      <c r="L45" s="310">
        <f t="shared" si="2"/>
        <v>0</v>
      </c>
      <c r="M45" s="310">
        <f t="shared" si="2"/>
        <v>0</v>
      </c>
      <c r="N45" s="310">
        <f t="shared" si="2"/>
        <v>25319</v>
      </c>
      <c r="O45" s="310">
        <f t="shared" si="2"/>
        <v>0</v>
      </c>
      <c r="P45" s="310">
        <f t="shared" si="2"/>
        <v>0</v>
      </c>
      <c r="Q45" s="310">
        <f t="shared" si="2"/>
        <v>157319</v>
      </c>
    </row>
    <row r="46" spans="1:17" ht="12" customHeight="1">
      <c r="A46" s="285">
        <v>1</v>
      </c>
      <c r="B46" s="285">
        <v>13</v>
      </c>
      <c r="C46" s="285"/>
      <c r="D46" s="286" t="s">
        <v>991</v>
      </c>
      <c r="E46" s="14" t="s">
        <v>1374</v>
      </c>
      <c r="F46" s="13"/>
      <c r="G46" s="13"/>
      <c r="H46" s="5"/>
      <c r="I46" s="5"/>
      <c r="J46" s="5"/>
      <c r="K46" s="5"/>
      <c r="L46" s="5"/>
      <c r="M46" s="13"/>
      <c r="N46" s="13"/>
      <c r="O46" s="13"/>
      <c r="P46" s="13"/>
      <c r="Q46" s="13"/>
    </row>
    <row r="47" spans="1:17" ht="12">
      <c r="A47" s="285"/>
      <c r="B47" s="285"/>
      <c r="C47" s="302"/>
      <c r="D47" s="313" t="s">
        <v>1375</v>
      </c>
      <c r="E47" s="14"/>
      <c r="F47" s="13"/>
      <c r="G47" s="13"/>
      <c r="H47" s="5"/>
      <c r="I47" s="5"/>
      <c r="J47" s="5"/>
      <c r="K47" s="5"/>
      <c r="L47" s="5"/>
      <c r="M47" s="13"/>
      <c r="N47" s="13"/>
      <c r="O47" s="13"/>
      <c r="P47" s="13"/>
      <c r="Q47" s="13"/>
    </row>
    <row r="48" spans="1:17" ht="12" customHeight="1">
      <c r="A48" s="285"/>
      <c r="B48" s="285"/>
      <c r="C48" s="302"/>
      <c r="D48" s="297" t="s">
        <v>1376</v>
      </c>
      <c r="E48" s="314"/>
      <c r="F48" s="294"/>
      <c r="G48" s="12"/>
      <c r="H48" s="5"/>
      <c r="I48" s="5"/>
      <c r="J48" s="5"/>
      <c r="K48" s="5"/>
      <c r="L48" s="5"/>
      <c r="M48" s="12"/>
      <c r="N48" s="12"/>
      <c r="O48" s="12"/>
      <c r="P48" s="12"/>
      <c r="Q48" s="12"/>
    </row>
    <row r="49" spans="1:17" ht="27" customHeight="1">
      <c r="A49" s="285"/>
      <c r="B49" s="285"/>
      <c r="C49" s="302"/>
      <c r="D49" s="257" t="s">
        <v>1377</v>
      </c>
      <c r="E49" s="12">
        <v>2</v>
      </c>
      <c r="F49" s="12">
        <v>131112</v>
      </c>
      <c r="G49" s="12"/>
      <c r="H49" s="5"/>
      <c r="I49" s="5"/>
      <c r="J49" s="5"/>
      <c r="K49" s="5">
        <v>12000</v>
      </c>
      <c r="L49" s="5"/>
      <c r="M49" s="12"/>
      <c r="N49" s="12"/>
      <c r="O49" s="12"/>
      <c r="P49" s="12"/>
      <c r="Q49" s="12">
        <f aca="true" t="shared" si="3" ref="Q49:Q54">SUM(G49:P49)</f>
        <v>12000</v>
      </c>
    </row>
    <row r="50" spans="1:17" ht="24.75" customHeight="1">
      <c r="A50" s="285"/>
      <c r="B50" s="285"/>
      <c r="C50" s="302"/>
      <c r="D50" s="315" t="s">
        <v>1378</v>
      </c>
      <c r="E50" s="12">
        <v>2</v>
      </c>
      <c r="F50" s="12">
        <v>131123</v>
      </c>
      <c r="G50" s="12"/>
      <c r="H50" s="5"/>
      <c r="I50" s="5"/>
      <c r="J50" s="5"/>
      <c r="K50" s="5">
        <v>3000</v>
      </c>
      <c r="L50" s="5"/>
      <c r="M50" s="12"/>
      <c r="N50" s="12"/>
      <c r="O50" s="12"/>
      <c r="P50" s="12"/>
      <c r="Q50" s="12">
        <f t="shared" si="3"/>
        <v>3000</v>
      </c>
    </row>
    <row r="51" spans="1:17" ht="15" customHeight="1">
      <c r="A51" s="285"/>
      <c r="B51" s="285"/>
      <c r="C51" s="302"/>
      <c r="D51" s="315" t="s">
        <v>1379</v>
      </c>
      <c r="E51" s="12">
        <v>2</v>
      </c>
      <c r="F51" s="12">
        <v>131122</v>
      </c>
      <c r="G51" s="12">
        <v>1173</v>
      </c>
      <c r="H51" s="5">
        <v>477</v>
      </c>
      <c r="I51" s="5"/>
      <c r="J51" s="5"/>
      <c r="K51" s="5">
        <v>350</v>
      </c>
      <c r="L51" s="5"/>
      <c r="M51" s="12"/>
      <c r="N51" s="12"/>
      <c r="O51" s="12"/>
      <c r="P51" s="12"/>
      <c r="Q51" s="12">
        <f t="shared" si="3"/>
        <v>2000</v>
      </c>
    </row>
    <row r="52" spans="1:17" ht="15" customHeight="1">
      <c r="A52" s="285"/>
      <c r="B52" s="285"/>
      <c r="C52" s="302"/>
      <c r="D52" s="298" t="s">
        <v>1380</v>
      </c>
      <c r="E52" s="12">
        <v>2</v>
      </c>
      <c r="F52" s="12">
        <v>131107</v>
      </c>
      <c r="G52" s="12"/>
      <c r="H52" s="5"/>
      <c r="I52" s="5"/>
      <c r="J52" s="5"/>
      <c r="K52" s="5">
        <v>55000</v>
      </c>
      <c r="L52" s="5"/>
      <c r="M52" s="12"/>
      <c r="N52" s="12"/>
      <c r="O52" s="12"/>
      <c r="P52" s="12"/>
      <c r="Q52" s="12">
        <f t="shared" si="3"/>
        <v>55000</v>
      </c>
    </row>
    <row r="53" spans="1:17" ht="24">
      <c r="A53" s="285"/>
      <c r="B53" s="285"/>
      <c r="C53" s="302"/>
      <c r="D53" s="316" t="s">
        <v>1381</v>
      </c>
      <c r="E53" s="12">
        <v>2</v>
      </c>
      <c r="F53" s="12">
        <v>131103</v>
      </c>
      <c r="G53" s="12"/>
      <c r="H53" s="5"/>
      <c r="I53" s="5"/>
      <c r="J53" s="5"/>
      <c r="K53" s="5">
        <v>5000</v>
      </c>
      <c r="L53" s="5"/>
      <c r="M53" s="12"/>
      <c r="N53" s="12"/>
      <c r="O53" s="12"/>
      <c r="P53" s="12"/>
      <c r="Q53" s="12">
        <f t="shared" si="3"/>
        <v>5000</v>
      </c>
    </row>
    <row r="54" spans="1:17" ht="15" customHeight="1">
      <c r="A54" s="285"/>
      <c r="B54" s="285"/>
      <c r="C54" s="302"/>
      <c r="D54" s="298" t="s">
        <v>1382</v>
      </c>
      <c r="E54" s="12">
        <v>2</v>
      </c>
      <c r="F54" s="12">
        <v>131128</v>
      </c>
      <c r="G54" s="12"/>
      <c r="H54" s="5"/>
      <c r="I54" s="5"/>
      <c r="J54" s="5"/>
      <c r="K54" s="5">
        <v>8500</v>
      </c>
      <c r="L54" s="5"/>
      <c r="M54" s="12"/>
      <c r="N54" s="12"/>
      <c r="O54" s="12"/>
      <c r="P54" s="12"/>
      <c r="Q54" s="12">
        <f t="shared" si="3"/>
        <v>8500</v>
      </c>
    </row>
    <row r="55" spans="1:17" ht="13.5" customHeight="1">
      <c r="A55" s="285"/>
      <c r="B55" s="285"/>
      <c r="C55" s="302"/>
      <c r="D55" s="317" t="s">
        <v>1383</v>
      </c>
      <c r="E55" s="318"/>
      <c r="F55" s="319"/>
      <c r="G55" s="12"/>
      <c r="H55" s="5"/>
      <c r="I55" s="5"/>
      <c r="J55" s="5"/>
      <c r="K55" s="5"/>
      <c r="L55" s="5"/>
      <c r="M55" s="12"/>
      <c r="N55" s="12"/>
      <c r="O55" s="12"/>
      <c r="P55" s="12"/>
      <c r="Q55" s="12"/>
    </row>
    <row r="56" spans="1:17" ht="24.75" customHeight="1">
      <c r="A56" s="285"/>
      <c r="B56" s="285"/>
      <c r="C56" s="302"/>
      <c r="D56" s="315" t="s">
        <v>1384</v>
      </c>
      <c r="E56" s="320"/>
      <c r="F56" s="320"/>
      <c r="G56" s="12"/>
      <c r="H56" s="5"/>
      <c r="I56" s="5"/>
      <c r="J56" s="5"/>
      <c r="K56" s="5"/>
      <c r="L56" s="5"/>
      <c r="M56" s="12"/>
      <c r="N56" s="12"/>
      <c r="O56" s="12"/>
      <c r="P56" s="12"/>
      <c r="Q56" s="12"/>
    </row>
    <row r="57" spans="1:17" ht="15" customHeight="1">
      <c r="A57" s="285"/>
      <c r="B57" s="285"/>
      <c r="C57" s="302"/>
      <c r="D57" s="298" t="s">
        <v>1385</v>
      </c>
      <c r="E57" s="12">
        <v>2</v>
      </c>
      <c r="F57" s="12">
        <v>131201</v>
      </c>
      <c r="G57" s="12">
        <v>200</v>
      </c>
      <c r="H57" s="5">
        <v>80</v>
      </c>
      <c r="I57" s="5">
        <v>1220</v>
      </c>
      <c r="J57" s="5"/>
      <c r="K57" s="5"/>
      <c r="L57" s="5"/>
      <c r="M57" s="12"/>
      <c r="N57" s="12"/>
      <c r="O57" s="12"/>
      <c r="P57" s="12"/>
      <c r="Q57" s="12">
        <f aca="true" t="shared" si="4" ref="Q57:Q62">SUM(G57:P57)</f>
        <v>1500</v>
      </c>
    </row>
    <row r="58" spans="1:17" ht="15" customHeight="1">
      <c r="A58" s="285"/>
      <c r="B58" s="285"/>
      <c r="C58" s="302"/>
      <c r="D58" s="298" t="s">
        <v>1386</v>
      </c>
      <c r="E58" s="12">
        <v>2</v>
      </c>
      <c r="F58" s="12">
        <v>131202</v>
      </c>
      <c r="G58" s="12">
        <v>200</v>
      </c>
      <c r="H58" s="5">
        <v>80</v>
      </c>
      <c r="I58" s="5">
        <v>737</v>
      </c>
      <c r="J58" s="5"/>
      <c r="K58" s="5"/>
      <c r="L58" s="5"/>
      <c r="M58" s="12"/>
      <c r="N58" s="12"/>
      <c r="O58" s="12"/>
      <c r="P58" s="12"/>
      <c r="Q58" s="12">
        <f t="shared" si="4"/>
        <v>1017</v>
      </c>
    </row>
    <row r="59" spans="1:17" ht="15" customHeight="1">
      <c r="A59" s="285"/>
      <c r="B59" s="285"/>
      <c r="C59" s="302"/>
      <c r="D59" s="298" t="s">
        <v>1387</v>
      </c>
      <c r="E59" s="12">
        <v>2</v>
      </c>
      <c r="F59" s="12">
        <v>131205</v>
      </c>
      <c r="G59" s="5"/>
      <c r="H59" s="5"/>
      <c r="I59" s="5"/>
      <c r="J59" s="5">
        <v>1650</v>
      </c>
      <c r="K59" s="5"/>
      <c r="L59" s="5"/>
      <c r="M59" s="12"/>
      <c r="N59" s="12"/>
      <c r="O59" s="12"/>
      <c r="P59" s="12"/>
      <c r="Q59" s="12">
        <f t="shared" si="4"/>
        <v>1650</v>
      </c>
    </row>
    <row r="60" spans="1:17" ht="15" customHeight="1">
      <c r="A60" s="285"/>
      <c r="B60" s="285"/>
      <c r="C60" s="302"/>
      <c r="D60" s="298" t="s">
        <v>1388</v>
      </c>
      <c r="E60" s="12">
        <v>2</v>
      </c>
      <c r="F60" s="12">
        <v>131206</v>
      </c>
      <c r="G60" s="12"/>
      <c r="H60" s="5"/>
      <c r="I60" s="5"/>
      <c r="J60" s="5"/>
      <c r="K60" s="5">
        <v>800</v>
      </c>
      <c r="L60" s="5"/>
      <c r="M60" s="12"/>
      <c r="N60" s="12"/>
      <c r="O60" s="12"/>
      <c r="P60" s="12"/>
      <c r="Q60" s="12">
        <f t="shared" si="4"/>
        <v>800</v>
      </c>
    </row>
    <row r="61" spans="1:17" ht="15" customHeight="1">
      <c r="A61" s="285"/>
      <c r="B61" s="285"/>
      <c r="C61" s="302"/>
      <c r="D61" s="297" t="s">
        <v>1389</v>
      </c>
      <c r="E61" s="12">
        <v>2</v>
      </c>
      <c r="F61" s="12">
        <v>131209</v>
      </c>
      <c r="G61" s="12">
        <v>150</v>
      </c>
      <c r="H61" s="5">
        <v>61</v>
      </c>
      <c r="I61" s="5">
        <v>589</v>
      </c>
      <c r="J61" s="5"/>
      <c r="K61" s="5"/>
      <c r="L61" s="5"/>
      <c r="M61" s="12"/>
      <c r="N61" s="12"/>
      <c r="O61" s="12"/>
      <c r="P61" s="12"/>
      <c r="Q61" s="12">
        <f t="shared" si="4"/>
        <v>800</v>
      </c>
    </row>
    <row r="62" spans="1:17" ht="15" customHeight="1">
      <c r="A62" s="285"/>
      <c r="B62" s="285"/>
      <c r="C62" s="302"/>
      <c r="D62" s="298" t="s">
        <v>1390</v>
      </c>
      <c r="E62" s="12">
        <v>2</v>
      </c>
      <c r="F62" s="12">
        <v>131211</v>
      </c>
      <c r="G62" s="12"/>
      <c r="H62" s="5"/>
      <c r="I62" s="5">
        <v>965</v>
      </c>
      <c r="J62" s="5"/>
      <c r="K62" s="5"/>
      <c r="L62" s="5"/>
      <c r="M62" s="12"/>
      <c r="N62" s="12"/>
      <c r="O62" s="12"/>
      <c r="P62" s="12"/>
      <c r="Q62" s="12">
        <f t="shared" si="4"/>
        <v>965</v>
      </c>
    </row>
    <row r="63" spans="1:17" ht="13.5" customHeight="1">
      <c r="A63" s="285"/>
      <c r="B63" s="285"/>
      <c r="C63" s="302"/>
      <c r="D63" s="298" t="s">
        <v>1352</v>
      </c>
      <c r="E63" s="12"/>
      <c r="F63" s="12"/>
      <c r="G63" s="12"/>
      <c r="H63" s="5"/>
      <c r="I63" s="5"/>
      <c r="J63" s="5"/>
      <c r="K63" s="5"/>
      <c r="L63" s="5"/>
      <c r="M63" s="12"/>
      <c r="N63" s="12"/>
      <c r="O63" s="12"/>
      <c r="P63" s="12"/>
      <c r="Q63" s="12"/>
    </row>
    <row r="64" spans="1:17" ht="13.5" customHeight="1">
      <c r="A64" s="285"/>
      <c r="B64" s="285"/>
      <c r="C64" s="302"/>
      <c r="D64" s="297" t="s">
        <v>1391</v>
      </c>
      <c r="E64" s="12">
        <v>2</v>
      </c>
      <c r="F64" s="12">
        <v>131101</v>
      </c>
      <c r="G64" s="12"/>
      <c r="H64" s="5"/>
      <c r="I64" s="5"/>
      <c r="J64" s="5">
        <v>4500</v>
      </c>
      <c r="K64" s="5">
        <v>6500</v>
      </c>
      <c r="L64" s="5"/>
      <c r="M64" s="12"/>
      <c r="N64" s="12"/>
      <c r="O64" s="12"/>
      <c r="P64" s="12"/>
      <c r="Q64" s="12">
        <f>SUM(G64:P64)</f>
        <v>11000</v>
      </c>
    </row>
    <row r="65" spans="1:17" ht="13.5" customHeight="1">
      <c r="A65" s="285"/>
      <c r="B65" s="285"/>
      <c r="C65" s="302"/>
      <c r="D65" s="297" t="s">
        <v>1392</v>
      </c>
      <c r="E65" s="12"/>
      <c r="F65" s="12"/>
      <c r="G65" s="12"/>
      <c r="H65" s="5"/>
      <c r="I65" s="5"/>
      <c r="J65" s="5"/>
      <c r="K65" s="5"/>
      <c r="L65" s="5"/>
      <c r="M65" s="12"/>
      <c r="N65" s="12"/>
      <c r="O65" s="12"/>
      <c r="P65" s="12"/>
      <c r="Q65" s="12"/>
    </row>
    <row r="66" spans="1:17" ht="13.5" customHeight="1">
      <c r="A66" s="285"/>
      <c r="B66" s="285"/>
      <c r="C66" s="302"/>
      <c r="D66" s="298" t="s">
        <v>1393</v>
      </c>
      <c r="E66" s="12">
        <v>2</v>
      </c>
      <c r="F66" s="12">
        <v>131120</v>
      </c>
      <c r="G66" s="12"/>
      <c r="H66" s="5"/>
      <c r="I66" s="5">
        <v>178</v>
      </c>
      <c r="J66" s="5"/>
      <c r="K66" s="5"/>
      <c r="L66" s="5"/>
      <c r="M66" s="12"/>
      <c r="N66" s="12"/>
      <c r="O66" s="12"/>
      <c r="P66" s="12"/>
      <c r="Q66" s="12">
        <f>SUM(G66:P66)</f>
        <v>178</v>
      </c>
    </row>
    <row r="67" spans="1:17" ht="13.5" customHeight="1">
      <c r="A67" s="285"/>
      <c r="B67" s="285"/>
      <c r="C67" s="302"/>
      <c r="D67" s="298" t="s">
        <v>1394</v>
      </c>
      <c r="E67" s="294"/>
      <c r="F67" s="294"/>
      <c r="G67" s="12"/>
      <c r="H67" s="5"/>
      <c r="I67" s="5"/>
      <c r="J67" s="5"/>
      <c r="K67" s="5"/>
      <c r="L67" s="5"/>
      <c r="M67" s="12"/>
      <c r="N67" s="12"/>
      <c r="O67" s="12"/>
      <c r="P67" s="12"/>
      <c r="Q67" s="12"/>
    </row>
    <row r="68" spans="1:17" ht="13.5" customHeight="1">
      <c r="A68" s="285"/>
      <c r="B68" s="285"/>
      <c r="C68" s="302"/>
      <c r="D68" s="298" t="s">
        <v>1395</v>
      </c>
      <c r="E68" s="12">
        <v>2</v>
      </c>
      <c r="F68" s="12">
        <v>131346</v>
      </c>
      <c r="G68" s="12">
        <v>356</v>
      </c>
      <c r="H68" s="5">
        <v>109</v>
      </c>
      <c r="I68" s="5">
        <v>285</v>
      </c>
      <c r="J68" s="5"/>
      <c r="K68" s="5">
        <v>750</v>
      </c>
      <c r="L68" s="5"/>
      <c r="M68" s="12"/>
      <c r="N68" s="12"/>
      <c r="O68" s="12"/>
      <c r="P68" s="12"/>
      <c r="Q68" s="12">
        <f aca="true" t="shared" si="5" ref="Q68:Q85">SUM(G68:P68)</f>
        <v>1500</v>
      </c>
    </row>
    <row r="69" spans="1:17" ht="13.5" customHeight="1">
      <c r="A69" s="285"/>
      <c r="B69" s="285"/>
      <c r="C69" s="302"/>
      <c r="D69" s="298" t="s">
        <v>1396</v>
      </c>
      <c r="E69" s="12">
        <v>2</v>
      </c>
      <c r="F69" s="12">
        <v>131305</v>
      </c>
      <c r="G69" s="12"/>
      <c r="H69" s="5"/>
      <c r="I69" s="5"/>
      <c r="J69" s="5"/>
      <c r="K69" s="5">
        <v>1500</v>
      </c>
      <c r="L69" s="5"/>
      <c r="M69" s="12"/>
      <c r="N69" s="12"/>
      <c r="O69" s="12"/>
      <c r="P69" s="12"/>
      <c r="Q69" s="12">
        <f t="shared" si="5"/>
        <v>1500</v>
      </c>
    </row>
    <row r="70" spans="1:17" ht="13.5" customHeight="1">
      <c r="A70" s="285"/>
      <c r="B70" s="285"/>
      <c r="C70" s="302"/>
      <c r="D70" s="298" t="s">
        <v>1397</v>
      </c>
      <c r="E70" s="12">
        <v>2</v>
      </c>
      <c r="F70" s="12">
        <v>131306</v>
      </c>
      <c r="G70" s="12"/>
      <c r="H70" s="5"/>
      <c r="I70" s="5"/>
      <c r="J70" s="5"/>
      <c r="K70" s="5">
        <v>700</v>
      </c>
      <c r="L70" s="5"/>
      <c r="M70" s="12"/>
      <c r="N70" s="12"/>
      <c r="O70" s="12"/>
      <c r="P70" s="12"/>
      <c r="Q70" s="12">
        <f t="shared" si="5"/>
        <v>700</v>
      </c>
    </row>
    <row r="71" spans="1:17" ht="13.5" customHeight="1">
      <c r="A71" s="285"/>
      <c r="B71" s="285"/>
      <c r="C71" s="302"/>
      <c r="D71" s="257" t="s">
        <v>1398</v>
      </c>
      <c r="E71" s="12">
        <v>2</v>
      </c>
      <c r="F71" s="12">
        <v>131325</v>
      </c>
      <c r="G71" s="12"/>
      <c r="H71" s="5"/>
      <c r="I71" s="5">
        <v>1227</v>
      </c>
      <c r="J71" s="5"/>
      <c r="K71" s="5"/>
      <c r="L71" s="5"/>
      <c r="M71" s="12"/>
      <c r="N71" s="12"/>
      <c r="O71" s="12"/>
      <c r="P71" s="12"/>
      <c r="Q71" s="12">
        <f t="shared" si="5"/>
        <v>1227</v>
      </c>
    </row>
    <row r="72" spans="1:17" ht="13.5" customHeight="1">
      <c r="A72" s="285"/>
      <c r="B72" s="285"/>
      <c r="C72" s="302"/>
      <c r="D72" s="257" t="s">
        <v>738</v>
      </c>
      <c r="E72" s="12">
        <v>2</v>
      </c>
      <c r="F72" s="12">
        <v>131321</v>
      </c>
      <c r="G72" s="12"/>
      <c r="H72" s="5"/>
      <c r="I72" s="5"/>
      <c r="J72" s="5"/>
      <c r="K72" s="5">
        <v>39948</v>
      </c>
      <c r="L72" s="5"/>
      <c r="M72" s="12"/>
      <c r="N72" s="12"/>
      <c r="O72" s="12"/>
      <c r="P72" s="12"/>
      <c r="Q72" s="12">
        <f t="shared" si="5"/>
        <v>39948</v>
      </c>
    </row>
    <row r="73" spans="1:17" ht="23.25" customHeight="1">
      <c r="A73" s="285"/>
      <c r="B73" s="285"/>
      <c r="C73" s="302"/>
      <c r="D73" s="257" t="s">
        <v>1399</v>
      </c>
      <c r="E73" s="12">
        <v>2</v>
      </c>
      <c r="F73" s="12">
        <v>131313</v>
      </c>
      <c r="G73" s="12"/>
      <c r="H73" s="5"/>
      <c r="I73" s="5"/>
      <c r="J73" s="5"/>
      <c r="K73" s="5">
        <v>35000</v>
      </c>
      <c r="L73" s="5"/>
      <c r="M73" s="12"/>
      <c r="N73" s="12"/>
      <c r="O73" s="12"/>
      <c r="P73" s="12"/>
      <c r="Q73" s="12">
        <f t="shared" si="5"/>
        <v>35000</v>
      </c>
    </row>
    <row r="74" spans="1:17" ht="13.5" customHeight="1">
      <c r="A74" s="285"/>
      <c r="B74" s="285"/>
      <c r="C74" s="302"/>
      <c r="D74" s="315" t="s">
        <v>1400</v>
      </c>
      <c r="E74" s="12">
        <v>2</v>
      </c>
      <c r="F74" s="12">
        <v>131501</v>
      </c>
      <c r="G74" s="12"/>
      <c r="H74" s="5"/>
      <c r="I74" s="5">
        <v>350</v>
      </c>
      <c r="J74" s="5"/>
      <c r="K74" s="5"/>
      <c r="L74" s="5"/>
      <c r="M74" s="12"/>
      <c r="N74" s="12"/>
      <c r="O74" s="12"/>
      <c r="P74" s="12"/>
      <c r="Q74" s="12">
        <f t="shared" si="5"/>
        <v>350</v>
      </c>
    </row>
    <row r="75" spans="1:17" ht="13.5" customHeight="1">
      <c r="A75" s="285"/>
      <c r="B75" s="285"/>
      <c r="C75" s="302"/>
      <c r="D75" s="315" t="s">
        <v>1401</v>
      </c>
      <c r="E75" s="12">
        <v>2</v>
      </c>
      <c r="F75" s="12">
        <v>131307</v>
      </c>
      <c r="G75" s="12"/>
      <c r="H75" s="5"/>
      <c r="I75" s="5"/>
      <c r="J75" s="5"/>
      <c r="K75" s="5">
        <v>600</v>
      </c>
      <c r="L75" s="5"/>
      <c r="M75" s="12"/>
      <c r="N75" s="12"/>
      <c r="O75" s="12"/>
      <c r="P75" s="12"/>
      <c r="Q75" s="12">
        <f t="shared" si="5"/>
        <v>600</v>
      </c>
    </row>
    <row r="76" spans="1:17" ht="15" customHeight="1">
      <c r="A76" s="285"/>
      <c r="B76" s="285"/>
      <c r="C76" s="302"/>
      <c r="D76" s="321" t="s">
        <v>1402</v>
      </c>
      <c r="E76" s="12">
        <v>2</v>
      </c>
      <c r="F76" s="12">
        <v>131340</v>
      </c>
      <c r="G76" s="12"/>
      <c r="H76" s="5"/>
      <c r="I76" s="5"/>
      <c r="J76" s="5"/>
      <c r="K76" s="5">
        <v>400</v>
      </c>
      <c r="L76" s="5"/>
      <c r="M76" s="12"/>
      <c r="N76" s="12"/>
      <c r="O76" s="12"/>
      <c r="P76" s="12"/>
      <c r="Q76" s="12">
        <f t="shared" si="5"/>
        <v>400</v>
      </c>
    </row>
    <row r="77" spans="1:17" ht="15" customHeight="1">
      <c r="A77" s="285"/>
      <c r="B77" s="285"/>
      <c r="C77" s="302"/>
      <c r="D77" s="321" t="s">
        <v>1403</v>
      </c>
      <c r="E77" s="12">
        <v>2</v>
      </c>
      <c r="F77" s="12">
        <v>131343</v>
      </c>
      <c r="G77" s="12"/>
      <c r="H77" s="5"/>
      <c r="I77" s="5"/>
      <c r="J77" s="5"/>
      <c r="K77" s="5">
        <v>400</v>
      </c>
      <c r="L77" s="5"/>
      <c r="M77" s="12"/>
      <c r="N77" s="12"/>
      <c r="O77" s="12"/>
      <c r="P77" s="12"/>
      <c r="Q77" s="12">
        <f t="shared" si="5"/>
        <v>400</v>
      </c>
    </row>
    <row r="78" spans="1:17" ht="15" customHeight="1">
      <c r="A78" s="285"/>
      <c r="B78" s="285"/>
      <c r="C78" s="302"/>
      <c r="D78" s="321" t="s">
        <v>1404</v>
      </c>
      <c r="E78" s="12">
        <v>2</v>
      </c>
      <c r="F78" s="12">
        <v>131344</v>
      </c>
      <c r="G78" s="12"/>
      <c r="H78" s="5"/>
      <c r="I78" s="5"/>
      <c r="J78" s="5"/>
      <c r="K78" s="5">
        <v>500</v>
      </c>
      <c r="L78" s="5"/>
      <c r="M78" s="12"/>
      <c r="N78" s="12"/>
      <c r="O78" s="12"/>
      <c r="P78" s="12"/>
      <c r="Q78" s="12">
        <f t="shared" si="5"/>
        <v>500</v>
      </c>
    </row>
    <row r="79" spans="1:17" ht="15" customHeight="1">
      <c r="A79" s="285"/>
      <c r="B79" s="285"/>
      <c r="C79" s="302"/>
      <c r="D79" s="322" t="s">
        <v>1405</v>
      </c>
      <c r="E79" s="12">
        <v>2</v>
      </c>
      <c r="F79" s="12">
        <v>131323</v>
      </c>
      <c r="G79" s="12"/>
      <c r="H79" s="5"/>
      <c r="I79" s="5"/>
      <c r="J79" s="5"/>
      <c r="K79" s="5">
        <v>500</v>
      </c>
      <c r="L79" s="5"/>
      <c r="M79" s="12"/>
      <c r="N79" s="12"/>
      <c r="O79" s="12"/>
      <c r="P79" s="12"/>
      <c r="Q79" s="12">
        <f t="shared" si="5"/>
        <v>500</v>
      </c>
    </row>
    <row r="80" spans="1:17" ht="15" customHeight="1">
      <c r="A80" s="285"/>
      <c r="B80" s="285"/>
      <c r="C80" s="302"/>
      <c r="D80" s="322" t="s">
        <v>1406</v>
      </c>
      <c r="E80" s="12">
        <v>2</v>
      </c>
      <c r="F80" s="12">
        <v>131310</v>
      </c>
      <c r="G80" s="12"/>
      <c r="H80" s="5"/>
      <c r="I80" s="5"/>
      <c r="J80" s="5"/>
      <c r="K80" s="5">
        <v>500</v>
      </c>
      <c r="L80" s="5"/>
      <c r="M80" s="12"/>
      <c r="N80" s="12"/>
      <c r="O80" s="12"/>
      <c r="P80" s="12"/>
      <c r="Q80" s="12">
        <f t="shared" si="5"/>
        <v>500</v>
      </c>
    </row>
    <row r="81" spans="1:17" ht="15" customHeight="1">
      <c r="A81" s="285"/>
      <c r="B81" s="285"/>
      <c r="C81" s="302"/>
      <c r="D81" s="322" t="s">
        <v>801</v>
      </c>
      <c r="E81" s="12">
        <v>2</v>
      </c>
      <c r="F81" s="12">
        <v>131315</v>
      </c>
      <c r="G81" s="12"/>
      <c r="H81" s="5"/>
      <c r="I81" s="5"/>
      <c r="J81" s="5"/>
      <c r="K81" s="5">
        <v>2000</v>
      </c>
      <c r="L81" s="5"/>
      <c r="M81" s="12"/>
      <c r="N81" s="12"/>
      <c r="O81" s="12"/>
      <c r="P81" s="12"/>
      <c r="Q81" s="12">
        <f t="shared" si="5"/>
        <v>2000</v>
      </c>
    </row>
    <row r="82" spans="1:17" ht="15" customHeight="1">
      <c r="A82" s="285"/>
      <c r="B82" s="285"/>
      <c r="C82" s="302"/>
      <c r="D82" s="322" t="s">
        <v>1407</v>
      </c>
      <c r="E82" s="12">
        <v>2</v>
      </c>
      <c r="F82" s="12">
        <v>131316</v>
      </c>
      <c r="G82" s="12"/>
      <c r="H82" s="5"/>
      <c r="I82" s="5"/>
      <c r="J82" s="5"/>
      <c r="K82" s="5">
        <v>1000</v>
      </c>
      <c r="L82" s="5"/>
      <c r="M82" s="12"/>
      <c r="N82" s="12"/>
      <c r="O82" s="12"/>
      <c r="P82" s="12"/>
      <c r="Q82" s="12">
        <f t="shared" si="5"/>
        <v>1000</v>
      </c>
    </row>
    <row r="83" spans="1:17" ht="15" customHeight="1">
      <c r="A83" s="285"/>
      <c r="B83" s="285"/>
      <c r="C83" s="302"/>
      <c r="D83" s="321" t="s">
        <v>1408</v>
      </c>
      <c r="E83" s="12">
        <v>2</v>
      </c>
      <c r="F83" s="12">
        <v>131348</v>
      </c>
      <c r="G83" s="12"/>
      <c r="H83" s="5"/>
      <c r="I83" s="5"/>
      <c r="J83" s="5"/>
      <c r="K83" s="5">
        <v>5000</v>
      </c>
      <c r="L83" s="5"/>
      <c r="M83" s="12"/>
      <c r="N83" s="12"/>
      <c r="O83" s="12"/>
      <c r="P83" s="12"/>
      <c r="Q83" s="12">
        <f t="shared" si="5"/>
        <v>5000</v>
      </c>
    </row>
    <row r="84" spans="1:17" ht="23.25" customHeight="1">
      <c r="A84" s="285"/>
      <c r="B84" s="285"/>
      <c r="C84" s="302"/>
      <c r="D84" s="323" t="s">
        <v>1409</v>
      </c>
      <c r="E84" s="12">
        <v>2</v>
      </c>
      <c r="F84" s="12">
        <v>131345</v>
      </c>
      <c r="G84" s="12"/>
      <c r="H84" s="5"/>
      <c r="I84" s="5"/>
      <c r="J84" s="5"/>
      <c r="K84" s="5">
        <v>400</v>
      </c>
      <c r="L84" s="5"/>
      <c r="M84" s="12"/>
      <c r="N84" s="12"/>
      <c r="O84" s="12"/>
      <c r="P84" s="12"/>
      <c r="Q84" s="12">
        <f t="shared" si="5"/>
        <v>400</v>
      </c>
    </row>
    <row r="85" spans="1:17" ht="17.25" customHeight="1">
      <c r="A85" s="285"/>
      <c r="B85" s="285"/>
      <c r="C85" s="302"/>
      <c r="D85" s="829" t="s">
        <v>1410</v>
      </c>
      <c r="E85" s="311">
        <v>2</v>
      </c>
      <c r="F85" s="12">
        <v>131327</v>
      </c>
      <c r="G85" s="12"/>
      <c r="H85" s="5"/>
      <c r="I85" s="5"/>
      <c r="J85" s="5"/>
      <c r="K85" s="5">
        <v>500</v>
      </c>
      <c r="L85" s="5"/>
      <c r="M85" s="12"/>
      <c r="N85" s="12"/>
      <c r="O85" s="12"/>
      <c r="P85" s="12"/>
      <c r="Q85" s="12">
        <f t="shared" si="5"/>
        <v>500</v>
      </c>
    </row>
    <row r="86" spans="1:17" ht="13.5" customHeight="1">
      <c r="A86" s="285"/>
      <c r="B86" s="285"/>
      <c r="C86" s="302"/>
      <c r="D86" s="12" t="s">
        <v>1411</v>
      </c>
      <c r="E86" s="314"/>
      <c r="F86" s="294"/>
      <c r="G86" s="12"/>
      <c r="H86" s="5"/>
      <c r="I86" s="5"/>
      <c r="J86" s="5"/>
      <c r="K86" s="5"/>
      <c r="L86" s="5"/>
      <c r="M86" s="12"/>
      <c r="N86" s="12"/>
      <c r="O86" s="12"/>
      <c r="P86" s="12"/>
      <c r="Q86" s="12"/>
    </row>
    <row r="87" spans="1:17" ht="24.75" customHeight="1">
      <c r="A87" s="285"/>
      <c r="B87" s="285"/>
      <c r="C87" s="302"/>
      <c r="D87" s="257" t="s">
        <v>1412</v>
      </c>
      <c r="E87" s="294">
        <v>2</v>
      </c>
      <c r="F87" s="12">
        <v>131401</v>
      </c>
      <c r="G87" s="12"/>
      <c r="H87" s="5"/>
      <c r="I87" s="5"/>
      <c r="J87" s="5"/>
      <c r="K87" s="5">
        <v>1800</v>
      </c>
      <c r="L87" s="5"/>
      <c r="M87" s="12"/>
      <c r="N87" s="12"/>
      <c r="O87" s="12"/>
      <c r="P87" s="12"/>
      <c r="Q87" s="12">
        <f aca="true" t="shared" si="6" ref="Q87:Q95">SUM(G87:P87)</f>
        <v>1800</v>
      </c>
    </row>
    <row r="88" spans="1:17" ht="13.5" customHeight="1">
      <c r="A88" s="285"/>
      <c r="B88" s="285"/>
      <c r="C88" s="325"/>
      <c r="D88" s="326" t="s">
        <v>1413</v>
      </c>
      <c r="E88" s="294">
        <v>2</v>
      </c>
      <c r="F88" s="12">
        <v>131402</v>
      </c>
      <c r="G88" s="12"/>
      <c r="H88" s="5"/>
      <c r="I88" s="5"/>
      <c r="J88" s="5"/>
      <c r="K88" s="5">
        <v>5000</v>
      </c>
      <c r="L88" s="5"/>
      <c r="M88" s="12"/>
      <c r="N88" s="12"/>
      <c r="O88" s="12"/>
      <c r="P88" s="12"/>
      <c r="Q88" s="12">
        <f t="shared" si="6"/>
        <v>5000</v>
      </c>
    </row>
    <row r="89" spans="1:17" ht="13.5" customHeight="1">
      <c r="A89" s="285"/>
      <c r="B89" s="285"/>
      <c r="C89" s="302"/>
      <c r="D89" s="298" t="s">
        <v>1414</v>
      </c>
      <c r="E89" s="294">
        <v>2</v>
      </c>
      <c r="F89" s="12">
        <v>131403</v>
      </c>
      <c r="G89" s="12"/>
      <c r="H89" s="5"/>
      <c r="I89" s="5"/>
      <c r="J89" s="5"/>
      <c r="K89" s="5">
        <v>10500</v>
      </c>
      <c r="L89" s="5"/>
      <c r="M89" s="12"/>
      <c r="N89" s="12"/>
      <c r="O89" s="12"/>
      <c r="P89" s="12"/>
      <c r="Q89" s="12">
        <f t="shared" si="6"/>
        <v>10500</v>
      </c>
    </row>
    <row r="90" spans="1:17" ht="13.5" customHeight="1">
      <c r="A90" s="285"/>
      <c r="B90" s="285"/>
      <c r="C90" s="302"/>
      <c r="D90" s="298" t="s">
        <v>1415</v>
      </c>
      <c r="E90" s="294">
        <v>2</v>
      </c>
      <c r="F90" s="12">
        <v>131404</v>
      </c>
      <c r="G90" s="12"/>
      <c r="H90" s="5"/>
      <c r="I90" s="5"/>
      <c r="J90" s="5"/>
      <c r="K90" s="5">
        <v>7000</v>
      </c>
      <c r="L90" s="5"/>
      <c r="M90" s="12"/>
      <c r="N90" s="12"/>
      <c r="O90" s="12"/>
      <c r="P90" s="12"/>
      <c r="Q90" s="12">
        <f t="shared" si="6"/>
        <v>7000</v>
      </c>
    </row>
    <row r="91" spans="1:17" ht="13.5" customHeight="1">
      <c r="A91" s="285"/>
      <c r="B91" s="285"/>
      <c r="C91" s="302"/>
      <c r="D91" s="298" t="s">
        <v>1416</v>
      </c>
      <c r="E91" s="294">
        <v>2</v>
      </c>
      <c r="F91" s="12">
        <v>131330</v>
      </c>
      <c r="G91" s="12"/>
      <c r="H91" s="5"/>
      <c r="I91" s="5"/>
      <c r="J91" s="5"/>
      <c r="K91" s="5">
        <v>3000</v>
      </c>
      <c r="L91" s="5"/>
      <c r="M91" s="12"/>
      <c r="N91" s="12"/>
      <c r="O91" s="12"/>
      <c r="P91" s="12"/>
      <c r="Q91" s="12">
        <f t="shared" si="6"/>
        <v>3000</v>
      </c>
    </row>
    <row r="92" spans="1:17" ht="13.5" customHeight="1">
      <c r="A92" s="285"/>
      <c r="B92" s="285"/>
      <c r="C92" s="302"/>
      <c r="D92" s="298" t="s">
        <v>1417</v>
      </c>
      <c r="E92" s="294">
        <v>2</v>
      </c>
      <c r="F92" s="12">
        <v>131507</v>
      </c>
      <c r="G92" s="12"/>
      <c r="H92" s="5"/>
      <c r="I92" s="5"/>
      <c r="J92" s="5"/>
      <c r="K92" s="5">
        <v>2000</v>
      </c>
      <c r="L92" s="5"/>
      <c r="M92" s="12"/>
      <c r="N92" s="12"/>
      <c r="O92" s="12"/>
      <c r="P92" s="12"/>
      <c r="Q92" s="12">
        <f t="shared" si="6"/>
        <v>2000</v>
      </c>
    </row>
    <row r="93" spans="1:17" ht="13.5" customHeight="1">
      <c r="A93" s="285"/>
      <c r="B93" s="285"/>
      <c r="C93" s="325"/>
      <c r="D93" s="327" t="s">
        <v>1418</v>
      </c>
      <c r="E93" s="294">
        <v>2</v>
      </c>
      <c r="F93" s="12">
        <v>171943</v>
      </c>
      <c r="G93" s="12"/>
      <c r="H93" s="5"/>
      <c r="I93" s="5"/>
      <c r="J93" s="5"/>
      <c r="K93" s="5">
        <v>400</v>
      </c>
      <c r="L93" s="5"/>
      <c r="M93" s="12"/>
      <c r="N93" s="12"/>
      <c r="O93" s="12"/>
      <c r="P93" s="12"/>
      <c r="Q93" s="12">
        <f t="shared" si="6"/>
        <v>400</v>
      </c>
    </row>
    <row r="94" spans="1:17" ht="13.5" customHeight="1">
      <c r="A94" s="285"/>
      <c r="B94" s="285"/>
      <c r="C94" s="285"/>
      <c r="D94" s="298" t="s">
        <v>1419</v>
      </c>
      <c r="E94" s="294">
        <v>2</v>
      </c>
      <c r="F94" s="12">
        <v>131409</v>
      </c>
      <c r="G94" s="12"/>
      <c r="H94" s="5"/>
      <c r="I94" s="5"/>
      <c r="J94" s="5"/>
      <c r="K94" s="5">
        <v>1000</v>
      </c>
      <c r="L94" s="5"/>
      <c r="M94" s="12"/>
      <c r="N94" s="12"/>
      <c r="O94" s="12"/>
      <c r="P94" s="12"/>
      <c r="Q94" s="12">
        <f t="shared" si="6"/>
        <v>1000</v>
      </c>
    </row>
    <row r="95" spans="1:17" ht="13.5" customHeight="1">
      <c r="A95" s="285"/>
      <c r="B95" s="285"/>
      <c r="C95" s="285"/>
      <c r="D95" s="298" t="s">
        <v>1420</v>
      </c>
      <c r="E95" s="294">
        <v>2</v>
      </c>
      <c r="F95" s="12">
        <v>131410</v>
      </c>
      <c r="G95" s="12"/>
      <c r="H95" s="5"/>
      <c r="I95" s="5"/>
      <c r="J95" s="5"/>
      <c r="K95" s="5">
        <v>300</v>
      </c>
      <c r="L95" s="5"/>
      <c r="M95" s="12"/>
      <c r="N95" s="12"/>
      <c r="O95" s="12"/>
      <c r="P95" s="12"/>
      <c r="Q95" s="12">
        <f t="shared" si="6"/>
        <v>300</v>
      </c>
    </row>
    <row r="96" spans="1:17" ht="13.5" customHeight="1">
      <c r="A96" s="285"/>
      <c r="B96" s="285"/>
      <c r="C96" s="302"/>
      <c r="D96" s="315" t="s">
        <v>1421</v>
      </c>
      <c r="E96" s="320"/>
      <c r="F96" s="320"/>
      <c r="G96" s="12"/>
      <c r="H96" s="5"/>
      <c r="I96" s="5"/>
      <c r="J96" s="5"/>
      <c r="K96" s="5"/>
      <c r="L96" s="5"/>
      <c r="M96" s="12"/>
      <c r="N96" s="12"/>
      <c r="O96" s="12"/>
      <c r="P96" s="12"/>
      <c r="Q96" s="12"/>
    </row>
    <row r="97" spans="1:17" ht="13.5" customHeight="1">
      <c r="A97" s="285"/>
      <c r="B97" s="285"/>
      <c r="C97" s="302"/>
      <c r="D97" s="315" t="s">
        <v>1422</v>
      </c>
      <c r="E97" s="328">
        <v>2</v>
      </c>
      <c r="F97" s="40">
        <v>131502</v>
      </c>
      <c r="G97" s="12"/>
      <c r="H97" s="5"/>
      <c r="I97" s="5"/>
      <c r="J97" s="5">
        <v>600</v>
      </c>
      <c r="K97" s="5"/>
      <c r="L97" s="5"/>
      <c r="M97" s="12"/>
      <c r="N97" s="12"/>
      <c r="O97" s="12"/>
      <c r="P97" s="12"/>
      <c r="Q97" s="12">
        <f>SUM(G97:P97)</f>
        <v>600</v>
      </c>
    </row>
    <row r="98" spans="1:17" ht="13.5" customHeight="1">
      <c r="A98" s="285"/>
      <c r="B98" s="285"/>
      <c r="C98" s="302"/>
      <c r="D98" s="830" t="s">
        <v>1423</v>
      </c>
      <c r="E98" s="329"/>
      <c r="F98" s="330"/>
      <c r="G98" s="12"/>
      <c r="H98" s="5"/>
      <c r="I98" s="5"/>
      <c r="J98" s="5"/>
      <c r="K98" s="5"/>
      <c r="L98" s="5"/>
      <c r="M98" s="12"/>
      <c r="N98" s="12"/>
      <c r="O98" s="12"/>
      <c r="P98" s="12"/>
      <c r="Q98" s="12"/>
    </row>
    <row r="99" spans="1:17" ht="13.5" customHeight="1">
      <c r="A99" s="285"/>
      <c r="B99" s="285"/>
      <c r="C99" s="302"/>
      <c r="D99" s="6" t="s">
        <v>1424</v>
      </c>
      <c r="E99" s="314"/>
      <c r="F99" s="294"/>
      <c r="G99" s="12"/>
      <c r="H99" s="5"/>
      <c r="I99" s="5"/>
      <c r="J99" s="5"/>
      <c r="K99" s="5"/>
      <c r="L99" s="5"/>
      <c r="M99" s="12"/>
      <c r="N99" s="12"/>
      <c r="O99" s="12"/>
      <c r="P99" s="12"/>
      <c r="Q99" s="12"/>
    </row>
    <row r="100" spans="1:17" ht="13.5" customHeight="1">
      <c r="A100" s="285"/>
      <c r="B100" s="285"/>
      <c r="C100" s="302"/>
      <c r="D100" s="293" t="s">
        <v>1425</v>
      </c>
      <c r="E100" s="294">
        <v>1</v>
      </c>
      <c r="F100" s="12">
        <v>131703</v>
      </c>
      <c r="G100" s="12"/>
      <c r="H100" s="5"/>
      <c r="I100" s="5">
        <v>10500</v>
      </c>
      <c r="J100" s="5"/>
      <c r="K100" s="5"/>
      <c r="L100" s="5"/>
      <c r="M100" s="12"/>
      <c r="N100" s="12"/>
      <c r="O100" s="12"/>
      <c r="P100" s="12"/>
      <c r="Q100" s="12">
        <f>SUM(G100:P100)</f>
        <v>10500</v>
      </c>
    </row>
    <row r="101" spans="1:17" ht="15" customHeight="1">
      <c r="A101" s="285"/>
      <c r="B101" s="285"/>
      <c r="C101" s="302"/>
      <c r="D101" s="297" t="s">
        <v>1426</v>
      </c>
      <c r="E101" s="294">
        <v>1</v>
      </c>
      <c r="F101" s="12">
        <v>121319</v>
      </c>
      <c r="G101" s="12"/>
      <c r="H101" s="5"/>
      <c r="I101" s="5">
        <v>3303</v>
      </c>
      <c r="J101" s="5"/>
      <c r="K101" s="5"/>
      <c r="L101" s="5"/>
      <c r="M101" s="12"/>
      <c r="N101" s="12"/>
      <c r="O101" s="12"/>
      <c r="P101" s="12"/>
      <c r="Q101" s="12">
        <f>SUM(G101:P101)</f>
        <v>3303</v>
      </c>
    </row>
    <row r="102" spans="1:17" ht="27" customHeight="1">
      <c r="A102" s="285"/>
      <c r="B102" s="285"/>
      <c r="C102" s="302"/>
      <c r="D102" s="331" t="s">
        <v>1427</v>
      </c>
      <c r="E102" s="12"/>
      <c r="F102" s="12"/>
      <c r="G102" s="12"/>
      <c r="H102" s="5"/>
      <c r="I102" s="5"/>
      <c r="J102" s="5"/>
      <c r="K102" s="5"/>
      <c r="L102" s="5"/>
      <c r="M102" s="6"/>
      <c r="N102" s="6"/>
      <c r="O102" s="6"/>
      <c r="P102" s="6"/>
      <c r="Q102" s="12"/>
    </row>
    <row r="103" spans="1:17" ht="16.5" customHeight="1">
      <c r="A103" s="285"/>
      <c r="B103" s="285"/>
      <c r="C103" s="302"/>
      <c r="D103" s="331" t="s">
        <v>1428</v>
      </c>
      <c r="E103" s="12">
        <v>2</v>
      </c>
      <c r="F103" s="12">
        <v>131506</v>
      </c>
      <c r="G103" s="12">
        <v>600</v>
      </c>
      <c r="H103" s="5">
        <v>285</v>
      </c>
      <c r="I103" s="5">
        <v>1365</v>
      </c>
      <c r="J103" s="5"/>
      <c r="K103" s="5"/>
      <c r="L103" s="5"/>
      <c r="M103" s="6"/>
      <c r="N103" s="6"/>
      <c r="O103" s="6"/>
      <c r="P103" s="6"/>
      <c r="Q103" s="12">
        <f>SUM(G103:P103)</f>
        <v>2250</v>
      </c>
    </row>
    <row r="104" spans="1:17" ht="15" customHeight="1">
      <c r="A104" s="285"/>
      <c r="B104" s="285"/>
      <c r="C104" s="302"/>
      <c r="D104" s="298" t="s">
        <v>1429</v>
      </c>
      <c r="E104" s="12"/>
      <c r="F104" s="12"/>
      <c r="G104" s="12"/>
      <c r="H104" s="5"/>
      <c r="I104" s="5"/>
      <c r="J104" s="5"/>
      <c r="K104" s="5"/>
      <c r="L104" s="5"/>
      <c r="M104" s="6"/>
      <c r="N104" s="6"/>
      <c r="O104" s="6"/>
      <c r="P104" s="6"/>
      <c r="Q104" s="12"/>
    </row>
    <row r="105" spans="1:17" ht="15" customHeight="1">
      <c r="A105" s="285"/>
      <c r="B105" s="285"/>
      <c r="C105" s="302"/>
      <c r="D105" s="298" t="s">
        <v>1430</v>
      </c>
      <c r="E105" s="12">
        <v>2</v>
      </c>
      <c r="F105" s="12">
        <v>131707</v>
      </c>
      <c r="G105" s="12"/>
      <c r="H105" s="5"/>
      <c r="I105" s="5"/>
      <c r="J105" s="5"/>
      <c r="K105" s="5">
        <v>11500</v>
      </c>
      <c r="L105" s="5"/>
      <c r="M105" s="6"/>
      <c r="N105" s="6"/>
      <c r="O105" s="6"/>
      <c r="P105" s="6"/>
      <c r="Q105" s="12">
        <f>SUM(G105:P105)</f>
        <v>11500</v>
      </c>
    </row>
    <row r="106" spans="1:17" ht="15" customHeight="1">
      <c r="A106" s="285"/>
      <c r="B106" s="285"/>
      <c r="C106" s="302"/>
      <c r="D106" s="298" t="s">
        <v>1431</v>
      </c>
      <c r="E106" s="12">
        <v>2</v>
      </c>
      <c r="F106" s="12">
        <v>131713</v>
      </c>
      <c r="G106" s="12"/>
      <c r="H106" s="5"/>
      <c r="I106" s="5"/>
      <c r="J106" s="5"/>
      <c r="K106" s="5">
        <v>3000</v>
      </c>
      <c r="L106" s="5"/>
      <c r="M106" s="6"/>
      <c r="N106" s="6"/>
      <c r="O106" s="6"/>
      <c r="P106" s="6"/>
      <c r="Q106" s="12">
        <f>SUM(G106:P106)</f>
        <v>3000</v>
      </c>
    </row>
    <row r="107" spans="1:17" ht="16.5" customHeight="1">
      <c r="A107" s="285"/>
      <c r="B107" s="285"/>
      <c r="C107" s="302"/>
      <c r="D107" s="257" t="s">
        <v>1362</v>
      </c>
      <c r="E107" s="266"/>
      <c r="F107" s="320"/>
      <c r="G107" s="12"/>
      <c r="H107" s="5"/>
      <c r="I107" s="5"/>
      <c r="J107" s="5"/>
      <c r="K107" s="5"/>
      <c r="L107" s="5"/>
      <c r="M107" s="12"/>
      <c r="N107" s="12"/>
      <c r="O107" s="12"/>
      <c r="P107" s="12"/>
      <c r="Q107" s="12"/>
    </row>
    <row r="108" spans="1:17" ht="15" customHeight="1">
      <c r="A108" s="285"/>
      <c r="B108" s="285"/>
      <c r="C108" s="302"/>
      <c r="D108" s="298" t="s">
        <v>1432</v>
      </c>
      <c r="E108" s="255">
        <v>2</v>
      </c>
      <c r="F108" s="12">
        <v>131706</v>
      </c>
      <c r="G108" s="12">
        <v>450</v>
      </c>
      <c r="H108" s="5">
        <v>200</v>
      </c>
      <c r="I108" s="5">
        <v>600</v>
      </c>
      <c r="J108" s="5"/>
      <c r="K108" s="5">
        <v>2050</v>
      </c>
      <c r="L108" s="5"/>
      <c r="M108" s="12"/>
      <c r="N108" s="12"/>
      <c r="O108" s="12"/>
      <c r="P108" s="12"/>
      <c r="Q108" s="12">
        <f>SUM(G108:P108)</f>
        <v>3300</v>
      </c>
    </row>
    <row r="109" spans="1:17" ht="15" customHeight="1">
      <c r="A109" s="285"/>
      <c r="B109" s="285"/>
      <c r="C109" s="302"/>
      <c r="D109" s="298" t="s">
        <v>1433</v>
      </c>
      <c r="E109" s="255">
        <v>2</v>
      </c>
      <c r="F109" s="12">
        <v>131712</v>
      </c>
      <c r="G109" s="12"/>
      <c r="H109" s="5"/>
      <c r="I109" s="5">
        <v>1900</v>
      </c>
      <c r="J109" s="5"/>
      <c r="K109" s="5"/>
      <c r="L109" s="5"/>
      <c r="M109" s="12"/>
      <c r="N109" s="12"/>
      <c r="O109" s="12"/>
      <c r="P109" s="12"/>
      <c r="Q109" s="12">
        <f>SUM(G109:P109)</f>
        <v>1900</v>
      </c>
    </row>
    <row r="110" spans="1:17" ht="15" customHeight="1">
      <c r="A110" s="285"/>
      <c r="B110" s="285"/>
      <c r="C110" s="302"/>
      <c r="D110" s="257" t="s">
        <v>1434</v>
      </c>
      <c r="E110" s="255">
        <v>2</v>
      </c>
      <c r="F110" s="12">
        <v>131714</v>
      </c>
      <c r="G110" s="12"/>
      <c r="H110" s="5"/>
      <c r="I110" s="5"/>
      <c r="J110" s="5"/>
      <c r="K110" s="5">
        <v>3000</v>
      </c>
      <c r="L110" s="5"/>
      <c r="M110" s="12"/>
      <c r="N110" s="12"/>
      <c r="O110" s="12"/>
      <c r="P110" s="12"/>
      <c r="Q110" s="12">
        <f>SUM(G110:P110)</f>
        <v>3000</v>
      </c>
    </row>
    <row r="111" spans="1:17" ht="15" customHeight="1">
      <c r="A111" s="285"/>
      <c r="B111" s="285"/>
      <c r="C111" s="302"/>
      <c r="D111" s="12" t="s">
        <v>1411</v>
      </c>
      <c r="E111" s="332"/>
      <c r="F111" s="12"/>
      <c r="G111" s="12"/>
      <c r="H111" s="5"/>
      <c r="I111" s="5"/>
      <c r="J111" s="5"/>
      <c r="K111" s="5"/>
      <c r="L111" s="5"/>
      <c r="M111" s="12"/>
      <c r="N111" s="12"/>
      <c r="O111" s="12"/>
      <c r="P111" s="12"/>
      <c r="Q111" s="12"/>
    </row>
    <row r="112" spans="1:17" ht="15" customHeight="1">
      <c r="A112" s="285"/>
      <c r="B112" s="285"/>
      <c r="C112" s="302"/>
      <c r="D112" s="298" t="s">
        <v>1435</v>
      </c>
      <c r="E112" s="255">
        <v>2</v>
      </c>
      <c r="F112" s="12">
        <v>128901</v>
      </c>
      <c r="G112" s="12"/>
      <c r="H112" s="5"/>
      <c r="I112" s="5"/>
      <c r="J112" s="5"/>
      <c r="K112" s="5">
        <v>2500</v>
      </c>
      <c r="L112" s="5"/>
      <c r="M112" s="12"/>
      <c r="N112" s="12"/>
      <c r="O112" s="12"/>
      <c r="P112" s="12"/>
      <c r="Q112" s="12">
        <f>SUM(G112:P112)</f>
        <v>2500</v>
      </c>
    </row>
    <row r="113" spans="1:17" ht="15" customHeight="1">
      <c r="A113" s="285"/>
      <c r="B113" s="285"/>
      <c r="C113" s="302"/>
      <c r="D113" s="333" t="s">
        <v>1436</v>
      </c>
      <c r="E113" s="12"/>
      <c r="F113" s="12"/>
      <c r="G113" s="12"/>
      <c r="H113" s="5"/>
      <c r="I113" s="5"/>
      <c r="J113" s="5"/>
      <c r="K113" s="5"/>
      <c r="L113" s="5"/>
      <c r="M113" s="12"/>
      <c r="N113" s="12"/>
      <c r="O113" s="12"/>
      <c r="P113" s="12"/>
      <c r="Q113" s="12"/>
    </row>
    <row r="114" spans="1:17" ht="15" customHeight="1">
      <c r="A114" s="285"/>
      <c r="B114" s="285"/>
      <c r="C114" s="302"/>
      <c r="D114" s="297" t="s">
        <v>1437</v>
      </c>
      <c r="E114" s="294"/>
      <c r="F114" s="294"/>
      <c r="G114" s="12"/>
      <c r="H114" s="5"/>
      <c r="I114" s="5"/>
      <c r="J114" s="5"/>
      <c r="K114" s="5"/>
      <c r="L114" s="5"/>
      <c r="M114" s="12"/>
      <c r="N114" s="12"/>
      <c r="O114" s="12"/>
      <c r="P114" s="12"/>
      <c r="Q114" s="12"/>
    </row>
    <row r="115" spans="1:17" ht="15" customHeight="1">
      <c r="A115" s="285"/>
      <c r="B115" s="285"/>
      <c r="C115" s="302"/>
      <c r="D115" s="298" t="s">
        <v>1438</v>
      </c>
      <c r="E115" s="12">
        <v>2</v>
      </c>
      <c r="F115" s="12">
        <v>131803</v>
      </c>
      <c r="G115" s="15"/>
      <c r="H115" s="5"/>
      <c r="I115" s="5"/>
      <c r="J115" s="5"/>
      <c r="K115" s="5">
        <v>150000</v>
      </c>
      <c r="L115" s="5"/>
      <c r="M115" s="12"/>
      <c r="N115" s="12"/>
      <c r="O115" s="12"/>
      <c r="P115" s="12"/>
      <c r="Q115" s="12">
        <f>SUM(G115:P115)</f>
        <v>150000</v>
      </c>
    </row>
    <row r="116" spans="1:17" ht="15" customHeight="1">
      <c r="A116" s="285"/>
      <c r="B116" s="285"/>
      <c r="C116" s="302"/>
      <c r="D116" s="298" t="s">
        <v>1439</v>
      </c>
      <c r="E116" s="12">
        <v>2</v>
      </c>
      <c r="F116" s="12">
        <v>131804</v>
      </c>
      <c r="G116" s="15"/>
      <c r="H116" s="5"/>
      <c r="I116" s="5"/>
      <c r="J116" s="5"/>
      <c r="K116" s="5">
        <v>65000</v>
      </c>
      <c r="L116" s="5"/>
      <c r="M116" s="12"/>
      <c r="N116" s="12"/>
      <c r="O116" s="12"/>
      <c r="P116" s="12"/>
      <c r="Q116" s="12">
        <f>SUM(G116:P116)</f>
        <v>65000</v>
      </c>
    </row>
    <row r="117" spans="1:17" ht="15" customHeight="1">
      <c r="A117" s="285"/>
      <c r="B117" s="285"/>
      <c r="C117" s="302"/>
      <c r="D117" s="298" t="s">
        <v>1440</v>
      </c>
      <c r="E117" s="12">
        <v>2</v>
      </c>
      <c r="F117" s="12">
        <v>131805</v>
      </c>
      <c r="G117" s="15"/>
      <c r="H117" s="5"/>
      <c r="I117" s="5"/>
      <c r="J117" s="5"/>
      <c r="K117" s="5">
        <v>10000</v>
      </c>
      <c r="L117" s="5"/>
      <c r="M117" s="12"/>
      <c r="N117" s="12"/>
      <c r="O117" s="12"/>
      <c r="P117" s="12"/>
      <c r="Q117" s="12">
        <f>SUM(G117:P117)</f>
        <v>10000</v>
      </c>
    </row>
    <row r="118" spans="1:17" ht="15" customHeight="1">
      <c r="A118" s="285"/>
      <c r="B118" s="285"/>
      <c r="C118" s="302"/>
      <c r="D118" s="297" t="s">
        <v>1441</v>
      </c>
      <c r="E118" s="294"/>
      <c r="F118" s="294"/>
      <c r="G118" s="15"/>
      <c r="H118" s="5"/>
      <c r="I118" s="5"/>
      <c r="J118" s="5"/>
      <c r="K118" s="5"/>
      <c r="L118" s="5"/>
      <c r="M118" s="12"/>
      <c r="N118" s="12"/>
      <c r="O118" s="12"/>
      <c r="P118" s="12"/>
      <c r="Q118" s="12"/>
    </row>
    <row r="119" spans="1:17" ht="15" customHeight="1">
      <c r="A119" s="285"/>
      <c r="B119" s="285"/>
      <c r="C119" s="302"/>
      <c r="D119" s="298" t="s">
        <v>1442</v>
      </c>
      <c r="E119" s="294">
        <v>1</v>
      </c>
      <c r="F119" s="12">
        <v>131808</v>
      </c>
      <c r="G119" s="15">
        <v>400</v>
      </c>
      <c r="H119" s="5">
        <v>70</v>
      </c>
      <c r="I119" s="5">
        <v>1280</v>
      </c>
      <c r="J119" s="5"/>
      <c r="K119" s="5"/>
      <c r="L119" s="5"/>
      <c r="M119" s="12"/>
      <c r="N119" s="12"/>
      <c r="O119" s="12"/>
      <c r="P119" s="12"/>
      <c r="Q119" s="12">
        <f>SUM(G119:P119)</f>
        <v>1750</v>
      </c>
    </row>
    <row r="120" spans="1:17" ht="15" customHeight="1">
      <c r="A120" s="285"/>
      <c r="B120" s="285"/>
      <c r="C120" s="302"/>
      <c r="D120" s="298" t="s">
        <v>1443</v>
      </c>
      <c r="E120" s="12">
        <v>1</v>
      </c>
      <c r="F120" s="12">
        <v>131807</v>
      </c>
      <c r="G120" s="15">
        <v>150</v>
      </c>
      <c r="H120" s="5">
        <v>60</v>
      </c>
      <c r="I120" s="5">
        <v>240</v>
      </c>
      <c r="J120" s="5"/>
      <c r="K120" s="5">
        <v>1000</v>
      </c>
      <c r="L120" s="5"/>
      <c r="M120" s="12"/>
      <c r="N120" s="12"/>
      <c r="O120" s="12"/>
      <c r="P120" s="12"/>
      <c r="Q120" s="12">
        <f>SUM(G120:P120)</f>
        <v>1450</v>
      </c>
    </row>
    <row r="121" spans="1:17" ht="15" customHeight="1">
      <c r="A121" s="285"/>
      <c r="B121" s="285"/>
      <c r="C121" s="302"/>
      <c r="D121" s="298" t="s">
        <v>1444</v>
      </c>
      <c r="E121" s="294">
        <v>1</v>
      </c>
      <c r="F121" s="12">
        <v>131809</v>
      </c>
      <c r="G121" s="15"/>
      <c r="H121" s="5"/>
      <c r="I121" s="5"/>
      <c r="J121" s="5"/>
      <c r="K121" s="5">
        <v>400</v>
      </c>
      <c r="L121" s="5"/>
      <c r="M121" s="12"/>
      <c r="N121" s="12"/>
      <c r="O121" s="12"/>
      <c r="P121" s="12"/>
      <c r="Q121" s="12">
        <f>SUM(G121:P121)</f>
        <v>400</v>
      </c>
    </row>
    <row r="122" spans="1:17" ht="15" customHeight="1">
      <c r="A122" s="285"/>
      <c r="B122" s="285"/>
      <c r="C122" s="302"/>
      <c r="D122" s="315" t="s">
        <v>1445</v>
      </c>
      <c r="E122" s="12">
        <v>2</v>
      </c>
      <c r="F122" s="12">
        <v>131835</v>
      </c>
      <c r="G122" s="15"/>
      <c r="H122" s="5"/>
      <c r="I122" s="5"/>
      <c r="J122" s="5"/>
      <c r="K122" s="5">
        <v>6500</v>
      </c>
      <c r="L122" s="5"/>
      <c r="M122" s="12"/>
      <c r="N122" s="12"/>
      <c r="O122" s="12"/>
      <c r="P122" s="12"/>
      <c r="Q122" s="12">
        <f>SUM(G122:P122)</f>
        <v>6500</v>
      </c>
    </row>
    <row r="123" spans="1:17" ht="15" customHeight="1">
      <c r="A123" s="285"/>
      <c r="B123" s="285"/>
      <c r="C123" s="302"/>
      <c r="D123" s="297" t="s">
        <v>1446</v>
      </c>
      <c r="E123" s="294"/>
      <c r="F123" s="294"/>
      <c r="G123" s="15"/>
      <c r="H123" s="5"/>
      <c r="I123" s="5"/>
      <c r="J123" s="5"/>
      <c r="K123" s="5"/>
      <c r="L123" s="5"/>
      <c r="M123" s="12"/>
      <c r="N123" s="12"/>
      <c r="O123" s="12"/>
      <c r="P123" s="12"/>
      <c r="Q123" s="12"/>
    </row>
    <row r="124" spans="1:17" ht="15" customHeight="1">
      <c r="A124" s="285"/>
      <c r="B124" s="285"/>
      <c r="C124" s="302"/>
      <c r="D124" s="298" t="s">
        <v>1447</v>
      </c>
      <c r="E124" s="12">
        <v>1</v>
      </c>
      <c r="F124" s="12">
        <v>131811</v>
      </c>
      <c r="G124" s="15"/>
      <c r="H124" s="5"/>
      <c r="I124" s="5"/>
      <c r="J124" s="5"/>
      <c r="K124" s="5">
        <v>12000</v>
      </c>
      <c r="L124" s="5"/>
      <c r="M124" s="12"/>
      <c r="N124" s="12"/>
      <c r="O124" s="12"/>
      <c r="P124" s="12"/>
      <c r="Q124" s="12">
        <f aca="true" t="shared" si="7" ref="Q124:Q132">SUM(G124:P124)</f>
        <v>12000</v>
      </c>
    </row>
    <row r="125" spans="1:17" ht="15" customHeight="1">
      <c r="A125" s="285"/>
      <c r="B125" s="285"/>
      <c r="C125" s="302"/>
      <c r="D125" s="298" t="s">
        <v>1448</v>
      </c>
      <c r="E125" s="12">
        <v>1</v>
      </c>
      <c r="F125" s="12">
        <v>131812</v>
      </c>
      <c r="G125" s="15"/>
      <c r="H125" s="5"/>
      <c r="I125" s="5"/>
      <c r="J125" s="5"/>
      <c r="K125" s="5">
        <v>7000</v>
      </c>
      <c r="L125" s="5"/>
      <c r="M125" s="12"/>
      <c r="N125" s="12"/>
      <c r="O125" s="12"/>
      <c r="P125" s="12"/>
      <c r="Q125" s="12">
        <f t="shared" si="7"/>
        <v>7000</v>
      </c>
    </row>
    <row r="126" spans="1:17" ht="15" customHeight="1">
      <c r="A126" s="285"/>
      <c r="B126" s="285"/>
      <c r="C126" s="302"/>
      <c r="D126" s="298" t="s">
        <v>1449</v>
      </c>
      <c r="E126" s="12">
        <v>1</v>
      </c>
      <c r="F126" s="12">
        <v>131813</v>
      </c>
      <c r="G126" s="15"/>
      <c r="H126" s="5"/>
      <c r="I126" s="5"/>
      <c r="J126" s="5"/>
      <c r="K126" s="12">
        <v>1800</v>
      </c>
      <c r="L126" s="5"/>
      <c r="M126" s="12"/>
      <c r="N126" s="12"/>
      <c r="O126" s="12"/>
      <c r="P126" s="12"/>
      <c r="Q126" s="12">
        <f t="shared" si="7"/>
        <v>1800</v>
      </c>
    </row>
    <row r="127" spans="1:17" ht="15" customHeight="1">
      <c r="A127" s="285"/>
      <c r="B127" s="285"/>
      <c r="C127" s="302"/>
      <c r="D127" s="298" t="s">
        <v>1450</v>
      </c>
      <c r="E127" s="12">
        <v>1</v>
      </c>
      <c r="F127" s="12">
        <v>131816</v>
      </c>
      <c r="G127" s="15"/>
      <c r="H127" s="5"/>
      <c r="I127" s="5"/>
      <c r="J127" s="5"/>
      <c r="K127" s="12">
        <v>1400</v>
      </c>
      <c r="L127" s="5"/>
      <c r="M127" s="12"/>
      <c r="N127" s="12"/>
      <c r="O127" s="12"/>
      <c r="P127" s="12"/>
      <c r="Q127" s="12">
        <f t="shared" si="7"/>
        <v>1400</v>
      </c>
    </row>
    <row r="128" spans="1:17" ht="15" customHeight="1">
      <c r="A128" s="285"/>
      <c r="B128" s="285"/>
      <c r="C128" s="302"/>
      <c r="D128" s="298" t="s">
        <v>1451</v>
      </c>
      <c r="E128" s="12">
        <v>1</v>
      </c>
      <c r="F128" s="12">
        <v>131817</v>
      </c>
      <c r="G128" s="15"/>
      <c r="H128" s="5"/>
      <c r="I128" s="5"/>
      <c r="J128" s="5"/>
      <c r="K128" s="12">
        <v>990</v>
      </c>
      <c r="L128" s="5"/>
      <c r="M128" s="12"/>
      <c r="N128" s="12"/>
      <c r="O128" s="12"/>
      <c r="P128" s="12"/>
      <c r="Q128" s="12">
        <f t="shared" si="7"/>
        <v>990</v>
      </c>
    </row>
    <row r="129" spans="1:17" ht="15" customHeight="1">
      <c r="A129" s="285"/>
      <c r="B129" s="285"/>
      <c r="C129" s="302"/>
      <c r="D129" s="298" t="s">
        <v>1452</v>
      </c>
      <c r="E129" s="12">
        <v>1</v>
      </c>
      <c r="F129" s="12">
        <v>131818</v>
      </c>
      <c r="G129" s="15"/>
      <c r="H129" s="5"/>
      <c r="I129" s="5"/>
      <c r="J129" s="5"/>
      <c r="K129" s="12">
        <v>400</v>
      </c>
      <c r="L129" s="5"/>
      <c r="M129" s="12"/>
      <c r="N129" s="12"/>
      <c r="O129" s="12"/>
      <c r="P129" s="12"/>
      <c r="Q129" s="12">
        <f t="shared" si="7"/>
        <v>400</v>
      </c>
    </row>
    <row r="130" spans="1:17" ht="15" customHeight="1">
      <c r="A130" s="285"/>
      <c r="B130" s="285"/>
      <c r="C130" s="302"/>
      <c r="D130" s="298" t="s">
        <v>1453</v>
      </c>
      <c r="E130" s="12">
        <v>1</v>
      </c>
      <c r="F130" s="12">
        <v>131819</v>
      </c>
      <c r="G130" s="15"/>
      <c r="H130" s="5"/>
      <c r="I130" s="5"/>
      <c r="J130" s="5"/>
      <c r="K130" s="12">
        <v>400</v>
      </c>
      <c r="L130" s="5"/>
      <c r="M130" s="12"/>
      <c r="N130" s="12"/>
      <c r="O130" s="12"/>
      <c r="P130" s="12"/>
      <c r="Q130" s="12">
        <f t="shared" si="7"/>
        <v>400</v>
      </c>
    </row>
    <row r="131" spans="1:17" ht="15" customHeight="1">
      <c r="A131" s="285"/>
      <c r="B131" s="285"/>
      <c r="C131" s="302"/>
      <c r="D131" s="298" t="s">
        <v>1454</v>
      </c>
      <c r="E131" s="12">
        <v>1</v>
      </c>
      <c r="F131" s="12">
        <v>131832</v>
      </c>
      <c r="G131" s="15"/>
      <c r="H131" s="5"/>
      <c r="I131" s="5"/>
      <c r="J131" s="5"/>
      <c r="K131" s="12">
        <v>225</v>
      </c>
      <c r="L131" s="5"/>
      <c r="M131" s="12"/>
      <c r="N131" s="12"/>
      <c r="O131" s="12"/>
      <c r="P131" s="12"/>
      <c r="Q131" s="12">
        <f t="shared" si="7"/>
        <v>225</v>
      </c>
    </row>
    <row r="132" spans="1:17" ht="15" customHeight="1">
      <c r="A132" s="285"/>
      <c r="B132" s="285"/>
      <c r="C132" s="302"/>
      <c r="D132" s="298" t="s">
        <v>1455</v>
      </c>
      <c r="E132" s="12">
        <v>1</v>
      </c>
      <c r="F132" s="12">
        <v>131820</v>
      </c>
      <c r="G132" s="15">
        <v>100</v>
      </c>
      <c r="H132" s="5">
        <v>40</v>
      </c>
      <c r="I132" s="5">
        <v>300</v>
      </c>
      <c r="J132" s="5"/>
      <c r="K132" s="12">
        <v>1560</v>
      </c>
      <c r="L132" s="5"/>
      <c r="M132" s="12"/>
      <c r="N132" s="12">
        <v>500</v>
      </c>
      <c r="O132" s="12"/>
      <c r="P132" s="12"/>
      <c r="Q132" s="12">
        <f t="shared" si="7"/>
        <v>2500</v>
      </c>
    </row>
    <row r="133" spans="1:17" ht="15" customHeight="1">
      <c r="A133" s="285"/>
      <c r="B133" s="285"/>
      <c r="C133" s="302"/>
      <c r="D133" s="298" t="s">
        <v>1456</v>
      </c>
      <c r="E133" s="12"/>
      <c r="F133" s="12"/>
      <c r="G133" s="15"/>
      <c r="H133" s="5"/>
      <c r="I133" s="5"/>
      <c r="J133" s="5"/>
      <c r="K133" s="12"/>
      <c r="L133" s="5"/>
      <c r="M133" s="12"/>
      <c r="N133" s="12"/>
      <c r="O133" s="12"/>
      <c r="P133" s="12"/>
      <c r="Q133" s="12"/>
    </row>
    <row r="134" spans="1:17" ht="15" customHeight="1">
      <c r="A134" s="285"/>
      <c r="B134" s="285"/>
      <c r="C134" s="302"/>
      <c r="D134" s="298" t="s">
        <v>1457</v>
      </c>
      <c r="E134" s="294">
        <v>2</v>
      </c>
      <c r="F134" s="12">
        <v>131821</v>
      </c>
      <c r="G134" s="15"/>
      <c r="H134" s="5"/>
      <c r="I134" s="5"/>
      <c r="J134" s="5"/>
      <c r="K134" s="12">
        <v>7000</v>
      </c>
      <c r="L134" s="5"/>
      <c r="M134" s="12"/>
      <c r="N134" s="12"/>
      <c r="O134" s="12"/>
      <c r="P134" s="12"/>
      <c r="Q134" s="12">
        <f aca="true" t="shared" si="8" ref="Q134:Q162">SUM(G134:P134)</f>
        <v>7000</v>
      </c>
    </row>
    <row r="135" spans="1:17" ht="15" customHeight="1">
      <c r="A135" s="285"/>
      <c r="B135" s="285"/>
      <c r="C135" s="302"/>
      <c r="D135" s="298" t="s">
        <v>1458</v>
      </c>
      <c r="E135" s="294">
        <v>2</v>
      </c>
      <c r="F135" s="12">
        <v>131822</v>
      </c>
      <c r="G135" s="15"/>
      <c r="H135" s="5"/>
      <c r="I135" s="5"/>
      <c r="J135" s="5"/>
      <c r="K135" s="12">
        <v>450</v>
      </c>
      <c r="L135" s="5"/>
      <c r="M135" s="12"/>
      <c r="N135" s="12"/>
      <c r="O135" s="12"/>
      <c r="P135" s="12"/>
      <c r="Q135" s="12">
        <f t="shared" si="8"/>
        <v>450</v>
      </c>
    </row>
    <row r="136" spans="1:17" ht="15" customHeight="1">
      <c r="A136" s="285"/>
      <c r="B136" s="285"/>
      <c r="C136" s="302"/>
      <c r="D136" s="334" t="s">
        <v>1459</v>
      </c>
      <c r="E136" s="335">
        <v>2</v>
      </c>
      <c r="F136" s="12">
        <v>131823</v>
      </c>
      <c r="G136" s="15"/>
      <c r="H136" s="5"/>
      <c r="I136" s="5"/>
      <c r="J136" s="5"/>
      <c r="K136" s="12">
        <v>25000</v>
      </c>
      <c r="L136" s="5"/>
      <c r="M136" s="12"/>
      <c r="N136" s="12"/>
      <c r="O136" s="12"/>
      <c r="P136" s="12"/>
      <c r="Q136" s="12">
        <f t="shared" si="8"/>
        <v>25000</v>
      </c>
    </row>
    <row r="137" spans="1:17" ht="15" customHeight="1">
      <c r="A137" s="285"/>
      <c r="B137" s="285"/>
      <c r="C137" s="302"/>
      <c r="D137" s="334" t="s">
        <v>1460</v>
      </c>
      <c r="E137" s="335">
        <v>2</v>
      </c>
      <c r="F137" s="12">
        <v>131846</v>
      </c>
      <c r="G137" s="15"/>
      <c r="H137" s="5"/>
      <c r="I137" s="5"/>
      <c r="J137" s="5"/>
      <c r="K137" s="12">
        <v>5000</v>
      </c>
      <c r="L137" s="5"/>
      <c r="M137" s="12"/>
      <c r="N137" s="12"/>
      <c r="O137" s="12"/>
      <c r="P137" s="12"/>
      <c r="Q137" s="12">
        <f t="shared" si="8"/>
        <v>5000</v>
      </c>
    </row>
    <row r="138" spans="1:17" ht="15" customHeight="1">
      <c r="A138" s="285"/>
      <c r="B138" s="285"/>
      <c r="C138" s="302"/>
      <c r="D138" s="334" t="s">
        <v>1461</v>
      </c>
      <c r="E138" s="336">
        <v>2</v>
      </c>
      <c r="F138" s="12">
        <v>131824</v>
      </c>
      <c r="G138" s="15"/>
      <c r="H138" s="5"/>
      <c r="I138" s="5"/>
      <c r="J138" s="5"/>
      <c r="K138" s="12">
        <v>2250</v>
      </c>
      <c r="L138" s="5"/>
      <c r="M138" s="12"/>
      <c r="N138" s="12"/>
      <c r="O138" s="12"/>
      <c r="P138" s="12"/>
      <c r="Q138" s="12">
        <f t="shared" si="8"/>
        <v>2250</v>
      </c>
    </row>
    <row r="139" spans="1:17" ht="15" customHeight="1">
      <c r="A139" s="285"/>
      <c r="B139" s="285"/>
      <c r="C139" s="302"/>
      <c r="D139" s="334" t="s">
        <v>1462</v>
      </c>
      <c r="E139" s="336">
        <v>2</v>
      </c>
      <c r="F139" s="337">
        <v>131833</v>
      </c>
      <c r="G139" s="338"/>
      <c r="H139" s="5"/>
      <c r="I139" s="5"/>
      <c r="J139" s="5"/>
      <c r="K139" s="12">
        <v>2700</v>
      </c>
      <c r="L139" s="5"/>
      <c r="M139" s="12"/>
      <c r="N139" s="12"/>
      <c r="O139" s="12"/>
      <c r="P139" s="12"/>
      <c r="Q139" s="12">
        <f t="shared" si="8"/>
        <v>2700</v>
      </c>
    </row>
    <row r="140" spans="1:17" ht="15" customHeight="1">
      <c r="A140" s="285"/>
      <c r="B140" s="285"/>
      <c r="C140" s="302"/>
      <c r="D140" s="334" t="s">
        <v>1463</v>
      </c>
      <c r="E140" s="336">
        <v>2</v>
      </c>
      <c r="F140" s="337">
        <v>131834</v>
      </c>
      <c r="G140" s="338"/>
      <c r="H140" s="5"/>
      <c r="I140" s="5"/>
      <c r="J140" s="5"/>
      <c r="K140" s="12">
        <v>3600</v>
      </c>
      <c r="L140" s="5"/>
      <c r="M140" s="12"/>
      <c r="N140" s="12"/>
      <c r="O140" s="12"/>
      <c r="P140" s="12"/>
      <c r="Q140" s="12">
        <f t="shared" si="8"/>
        <v>3600</v>
      </c>
    </row>
    <row r="141" spans="1:17" ht="15" customHeight="1">
      <c r="A141" s="285"/>
      <c r="B141" s="285"/>
      <c r="C141" s="302"/>
      <c r="D141" s="334" t="s">
        <v>1464</v>
      </c>
      <c r="E141" s="336">
        <v>2</v>
      </c>
      <c r="F141" s="337">
        <v>131836</v>
      </c>
      <c r="G141" s="338"/>
      <c r="H141" s="5"/>
      <c r="I141" s="5"/>
      <c r="J141" s="5"/>
      <c r="K141" s="12">
        <v>9000</v>
      </c>
      <c r="L141" s="5"/>
      <c r="M141" s="12"/>
      <c r="N141" s="12"/>
      <c r="O141" s="12"/>
      <c r="P141" s="12"/>
      <c r="Q141" s="12">
        <f t="shared" si="8"/>
        <v>9000</v>
      </c>
    </row>
    <row r="142" spans="1:17" ht="15" customHeight="1">
      <c r="A142" s="285"/>
      <c r="B142" s="285"/>
      <c r="C142" s="302"/>
      <c r="D142" s="334" t="s">
        <v>1465</v>
      </c>
      <c r="E142" s="336">
        <v>2</v>
      </c>
      <c r="F142" s="337">
        <v>131837</v>
      </c>
      <c r="G142" s="338"/>
      <c r="H142" s="5"/>
      <c r="I142" s="5"/>
      <c r="J142" s="5"/>
      <c r="K142" s="12">
        <v>8000</v>
      </c>
      <c r="L142" s="5"/>
      <c r="M142" s="12"/>
      <c r="N142" s="12"/>
      <c r="O142" s="12"/>
      <c r="P142" s="12"/>
      <c r="Q142" s="12">
        <f t="shared" si="8"/>
        <v>8000</v>
      </c>
    </row>
    <row r="143" spans="1:17" ht="15" customHeight="1">
      <c r="A143" s="285"/>
      <c r="B143" s="285"/>
      <c r="C143" s="302"/>
      <c r="D143" s="334" t="s">
        <v>1466</v>
      </c>
      <c r="E143" s="336">
        <v>2</v>
      </c>
      <c r="F143" s="337">
        <v>131838</v>
      </c>
      <c r="G143" s="338"/>
      <c r="H143" s="5"/>
      <c r="I143" s="5"/>
      <c r="J143" s="5"/>
      <c r="K143" s="12">
        <v>19700</v>
      </c>
      <c r="L143" s="5"/>
      <c r="M143" s="12"/>
      <c r="N143" s="12"/>
      <c r="O143" s="12"/>
      <c r="P143" s="12"/>
      <c r="Q143" s="12">
        <f t="shared" si="8"/>
        <v>19700</v>
      </c>
    </row>
    <row r="144" spans="1:17" ht="15" customHeight="1">
      <c r="A144" s="285"/>
      <c r="B144" s="285"/>
      <c r="C144" s="302"/>
      <c r="D144" s="334" t="s">
        <v>1467</v>
      </c>
      <c r="E144" s="336">
        <v>2</v>
      </c>
      <c r="F144" s="337">
        <v>131840</v>
      </c>
      <c r="G144" s="338"/>
      <c r="H144" s="5"/>
      <c r="I144" s="5"/>
      <c r="J144" s="5"/>
      <c r="K144" s="12">
        <v>1350</v>
      </c>
      <c r="L144" s="5"/>
      <c r="M144" s="12"/>
      <c r="N144" s="12"/>
      <c r="O144" s="12"/>
      <c r="P144" s="12"/>
      <c r="Q144" s="12">
        <f t="shared" si="8"/>
        <v>1350</v>
      </c>
    </row>
    <row r="145" spans="1:17" ht="15" customHeight="1">
      <c r="A145" s="285"/>
      <c r="B145" s="285"/>
      <c r="C145" s="302"/>
      <c r="D145" s="334" t="s">
        <v>1468</v>
      </c>
      <c r="E145" s="336">
        <v>2</v>
      </c>
      <c r="F145" s="337">
        <v>131841</v>
      </c>
      <c r="G145" s="338"/>
      <c r="H145" s="5"/>
      <c r="I145" s="5"/>
      <c r="J145" s="5"/>
      <c r="K145" s="12">
        <v>450</v>
      </c>
      <c r="L145" s="5"/>
      <c r="M145" s="12"/>
      <c r="N145" s="12"/>
      <c r="O145" s="12"/>
      <c r="P145" s="12"/>
      <c r="Q145" s="12">
        <f t="shared" si="8"/>
        <v>450</v>
      </c>
    </row>
    <row r="146" spans="1:17" ht="15" customHeight="1">
      <c r="A146" s="285"/>
      <c r="B146" s="285"/>
      <c r="C146" s="302"/>
      <c r="D146" s="334" t="s">
        <v>1469</v>
      </c>
      <c r="E146" s="336">
        <v>2</v>
      </c>
      <c r="F146" s="337">
        <v>131842</v>
      </c>
      <c r="G146" s="338"/>
      <c r="H146" s="5"/>
      <c r="I146" s="5"/>
      <c r="J146" s="5"/>
      <c r="K146" s="12">
        <v>1000</v>
      </c>
      <c r="L146" s="5"/>
      <c r="M146" s="12"/>
      <c r="N146" s="12"/>
      <c r="O146" s="12"/>
      <c r="P146" s="12"/>
      <c r="Q146" s="12">
        <f t="shared" si="8"/>
        <v>1000</v>
      </c>
    </row>
    <row r="147" spans="1:17" ht="15" customHeight="1">
      <c r="A147" s="285"/>
      <c r="B147" s="285"/>
      <c r="C147" s="302"/>
      <c r="D147" s="334" t="s">
        <v>1470</v>
      </c>
      <c r="E147" s="336">
        <v>2</v>
      </c>
      <c r="F147" s="337">
        <v>131843</v>
      </c>
      <c r="G147" s="338"/>
      <c r="H147" s="5"/>
      <c r="I147" s="5"/>
      <c r="J147" s="5"/>
      <c r="K147" s="12">
        <v>2250</v>
      </c>
      <c r="L147" s="5"/>
      <c r="M147" s="12"/>
      <c r="N147" s="12"/>
      <c r="O147" s="12"/>
      <c r="P147" s="12"/>
      <c r="Q147" s="12">
        <f t="shared" si="8"/>
        <v>2250</v>
      </c>
    </row>
    <row r="148" spans="1:17" ht="15" customHeight="1">
      <c r="A148" s="285"/>
      <c r="B148" s="285"/>
      <c r="C148" s="285"/>
      <c r="D148" s="12" t="s">
        <v>1471</v>
      </c>
      <c r="E148" s="336">
        <v>2</v>
      </c>
      <c r="F148" s="337">
        <v>131847</v>
      </c>
      <c r="G148" s="338"/>
      <c r="H148" s="5"/>
      <c r="I148" s="5"/>
      <c r="J148" s="5"/>
      <c r="K148" s="12">
        <v>2750</v>
      </c>
      <c r="L148" s="5"/>
      <c r="M148" s="12"/>
      <c r="N148" s="12"/>
      <c r="O148" s="12"/>
      <c r="P148" s="12"/>
      <c r="Q148" s="12">
        <v>2750</v>
      </c>
    </row>
    <row r="149" spans="1:17" ht="15" customHeight="1">
      <c r="A149" s="285"/>
      <c r="B149" s="285"/>
      <c r="C149" s="285"/>
      <c r="D149" s="339" t="s">
        <v>1472</v>
      </c>
      <c r="E149" s="336">
        <v>2</v>
      </c>
      <c r="F149" s="337">
        <v>131848</v>
      </c>
      <c r="G149" s="338"/>
      <c r="H149" s="5"/>
      <c r="I149" s="5"/>
      <c r="J149" s="5"/>
      <c r="K149" s="12">
        <v>450</v>
      </c>
      <c r="L149" s="5"/>
      <c r="M149" s="12"/>
      <c r="N149" s="12"/>
      <c r="O149" s="12"/>
      <c r="P149" s="12"/>
      <c r="Q149" s="12">
        <f t="shared" si="8"/>
        <v>450</v>
      </c>
    </row>
    <row r="150" spans="1:17" ht="15" customHeight="1">
      <c r="A150" s="285"/>
      <c r="B150" s="285"/>
      <c r="C150" s="285"/>
      <c r="D150" s="339" t="s">
        <v>1473</v>
      </c>
      <c r="E150" s="336">
        <v>2</v>
      </c>
      <c r="F150" s="337">
        <v>131850</v>
      </c>
      <c r="G150" s="338"/>
      <c r="H150" s="5"/>
      <c r="I150" s="5"/>
      <c r="J150" s="5"/>
      <c r="K150" s="12">
        <v>900</v>
      </c>
      <c r="L150" s="5"/>
      <c r="M150" s="12"/>
      <c r="N150" s="12"/>
      <c r="O150" s="12"/>
      <c r="P150" s="12"/>
      <c r="Q150" s="12">
        <f t="shared" si="8"/>
        <v>900</v>
      </c>
    </row>
    <row r="151" spans="1:17" ht="15" customHeight="1">
      <c r="A151" s="285"/>
      <c r="B151" s="285"/>
      <c r="C151" s="285"/>
      <c r="D151" s="339" t="s">
        <v>1474</v>
      </c>
      <c r="E151" s="336">
        <v>2</v>
      </c>
      <c r="F151" s="337">
        <v>131851</v>
      </c>
      <c r="G151" s="338"/>
      <c r="H151" s="5"/>
      <c r="I151" s="5"/>
      <c r="J151" s="5"/>
      <c r="K151" s="12">
        <v>720</v>
      </c>
      <c r="L151" s="5"/>
      <c r="M151" s="12"/>
      <c r="N151" s="12"/>
      <c r="O151" s="12"/>
      <c r="P151" s="12"/>
      <c r="Q151" s="12">
        <f t="shared" si="8"/>
        <v>720</v>
      </c>
    </row>
    <row r="152" spans="1:17" ht="15" customHeight="1">
      <c r="A152" s="285"/>
      <c r="B152" s="285"/>
      <c r="C152" s="285"/>
      <c r="D152" s="327" t="s">
        <v>1475</v>
      </c>
      <c r="E152" s="336">
        <v>2</v>
      </c>
      <c r="F152" s="337">
        <v>131852</v>
      </c>
      <c r="G152" s="338"/>
      <c r="H152" s="5"/>
      <c r="I152" s="5"/>
      <c r="J152" s="5"/>
      <c r="K152" s="12">
        <v>4000</v>
      </c>
      <c r="L152" s="5"/>
      <c r="M152" s="12"/>
      <c r="N152" s="12"/>
      <c r="O152" s="12"/>
      <c r="P152" s="12"/>
      <c r="Q152" s="12">
        <f t="shared" si="8"/>
        <v>4000</v>
      </c>
    </row>
    <row r="153" spans="1:17" ht="40.5" customHeight="1">
      <c r="A153" s="285"/>
      <c r="B153" s="285"/>
      <c r="C153" s="285"/>
      <c r="D153" s="340" t="s">
        <v>1476</v>
      </c>
      <c r="E153" s="341">
        <v>2</v>
      </c>
      <c r="F153" s="40">
        <v>131853</v>
      </c>
      <c r="G153" s="338"/>
      <c r="H153" s="5"/>
      <c r="I153" s="5"/>
      <c r="J153" s="5"/>
      <c r="K153" s="12">
        <v>3000</v>
      </c>
      <c r="L153" s="5"/>
      <c r="M153" s="12"/>
      <c r="N153" s="12"/>
      <c r="O153" s="12"/>
      <c r="P153" s="12"/>
      <c r="Q153" s="12">
        <f t="shared" si="8"/>
        <v>3000</v>
      </c>
    </row>
    <row r="154" spans="1:17" ht="26.25" customHeight="1">
      <c r="A154" s="285"/>
      <c r="B154" s="285"/>
      <c r="C154" s="285"/>
      <c r="D154" s="340" t="s">
        <v>1477</v>
      </c>
      <c r="E154" s="341">
        <v>2</v>
      </c>
      <c r="F154" s="40">
        <v>131862</v>
      </c>
      <c r="G154" s="338"/>
      <c r="H154" s="5"/>
      <c r="I154" s="5"/>
      <c r="J154" s="5"/>
      <c r="K154" s="12">
        <v>2000</v>
      </c>
      <c r="L154" s="5"/>
      <c r="M154" s="12"/>
      <c r="N154" s="12"/>
      <c r="O154" s="12"/>
      <c r="P154" s="12"/>
      <c r="Q154" s="12">
        <f t="shared" si="8"/>
        <v>2000</v>
      </c>
    </row>
    <row r="155" spans="1:17" ht="24.75" customHeight="1">
      <c r="A155" s="285"/>
      <c r="B155" s="285"/>
      <c r="C155" s="285"/>
      <c r="D155" s="340" t="s">
        <v>1478</v>
      </c>
      <c r="E155" s="341">
        <v>2</v>
      </c>
      <c r="F155" s="40">
        <v>131863</v>
      </c>
      <c r="G155" s="338"/>
      <c r="H155" s="5"/>
      <c r="I155" s="5"/>
      <c r="J155" s="5"/>
      <c r="K155" s="12">
        <v>2500</v>
      </c>
      <c r="L155" s="5"/>
      <c r="M155" s="12"/>
      <c r="N155" s="12"/>
      <c r="O155" s="12"/>
      <c r="P155" s="12"/>
      <c r="Q155" s="12">
        <f t="shared" si="8"/>
        <v>2500</v>
      </c>
    </row>
    <row r="156" spans="1:17" ht="15" customHeight="1">
      <c r="A156" s="285"/>
      <c r="B156" s="285"/>
      <c r="C156" s="285"/>
      <c r="D156" s="12" t="s">
        <v>1479</v>
      </c>
      <c r="E156" s="336">
        <v>2</v>
      </c>
      <c r="F156" s="337">
        <v>131854</v>
      </c>
      <c r="G156" s="338"/>
      <c r="H156" s="5"/>
      <c r="I156" s="5"/>
      <c r="J156" s="5"/>
      <c r="K156" s="12">
        <v>9000</v>
      </c>
      <c r="L156" s="5"/>
      <c r="M156" s="12"/>
      <c r="N156" s="12"/>
      <c r="O156" s="12"/>
      <c r="P156" s="12"/>
      <c r="Q156" s="12">
        <f t="shared" si="8"/>
        <v>9000</v>
      </c>
    </row>
    <row r="157" spans="1:17" ht="15" customHeight="1">
      <c r="A157" s="285"/>
      <c r="B157" s="285"/>
      <c r="C157" s="285"/>
      <c r="D157" s="12" t="s">
        <v>1480</v>
      </c>
      <c r="E157" s="336">
        <v>2</v>
      </c>
      <c r="F157" s="337">
        <v>131856</v>
      </c>
      <c r="G157" s="338"/>
      <c r="H157" s="5"/>
      <c r="I157" s="5"/>
      <c r="J157" s="5"/>
      <c r="K157" s="12">
        <v>100</v>
      </c>
      <c r="L157" s="5"/>
      <c r="M157" s="12"/>
      <c r="N157" s="12"/>
      <c r="O157" s="12"/>
      <c r="P157" s="12"/>
      <c r="Q157" s="12">
        <f t="shared" si="8"/>
        <v>100</v>
      </c>
    </row>
    <row r="158" spans="1:17" ht="15" customHeight="1">
      <c r="A158" s="285"/>
      <c r="B158" s="285"/>
      <c r="C158" s="285"/>
      <c r="D158" s="342" t="s">
        <v>1481</v>
      </c>
      <c r="E158" s="336">
        <v>2</v>
      </c>
      <c r="F158" s="337">
        <v>131859</v>
      </c>
      <c r="G158" s="338"/>
      <c r="H158" s="5"/>
      <c r="I158" s="5"/>
      <c r="J158" s="5"/>
      <c r="K158" s="12">
        <v>100</v>
      </c>
      <c r="L158" s="5"/>
      <c r="M158" s="12"/>
      <c r="N158" s="12"/>
      <c r="O158" s="12"/>
      <c r="P158" s="12"/>
      <c r="Q158" s="12">
        <f t="shared" si="8"/>
        <v>100</v>
      </c>
    </row>
    <row r="159" spans="1:17" ht="15" customHeight="1">
      <c r="A159" s="285"/>
      <c r="B159" s="285"/>
      <c r="C159" s="285"/>
      <c r="D159" s="342" t="s">
        <v>1482</v>
      </c>
      <c r="E159" s="336">
        <v>2</v>
      </c>
      <c r="F159" s="337">
        <v>131860</v>
      </c>
      <c r="G159" s="338"/>
      <c r="H159" s="5"/>
      <c r="I159" s="5"/>
      <c r="J159" s="5"/>
      <c r="K159" s="12">
        <v>100</v>
      </c>
      <c r="L159" s="5"/>
      <c r="M159" s="12"/>
      <c r="N159" s="12"/>
      <c r="O159" s="12"/>
      <c r="P159" s="12"/>
      <c r="Q159" s="12">
        <f t="shared" si="8"/>
        <v>100</v>
      </c>
    </row>
    <row r="160" spans="1:17" ht="15" customHeight="1">
      <c r="A160" s="285"/>
      <c r="B160" s="285"/>
      <c r="C160" s="285"/>
      <c r="D160" s="342" t="s">
        <v>1483</v>
      </c>
      <c r="E160" s="336">
        <v>2</v>
      </c>
      <c r="F160" s="337">
        <v>131861</v>
      </c>
      <c r="G160" s="338"/>
      <c r="H160" s="5"/>
      <c r="I160" s="5"/>
      <c r="J160" s="5"/>
      <c r="K160" s="12">
        <v>100</v>
      </c>
      <c r="L160" s="5"/>
      <c r="M160" s="12"/>
      <c r="N160" s="12"/>
      <c r="O160" s="12"/>
      <c r="P160" s="12"/>
      <c r="Q160" s="12">
        <f t="shared" si="8"/>
        <v>100</v>
      </c>
    </row>
    <row r="161" spans="1:17" ht="15" customHeight="1">
      <c r="A161" s="285"/>
      <c r="B161" s="285"/>
      <c r="C161" s="285"/>
      <c r="D161" s="297" t="s">
        <v>1484</v>
      </c>
      <c r="E161" s="294">
        <v>2</v>
      </c>
      <c r="F161" s="12">
        <v>131829</v>
      </c>
      <c r="G161" s="328">
        <v>400</v>
      </c>
      <c r="H161" s="5">
        <v>250</v>
      </c>
      <c r="I161" s="5">
        <v>1543</v>
      </c>
      <c r="J161" s="5"/>
      <c r="K161" s="12">
        <v>1600</v>
      </c>
      <c r="L161" s="5"/>
      <c r="M161" s="12"/>
      <c r="N161" s="12"/>
      <c r="O161" s="12"/>
      <c r="P161" s="12"/>
      <c r="Q161" s="12">
        <f t="shared" si="8"/>
        <v>3793</v>
      </c>
    </row>
    <row r="162" spans="1:17" ht="15" customHeight="1">
      <c r="A162" s="285"/>
      <c r="B162" s="285"/>
      <c r="C162" s="285"/>
      <c r="D162" s="297" t="s">
        <v>730</v>
      </c>
      <c r="E162" s="294">
        <v>2</v>
      </c>
      <c r="F162" s="12">
        <v>131864</v>
      </c>
      <c r="G162" s="328"/>
      <c r="H162" s="5"/>
      <c r="I162" s="5"/>
      <c r="J162" s="5"/>
      <c r="K162" s="12">
        <v>4000</v>
      </c>
      <c r="L162" s="5"/>
      <c r="M162" s="12"/>
      <c r="N162" s="12"/>
      <c r="O162" s="12"/>
      <c r="P162" s="12"/>
      <c r="Q162" s="12">
        <f t="shared" si="8"/>
        <v>4000</v>
      </c>
    </row>
    <row r="163" spans="1:17" ht="15" customHeight="1">
      <c r="A163" s="285"/>
      <c r="B163" s="285"/>
      <c r="C163" s="285"/>
      <c r="D163" s="12" t="s">
        <v>1485</v>
      </c>
      <c r="E163" s="294"/>
      <c r="F163" s="12"/>
      <c r="G163" s="15"/>
      <c r="H163" s="5"/>
      <c r="I163" s="5"/>
      <c r="J163" s="5"/>
      <c r="K163" s="5"/>
      <c r="L163" s="5"/>
      <c r="M163" s="12"/>
      <c r="N163" s="12"/>
      <c r="O163" s="12"/>
      <c r="P163" s="12"/>
      <c r="Q163" s="12"/>
    </row>
    <row r="164" spans="1:17" ht="15" customHeight="1">
      <c r="A164" s="285"/>
      <c r="B164" s="285"/>
      <c r="C164" s="302"/>
      <c r="D164" s="298" t="s">
        <v>1486</v>
      </c>
      <c r="E164" s="294">
        <v>1</v>
      </c>
      <c r="F164" s="12">
        <v>131827</v>
      </c>
      <c r="G164" s="15"/>
      <c r="H164" s="5"/>
      <c r="I164" s="5">
        <v>36043</v>
      </c>
      <c r="J164" s="5"/>
      <c r="K164" s="5"/>
      <c r="L164" s="5"/>
      <c r="M164" s="12"/>
      <c r="N164" s="12"/>
      <c r="O164" s="12"/>
      <c r="P164" s="12"/>
      <c r="Q164" s="12">
        <f>SUM(G164:P164)</f>
        <v>36043</v>
      </c>
    </row>
    <row r="165" spans="1:17" ht="15" customHeight="1">
      <c r="A165" s="285"/>
      <c r="B165" s="285"/>
      <c r="C165" s="302"/>
      <c r="D165" s="298" t="s">
        <v>1487</v>
      </c>
      <c r="E165" s="12">
        <v>2</v>
      </c>
      <c r="F165" s="12">
        <v>131857</v>
      </c>
      <c r="G165" s="15"/>
      <c r="H165" s="5"/>
      <c r="I165" s="5"/>
      <c r="J165" s="5"/>
      <c r="K165" s="5">
        <v>13000</v>
      </c>
      <c r="L165" s="5"/>
      <c r="M165" s="12"/>
      <c r="N165" s="12"/>
      <c r="O165" s="12"/>
      <c r="P165" s="12"/>
      <c r="Q165" s="12">
        <f>SUM(G165:P165)</f>
        <v>13000</v>
      </c>
    </row>
    <row r="166" spans="1:17" ht="15" customHeight="1">
      <c r="A166" s="285"/>
      <c r="B166" s="285"/>
      <c r="C166" s="302"/>
      <c r="D166" s="343" t="s">
        <v>1488</v>
      </c>
      <c r="E166" s="12">
        <v>2</v>
      </c>
      <c r="F166" s="12">
        <v>131844</v>
      </c>
      <c r="G166" s="15"/>
      <c r="H166" s="5"/>
      <c r="I166" s="5"/>
      <c r="J166" s="5"/>
      <c r="K166" s="5">
        <v>24842</v>
      </c>
      <c r="L166" s="5"/>
      <c r="M166" s="12"/>
      <c r="N166" s="12"/>
      <c r="O166" s="12"/>
      <c r="P166" s="12"/>
      <c r="Q166" s="12">
        <f>SUM(G166:P166)</f>
        <v>24842</v>
      </c>
    </row>
    <row r="167" spans="1:17" ht="12" customHeight="1">
      <c r="A167" s="306"/>
      <c r="B167" s="306"/>
      <c r="C167" s="307"/>
      <c r="D167" s="308" t="s">
        <v>1489</v>
      </c>
      <c r="E167" s="309"/>
      <c r="F167" s="91"/>
      <c r="G167" s="344">
        <f aca="true" t="shared" si="9" ref="G167:Q167">SUM(G49:G166)</f>
        <v>4179</v>
      </c>
      <c r="H167" s="344">
        <f t="shared" si="9"/>
        <v>1712</v>
      </c>
      <c r="I167" s="344">
        <f t="shared" si="9"/>
        <v>62625</v>
      </c>
      <c r="J167" s="344">
        <f t="shared" si="9"/>
        <v>6750</v>
      </c>
      <c r="K167" s="344">
        <f t="shared" si="9"/>
        <v>649485</v>
      </c>
      <c r="L167" s="344">
        <f t="shared" si="9"/>
        <v>0</v>
      </c>
      <c r="M167" s="344">
        <f t="shared" si="9"/>
        <v>0</v>
      </c>
      <c r="N167" s="344">
        <f t="shared" si="9"/>
        <v>500</v>
      </c>
      <c r="O167" s="344">
        <f t="shared" si="9"/>
        <v>0</v>
      </c>
      <c r="P167" s="344">
        <f t="shared" si="9"/>
        <v>0</v>
      </c>
      <c r="Q167" s="344">
        <f t="shared" si="9"/>
        <v>725251</v>
      </c>
    </row>
    <row r="168" spans="1:17" ht="12" customHeight="1">
      <c r="A168" s="256"/>
      <c r="B168" s="256"/>
      <c r="C168" s="345"/>
      <c r="D168" s="333" t="s">
        <v>1365</v>
      </c>
      <c r="E168" s="14"/>
      <c r="F168" s="13"/>
      <c r="G168" s="346"/>
      <c r="H168" s="346"/>
      <c r="I168" s="346"/>
      <c r="J168" s="346"/>
      <c r="K168" s="346"/>
      <c r="L168" s="346"/>
      <c r="M168" s="346"/>
      <c r="N168" s="346"/>
      <c r="O168" s="346"/>
      <c r="P168" s="346"/>
      <c r="Q168" s="346"/>
    </row>
    <row r="169" spans="1:17" ht="15" customHeight="1">
      <c r="A169" s="256"/>
      <c r="B169" s="256"/>
      <c r="C169" s="348" t="s">
        <v>972</v>
      </c>
      <c r="D169" s="349" t="s">
        <v>1375</v>
      </c>
      <c r="E169" s="14"/>
      <c r="F169" s="13"/>
      <c r="G169" s="346"/>
      <c r="H169" s="346"/>
      <c r="I169" s="346"/>
      <c r="J169" s="346"/>
      <c r="K169" s="346"/>
      <c r="L169" s="346"/>
      <c r="M169" s="346"/>
      <c r="N169" s="346"/>
      <c r="O169" s="346"/>
      <c r="P169" s="346"/>
      <c r="Q169" s="346"/>
    </row>
    <row r="170" spans="1:17" ht="15" customHeight="1">
      <c r="A170" s="256"/>
      <c r="B170" s="256"/>
      <c r="C170" s="350" t="s">
        <v>1490</v>
      </c>
      <c r="D170" s="351" t="s">
        <v>1491</v>
      </c>
      <c r="E170" s="352"/>
      <c r="F170" s="13"/>
      <c r="G170" s="353"/>
      <c r="H170" s="353"/>
      <c r="I170" s="353"/>
      <c r="J170" s="353"/>
      <c r="K170" s="353"/>
      <c r="L170" s="353"/>
      <c r="M170" s="353"/>
      <c r="N170" s="353"/>
      <c r="O170" s="353"/>
      <c r="P170" s="353"/>
      <c r="Q170" s="353"/>
    </row>
    <row r="171" spans="1:17" ht="42.75" customHeight="1">
      <c r="A171" s="256"/>
      <c r="B171" s="256"/>
      <c r="C171" s="354" t="s">
        <v>1492</v>
      </c>
      <c r="D171" s="831" t="s">
        <v>1493</v>
      </c>
      <c r="E171" s="311"/>
      <c r="F171" s="12">
        <v>132903</v>
      </c>
      <c r="G171" s="15"/>
      <c r="H171" s="15"/>
      <c r="I171" s="15"/>
      <c r="J171" s="353"/>
      <c r="K171" s="353"/>
      <c r="L171" s="353"/>
      <c r="M171" s="353"/>
      <c r="N171" s="353">
        <v>13500</v>
      </c>
      <c r="O171" s="353"/>
      <c r="P171" s="353"/>
      <c r="Q171" s="353">
        <f aca="true" t="shared" si="10" ref="Q171:Q179">SUM(G171:P171)</f>
        <v>13500</v>
      </c>
    </row>
    <row r="172" spans="1:17" ht="16.5" customHeight="1">
      <c r="A172" s="256"/>
      <c r="B172" s="256"/>
      <c r="C172" s="354" t="s">
        <v>1494</v>
      </c>
      <c r="D172" s="832" t="s">
        <v>1495</v>
      </c>
      <c r="E172" s="311"/>
      <c r="F172" s="12">
        <v>134920</v>
      </c>
      <c r="G172" s="15"/>
      <c r="H172" s="15"/>
      <c r="I172" s="15"/>
      <c r="J172" s="353"/>
      <c r="K172" s="353"/>
      <c r="L172" s="353"/>
      <c r="M172" s="353"/>
      <c r="N172" s="353">
        <v>300</v>
      </c>
      <c r="O172" s="353"/>
      <c r="P172" s="353"/>
      <c r="Q172" s="353">
        <f t="shared" si="10"/>
        <v>300</v>
      </c>
    </row>
    <row r="173" spans="1:17" ht="16.5" customHeight="1">
      <c r="A173" s="256"/>
      <c r="B173" s="256"/>
      <c r="C173" s="354" t="s">
        <v>1496</v>
      </c>
      <c r="D173" s="324" t="s">
        <v>1497</v>
      </c>
      <c r="E173" s="355"/>
      <c r="F173" s="12">
        <v>134995</v>
      </c>
      <c r="G173" s="15"/>
      <c r="H173" s="15"/>
      <c r="I173" s="15"/>
      <c r="J173" s="353"/>
      <c r="K173" s="353"/>
      <c r="L173" s="353"/>
      <c r="M173" s="353"/>
      <c r="N173" s="353">
        <v>250</v>
      </c>
      <c r="O173" s="353"/>
      <c r="P173" s="353"/>
      <c r="Q173" s="353">
        <f t="shared" si="10"/>
        <v>250</v>
      </c>
    </row>
    <row r="174" spans="1:17" ht="16.5" customHeight="1">
      <c r="A174" s="256"/>
      <c r="B174" s="256"/>
      <c r="C174" s="354" t="s">
        <v>1498</v>
      </c>
      <c r="D174" s="356" t="s">
        <v>1499</v>
      </c>
      <c r="E174" s="355"/>
      <c r="F174" s="12">
        <v>132928</v>
      </c>
      <c r="G174" s="15"/>
      <c r="H174" s="15"/>
      <c r="I174" s="15"/>
      <c r="J174" s="353"/>
      <c r="K174" s="353"/>
      <c r="L174" s="353">
        <v>1300</v>
      </c>
      <c r="M174" s="353"/>
      <c r="N174" s="353"/>
      <c r="O174" s="353"/>
      <c r="P174" s="353"/>
      <c r="Q174" s="353">
        <f t="shared" si="10"/>
        <v>1300</v>
      </c>
    </row>
    <row r="175" spans="1:17" ht="16.5" customHeight="1">
      <c r="A175" s="256"/>
      <c r="B175" s="256"/>
      <c r="C175" s="354" t="s">
        <v>1500</v>
      </c>
      <c r="D175" s="356" t="s">
        <v>1501</v>
      </c>
      <c r="E175" s="355"/>
      <c r="F175" s="12">
        <v>132929</v>
      </c>
      <c r="G175" s="15"/>
      <c r="H175" s="15"/>
      <c r="I175" s="15"/>
      <c r="J175" s="353"/>
      <c r="K175" s="353"/>
      <c r="L175" s="353">
        <v>1779</v>
      </c>
      <c r="M175" s="353"/>
      <c r="N175" s="353"/>
      <c r="O175" s="353"/>
      <c r="P175" s="353"/>
      <c r="Q175" s="353">
        <f t="shared" si="10"/>
        <v>1779</v>
      </c>
    </row>
    <row r="176" spans="1:17" ht="16.5" customHeight="1">
      <c r="A176" s="256"/>
      <c r="B176" s="256"/>
      <c r="C176" s="354" t="s">
        <v>1502</v>
      </c>
      <c r="D176" s="357" t="s">
        <v>1503</v>
      </c>
      <c r="E176" s="311"/>
      <c r="F176" s="12">
        <v>132930</v>
      </c>
      <c r="G176" s="15"/>
      <c r="H176" s="15"/>
      <c r="I176" s="15"/>
      <c r="J176" s="353"/>
      <c r="K176" s="353"/>
      <c r="L176" s="353">
        <v>2381</v>
      </c>
      <c r="M176" s="353"/>
      <c r="N176" s="353"/>
      <c r="O176" s="353"/>
      <c r="P176" s="353"/>
      <c r="Q176" s="353">
        <f t="shared" si="10"/>
        <v>2381</v>
      </c>
    </row>
    <row r="177" spans="1:17" ht="27" customHeight="1">
      <c r="A177" s="256"/>
      <c r="B177" s="256"/>
      <c r="C177" s="354" t="s">
        <v>1504</v>
      </c>
      <c r="D177" s="414" t="s">
        <v>1505</v>
      </c>
      <c r="E177" s="311"/>
      <c r="F177" s="869">
        <v>134919</v>
      </c>
      <c r="G177" s="15"/>
      <c r="H177" s="15"/>
      <c r="I177" s="15"/>
      <c r="J177" s="353"/>
      <c r="K177" s="353"/>
      <c r="L177" s="353"/>
      <c r="M177" s="353">
        <v>500</v>
      </c>
      <c r="N177" s="353"/>
      <c r="O177" s="353"/>
      <c r="P177" s="353"/>
      <c r="Q177" s="353">
        <f t="shared" si="10"/>
        <v>500</v>
      </c>
    </row>
    <row r="178" spans="1:17" ht="25.5" customHeight="1">
      <c r="A178" s="256"/>
      <c r="B178" s="256"/>
      <c r="C178" s="354" t="s">
        <v>1506</v>
      </c>
      <c r="D178" s="324" t="s">
        <v>1507</v>
      </c>
      <c r="E178" s="311"/>
      <c r="F178" s="12">
        <v>132904</v>
      </c>
      <c r="G178" s="15"/>
      <c r="H178" s="15"/>
      <c r="I178" s="15"/>
      <c r="J178" s="353"/>
      <c r="K178" s="353"/>
      <c r="L178" s="353">
        <v>3000</v>
      </c>
      <c r="M178" s="353"/>
      <c r="N178" s="353"/>
      <c r="O178" s="353"/>
      <c r="P178" s="353"/>
      <c r="Q178" s="353">
        <f t="shared" si="10"/>
        <v>3000</v>
      </c>
    </row>
    <row r="179" spans="1:17" ht="18" customHeight="1">
      <c r="A179" s="256"/>
      <c r="B179" s="256"/>
      <c r="C179" s="354" t="s">
        <v>1508</v>
      </c>
      <c r="D179" s="324" t="s">
        <v>1509</v>
      </c>
      <c r="E179" s="311"/>
      <c r="F179" s="12">
        <v>134908</v>
      </c>
      <c r="G179" s="15"/>
      <c r="H179" s="15"/>
      <c r="I179" s="15"/>
      <c r="J179" s="353"/>
      <c r="K179" s="353"/>
      <c r="L179" s="353"/>
      <c r="M179" s="353">
        <v>2500</v>
      </c>
      <c r="N179" s="353"/>
      <c r="O179" s="353"/>
      <c r="P179" s="353"/>
      <c r="Q179" s="353">
        <f t="shared" si="10"/>
        <v>2500</v>
      </c>
    </row>
    <row r="180" spans="1:17" ht="15" customHeight="1">
      <c r="A180" s="256"/>
      <c r="B180" s="256"/>
      <c r="C180" s="345" t="s">
        <v>1510</v>
      </c>
      <c r="D180" s="358" t="s">
        <v>1511</v>
      </c>
      <c r="E180" s="311"/>
      <c r="F180" s="12"/>
      <c r="G180" s="15"/>
      <c r="H180" s="15"/>
      <c r="I180" s="15"/>
      <c r="J180" s="353"/>
      <c r="K180" s="353"/>
      <c r="L180" s="353"/>
      <c r="M180" s="353"/>
      <c r="N180" s="353"/>
      <c r="O180" s="353"/>
      <c r="P180" s="353"/>
      <c r="Q180" s="353"/>
    </row>
    <row r="181" spans="1:17" ht="26.25" customHeight="1">
      <c r="A181" s="256"/>
      <c r="B181" s="256"/>
      <c r="C181" s="359" t="s">
        <v>1512</v>
      </c>
      <c r="D181" s="658" t="s">
        <v>1513</v>
      </c>
      <c r="E181" s="311"/>
      <c r="F181" s="12">
        <v>134928</v>
      </c>
      <c r="G181" s="15"/>
      <c r="H181" s="15"/>
      <c r="I181" s="15"/>
      <c r="J181" s="353"/>
      <c r="K181" s="353"/>
      <c r="L181" s="353"/>
      <c r="M181" s="353"/>
      <c r="N181" s="353">
        <v>300</v>
      </c>
      <c r="O181" s="353"/>
      <c r="P181" s="353"/>
      <c r="Q181" s="353">
        <f>SUM(G181:P181)</f>
        <v>300</v>
      </c>
    </row>
    <row r="182" spans="1:17" ht="15" customHeight="1">
      <c r="A182" s="256"/>
      <c r="B182" s="256"/>
      <c r="C182" s="359" t="s">
        <v>1514</v>
      </c>
      <c r="D182" s="360" t="s">
        <v>1515</v>
      </c>
      <c r="E182" s="311"/>
      <c r="F182" s="12">
        <v>134914</v>
      </c>
      <c r="G182" s="15"/>
      <c r="H182" s="15"/>
      <c r="I182" s="15"/>
      <c r="J182" s="353"/>
      <c r="K182" s="353"/>
      <c r="L182" s="353"/>
      <c r="M182" s="353"/>
      <c r="N182" s="353">
        <v>500</v>
      </c>
      <c r="O182" s="353"/>
      <c r="P182" s="353"/>
      <c r="Q182" s="353">
        <f aca="true" t="shared" si="11" ref="Q182:Q188">SUM(L182:P182)</f>
        <v>500</v>
      </c>
    </row>
    <row r="183" spans="1:17" ht="15" customHeight="1">
      <c r="A183" s="256"/>
      <c r="B183" s="256"/>
      <c r="C183" s="359" t="s">
        <v>1516</v>
      </c>
      <c r="D183" s="324" t="s">
        <v>1517</v>
      </c>
      <c r="E183" s="311"/>
      <c r="F183" s="12">
        <v>132905</v>
      </c>
      <c r="G183" s="15"/>
      <c r="H183" s="15"/>
      <c r="I183" s="15"/>
      <c r="J183" s="353"/>
      <c r="K183" s="353"/>
      <c r="L183" s="353"/>
      <c r="M183" s="353"/>
      <c r="N183" s="353">
        <v>500</v>
      </c>
      <c r="O183" s="353"/>
      <c r="P183" s="353"/>
      <c r="Q183" s="353">
        <f t="shared" si="11"/>
        <v>500</v>
      </c>
    </row>
    <row r="184" spans="1:17" ht="15" customHeight="1">
      <c r="A184" s="256"/>
      <c r="B184" s="256"/>
      <c r="C184" s="359" t="s">
        <v>1518</v>
      </c>
      <c r="D184" s="324" t="s">
        <v>1519</v>
      </c>
      <c r="E184" s="311"/>
      <c r="F184" s="12">
        <v>134929</v>
      </c>
      <c r="G184" s="15"/>
      <c r="H184" s="15"/>
      <c r="I184" s="15"/>
      <c r="J184" s="353"/>
      <c r="K184" s="353"/>
      <c r="L184" s="353"/>
      <c r="M184" s="353"/>
      <c r="N184" s="353">
        <v>400</v>
      </c>
      <c r="O184" s="353"/>
      <c r="P184" s="353"/>
      <c r="Q184" s="353">
        <f t="shared" si="11"/>
        <v>400</v>
      </c>
    </row>
    <row r="185" spans="1:17" ht="21" customHeight="1">
      <c r="A185" s="256"/>
      <c r="B185" s="256"/>
      <c r="C185" s="359" t="s">
        <v>1520</v>
      </c>
      <c r="D185" s="414" t="s">
        <v>1521</v>
      </c>
      <c r="E185" s="311"/>
      <c r="F185" s="12">
        <v>132932</v>
      </c>
      <c r="G185" s="15"/>
      <c r="H185" s="15"/>
      <c r="I185" s="15"/>
      <c r="J185" s="353"/>
      <c r="K185" s="353"/>
      <c r="L185" s="353">
        <v>900</v>
      </c>
      <c r="M185" s="353"/>
      <c r="N185" s="353"/>
      <c r="O185" s="353"/>
      <c r="P185" s="353"/>
      <c r="Q185" s="353">
        <f t="shared" si="11"/>
        <v>900</v>
      </c>
    </row>
    <row r="186" spans="1:17" ht="26.25" customHeight="1">
      <c r="A186" s="256"/>
      <c r="B186" s="256"/>
      <c r="C186" s="359" t="s">
        <v>1522</v>
      </c>
      <c r="D186" s="389" t="s">
        <v>1523</v>
      </c>
      <c r="E186" s="311"/>
      <c r="F186" s="12">
        <v>134931</v>
      </c>
      <c r="G186" s="15"/>
      <c r="H186" s="15"/>
      <c r="I186" s="15"/>
      <c r="J186" s="353"/>
      <c r="K186" s="353"/>
      <c r="L186" s="353"/>
      <c r="M186" s="353"/>
      <c r="N186" s="353">
        <v>1500</v>
      </c>
      <c r="O186" s="353"/>
      <c r="P186" s="353"/>
      <c r="Q186" s="353">
        <f t="shared" si="11"/>
        <v>1500</v>
      </c>
    </row>
    <row r="187" spans="1:17" ht="18.75" customHeight="1">
      <c r="A187" s="256"/>
      <c r="B187" s="256"/>
      <c r="C187" s="359" t="s">
        <v>1524</v>
      </c>
      <c r="D187" s="833" t="s">
        <v>731</v>
      </c>
      <c r="E187" s="311"/>
      <c r="F187" s="12">
        <v>134930</v>
      </c>
      <c r="G187" s="15"/>
      <c r="H187" s="15"/>
      <c r="I187" s="15"/>
      <c r="J187" s="353"/>
      <c r="K187" s="353"/>
      <c r="L187" s="353"/>
      <c r="M187" s="353">
        <v>2500</v>
      </c>
      <c r="N187" s="353"/>
      <c r="O187" s="353"/>
      <c r="P187" s="353"/>
      <c r="Q187" s="353">
        <f t="shared" si="11"/>
        <v>2500</v>
      </c>
    </row>
    <row r="188" spans="1:17" ht="18.75" customHeight="1">
      <c r="A188" s="256"/>
      <c r="B188" s="256"/>
      <c r="C188" s="359" t="s">
        <v>1525</v>
      </c>
      <c r="D188" s="833" t="s">
        <v>803</v>
      </c>
      <c r="E188" s="311"/>
      <c r="F188" s="12">
        <v>132933</v>
      </c>
      <c r="G188" s="15"/>
      <c r="H188" s="15"/>
      <c r="I188" s="15"/>
      <c r="J188" s="353"/>
      <c r="K188" s="353"/>
      <c r="L188" s="353">
        <v>1200</v>
      </c>
      <c r="M188" s="353"/>
      <c r="N188" s="353"/>
      <c r="O188" s="353"/>
      <c r="P188" s="353"/>
      <c r="Q188" s="353">
        <f t="shared" si="11"/>
        <v>1200</v>
      </c>
    </row>
    <row r="189" spans="1:17" ht="15" customHeight="1">
      <c r="A189" s="256"/>
      <c r="B189" s="256"/>
      <c r="C189" s="361" t="s">
        <v>1526</v>
      </c>
      <c r="D189" s="362" t="s">
        <v>1527</v>
      </c>
      <c r="E189" s="311"/>
      <c r="F189" s="12"/>
      <c r="G189" s="15"/>
      <c r="H189" s="15"/>
      <c r="I189" s="15"/>
      <c r="J189" s="353"/>
      <c r="K189" s="353"/>
      <c r="L189" s="353"/>
      <c r="M189" s="353"/>
      <c r="N189" s="353"/>
      <c r="O189" s="353"/>
      <c r="P189" s="353"/>
      <c r="Q189" s="353"/>
    </row>
    <row r="190" spans="1:17" ht="22.5" customHeight="1">
      <c r="A190" s="256"/>
      <c r="B190" s="256"/>
      <c r="C190" s="363" t="s">
        <v>1528</v>
      </c>
      <c r="D190" s="324" t="s">
        <v>1529</v>
      </c>
      <c r="E190" s="14"/>
      <c r="F190" s="12">
        <v>132992</v>
      </c>
      <c r="G190" s="15"/>
      <c r="H190" s="15"/>
      <c r="I190" s="15"/>
      <c r="J190" s="353"/>
      <c r="K190" s="353"/>
      <c r="L190" s="353"/>
      <c r="M190" s="353"/>
      <c r="N190" s="353">
        <v>200</v>
      </c>
      <c r="O190" s="353"/>
      <c r="P190" s="353"/>
      <c r="Q190" s="353">
        <f>SUM(M190:P190)</f>
        <v>200</v>
      </c>
    </row>
    <row r="191" spans="1:17" ht="15" customHeight="1">
      <c r="A191" s="256"/>
      <c r="B191" s="256"/>
      <c r="C191" s="364" t="s">
        <v>971</v>
      </c>
      <c r="D191" s="348" t="s">
        <v>1383</v>
      </c>
      <c r="E191" s="14"/>
      <c r="F191" s="12"/>
      <c r="G191" s="15"/>
      <c r="H191" s="15"/>
      <c r="I191" s="15"/>
      <c r="J191" s="353"/>
      <c r="K191" s="353"/>
      <c r="L191" s="353"/>
      <c r="M191" s="353"/>
      <c r="N191" s="353"/>
      <c r="O191" s="353"/>
      <c r="P191" s="353"/>
      <c r="Q191" s="353"/>
    </row>
    <row r="192" spans="1:17" ht="24" customHeight="1">
      <c r="A192" s="256"/>
      <c r="B192" s="256"/>
      <c r="C192" s="302" t="s">
        <v>1530</v>
      </c>
      <c r="D192" s="324" t="s">
        <v>1531</v>
      </c>
      <c r="E192" s="14"/>
      <c r="F192" s="12">
        <v>132909</v>
      </c>
      <c r="G192" s="15"/>
      <c r="H192" s="15"/>
      <c r="I192" s="15"/>
      <c r="J192" s="353"/>
      <c r="K192" s="353"/>
      <c r="L192" s="353">
        <v>500</v>
      </c>
      <c r="M192" s="353"/>
      <c r="N192" s="353"/>
      <c r="O192" s="353"/>
      <c r="P192" s="353"/>
      <c r="Q192" s="353">
        <f>SUM(G192:P192)</f>
        <v>500</v>
      </c>
    </row>
    <row r="193" spans="1:17" ht="17.25" customHeight="1">
      <c r="A193" s="256"/>
      <c r="B193" s="256"/>
      <c r="C193" s="302" t="s">
        <v>1532</v>
      </c>
      <c r="D193" s="324" t="s">
        <v>1533</v>
      </c>
      <c r="E193" s="14"/>
      <c r="F193" s="12">
        <v>132921</v>
      </c>
      <c r="G193" s="15"/>
      <c r="H193" s="15"/>
      <c r="I193" s="15"/>
      <c r="J193" s="353"/>
      <c r="K193" s="353"/>
      <c r="L193" s="353">
        <v>700</v>
      </c>
      <c r="M193" s="353"/>
      <c r="N193" s="353"/>
      <c r="O193" s="353"/>
      <c r="P193" s="353"/>
      <c r="Q193" s="353">
        <f>SUM(G193:P193)</f>
        <v>700</v>
      </c>
    </row>
    <row r="194" spans="1:17" ht="17.25" customHeight="1">
      <c r="A194" s="256"/>
      <c r="B194" s="256"/>
      <c r="C194" s="302" t="s">
        <v>740</v>
      </c>
      <c r="D194" s="298" t="s">
        <v>1534</v>
      </c>
      <c r="E194" s="14"/>
      <c r="F194" s="12">
        <v>134932</v>
      </c>
      <c r="G194" s="15"/>
      <c r="H194" s="15"/>
      <c r="I194" s="15"/>
      <c r="J194" s="353"/>
      <c r="K194" s="353"/>
      <c r="L194" s="353"/>
      <c r="M194" s="353">
        <v>11000</v>
      </c>
      <c r="N194" s="353"/>
      <c r="O194" s="353"/>
      <c r="P194" s="353"/>
      <c r="Q194" s="353">
        <f>SUM(G194:P194)</f>
        <v>11000</v>
      </c>
    </row>
    <row r="195" spans="1:17" ht="15" customHeight="1">
      <c r="A195" s="256"/>
      <c r="B195" s="256"/>
      <c r="C195" s="366" t="s">
        <v>973</v>
      </c>
      <c r="D195" s="348" t="s">
        <v>21</v>
      </c>
      <c r="E195" s="311"/>
      <c r="F195" s="12"/>
      <c r="G195" s="15"/>
      <c r="H195" s="15"/>
      <c r="I195" s="15"/>
      <c r="J195" s="353"/>
      <c r="K195" s="353"/>
      <c r="L195" s="353"/>
      <c r="M195" s="353"/>
      <c r="N195" s="353"/>
      <c r="O195" s="353"/>
      <c r="P195" s="353"/>
      <c r="Q195" s="353"/>
    </row>
    <row r="196" spans="1:17" ht="15" customHeight="1">
      <c r="A196" s="256"/>
      <c r="B196" s="256"/>
      <c r="C196" s="363" t="s">
        <v>22</v>
      </c>
      <c r="D196" s="324" t="s">
        <v>23</v>
      </c>
      <c r="E196" s="311"/>
      <c r="F196" s="12">
        <v>134999</v>
      </c>
      <c r="G196" s="15"/>
      <c r="H196" s="15"/>
      <c r="I196" s="15"/>
      <c r="J196" s="353"/>
      <c r="K196" s="353"/>
      <c r="L196" s="353"/>
      <c r="M196" s="353"/>
      <c r="N196" s="353">
        <v>500</v>
      </c>
      <c r="O196" s="353"/>
      <c r="P196" s="353"/>
      <c r="Q196" s="353">
        <f aca="true" t="shared" si="12" ref="Q196:Q201">SUM(G196:P196)</f>
        <v>500</v>
      </c>
    </row>
    <row r="197" spans="1:17" ht="15" customHeight="1">
      <c r="A197" s="256"/>
      <c r="B197" s="256"/>
      <c r="C197" s="363" t="s">
        <v>24</v>
      </c>
      <c r="D197" s="324" t="s">
        <v>25</v>
      </c>
      <c r="E197" s="311"/>
      <c r="F197" s="12">
        <v>134926</v>
      </c>
      <c r="G197" s="15"/>
      <c r="H197" s="15"/>
      <c r="I197" s="15"/>
      <c r="J197" s="353"/>
      <c r="K197" s="353"/>
      <c r="L197" s="353"/>
      <c r="M197" s="353">
        <v>1000</v>
      </c>
      <c r="N197" s="353"/>
      <c r="O197" s="353"/>
      <c r="P197" s="353"/>
      <c r="Q197" s="353">
        <f t="shared" si="12"/>
        <v>1000</v>
      </c>
    </row>
    <row r="198" spans="1:17" ht="25.5">
      <c r="A198" s="256"/>
      <c r="B198" s="256"/>
      <c r="C198" s="363" t="s">
        <v>189</v>
      </c>
      <c r="D198" s="440" t="s">
        <v>26</v>
      </c>
      <c r="E198" s="311"/>
      <c r="F198" s="12">
        <v>134933</v>
      </c>
      <c r="G198" s="15"/>
      <c r="H198" s="15"/>
      <c r="I198" s="15"/>
      <c r="J198" s="353"/>
      <c r="K198" s="353"/>
      <c r="L198" s="353"/>
      <c r="M198" s="353">
        <v>3800</v>
      </c>
      <c r="N198" s="353"/>
      <c r="O198" s="353"/>
      <c r="P198" s="353"/>
      <c r="Q198" s="353">
        <f t="shared" si="12"/>
        <v>3800</v>
      </c>
    </row>
    <row r="199" spans="1:17" ht="12.75">
      <c r="A199" s="256"/>
      <c r="B199" s="256"/>
      <c r="C199" s="721" t="s">
        <v>191</v>
      </c>
      <c r="D199" s="440" t="s">
        <v>733</v>
      </c>
      <c r="E199" s="311"/>
      <c r="F199" s="12">
        <v>134936</v>
      </c>
      <c r="G199" s="15"/>
      <c r="H199" s="15"/>
      <c r="I199" s="15"/>
      <c r="J199" s="353"/>
      <c r="K199" s="353"/>
      <c r="L199" s="353"/>
      <c r="M199" s="353">
        <v>4500</v>
      </c>
      <c r="N199" s="353"/>
      <c r="O199" s="353"/>
      <c r="P199" s="353"/>
      <c r="Q199" s="353">
        <f t="shared" si="12"/>
        <v>4500</v>
      </c>
    </row>
    <row r="200" spans="1:17" ht="13.5">
      <c r="A200" s="256"/>
      <c r="B200" s="256"/>
      <c r="C200" s="256" t="s">
        <v>974</v>
      </c>
      <c r="D200" s="720" t="s">
        <v>799</v>
      </c>
      <c r="E200" s="311"/>
      <c r="F200" s="12"/>
      <c r="G200" s="15"/>
      <c r="H200" s="15"/>
      <c r="I200" s="15"/>
      <c r="J200" s="353"/>
      <c r="K200" s="353"/>
      <c r="L200" s="353"/>
      <c r="M200" s="353"/>
      <c r="N200" s="353"/>
      <c r="O200" s="353"/>
      <c r="P200" s="353"/>
      <c r="Q200" s="353">
        <f t="shared" si="12"/>
        <v>0</v>
      </c>
    </row>
    <row r="201" spans="1:17" ht="25.5">
      <c r="A201" s="256"/>
      <c r="B201" s="256"/>
      <c r="C201" s="285" t="s">
        <v>206</v>
      </c>
      <c r="D201" s="440" t="s">
        <v>800</v>
      </c>
      <c r="E201" s="311"/>
      <c r="F201" s="10">
        <v>132924</v>
      </c>
      <c r="G201" s="15"/>
      <c r="H201" s="15"/>
      <c r="I201" s="15"/>
      <c r="J201" s="353"/>
      <c r="K201" s="353"/>
      <c r="L201" s="353"/>
      <c r="M201" s="353"/>
      <c r="N201" s="353">
        <v>1500</v>
      </c>
      <c r="O201" s="353"/>
      <c r="P201" s="353"/>
      <c r="Q201" s="353">
        <f t="shared" si="12"/>
        <v>1500</v>
      </c>
    </row>
    <row r="202" spans="1:17" ht="15" customHeight="1">
      <c r="A202" s="256"/>
      <c r="B202" s="256"/>
      <c r="C202" s="345" t="s">
        <v>961</v>
      </c>
      <c r="D202" s="367" t="s">
        <v>1368</v>
      </c>
      <c r="E202" s="14"/>
      <c r="F202" s="13"/>
      <c r="G202" s="15"/>
      <c r="H202" s="15"/>
      <c r="I202" s="15"/>
      <c r="J202" s="353"/>
      <c r="K202" s="353"/>
      <c r="L202" s="353"/>
      <c r="M202" s="353"/>
      <c r="N202" s="353"/>
      <c r="O202" s="353"/>
      <c r="P202" s="353"/>
      <c r="Q202" s="353"/>
    </row>
    <row r="203" spans="1:17" ht="16.5" customHeight="1">
      <c r="A203" s="256"/>
      <c r="B203" s="256"/>
      <c r="C203" s="302" t="s">
        <v>27</v>
      </c>
      <c r="D203" s="368" t="s">
        <v>28</v>
      </c>
      <c r="E203" s="311"/>
      <c r="F203" s="12">
        <v>132990</v>
      </c>
      <c r="G203" s="15"/>
      <c r="H203" s="15"/>
      <c r="I203" s="15"/>
      <c r="J203" s="353"/>
      <c r="K203" s="353"/>
      <c r="L203" s="353">
        <v>1000</v>
      </c>
      <c r="M203" s="353"/>
      <c r="N203" s="353"/>
      <c r="O203" s="353"/>
      <c r="P203" s="353"/>
      <c r="Q203" s="353">
        <f aca="true" t="shared" si="13" ref="Q203:Q211">SUM(G203:P203)</f>
        <v>1000</v>
      </c>
    </row>
    <row r="204" spans="1:17" ht="15.75" customHeight="1">
      <c r="A204" s="256"/>
      <c r="B204" s="256"/>
      <c r="C204" s="302" t="s">
        <v>29</v>
      </c>
      <c r="D204" s="324" t="s">
        <v>30</v>
      </c>
      <c r="E204" s="370"/>
      <c r="F204" s="12">
        <v>132927</v>
      </c>
      <c r="G204" s="15"/>
      <c r="H204" s="15"/>
      <c r="I204" s="15"/>
      <c r="J204" s="353"/>
      <c r="K204" s="353"/>
      <c r="L204" s="353"/>
      <c r="M204" s="353">
        <v>371</v>
      </c>
      <c r="N204" s="353"/>
      <c r="O204" s="353"/>
      <c r="P204" s="353"/>
      <c r="Q204" s="353">
        <f t="shared" si="13"/>
        <v>371</v>
      </c>
    </row>
    <row r="205" spans="1:17" ht="27.75" customHeight="1">
      <c r="A205" s="256"/>
      <c r="B205" s="256"/>
      <c r="C205" s="302" t="s">
        <v>31</v>
      </c>
      <c r="D205" s="834" t="s">
        <v>32</v>
      </c>
      <c r="E205" s="371"/>
      <c r="F205" s="12">
        <v>132915</v>
      </c>
      <c r="G205" s="15"/>
      <c r="H205" s="15"/>
      <c r="I205" s="15"/>
      <c r="J205" s="353"/>
      <c r="K205" s="353"/>
      <c r="L205" s="353"/>
      <c r="M205" s="353"/>
      <c r="N205" s="353">
        <v>5500</v>
      </c>
      <c r="O205" s="353"/>
      <c r="P205" s="353"/>
      <c r="Q205" s="353">
        <f t="shared" si="13"/>
        <v>5500</v>
      </c>
    </row>
    <row r="206" spans="1:17" ht="26.25" customHeight="1">
      <c r="A206" s="256"/>
      <c r="B206" s="256"/>
      <c r="C206" s="302" t="s">
        <v>33</v>
      </c>
      <c r="D206" s="324" t="s">
        <v>34</v>
      </c>
      <c r="E206" s="14"/>
      <c r="F206" s="12">
        <v>134910</v>
      </c>
      <c r="G206" s="15"/>
      <c r="H206" s="15"/>
      <c r="I206" s="15"/>
      <c r="J206" s="353"/>
      <c r="K206" s="353"/>
      <c r="L206" s="353"/>
      <c r="M206" s="353">
        <v>3620</v>
      </c>
      <c r="N206" s="353"/>
      <c r="O206" s="353"/>
      <c r="P206" s="353"/>
      <c r="Q206" s="353">
        <f t="shared" si="13"/>
        <v>3620</v>
      </c>
    </row>
    <row r="207" spans="1:17" ht="14.25" customHeight="1">
      <c r="A207" s="256"/>
      <c r="B207" s="256"/>
      <c r="C207" s="302" t="s">
        <v>35</v>
      </c>
      <c r="D207" s="324" t="s">
        <v>36</v>
      </c>
      <c r="E207" s="371"/>
      <c r="F207" s="12">
        <v>134923</v>
      </c>
      <c r="G207" s="15"/>
      <c r="H207" s="15"/>
      <c r="I207" s="15"/>
      <c r="J207" s="353"/>
      <c r="K207" s="353"/>
      <c r="L207" s="353"/>
      <c r="M207" s="353">
        <v>2146</v>
      </c>
      <c r="N207" s="353"/>
      <c r="O207" s="353"/>
      <c r="P207" s="353"/>
      <c r="Q207" s="353">
        <f t="shared" si="13"/>
        <v>2146</v>
      </c>
    </row>
    <row r="208" spans="1:17" ht="25.5" customHeight="1">
      <c r="A208" s="256"/>
      <c r="B208" s="256"/>
      <c r="C208" s="302" t="s">
        <v>37</v>
      </c>
      <c r="D208" s="324" t="s">
        <v>38</v>
      </c>
      <c r="E208" s="370"/>
      <c r="F208" s="12">
        <v>134927</v>
      </c>
      <c r="G208" s="15"/>
      <c r="H208" s="15"/>
      <c r="I208" s="15"/>
      <c r="J208" s="353"/>
      <c r="K208" s="353"/>
      <c r="L208" s="353"/>
      <c r="M208" s="353">
        <v>11160</v>
      </c>
      <c r="N208" s="353"/>
      <c r="O208" s="353"/>
      <c r="P208" s="353"/>
      <c r="Q208" s="353">
        <f t="shared" si="13"/>
        <v>11160</v>
      </c>
    </row>
    <row r="209" spans="1:17" ht="18.75" customHeight="1">
      <c r="A209" s="256"/>
      <c r="B209" s="256"/>
      <c r="C209" s="302" t="s">
        <v>39</v>
      </c>
      <c r="D209" s="372" t="s">
        <v>40</v>
      </c>
      <c r="E209" s="373"/>
      <c r="F209" s="12">
        <v>134996</v>
      </c>
      <c r="G209" s="15"/>
      <c r="H209" s="15"/>
      <c r="I209" s="15"/>
      <c r="J209" s="353"/>
      <c r="K209" s="353"/>
      <c r="L209" s="353"/>
      <c r="M209" s="353">
        <v>200</v>
      </c>
      <c r="N209" s="353"/>
      <c r="O209" s="353"/>
      <c r="P209" s="353"/>
      <c r="Q209" s="353">
        <f t="shared" si="13"/>
        <v>200</v>
      </c>
    </row>
    <row r="210" spans="1:17" ht="18" customHeight="1">
      <c r="A210" s="256"/>
      <c r="B210" s="256"/>
      <c r="C210" s="302" t="s">
        <v>41</v>
      </c>
      <c r="D210" s="324" t="s">
        <v>42</v>
      </c>
      <c r="E210" s="371"/>
      <c r="F210" s="12">
        <v>132999</v>
      </c>
      <c r="G210" s="15"/>
      <c r="H210" s="15"/>
      <c r="I210" s="15"/>
      <c r="J210" s="353"/>
      <c r="K210" s="353"/>
      <c r="L210" s="353">
        <v>100</v>
      </c>
      <c r="M210" s="353"/>
      <c r="N210" s="353"/>
      <c r="O210" s="353"/>
      <c r="P210" s="353"/>
      <c r="Q210" s="353">
        <f t="shared" si="13"/>
        <v>100</v>
      </c>
    </row>
    <row r="211" spans="1:17" ht="18" customHeight="1">
      <c r="A211" s="256"/>
      <c r="B211" s="256"/>
      <c r="C211" s="302" t="s">
        <v>43</v>
      </c>
      <c r="D211" s="324" t="s">
        <v>44</v>
      </c>
      <c r="E211" s="371"/>
      <c r="F211" s="12">
        <v>132926</v>
      </c>
      <c r="G211" s="15"/>
      <c r="H211" s="15"/>
      <c r="I211" s="15"/>
      <c r="J211" s="353"/>
      <c r="K211" s="353"/>
      <c r="L211" s="353">
        <v>1000</v>
      </c>
      <c r="M211" s="353"/>
      <c r="N211" s="353"/>
      <c r="O211" s="353"/>
      <c r="P211" s="353"/>
      <c r="Q211" s="353">
        <f t="shared" si="13"/>
        <v>1000</v>
      </c>
    </row>
    <row r="212" spans="1:17" ht="18.75" customHeight="1">
      <c r="A212" s="306"/>
      <c r="B212" s="306"/>
      <c r="C212" s="307"/>
      <c r="D212" s="269" t="s">
        <v>1206</v>
      </c>
      <c r="E212" s="309"/>
      <c r="F212" s="91"/>
      <c r="G212" s="344">
        <f aca="true" t="shared" si="14" ref="G212:Q212">SUM(G167:G211)</f>
        <v>4179</v>
      </c>
      <c r="H212" s="344">
        <f t="shared" si="14"/>
        <v>1712</v>
      </c>
      <c r="I212" s="344">
        <f t="shared" si="14"/>
        <v>62625</v>
      </c>
      <c r="J212" s="344">
        <f t="shared" si="14"/>
        <v>6750</v>
      </c>
      <c r="K212" s="344">
        <f t="shared" si="14"/>
        <v>649485</v>
      </c>
      <c r="L212" s="344">
        <f t="shared" si="14"/>
        <v>13860</v>
      </c>
      <c r="M212" s="344">
        <f t="shared" si="14"/>
        <v>43297</v>
      </c>
      <c r="N212" s="344">
        <f t="shared" si="14"/>
        <v>25450</v>
      </c>
      <c r="O212" s="344">
        <f t="shared" si="14"/>
        <v>0</v>
      </c>
      <c r="P212" s="344">
        <f t="shared" si="14"/>
        <v>0</v>
      </c>
      <c r="Q212" s="344">
        <f t="shared" si="14"/>
        <v>807358</v>
      </c>
    </row>
    <row r="213" spans="1:17" ht="12.75" customHeight="1">
      <c r="A213" s="256">
        <v>1</v>
      </c>
      <c r="B213" s="256">
        <v>14</v>
      </c>
      <c r="C213" s="345"/>
      <c r="D213" s="367" t="s">
        <v>1087</v>
      </c>
      <c r="E213" s="14"/>
      <c r="F213" s="13"/>
      <c r="G213" s="13"/>
      <c r="H213" s="5"/>
      <c r="I213" s="5"/>
      <c r="J213" s="5"/>
      <c r="K213" s="5"/>
      <c r="L213" s="5"/>
      <c r="M213" s="13"/>
      <c r="N213" s="13"/>
      <c r="O213" s="13"/>
      <c r="P213" s="13"/>
      <c r="Q213" s="13"/>
    </row>
    <row r="214" spans="1:17" ht="12.75" customHeight="1">
      <c r="A214" s="256"/>
      <c r="B214" s="256"/>
      <c r="C214" s="345"/>
      <c r="D214" s="264" t="s">
        <v>1207</v>
      </c>
      <c r="E214" s="14"/>
      <c r="F214" s="13"/>
      <c r="G214" s="13"/>
      <c r="H214" s="5"/>
      <c r="I214" s="5"/>
      <c r="J214" s="5"/>
      <c r="K214" s="5"/>
      <c r="L214" s="5"/>
      <c r="M214" s="13"/>
      <c r="N214" s="13"/>
      <c r="O214" s="13"/>
      <c r="P214" s="13"/>
      <c r="Q214" s="13"/>
    </row>
    <row r="215" spans="1:17" ht="12.75" customHeight="1">
      <c r="A215" s="256"/>
      <c r="B215" s="256"/>
      <c r="C215" s="345"/>
      <c r="D215" s="374" t="s">
        <v>45</v>
      </c>
      <c r="E215" s="12">
        <v>1</v>
      </c>
      <c r="F215" s="12">
        <v>171918</v>
      </c>
      <c r="G215" s="12"/>
      <c r="H215" s="5"/>
      <c r="I215" s="5">
        <v>1104</v>
      </c>
      <c r="J215" s="5"/>
      <c r="K215" s="5"/>
      <c r="L215" s="5"/>
      <c r="M215" s="12"/>
      <c r="N215" s="12"/>
      <c r="O215" s="12"/>
      <c r="P215" s="12"/>
      <c r="Q215" s="12">
        <f>SUM(G215:P215)</f>
        <v>1104</v>
      </c>
    </row>
    <row r="216" spans="1:17" ht="30" customHeight="1">
      <c r="A216" s="256"/>
      <c r="B216" s="256"/>
      <c r="C216" s="345"/>
      <c r="D216" s="262" t="s">
        <v>46</v>
      </c>
      <c r="E216" s="12">
        <v>1</v>
      </c>
      <c r="F216" s="12">
        <v>171922</v>
      </c>
      <c r="G216" s="12"/>
      <c r="H216" s="5"/>
      <c r="I216" s="5">
        <v>2422</v>
      </c>
      <c r="J216" s="5"/>
      <c r="K216" s="5"/>
      <c r="L216" s="5"/>
      <c r="M216" s="12"/>
      <c r="N216" s="12"/>
      <c r="O216" s="12"/>
      <c r="P216" s="12"/>
      <c r="Q216" s="12">
        <f>SUM(G216:P216)</f>
        <v>2422</v>
      </c>
    </row>
    <row r="217" spans="1:17" ht="12.75" customHeight="1">
      <c r="A217" s="256"/>
      <c r="B217" s="256"/>
      <c r="C217" s="345"/>
      <c r="D217" s="374" t="s">
        <v>47</v>
      </c>
      <c r="E217" s="12">
        <v>1</v>
      </c>
      <c r="F217" s="12">
        <v>171926</v>
      </c>
      <c r="G217" s="12"/>
      <c r="H217" s="5"/>
      <c r="I217" s="5">
        <v>1500</v>
      </c>
      <c r="J217" s="5"/>
      <c r="K217" s="5"/>
      <c r="L217" s="5"/>
      <c r="M217" s="12"/>
      <c r="N217" s="12"/>
      <c r="O217" s="12"/>
      <c r="P217" s="12"/>
      <c r="Q217" s="12">
        <f>SUM(G217:P217)</f>
        <v>1500</v>
      </c>
    </row>
    <row r="218" spans="1:17" ht="12.75" customHeight="1">
      <c r="A218" s="256"/>
      <c r="B218" s="256"/>
      <c r="C218" s="345"/>
      <c r="D218" s="374" t="s">
        <v>48</v>
      </c>
      <c r="E218" s="12">
        <v>1</v>
      </c>
      <c r="F218" s="12">
        <v>171967</v>
      </c>
      <c r="G218" s="13"/>
      <c r="H218" s="5"/>
      <c r="I218" s="5">
        <v>4000</v>
      </c>
      <c r="J218" s="5"/>
      <c r="K218" s="5"/>
      <c r="L218" s="5"/>
      <c r="M218" s="12"/>
      <c r="N218" s="12"/>
      <c r="O218" s="12"/>
      <c r="P218" s="12"/>
      <c r="Q218" s="12">
        <f>SUM(G218:P218)</f>
        <v>4000</v>
      </c>
    </row>
    <row r="219" spans="1:17" ht="12.75" customHeight="1">
      <c r="A219" s="306"/>
      <c r="B219" s="306"/>
      <c r="C219" s="307"/>
      <c r="D219" s="269" t="s">
        <v>49</v>
      </c>
      <c r="E219" s="375"/>
      <c r="F219" s="376"/>
      <c r="G219" s="377">
        <f aca="true" t="shared" si="15" ref="G219:Q219">SUM(G215:G218)</f>
        <v>0</v>
      </c>
      <c r="H219" s="377">
        <f t="shared" si="15"/>
        <v>0</v>
      </c>
      <c r="I219" s="377">
        <f t="shared" si="15"/>
        <v>9026</v>
      </c>
      <c r="J219" s="377">
        <f t="shared" si="15"/>
        <v>0</v>
      </c>
      <c r="K219" s="377">
        <f t="shared" si="15"/>
        <v>0</v>
      </c>
      <c r="L219" s="377">
        <f t="shared" si="15"/>
        <v>0</v>
      </c>
      <c r="M219" s="377">
        <f t="shared" si="15"/>
        <v>0</v>
      </c>
      <c r="N219" s="377">
        <f t="shared" si="15"/>
        <v>0</v>
      </c>
      <c r="O219" s="377">
        <f t="shared" si="15"/>
        <v>0</v>
      </c>
      <c r="P219" s="377">
        <f t="shared" si="15"/>
        <v>0</v>
      </c>
      <c r="Q219" s="377">
        <f t="shared" si="15"/>
        <v>9026</v>
      </c>
    </row>
    <row r="220" spans="1:17" ht="12.75" customHeight="1">
      <c r="A220" s="256"/>
      <c r="B220" s="256"/>
      <c r="C220" s="345"/>
      <c r="D220" s="378" t="s">
        <v>50</v>
      </c>
      <c r="E220" s="311"/>
      <c r="F220" s="12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</row>
    <row r="221" spans="1:17" ht="12.75" customHeight="1">
      <c r="A221" s="256"/>
      <c r="B221" s="256"/>
      <c r="C221" s="379"/>
      <c r="D221" s="374" t="s">
        <v>1368</v>
      </c>
      <c r="E221" s="380"/>
      <c r="F221" s="12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</row>
    <row r="222" spans="1:17" ht="12.75" customHeight="1">
      <c r="A222" s="256"/>
      <c r="B222" s="256"/>
      <c r="C222" s="381" t="s">
        <v>1369</v>
      </c>
      <c r="D222" s="382" t="s">
        <v>51</v>
      </c>
      <c r="E222" s="380"/>
      <c r="F222" s="12">
        <v>162650</v>
      </c>
      <c r="G222" s="5"/>
      <c r="H222" s="5"/>
      <c r="I222" s="5"/>
      <c r="J222" s="5"/>
      <c r="K222" s="5"/>
      <c r="L222" s="5">
        <v>17517</v>
      </c>
      <c r="M222" s="5"/>
      <c r="N222" s="5"/>
      <c r="O222" s="5"/>
      <c r="P222" s="5"/>
      <c r="Q222" s="5">
        <f>SUM(G222:P222)</f>
        <v>17517</v>
      </c>
    </row>
    <row r="223" spans="1:17" ht="12.75" customHeight="1">
      <c r="A223" s="256"/>
      <c r="B223" s="256"/>
      <c r="C223" s="381" t="s">
        <v>1371</v>
      </c>
      <c r="D223" s="383" t="s">
        <v>52</v>
      </c>
      <c r="E223" s="380"/>
      <c r="F223" s="12">
        <v>164903</v>
      </c>
      <c r="G223" s="5"/>
      <c r="H223" s="5"/>
      <c r="I223" s="5"/>
      <c r="J223" s="5"/>
      <c r="K223" s="5"/>
      <c r="L223" s="5"/>
      <c r="M223" s="5"/>
      <c r="N223" s="5">
        <v>6846</v>
      </c>
      <c r="O223" s="5"/>
      <c r="P223" s="5"/>
      <c r="Q223" s="5">
        <f>SUM(G223:P223)</f>
        <v>6846</v>
      </c>
    </row>
    <row r="224" spans="1:17" ht="12.75" customHeight="1">
      <c r="A224" s="306"/>
      <c r="B224" s="306"/>
      <c r="C224" s="307"/>
      <c r="D224" s="269" t="s">
        <v>1209</v>
      </c>
      <c r="E224" s="375"/>
      <c r="F224" s="376"/>
      <c r="G224" s="377">
        <f aca="true" t="shared" si="16" ref="G224:Q224">SUM(G219:G223)</f>
        <v>0</v>
      </c>
      <c r="H224" s="377">
        <f t="shared" si="16"/>
        <v>0</v>
      </c>
      <c r="I224" s="377">
        <f t="shared" si="16"/>
        <v>9026</v>
      </c>
      <c r="J224" s="377">
        <f t="shared" si="16"/>
        <v>0</v>
      </c>
      <c r="K224" s="377">
        <f t="shared" si="16"/>
        <v>0</v>
      </c>
      <c r="L224" s="377">
        <f t="shared" si="16"/>
        <v>17517</v>
      </c>
      <c r="M224" s="377">
        <f t="shared" si="16"/>
        <v>0</v>
      </c>
      <c r="N224" s="377">
        <f t="shared" si="16"/>
        <v>6846</v>
      </c>
      <c r="O224" s="377">
        <f t="shared" si="16"/>
        <v>0</v>
      </c>
      <c r="P224" s="377">
        <f t="shared" si="16"/>
        <v>0</v>
      </c>
      <c r="Q224" s="377">
        <f t="shared" si="16"/>
        <v>33389</v>
      </c>
    </row>
    <row r="225" spans="1:17" ht="13.5" customHeight="1">
      <c r="A225" s="285">
        <v>1</v>
      </c>
      <c r="B225" s="285">
        <v>15</v>
      </c>
      <c r="C225" s="302"/>
      <c r="D225" s="367" t="s">
        <v>54</v>
      </c>
      <c r="E225" s="311"/>
      <c r="F225" s="12"/>
      <c r="G225" s="12"/>
      <c r="H225" s="5"/>
      <c r="I225" s="5"/>
      <c r="J225" s="5"/>
      <c r="K225" s="5"/>
      <c r="L225" s="5"/>
      <c r="M225" s="12"/>
      <c r="N225" s="12"/>
      <c r="O225" s="12"/>
      <c r="P225" s="12"/>
      <c r="Q225" s="12"/>
    </row>
    <row r="226" spans="1:17" ht="13.5" customHeight="1">
      <c r="A226" s="285"/>
      <c r="B226" s="285"/>
      <c r="C226" s="302"/>
      <c r="D226" s="384" t="s">
        <v>55</v>
      </c>
      <c r="E226" s="311"/>
      <c r="F226" s="12"/>
      <c r="G226" s="12"/>
      <c r="H226" s="5"/>
      <c r="I226" s="5"/>
      <c r="J226" s="5"/>
      <c r="K226" s="5"/>
      <c r="L226" s="5"/>
      <c r="M226" s="12"/>
      <c r="N226" s="12"/>
      <c r="O226" s="12"/>
      <c r="P226" s="12"/>
      <c r="Q226" s="12"/>
    </row>
    <row r="227" spans="1:17" ht="18" customHeight="1">
      <c r="A227" s="285"/>
      <c r="B227" s="285"/>
      <c r="C227" s="302"/>
      <c r="D227" s="374" t="s">
        <v>56</v>
      </c>
      <c r="E227" s="12">
        <v>1</v>
      </c>
      <c r="F227" s="12">
        <v>151502</v>
      </c>
      <c r="G227" s="12"/>
      <c r="H227" s="5"/>
      <c r="I227" s="12">
        <v>28416</v>
      </c>
      <c r="J227" s="5"/>
      <c r="K227" s="5"/>
      <c r="L227" s="5"/>
      <c r="M227" s="12"/>
      <c r="N227" s="12"/>
      <c r="O227" s="12"/>
      <c r="P227" s="12"/>
      <c r="Q227" s="12">
        <f aca="true" t="shared" si="17" ref="Q227:Q252">SUM(G227:P227)</f>
        <v>28416</v>
      </c>
    </row>
    <row r="228" spans="1:17" ht="12" customHeight="1">
      <c r="A228" s="285"/>
      <c r="B228" s="285"/>
      <c r="C228" s="302"/>
      <c r="D228" s="262" t="s">
        <v>736</v>
      </c>
      <c r="E228" s="12">
        <v>1</v>
      </c>
      <c r="F228" s="12">
        <v>151530</v>
      </c>
      <c r="G228" s="12"/>
      <c r="H228" s="5"/>
      <c r="I228" s="12">
        <v>5000</v>
      </c>
      <c r="J228" s="5"/>
      <c r="K228" s="5"/>
      <c r="L228" s="5"/>
      <c r="M228" s="12"/>
      <c r="N228" s="12"/>
      <c r="O228" s="12"/>
      <c r="P228" s="12"/>
      <c r="Q228" s="12">
        <f t="shared" si="17"/>
        <v>5000</v>
      </c>
    </row>
    <row r="229" spans="1:17" ht="13.5" customHeight="1">
      <c r="A229" s="285"/>
      <c r="B229" s="285"/>
      <c r="C229" s="302"/>
      <c r="D229" s="374" t="s">
        <v>57</v>
      </c>
      <c r="E229" s="12">
        <v>1</v>
      </c>
      <c r="F229" s="12">
        <v>151504</v>
      </c>
      <c r="G229" s="12"/>
      <c r="H229" s="5"/>
      <c r="I229" s="12">
        <v>226000</v>
      </c>
      <c r="J229" s="5"/>
      <c r="K229" s="5"/>
      <c r="L229" s="5"/>
      <c r="M229" s="12"/>
      <c r="N229" s="12"/>
      <c r="O229" s="12"/>
      <c r="P229" s="12"/>
      <c r="Q229" s="12">
        <f t="shared" si="17"/>
        <v>226000</v>
      </c>
    </row>
    <row r="230" spans="1:17" ht="13.5" customHeight="1">
      <c r="A230" s="285"/>
      <c r="B230" s="285"/>
      <c r="C230" s="302"/>
      <c r="D230" s="385" t="s">
        <v>58</v>
      </c>
      <c r="E230" s="12">
        <v>1</v>
      </c>
      <c r="F230" s="12">
        <v>151501</v>
      </c>
      <c r="G230" s="12"/>
      <c r="H230" s="5"/>
      <c r="I230" s="12">
        <v>12625</v>
      </c>
      <c r="J230" s="5"/>
      <c r="K230" s="5"/>
      <c r="L230" s="5"/>
      <c r="M230" s="12"/>
      <c r="N230" s="12"/>
      <c r="O230" s="12"/>
      <c r="P230" s="12"/>
      <c r="Q230" s="12">
        <f t="shared" si="17"/>
        <v>12625</v>
      </c>
    </row>
    <row r="231" spans="1:17" ht="13.5" customHeight="1">
      <c r="A231" s="285"/>
      <c r="B231" s="285"/>
      <c r="C231" s="302"/>
      <c r="D231" s="385" t="s">
        <v>59</v>
      </c>
      <c r="E231" s="12">
        <v>1</v>
      </c>
      <c r="F231" s="12">
        <v>151905</v>
      </c>
      <c r="G231" s="12"/>
      <c r="H231" s="5"/>
      <c r="I231" s="12">
        <v>800</v>
      </c>
      <c r="J231" s="5"/>
      <c r="K231" s="5"/>
      <c r="L231" s="5"/>
      <c r="M231" s="12"/>
      <c r="N231" s="12"/>
      <c r="O231" s="12"/>
      <c r="P231" s="12"/>
      <c r="Q231" s="12">
        <f t="shared" si="17"/>
        <v>800</v>
      </c>
    </row>
    <row r="232" spans="1:17" ht="13.5" customHeight="1">
      <c r="A232" s="285"/>
      <c r="B232" s="285"/>
      <c r="C232" s="302"/>
      <c r="D232" s="385" t="s">
        <v>60</v>
      </c>
      <c r="E232" s="12">
        <v>1</v>
      </c>
      <c r="F232" s="12">
        <v>151920</v>
      </c>
      <c r="G232" s="12"/>
      <c r="H232" s="5"/>
      <c r="I232" s="12">
        <v>2000</v>
      </c>
      <c r="J232" s="5"/>
      <c r="K232" s="5"/>
      <c r="L232" s="5"/>
      <c r="M232" s="12"/>
      <c r="N232" s="12"/>
      <c r="O232" s="12"/>
      <c r="P232" s="12"/>
      <c r="Q232" s="12">
        <f t="shared" si="17"/>
        <v>2000</v>
      </c>
    </row>
    <row r="233" spans="1:17" ht="13.5" customHeight="1">
      <c r="A233" s="285"/>
      <c r="B233" s="285"/>
      <c r="C233" s="302"/>
      <c r="D233" s="385" t="s">
        <v>61</v>
      </c>
      <c r="E233" s="12">
        <v>1</v>
      </c>
      <c r="F233" s="12">
        <v>151917</v>
      </c>
      <c r="G233" s="12"/>
      <c r="H233" s="5"/>
      <c r="I233" s="12">
        <v>2769</v>
      </c>
      <c r="J233" s="5"/>
      <c r="K233" s="5"/>
      <c r="L233" s="5"/>
      <c r="M233" s="12"/>
      <c r="N233" s="12"/>
      <c r="O233" s="12"/>
      <c r="P233" s="12"/>
      <c r="Q233" s="12">
        <f t="shared" si="17"/>
        <v>2769</v>
      </c>
    </row>
    <row r="234" spans="1:17" ht="15" customHeight="1">
      <c r="A234" s="285"/>
      <c r="B234" s="285"/>
      <c r="C234" s="302"/>
      <c r="D234" s="385" t="s">
        <v>62</v>
      </c>
      <c r="E234" s="12">
        <v>2</v>
      </c>
      <c r="F234" s="12">
        <v>151503</v>
      </c>
      <c r="G234" s="12"/>
      <c r="H234" s="5"/>
      <c r="I234" s="12">
        <v>1800</v>
      </c>
      <c r="J234" s="5"/>
      <c r="K234" s="5"/>
      <c r="L234" s="5"/>
      <c r="M234" s="12"/>
      <c r="N234" s="12"/>
      <c r="O234" s="12"/>
      <c r="P234" s="12"/>
      <c r="Q234" s="12">
        <f t="shared" si="17"/>
        <v>1800</v>
      </c>
    </row>
    <row r="235" spans="1:17" ht="15" customHeight="1">
      <c r="A235" s="285"/>
      <c r="B235" s="285"/>
      <c r="C235" s="302"/>
      <c r="D235" s="835" t="s">
        <v>63</v>
      </c>
      <c r="E235" s="12">
        <v>2</v>
      </c>
      <c r="F235" s="12">
        <v>151921</v>
      </c>
      <c r="G235" s="12"/>
      <c r="H235" s="5"/>
      <c r="I235" s="12">
        <v>300</v>
      </c>
      <c r="J235" s="5"/>
      <c r="K235" s="5"/>
      <c r="L235" s="5"/>
      <c r="M235" s="12"/>
      <c r="N235" s="12"/>
      <c r="O235" s="12"/>
      <c r="P235" s="12"/>
      <c r="Q235" s="12">
        <f t="shared" si="17"/>
        <v>300</v>
      </c>
    </row>
    <row r="236" spans="1:17" ht="15" customHeight="1">
      <c r="A236" s="285"/>
      <c r="B236" s="285"/>
      <c r="C236" s="302"/>
      <c r="D236" s="408" t="s">
        <v>64</v>
      </c>
      <c r="E236" s="12">
        <v>2</v>
      </c>
      <c r="F236" s="12">
        <v>151922</v>
      </c>
      <c r="G236" s="12"/>
      <c r="H236" s="5"/>
      <c r="I236" s="12">
        <v>2000</v>
      </c>
      <c r="J236" s="5"/>
      <c r="K236" s="5"/>
      <c r="L236" s="5"/>
      <c r="M236" s="12"/>
      <c r="N236" s="12"/>
      <c r="O236" s="12"/>
      <c r="P236" s="12"/>
      <c r="Q236" s="12">
        <f t="shared" si="17"/>
        <v>2000</v>
      </c>
    </row>
    <row r="237" spans="1:17" ht="15" customHeight="1">
      <c r="A237" s="285"/>
      <c r="B237" s="285"/>
      <c r="C237" s="302"/>
      <c r="D237" s="385" t="s">
        <v>65</v>
      </c>
      <c r="E237" s="12">
        <v>2</v>
      </c>
      <c r="F237" s="12">
        <v>151507</v>
      </c>
      <c r="G237" s="12"/>
      <c r="H237" s="5"/>
      <c r="I237" s="12">
        <v>1000</v>
      </c>
      <c r="J237" s="5"/>
      <c r="K237" s="5"/>
      <c r="L237" s="5"/>
      <c r="M237" s="12"/>
      <c r="N237" s="12"/>
      <c r="O237" s="12"/>
      <c r="P237" s="12"/>
      <c r="Q237" s="12">
        <f t="shared" si="17"/>
        <v>1000</v>
      </c>
    </row>
    <row r="238" spans="1:17" ht="15" customHeight="1">
      <c r="A238" s="285"/>
      <c r="B238" s="285"/>
      <c r="C238" s="302"/>
      <c r="D238" s="385" t="s">
        <v>66</v>
      </c>
      <c r="E238" s="12">
        <v>2</v>
      </c>
      <c r="F238" s="12">
        <v>151509</v>
      </c>
      <c r="G238" s="12"/>
      <c r="H238" s="5"/>
      <c r="I238" s="12">
        <v>500</v>
      </c>
      <c r="J238" s="5"/>
      <c r="K238" s="5"/>
      <c r="L238" s="5"/>
      <c r="M238" s="12"/>
      <c r="N238" s="12"/>
      <c r="O238" s="12"/>
      <c r="P238" s="12"/>
      <c r="Q238" s="12">
        <f t="shared" si="17"/>
        <v>500</v>
      </c>
    </row>
    <row r="239" spans="1:17" ht="15" customHeight="1">
      <c r="A239" s="285"/>
      <c r="B239" s="285"/>
      <c r="C239" s="302"/>
      <c r="D239" s="385" t="s">
        <v>67</v>
      </c>
      <c r="E239" s="12">
        <v>1</v>
      </c>
      <c r="F239" s="12">
        <v>151510</v>
      </c>
      <c r="G239" s="12"/>
      <c r="H239" s="5"/>
      <c r="I239" s="12">
        <v>13200</v>
      </c>
      <c r="J239" s="5"/>
      <c r="K239" s="5"/>
      <c r="L239" s="5"/>
      <c r="M239" s="12"/>
      <c r="N239" s="12"/>
      <c r="O239" s="12"/>
      <c r="P239" s="386"/>
      <c r="Q239" s="12">
        <f t="shared" si="17"/>
        <v>13200</v>
      </c>
    </row>
    <row r="240" spans="1:17" ht="15" customHeight="1">
      <c r="A240" s="285"/>
      <c r="B240" s="285"/>
      <c r="C240" s="302"/>
      <c r="D240" s="387" t="s">
        <v>68</v>
      </c>
      <c r="E240" s="281">
        <v>1</v>
      </c>
      <c r="F240" s="12">
        <v>151520</v>
      </c>
      <c r="G240" s="12"/>
      <c r="H240" s="5"/>
      <c r="I240" s="12">
        <v>2500</v>
      </c>
      <c r="J240" s="5"/>
      <c r="K240" s="5"/>
      <c r="L240" s="5"/>
      <c r="M240" s="12"/>
      <c r="N240" s="12"/>
      <c r="O240" s="12"/>
      <c r="P240" s="12"/>
      <c r="Q240" s="12">
        <f t="shared" si="17"/>
        <v>2500</v>
      </c>
    </row>
    <row r="241" spans="1:17" ht="15" customHeight="1">
      <c r="A241" s="285"/>
      <c r="B241" s="285"/>
      <c r="C241" s="302"/>
      <c r="D241" s="388" t="s">
        <v>69</v>
      </c>
      <c r="E241" s="12">
        <v>1</v>
      </c>
      <c r="F241" s="12">
        <v>151521</v>
      </c>
      <c r="G241" s="12"/>
      <c r="H241" s="5"/>
      <c r="I241" s="12">
        <v>400</v>
      </c>
      <c r="J241" s="5"/>
      <c r="K241" s="5"/>
      <c r="L241" s="5"/>
      <c r="M241" s="12"/>
      <c r="N241" s="12"/>
      <c r="O241" s="12"/>
      <c r="P241" s="12"/>
      <c r="Q241" s="12">
        <f t="shared" si="17"/>
        <v>400</v>
      </c>
    </row>
    <row r="242" spans="1:17" ht="15" customHeight="1">
      <c r="A242" s="285"/>
      <c r="B242" s="285"/>
      <c r="C242" s="302"/>
      <c r="D242" s="388" t="s">
        <v>70</v>
      </c>
      <c r="E242" s="12">
        <v>1</v>
      </c>
      <c r="F242" s="12">
        <v>151522</v>
      </c>
      <c r="G242" s="12"/>
      <c r="H242" s="5"/>
      <c r="I242" s="12">
        <v>1000</v>
      </c>
      <c r="J242" s="5"/>
      <c r="K242" s="5"/>
      <c r="L242" s="5"/>
      <c r="M242" s="12"/>
      <c r="N242" s="12"/>
      <c r="O242" s="12"/>
      <c r="P242" s="12"/>
      <c r="Q242" s="12">
        <f t="shared" si="17"/>
        <v>1000</v>
      </c>
    </row>
    <row r="243" spans="1:17" ht="15" customHeight="1">
      <c r="A243" s="285"/>
      <c r="B243" s="285"/>
      <c r="C243" s="302"/>
      <c r="D243" s="324" t="s">
        <v>71</v>
      </c>
      <c r="E243" s="12">
        <v>2</v>
      </c>
      <c r="F243" s="12">
        <v>151529</v>
      </c>
      <c r="G243" s="12"/>
      <c r="H243" s="5"/>
      <c r="I243" s="12">
        <v>200</v>
      </c>
      <c r="J243" s="5"/>
      <c r="K243" s="5"/>
      <c r="L243" s="5"/>
      <c r="M243" s="12"/>
      <c r="N243" s="12"/>
      <c r="O243" s="12"/>
      <c r="P243" s="12"/>
      <c r="Q243" s="12">
        <f t="shared" si="17"/>
        <v>200</v>
      </c>
    </row>
    <row r="244" spans="1:17" ht="15" customHeight="1">
      <c r="A244" s="285"/>
      <c r="B244" s="285"/>
      <c r="C244" s="302"/>
      <c r="D244" s="385" t="s">
        <v>72</v>
      </c>
      <c r="E244" s="12">
        <v>1</v>
      </c>
      <c r="F244" s="12">
        <v>151512</v>
      </c>
      <c r="G244" s="12"/>
      <c r="H244" s="5"/>
      <c r="I244" s="12">
        <v>1165</v>
      </c>
      <c r="J244" s="5"/>
      <c r="K244" s="5"/>
      <c r="L244" s="5"/>
      <c r="M244" s="12"/>
      <c r="N244" s="12"/>
      <c r="O244" s="12"/>
      <c r="P244" s="12"/>
      <c r="Q244" s="12">
        <f t="shared" si="17"/>
        <v>1165</v>
      </c>
    </row>
    <row r="245" spans="1:17" ht="15" customHeight="1">
      <c r="A245" s="285"/>
      <c r="B245" s="285"/>
      <c r="C245" s="302"/>
      <c r="D245" s="388" t="s">
        <v>73</v>
      </c>
      <c r="E245" s="12">
        <v>1</v>
      </c>
      <c r="F245" s="12">
        <v>151519</v>
      </c>
      <c r="G245" s="12"/>
      <c r="H245" s="5"/>
      <c r="I245" s="12">
        <v>500</v>
      </c>
      <c r="J245" s="5"/>
      <c r="K245" s="5"/>
      <c r="L245" s="5"/>
      <c r="M245" s="12"/>
      <c r="N245" s="12"/>
      <c r="O245" s="12"/>
      <c r="P245" s="12"/>
      <c r="Q245" s="12">
        <f t="shared" si="17"/>
        <v>500</v>
      </c>
    </row>
    <row r="246" spans="1:17" ht="15" customHeight="1">
      <c r="A246" s="285"/>
      <c r="B246" s="285"/>
      <c r="C246" s="302"/>
      <c r="D246" s="385" t="s">
        <v>74</v>
      </c>
      <c r="E246" s="12">
        <v>2</v>
      </c>
      <c r="F246" s="12">
        <v>151511</v>
      </c>
      <c r="G246" s="12"/>
      <c r="H246" s="5"/>
      <c r="I246" s="12">
        <v>4000</v>
      </c>
      <c r="J246" s="5"/>
      <c r="K246" s="5"/>
      <c r="L246" s="5"/>
      <c r="M246" s="12"/>
      <c r="N246" s="12"/>
      <c r="O246" s="12"/>
      <c r="P246" s="12"/>
      <c r="Q246" s="12">
        <f t="shared" si="17"/>
        <v>4000</v>
      </c>
    </row>
    <row r="247" spans="1:17" ht="15" customHeight="1">
      <c r="A247" s="285"/>
      <c r="B247" s="285"/>
      <c r="C247" s="302"/>
      <c r="D247" s="385" t="s">
        <v>75</v>
      </c>
      <c r="E247" s="255">
        <v>2</v>
      </c>
      <c r="F247" s="12">
        <v>151514</v>
      </c>
      <c r="G247" s="12"/>
      <c r="H247" s="5"/>
      <c r="I247" s="12">
        <v>3000</v>
      </c>
      <c r="J247" s="5"/>
      <c r="K247" s="5"/>
      <c r="L247" s="5"/>
      <c r="M247" s="12"/>
      <c r="N247" s="12"/>
      <c r="O247" s="12"/>
      <c r="P247" s="12"/>
      <c r="Q247" s="12">
        <f t="shared" si="17"/>
        <v>3000</v>
      </c>
    </row>
    <row r="248" spans="1:17" ht="15" customHeight="1">
      <c r="A248" s="285"/>
      <c r="B248" s="285"/>
      <c r="C248" s="302"/>
      <c r="D248" s="385" t="s">
        <v>76</v>
      </c>
      <c r="E248" s="255">
        <v>2</v>
      </c>
      <c r="F248" s="12">
        <v>151515</v>
      </c>
      <c r="G248" s="12"/>
      <c r="H248" s="5"/>
      <c r="I248" s="12">
        <v>800</v>
      </c>
      <c r="J248" s="5"/>
      <c r="K248" s="5"/>
      <c r="L248" s="5"/>
      <c r="M248" s="12"/>
      <c r="N248" s="12"/>
      <c r="O248" s="12"/>
      <c r="P248" s="12"/>
      <c r="Q248" s="12">
        <f t="shared" si="17"/>
        <v>800</v>
      </c>
    </row>
    <row r="249" spans="1:17" ht="15" customHeight="1">
      <c r="A249" s="285"/>
      <c r="B249" s="285"/>
      <c r="C249" s="302"/>
      <c r="D249" s="385" t="s">
        <v>77</v>
      </c>
      <c r="E249" s="255">
        <v>1</v>
      </c>
      <c r="F249" s="12">
        <v>151513</v>
      </c>
      <c r="G249" s="12"/>
      <c r="H249" s="5"/>
      <c r="I249" s="12">
        <v>10000</v>
      </c>
      <c r="J249" s="5"/>
      <c r="K249" s="5"/>
      <c r="L249" s="5"/>
      <c r="M249" s="12"/>
      <c r="N249" s="12"/>
      <c r="O249" s="12"/>
      <c r="P249" s="12"/>
      <c r="Q249" s="12">
        <f t="shared" si="17"/>
        <v>10000</v>
      </c>
    </row>
    <row r="250" spans="1:17" ht="15" customHeight="1">
      <c r="A250" s="285"/>
      <c r="B250" s="285"/>
      <c r="C250" s="302"/>
      <c r="D250" s="385" t="s">
        <v>78</v>
      </c>
      <c r="E250" s="255">
        <v>2</v>
      </c>
      <c r="F250" s="12">
        <v>151918</v>
      </c>
      <c r="G250" s="12"/>
      <c r="H250" s="5"/>
      <c r="I250" s="12">
        <v>2000</v>
      </c>
      <c r="J250" s="5"/>
      <c r="K250" s="5"/>
      <c r="L250" s="5"/>
      <c r="M250" s="12"/>
      <c r="N250" s="12"/>
      <c r="O250" s="12"/>
      <c r="P250" s="12"/>
      <c r="Q250" s="12">
        <f t="shared" si="17"/>
        <v>2000</v>
      </c>
    </row>
    <row r="251" spans="1:17" ht="15" customHeight="1">
      <c r="A251" s="285"/>
      <c r="B251" s="285"/>
      <c r="C251" s="302"/>
      <c r="D251" s="385" t="s">
        <v>79</v>
      </c>
      <c r="E251" s="255">
        <v>2</v>
      </c>
      <c r="F251" s="12">
        <v>151923</v>
      </c>
      <c r="G251" s="12"/>
      <c r="H251" s="5"/>
      <c r="I251" s="12">
        <v>1000</v>
      </c>
      <c r="J251" s="5"/>
      <c r="K251" s="5"/>
      <c r="L251" s="5"/>
      <c r="M251" s="12"/>
      <c r="N251" s="12"/>
      <c r="O251" s="12"/>
      <c r="P251" s="12"/>
      <c r="Q251" s="12">
        <f t="shared" si="17"/>
        <v>1000</v>
      </c>
    </row>
    <row r="252" spans="1:17" ht="29.25" customHeight="1">
      <c r="A252" s="285"/>
      <c r="B252" s="285"/>
      <c r="C252" s="302"/>
      <c r="D252" s="260" t="s">
        <v>808</v>
      </c>
      <c r="E252" s="255">
        <v>2</v>
      </c>
      <c r="F252" s="12">
        <v>151524</v>
      </c>
      <c r="G252" s="12"/>
      <c r="H252" s="5"/>
      <c r="I252" s="12">
        <v>8496</v>
      </c>
      <c r="J252" s="5"/>
      <c r="K252" s="5">
        <v>1000</v>
      </c>
      <c r="L252" s="5"/>
      <c r="M252" s="12"/>
      <c r="N252" s="12"/>
      <c r="O252" s="12"/>
      <c r="P252" s="12"/>
      <c r="Q252" s="12">
        <f t="shared" si="17"/>
        <v>9496</v>
      </c>
    </row>
    <row r="253" spans="1:17" ht="15" customHeight="1">
      <c r="A253" s="285"/>
      <c r="B253" s="285"/>
      <c r="C253" s="302"/>
      <c r="D253" s="374" t="s">
        <v>80</v>
      </c>
      <c r="E253" s="294"/>
      <c r="F253" s="294"/>
      <c r="G253" s="12"/>
      <c r="H253" s="5"/>
      <c r="I253" s="12"/>
      <c r="J253" s="5"/>
      <c r="K253" s="5"/>
      <c r="L253" s="5"/>
      <c r="M253" s="12"/>
      <c r="N253" s="12"/>
      <c r="O253" s="12"/>
      <c r="P253" s="12"/>
      <c r="Q253" s="12"/>
    </row>
    <row r="254" spans="1:17" ht="15" customHeight="1">
      <c r="A254" s="285"/>
      <c r="B254" s="285"/>
      <c r="C254" s="302"/>
      <c r="D254" s="374" t="s">
        <v>81</v>
      </c>
      <c r="E254" s="12">
        <v>1</v>
      </c>
      <c r="F254" s="12">
        <v>151401</v>
      </c>
      <c r="G254" s="12"/>
      <c r="H254" s="5"/>
      <c r="I254" s="12">
        <v>167230</v>
      </c>
      <c r="J254" s="5"/>
      <c r="K254" s="5"/>
      <c r="L254" s="5"/>
      <c r="M254" s="12"/>
      <c r="N254" s="12"/>
      <c r="O254" s="12"/>
      <c r="P254" s="12"/>
      <c r="Q254" s="12">
        <f aca="true" t="shared" si="18" ref="Q254:Q269">SUM(G254:P254)</f>
        <v>167230</v>
      </c>
    </row>
    <row r="255" spans="1:17" ht="15" customHeight="1">
      <c r="A255" s="285"/>
      <c r="B255" s="285"/>
      <c r="C255" s="302"/>
      <c r="D255" s="374" t="s">
        <v>82</v>
      </c>
      <c r="E255" s="294">
        <v>1</v>
      </c>
      <c r="F255" s="12">
        <v>151402</v>
      </c>
      <c r="G255" s="12"/>
      <c r="H255" s="5"/>
      <c r="I255" s="12">
        <v>41015</v>
      </c>
      <c r="J255" s="5"/>
      <c r="K255" s="5"/>
      <c r="L255" s="5"/>
      <c r="M255" s="12"/>
      <c r="N255" s="12"/>
      <c r="O255" s="12"/>
      <c r="P255" s="12"/>
      <c r="Q255" s="12">
        <f t="shared" si="18"/>
        <v>41015</v>
      </c>
    </row>
    <row r="256" spans="1:17" ht="15" customHeight="1">
      <c r="A256" s="285"/>
      <c r="B256" s="285"/>
      <c r="C256" s="302"/>
      <c r="D256" s="374" t="s">
        <v>83</v>
      </c>
      <c r="E256" s="294">
        <v>1</v>
      </c>
      <c r="F256" s="12">
        <v>151411</v>
      </c>
      <c r="G256" s="12"/>
      <c r="H256" s="5"/>
      <c r="I256" s="12">
        <v>5000</v>
      </c>
      <c r="J256" s="5"/>
      <c r="K256" s="5"/>
      <c r="L256" s="5"/>
      <c r="M256" s="12"/>
      <c r="N256" s="12"/>
      <c r="O256" s="12"/>
      <c r="P256" s="12"/>
      <c r="Q256" s="12">
        <f t="shared" si="18"/>
        <v>5000</v>
      </c>
    </row>
    <row r="257" spans="1:17" ht="15" customHeight="1">
      <c r="A257" s="285"/>
      <c r="B257" s="285"/>
      <c r="C257" s="302"/>
      <c r="D257" s="374" t="s">
        <v>84</v>
      </c>
      <c r="E257" s="294">
        <v>1</v>
      </c>
      <c r="F257" s="12">
        <v>151412</v>
      </c>
      <c r="G257" s="12"/>
      <c r="H257" s="5"/>
      <c r="I257" s="12">
        <v>3000</v>
      </c>
      <c r="J257" s="5"/>
      <c r="K257" s="5"/>
      <c r="L257" s="5"/>
      <c r="M257" s="12"/>
      <c r="N257" s="12"/>
      <c r="O257" s="12"/>
      <c r="P257" s="12"/>
      <c r="Q257" s="12">
        <f t="shared" si="18"/>
        <v>3000</v>
      </c>
    </row>
    <row r="258" spans="1:17" ht="15" customHeight="1">
      <c r="A258" s="285"/>
      <c r="B258" s="285"/>
      <c r="C258" s="302"/>
      <c r="D258" s="374" t="s">
        <v>85</v>
      </c>
      <c r="E258" s="294">
        <v>1</v>
      </c>
      <c r="F258" s="12">
        <v>151413</v>
      </c>
      <c r="G258" s="12"/>
      <c r="H258" s="5"/>
      <c r="I258" s="12">
        <v>8000</v>
      </c>
      <c r="J258" s="5"/>
      <c r="K258" s="5"/>
      <c r="L258" s="5"/>
      <c r="M258" s="12"/>
      <c r="N258" s="12"/>
      <c r="O258" s="12"/>
      <c r="P258" s="12"/>
      <c r="Q258" s="12">
        <f t="shared" si="18"/>
        <v>8000</v>
      </c>
    </row>
    <row r="259" spans="1:17" ht="15" customHeight="1">
      <c r="A259" s="285"/>
      <c r="B259" s="285"/>
      <c r="C259" s="302"/>
      <c r="D259" s="374" t="s">
        <v>86</v>
      </c>
      <c r="E259" s="294">
        <v>2</v>
      </c>
      <c r="F259" s="12">
        <v>151414</v>
      </c>
      <c r="G259" s="12"/>
      <c r="H259" s="5"/>
      <c r="I259" s="12">
        <v>5000</v>
      </c>
      <c r="J259" s="5"/>
      <c r="K259" s="5"/>
      <c r="L259" s="5"/>
      <c r="M259" s="12"/>
      <c r="N259" s="12"/>
      <c r="O259" s="12"/>
      <c r="P259" s="12"/>
      <c r="Q259" s="12">
        <f t="shared" si="18"/>
        <v>5000</v>
      </c>
    </row>
    <row r="260" spans="1:17" ht="15" customHeight="1">
      <c r="A260" s="285"/>
      <c r="B260" s="285"/>
      <c r="C260" s="302"/>
      <c r="D260" s="374" t="s">
        <v>87</v>
      </c>
      <c r="E260" s="294">
        <v>2</v>
      </c>
      <c r="F260" s="12">
        <v>151415</v>
      </c>
      <c r="G260" s="12"/>
      <c r="H260" s="5"/>
      <c r="I260" s="12">
        <v>1850</v>
      </c>
      <c r="J260" s="5"/>
      <c r="K260" s="5"/>
      <c r="L260" s="5"/>
      <c r="M260" s="12"/>
      <c r="N260" s="12"/>
      <c r="O260" s="12"/>
      <c r="P260" s="12"/>
      <c r="Q260" s="12">
        <f t="shared" si="18"/>
        <v>1850</v>
      </c>
    </row>
    <row r="261" spans="1:17" ht="15" customHeight="1">
      <c r="A261" s="285"/>
      <c r="B261" s="285"/>
      <c r="C261" s="302"/>
      <c r="D261" s="374" t="s">
        <v>88</v>
      </c>
      <c r="E261" s="294">
        <v>2</v>
      </c>
      <c r="F261" s="12">
        <v>151406</v>
      </c>
      <c r="G261" s="12"/>
      <c r="H261" s="5"/>
      <c r="I261" s="12">
        <v>500</v>
      </c>
      <c r="J261" s="5"/>
      <c r="K261" s="5"/>
      <c r="L261" s="5"/>
      <c r="M261" s="12"/>
      <c r="N261" s="12"/>
      <c r="O261" s="12"/>
      <c r="P261" s="12"/>
      <c r="Q261" s="12">
        <f t="shared" si="18"/>
        <v>500</v>
      </c>
    </row>
    <row r="262" spans="1:17" ht="15" customHeight="1">
      <c r="A262" s="285"/>
      <c r="B262" s="285"/>
      <c r="C262" s="302"/>
      <c r="D262" s="374" t="s">
        <v>89</v>
      </c>
      <c r="E262" s="294">
        <v>1</v>
      </c>
      <c r="F262" s="12">
        <v>151416</v>
      </c>
      <c r="G262" s="12"/>
      <c r="H262" s="5"/>
      <c r="I262" s="12">
        <v>2000</v>
      </c>
      <c r="J262" s="5"/>
      <c r="K262" s="5"/>
      <c r="L262" s="5"/>
      <c r="M262" s="12"/>
      <c r="N262" s="12"/>
      <c r="O262" s="12"/>
      <c r="P262" s="12"/>
      <c r="Q262" s="12">
        <f t="shared" si="18"/>
        <v>2000</v>
      </c>
    </row>
    <row r="263" spans="1:17" ht="15" customHeight="1">
      <c r="A263" s="285"/>
      <c r="B263" s="285"/>
      <c r="C263" s="302"/>
      <c r="D263" s="374" t="s">
        <v>90</v>
      </c>
      <c r="E263" s="294">
        <v>1</v>
      </c>
      <c r="F263" s="12">
        <v>151417</v>
      </c>
      <c r="G263" s="12"/>
      <c r="H263" s="5"/>
      <c r="I263" s="12">
        <v>3000</v>
      </c>
      <c r="J263" s="5"/>
      <c r="K263" s="5"/>
      <c r="L263" s="5"/>
      <c r="M263" s="12"/>
      <c r="N263" s="12"/>
      <c r="O263" s="12"/>
      <c r="P263" s="12"/>
      <c r="Q263" s="12">
        <f t="shared" si="18"/>
        <v>3000</v>
      </c>
    </row>
    <row r="264" spans="1:17" ht="15" customHeight="1">
      <c r="A264" s="285"/>
      <c r="B264" s="285"/>
      <c r="C264" s="302"/>
      <c r="D264" s="374" t="s">
        <v>91</v>
      </c>
      <c r="E264" s="294">
        <v>2</v>
      </c>
      <c r="F264" s="12">
        <v>151407</v>
      </c>
      <c r="G264" s="12"/>
      <c r="H264" s="5"/>
      <c r="I264" s="12">
        <v>7830</v>
      </c>
      <c r="J264" s="5"/>
      <c r="K264" s="5"/>
      <c r="L264" s="5"/>
      <c r="M264" s="12"/>
      <c r="N264" s="12"/>
      <c r="O264" s="12"/>
      <c r="P264" s="12"/>
      <c r="Q264" s="12">
        <f t="shared" si="18"/>
        <v>7830</v>
      </c>
    </row>
    <row r="265" spans="1:17" ht="15" customHeight="1">
      <c r="A265" s="285"/>
      <c r="B265" s="285"/>
      <c r="C265" s="302"/>
      <c r="D265" s="374" t="s">
        <v>92</v>
      </c>
      <c r="E265" s="294">
        <v>1</v>
      </c>
      <c r="F265" s="12">
        <v>151403</v>
      </c>
      <c r="G265" s="12"/>
      <c r="H265" s="5"/>
      <c r="I265" s="12">
        <v>1000</v>
      </c>
      <c r="J265" s="5"/>
      <c r="K265" s="5"/>
      <c r="L265" s="5"/>
      <c r="M265" s="12"/>
      <c r="N265" s="12"/>
      <c r="O265" s="12"/>
      <c r="P265" s="12"/>
      <c r="Q265" s="12">
        <f t="shared" si="18"/>
        <v>1000</v>
      </c>
    </row>
    <row r="266" spans="1:17" ht="15" customHeight="1">
      <c r="A266" s="285"/>
      <c r="B266" s="285"/>
      <c r="C266" s="302"/>
      <c r="D266" s="374" t="s">
        <v>93</v>
      </c>
      <c r="E266" s="294">
        <v>2</v>
      </c>
      <c r="F266" s="294">
        <v>151404</v>
      </c>
      <c r="G266" s="12"/>
      <c r="H266" s="5"/>
      <c r="I266" s="12">
        <v>6015</v>
      </c>
      <c r="J266" s="5"/>
      <c r="K266" s="5"/>
      <c r="L266" s="5"/>
      <c r="M266" s="12"/>
      <c r="N266" s="12"/>
      <c r="O266" s="12"/>
      <c r="P266" s="12"/>
      <c r="Q266" s="12">
        <f t="shared" si="18"/>
        <v>6015</v>
      </c>
    </row>
    <row r="267" spans="1:17" ht="15" customHeight="1">
      <c r="A267" s="285"/>
      <c r="B267" s="285"/>
      <c r="C267" s="302"/>
      <c r="D267" s="388" t="s">
        <v>94</v>
      </c>
      <c r="E267" s="294">
        <v>2</v>
      </c>
      <c r="F267" s="294">
        <v>151408</v>
      </c>
      <c r="G267" s="12"/>
      <c r="H267" s="5"/>
      <c r="I267" s="12">
        <v>2000</v>
      </c>
      <c r="J267" s="5"/>
      <c r="K267" s="5"/>
      <c r="L267" s="5"/>
      <c r="M267" s="12"/>
      <c r="N267" s="12"/>
      <c r="O267" s="12"/>
      <c r="P267" s="386"/>
      <c r="Q267" s="12">
        <f t="shared" si="18"/>
        <v>2000</v>
      </c>
    </row>
    <row r="268" spans="1:17" ht="15" customHeight="1">
      <c r="A268" s="285"/>
      <c r="B268" s="285"/>
      <c r="C268" s="302"/>
      <c r="D268" s="388" t="s">
        <v>95</v>
      </c>
      <c r="E268" s="294">
        <v>1</v>
      </c>
      <c r="F268" s="294">
        <v>151409</v>
      </c>
      <c r="G268" s="12"/>
      <c r="H268" s="5"/>
      <c r="I268" s="12">
        <v>1000</v>
      </c>
      <c r="J268" s="5"/>
      <c r="K268" s="5"/>
      <c r="L268" s="5"/>
      <c r="M268" s="12"/>
      <c r="N268" s="12"/>
      <c r="O268" s="12"/>
      <c r="P268" s="12"/>
      <c r="Q268" s="12">
        <f t="shared" si="18"/>
        <v>1000</v>
      </c>
    </row>
    <row r="269" spans="1:17" ht="15" customHeight="1">
      <c r="A269" s="285"/>
      <c r="B269" s="285"/>
      <c r="C269" s="302"/>
      <c r="D269" s="389" t="s">
        <v>96</v>
      </c>
      <c r="E269" s="294">
        <v>2</v>
      </c>
      <c r="F269" s="294">
        <v>151418</v>
      </c>
      <c r="G269" s="12"/>
      <c r="H269" s="5"/>
      <c r="I269" s="12">
        <v>500</v>
      </c>
      <c r="J269" s="5"/>
      <c r="K269" s="5"/>
      <c r="L269" s="5"/>
      <c r="M269" s="12"/>
      <c r="N269" s="12"/>
      <c r="O269" s="12"/>
      <c r="P269" s="12"/>
      <c r="Q269" s="12">
        <f t="shared" si="18"/>
        <v>500</v>
      </c>
    </row>
    <row r="270" spans="1:17" ht="15" customHeight="1">
      <c r="A270" s="285"/>
      <c r="B270" s="285"/>
      <c r="C270" s="302"/>
      <c r="D270" s="374" t="s">
        <v>97</v>
      </c>
      <c r="E270" s="294"/>
      <c r="F270" s="294"/>
      <c r="G270" s="291"/>
      <c r="H270" s="5"/>
      <c r="I270" s="5"/>
      <c r="J270" s="5"/>
      <c r="K270" s="5"/>
      <c r="L270" s="5"/>
      <c r="M270" s="291"/>
      <c r="N270" s="291"/>
      <c r="O270" s="12"/>
      <c r="P270" s="12"/>
      <c r="Q270" s="12"/>
    </row>
    <row r="271" spans="1:17" ht="24" customHeight="1">
      <c r="A271" s="285"/>
      <c r="B271" s="285"/>
      <c r="C271" s="302"/>
      <c r="D271" s="262" t="s">
        <v>98</v>
      </c>
      <c r="E271" s="320">
        <v>1</v>
      </c>
      <c r="F271" s="40">
        <v>191129</v>
      </c>
      <c r="G271" s="328"/>
      <c r="H271" s="5"/>
      <c r="I271" s="5"/>
      <c r="J271" s="5"/>
      <c r="K271" s="5">
        <v>385622</v>
      </c>
      <c r="L271" s="5"/>
      <c r="M271" s="328"/>
      <c r="N271" s="328"/>
      <c r="O271" s="12"/>
      <c r="P271" s="12"/>
      <c r="Q271" s="12">
        <f>SUM(G271:P271)</f>
        <v>385622</v>
      </c>
    </row>
    <row r="272" spans="1:17" ht="14.25" customHeight="1">
      <c r="A272" s="285"/>
      <c r="B272" s="285"/>
      <c r="C272" s="302"/>
      <c r="D272" s="385" t="s">
        <v>99</v>
      </c>
      <c r="E272" s="294"/>
      <c r="F272" s="294"/>
      <c r="G272" s="12"/>
      <c r="H272" s="5"/>
      <c r="I272" s="12"/>
      <c r="J272" s="5"/>
      <c r="K272" s="5"/>
      <c r="L272" s="5"/>
      <c r="M272" s="12"/>
      <c r="N272" s="12"/>
      <c r="O272" s="12"/>
      <c r="P272" s="12"/>
      <c r="Q272" s="12"/>
    </row>
    <row r="273" spans="1:17" ht="15" customHeight="1">
      <c r="A273" s="12"/>
      <c r="B273" s="12"/>
      <c r="C273" s="12"/>
      <c r="D273" s="374" t="s">
        <v>100</v>
      </c>
      <c r="E273" s="12">
        <v>1</v>
      </c>
      <c r="F273" s="12">
        <v>151102</v>
      </c>
      <c r="G273" s="12"/>
      <c r="H273" s="5"/>
      <c r="I273" s="12">
        <v>2550</v>
      </c>
      <c r="J273" s="5"/>
      <c r="K273" s="5"/>
      <c r="L273" s="5"/>
      <c r="M273" s="12"/>
      <c r="N273" s="12"/>
      <c r="O273" s="12"/>
      <c r="P273" s="12"/>
      <c r="Q273" s="12">
        <f>SUM(G273:P273)</f>
        <v>2550</v>
      </c>
    </row>
    <row r="274" spans="1:17" ht="15" customHeight="1">
      <c r="A274" s="285"/>
      <c r="B274" s="285"/>
      <c r="C274" s="302"/>
      <c r="D274" s="374" t="s">
        <v>101</v>
      </c>
      <c r="E274" s="12">
        <v>1</v>
      </c>
      <c r="F274" s="12">
        <v>151103</v>
      </c>
      <c r="G274" s="12"/>
      <c r="H274" s="5"/>
      <c r="I274" s="12">
        <v>6500</v>
      </c>
      <c r="J274" s="5"/>
      <c r="K274" s="5"/>
      <c r="L274" s="5"/>
      <c r="M274" s="12"/>
      <c r="N274" s="12"/>
      <c r="O274" s="12"/>
      <c r="P274" s="12"/>
      <c r="Q274" s="12">
        <f>SUM(G274:P274)</f>
        <v>6500</v>
      </c>
    </row>
    <row r="275" spans="1:17" ht="15" customHeight="1">
      <c r="A275" s="285"/>
      <c r="B275" s="285"/>
      <c r="C275" s="302"/>
      <c r="D275" s="374" t="s">
        <v>102</v>
      </c>
      <c r="E275" s="12">
        <v>1</v>
      </c>
      <c r="F275" s="12">
        <v>151105</v>
      </c>
      <c r="G275" s="12"/>
      <c r="H275" s="5"/>
      <c r="I275" s="12">
        <v>5000</v>
      </c>
      <c r="J275" s="5"/>
      <c r="K275" s="5"/>
      <c r="L275" s="5"/>
      <c r="M275" s="12"/>
      <c r="N275" s="12"/>
      <c r="O275" s="12"/>
      <c r="P275" s="12"/>
      <c r="Q275" s="12">
        <f>SUM(G275:P275)</f>
        <v>5000</v>
      </c>
    </row>
    <row r="276" spans="1:17" ht="15" customHeight="1">
      <c r="A276" s="285"/>
      <c r="B276" s="285"/>
      <c r="C276" s="302"/>
      <c r="D276" s="374" t="s">
        <v>103</v>
      </c>
      <c r="E276" s="294"/>
      <c r="F276" s="294"/>
      <c r="G276" s="12"/>
      <c r="H276" s="5"/>
      <c r="I276" s="12"/>
      <c r="J276" s="5"/>
      <c r="K276" s="5"/>
      <c r="L276" s="5"/>
      <c r="M276" s="12"/>
      <c r="N276" s="12"/>
      <c r="O276" s="12"/>
      <c r="P276" s="12"/>
      <c r="Q276" s="12"/>
    </row>
    <row r="277" spans="1:17" ht="15" customHeight="1">
      <c r="A277" s="285"/>
      <c r="B277" s="285"/>
      <c r="C277" s="302"/>
      <c r="D277" s="385" t="s">
        <v>104</v>
      </c>
      <c r="E277" s="294">
        <v>1</v>
      </c>
      <c r="F277" s="12">
        <v>151301</v>
      </c>
      <c r="G277" s="12"/>
      <c r="H277" s="5"/>
      <c r="I277" s="12">
        <v>18667</v>
      </c>
      <c r="J277" s="5"/>
      <c r="K277" s="5"/>
      <c r="L277" s="5"/>
      <c r="M277" s="12"/>
      <c r="N277" s="12"/>
      <c r="O277" s="12"/>
      <c r="P277" s="12"/>
      <c r="Q277" s="12">
        <f aca="true" t="shared" si="19" ref="Q277:Q292">SUM(G277:P277)</f>
        <v>18667</v>
      </c>
    </row>
    <row r="278" spans="1:17" ht="15" customHeight="1">
      <c r="A278" s="285"/>
      <c r="B278" s="285"/>
      <c r="C278" s="302"/>
      <c r="D278" s="385" t="s">
        <v>105</v>
      </c>
      <c r="E278" s="294">
        <v>1</v>
      </c>
      <c r="F278" s="12">
        <v>151310</v>
      </c>
      <c r="G278" s="12"/>
      <c r="H278" s="5"/>
      <c r="I278" s="12">
        <v>15387</v>
      </c>
      <c r="J278" s="5"/>
      <c r="K278" s="5"/>
      <c r="L278" s="5"/>
      <c r="M278" s="12"/>
      <c r="N278" s="12"/>
      <c r="O278" s="12"/>
      <c r="P278" s="12"/>
      <c r="Q278" s="12">
        <f t="shared" si="19"/>
        <v>15387</v>
      </c>
    </row>
    <row r="279" spans="1:17" ht="15" customHeight="1">
      <c r="A279" s="285"/>
      <c r="B279" s="285"/>
      <c r="C279" s="302"/>
      <c r="D279" s="385" t="s">
        <v>106</v>
      </c>
      <c r="E279" s="294">
        <v>1</v>
      </c>
      <c r="F279" s="12">
        <v>151313</v>
      </c>
      <c r="G279" s="12"/>
      <c r="H279" s="5"/>
      <c r="I279" s="12">
        <v>15166</v>
      </c>
      <c r="J279" s="5"/>
      <c r="K279" s="5"/>
      <c r="L279" s="5"/>
      <c r="M279" s="12"/>
      <c r="N279" s="12"/>
      <c r="O279" s="12"/>
      <c r="P279" s="12"/>
      <c r="Q279" s="12">
        <f t="shared" si="19"/>
        <v>15166</v>
      </c>
    </row>
    <row r="280" spans="1:17" ht="15" customHeight="1">
      <c r="A280" s="285"/>
      <c r="B280" s="285"/>
      <c r="C280" s="302"/>
      <c r="D280" s="385" t="s">
        <v>107</v>
      </c>
      <c r="E280" s="294">
        <v>1</v>
      </c>
      <c r="F280" s="12">
        <v>151314</v>
      </c>
      <c r="G280" s="12"/>
      <c r="H280" s="5"/>
      <c r="I280" s="12">
        <v>36499</v>
      </c>
      <c r="J280" s="5"/>
      <c r="K280" s="5"/>
      <c r="L280" s="5"/>
      <c r="M280" s="12"/>
      <c r="N280" s="12"/>
      <c r="O280" s="12"/>
      <c r="P280" s="12"/>
      <c r="Q280" s="12">
        <f t="shared" si="19"/>
        <v>36499</v>
      </c>
    </row>
    <row r="281" spans="1:17" ht="15" customHeight="1">
      <c r="A281" s="285"/>
      <c r="B281" s="285"/>
      <c r="C281" s="302"/>
      <c r="D281" s="385" t="s">
        <v>108</v>
      </c>
      <c r="E281" s="294">
        <v>1</v>
      </c>
      <c r="F281" s="12">
        <v>151320</v>
      </c>
      <c r="G281" s="12"/>
      <c r="H281" s="5"/>
      <c r="I281" s="12">
        <v>7000</v>
      </c>
      <c r="J281" s="5"/>
      <c r="K281" s="5"/>
      <c r="L281" s="5"/>
      <c r="M281" s="12"/>
      <c r="N281" s="12"/>
      <c r="O281" s="12"/>
      <c r="P281" s="12"/>
      <c r="Q281" s="12">
        <f t="shared" si="19"/>
        <v>7000</v>
      </c>
    </row>
    <row r="282" spans="1:17" ht="15" customHeight="1">
      <c r="A282" s="285"/>
      <c r="B282" s="285"/>
      <c r="C282" s="302"/>
      <c r="D282" s="385" t="s">
        <v>109</v>
      </c>
      <c r="E282" s="294">
        <v>1</v>
      </c>
      <c r="F282" s="12">
        <v>151317</v>
      </c>
      <c r="G282" s="12"/>
      <c r="H282" s="5"/>
      <c r="I282" s="12">
        <v>16718</v>
      </c>
      <c r="J282" s="5"/>
      <c r="K282" s="5"/>
      <c r="L282" s="5"/>
      <c r="M282" s="12"/>
      <c r="N282" s="12"/>
      <c r="O282" s="12"/>
      <c r="P282" s="12"/>
      <c r="Q282" s="12">
        <f t="shared" si="19"/>
        <v>16718</v>
      </c>
    </row>
    <row r="283" spans="1:17" ht="19.5" customHeight="1">
      <c r="A283" s="285"/>
      <c r="B283" s="285"/>
      <c r="C283" s="302"/>
      <c r="D283" s="262" t="s">
        <v>110</v>
      </c>
      <c r="E283" s="294">
        <v>1</v>
      </c>
      <c r="F283" s="10">
        <v>151306</v>
      </c>
      <c r="G283" s="12"/>
      <c r="H283" s="5"/>
      <c r="I283" s="12">
        <v>9226</v>
      </c>
      <c r="J283" s="5"/>
      <c r="K283" s="5"/>
      <c r="L283" s="5"/>
      <c r="M283" s="12"/>
      <c r="N283" s="12"/>
      <c r="O283" s="12"/>
      <c r="P283" s="12"/>
      <c r="Q283" s="12">
        <f t="shared" si="19"/>
        <v>9226</v>
      </c>
    </row>
    <row r="284" spans="1:17" ht="36" customHeight="1">
      <c r="A284" s="285"/>
      <c r="B284" s="285"/>
      <c r="C284" s="302"/>
      <c r="D284" s="262" t="s">
        <v>111</v>
      </c>
      <c r="E284" s="294">
        <v>1</v>
      </c>
      <c r="F284" s="12">
        <v>151307</v>
      </c>
      <c r="G284" s="12"/>
      <c r="H284" s="5"/>
      <c r="I284" s="12">
        <v>13524</v>
      </c>
      <c r="J284" s="5"/>
      <c r="K284" s="5"/>
      <c r="L284" s="5"/>
      <c r="M284" s="12"/>
      <c r="N284" s="12"/>
      <c r="O284" s="12"/>
      <c r="P284" s="386"/>
      <c r="Q284" s="12">
        <f t="shared" si="19"/>
        <v>13524</v>
      </c>
    </row>
    <row r="285" spans="1:17" ht="24" customHeight="1">
      <c r="A285" s="285"/>
      <c r="B285" s="285"/>
      <c r="C285" s="302"/>
      <c r="D285" s="262" t="s">
        <v>112</v>
      </c>
      <c r="E285" s="294">
        <v>1</v>
      </c>
      <c r="F285" s="12">
        <v>151308</v>
      </c>
      <c r="G285" s="12"/>
      <c r="H285" s="5"/>
      <c r="I285" s="12">
        <v>1183</v>
      </c>
      <c r="J285" s="5"/>
      <c r="K285" s="5"/>
      <c r="L285" s="5"/>
      <c r="M285" s="12"/>
      <c r="N285" s="12"/>
      <c r="O285" s="12"/>
      <c r="P285" s="12"/>
      <c r="Q285" s="12">
        <f t="shared" si="19"/>
        <v>1183</v>
      </c>
    </row>
    <row r="286" spans="1:17" ht="24" customHeight="1">
      <c r="A286" s="285"/>
      <c r="B286" s="285"/>
      <c r="C286" s="302"/>
      <c r="D286" s="262" t="s">
        <v>113</v>
      </c>
      <c r="E286" s="320">
        <v>1</v>
      </c>
      <c r="F286" s="40">
        <v>151311</v>
      </c>
      <c r="G286" s="12"/>
      <c r="H286" s="5"/>
      <c r="I286" s="12">
        <v>1000</v>
      </c>
      <c r="J286" s="5"/>
      <c r="K286" s="5"/>
      <c r="L286" s="5"/>
      <c r="M286" s="12"/>
      <c r="N286" s="12"/>
      <c r="O286" s="12"/>
      <c r="P286" s="12"/>
      <c r="Q286" s="12">
        <f t="shared" si="19"/>
        <v>1000</v>
      </c>
    </row>
    <row r="287" spans="1:17" ht="15" customHeight="1">
      <c r="A287" s="285"/>
      <c r="B287" s="285"/>
      <c r="C287" s="302"/>
      <c r="D287" s="374" t="s">
        <v>114</v>
      </c>
      <c r="E287" s="294">
        <v>1</v>
      </c>
      <c r="F287" s="12">
        <v>151312</v>
      </c>
      <c r="G287" s="12"/>
      <c r="H287" s="5"/>
      <c r="I287" s="12">
        <v>500</v>
      </c>
      <c r="J287" s="5"/>
      <c r="K287" s="5"/>
      <c r="L287" s="5"/>
      <c r="M287" s="12"/>
      <c r="N287" s="12"/>
      <c r="O287" s="12"/>
      <c r="P287" s="12"/>
      <c r="Q287" s="12">
        <f t="shared" si="19"/>
        <v>500</v>
      </c>
    </row>
    <row r="288" spans="1:17" ht="17.25" customHeight="1">
      <c r="A288" s="285"/>
      <c r="B288" s="285"/>
      <c r="C288" s="302"/>
      <c r="D288" s="262" t="s">
        <v>115</v>
      </c>
      <c r="E288" s="294">
        <v>1</v>
      </c>
      <c r="F288" s="12">
        <v>151302</v>
      </c>
      <c r="G288" s="12"/>
      <c r="H288" s="5"/>
      <c r="I288" s="12">
        <v>2000</v>
      </c>
      <c r="J288" s="5"/>
      <c r="K288" s="5"/>
      <c r="L288" s="5"/>
      <c r="M288" s="12"/>
      <c r="N288" s="12"/>
      <c r="O288" s="12"/>
      <c r="P288" s="12"/>
      <c r="Q288" s="12">
        <f t="shared" si="19"/>
        <v>2000</v>
      </c>
    </row>
    <row r="289" spans="1:17" ht="25.5" customHeight="1">
      <c r="A289" s="285"/>
      <c r="B289" s="285"/>
      <c r="C289" s="302"/>
      <c r="D289" s="260" t="s">
        <v>116</v>
      </c>
      <c r="E289" s="294">
        <v>1</v>
      </c>
      <c r="F289" s="12">
        <v>151303</v>
      </c>
      <c r="G289" s="12"/>
      <c r="H289" s="5"/>
      <c r="I289" s="12">
        <v>1000</v>
      </c>
      <c r="J289" s="5"/>
      <c r="K289" s="5"/>
      <c r="L289" s="5"/>
      <c r="M289" s="12"/>
      <c r="N289" s="12"/>
      <c r="O289" s="12"/>
      <c r="P289" s="12"/>
      <c r="Q289" s="12">
        <f t="shared" si="19"/>
        <v>1000</v>
      </c>
    </row>
    <row r="290" spans="1:17" ht="25.5" customHeight="1">
      <c r="A290" s="285"/>
      <c r="B290" s="285"/>
      <c r="C290" s="302"/>
      <c r="D290" s="390" t="s">
        <v>117</v>
      </c>
      <c r="E290" s="391">
        <v>2</v>
      </c>
      <c r="F290" s="40">
        <v>151315</v>
      </c>
      <c r="G290" s="12"/>
      <c r="H290" s="5"/>
      <c r="I290" s="12">
        <v>1000</v>
      </c>
      <c r="J290" s="5"/>
      <c r="K290" s="5"/>
      <c r="L290" s="5"/>
      <c r="M290" s="12"/>
      <c r="N290" s="12"/>
      <c r="O290" s="12"/>
      <c r="P290" s="12"/>
      <c r="Q290" s="12">
        <f t="shared" si="19"/>
        <v>1000</v>
      </c>
    </row>
    <row r="291" spans="1:17" ht="25.5" customHeight="1">
      <c r="A291" s="285"/>
      <c r="B291" s="285"/>
      <c r="C291" s="302"/>
      <c r="D291" s="836" t="s">
        <v>118</v>
      </c>
      <c r="E291" s="392">
        <v>1</v>
      </c>
      <c r="F291" s="40">
        <v>151321</v>
      </c>
      <c r="G291" s="12"/>
      <c r="H291" s="5"/>
      <c r="I291" s="12">
        <v>5000</v>
      </c>
      <c r="J291" s="5"/>
      <c r="K291" s="5"/>
      <c r="L291" s="5"/>
      <c r="M291" s="12"/>
      <c r="N291" s="12"/>
      <c r="O291" s="12"/>
      <c r="P291" s="12"/>
      <c r="Q291" s="12">
        <f t="shared" si="19"/>
        <v>5000</v>
      </c>
    </row>
    <row r="292" spans="1:17" ht="25.5" customHeight="1">
      <c r="A292" s="285"/>
      <c r="B292" s="285"/>
      <c r="C292" s="302"/>
      <c r="D292" s="262" t="s">
        <v>119</v>
      </c>
      <c r="E292" s="266">
        <v>1</v>
      </c>
      <c r="F292" s="40">
        <v>151319</v>
      </c>
      <c r="G292" s="12"/>
      <c r="H292" s="5"/>
      <c r="I292" s="12">
        <v>1399</v>
      </c>
      <c r="J292" s="5"/>
      <c r="K292" s="5"/>
      <c r="L292" s="5"/>
      <c r="M292" s="12"/>
      <c r="N292" s="12"/>
      <c r="O292" s="12"/>
      <c r="P292" s="12"/>
      <c r="Q292" s="12">
        <f t="shared" si="19"/>
        <v>1399</v>
      </c>
    </row>
    <row r="293" spans="1:17" ht="24.75" customHeight="1">
      <c r="A293" s="285"/>
      <c r="B293" s="285"/>
      <c r="C293" s="302"/>
      <c r="D293" s="262" t="s">
        <v>121</v>
      </c>
      <c r="E293" s="320"/>
      <c r="F293" s="320"/>
      <c r="G293" s="12"/>
      <c r="H293" s="5"/>
      <c r="I293" s="12"/>
      <c r="J293" s="5"/>
      <c r="K293" s="5"/>
      <c r="L293" s="5"/>
      <c r="M293" s="12"/>
      <c r="N293" s="12"/>
      <c r="O293" s="12"/>
      <c r="P293" s="12"/>
      <c r="Q293" s="12"/>
    </row>
    <row r="294" spans="1:17" ht="13.5" customHeight="1">
      <c r="A294" s="285"/>
      <c r="B294" s="285"/>
      <c r="C294" s="302"/>
      <c r="D294" s="374" t="s">
        <v>122</v>
      </c>
      <c r="E294" s="12">
        <v>1</v>
      </c>
      <c r="F294" s="12">
        <v>151703</v>
      </c>
      <c r="G294" s="12"/>
      <c r="H294" s="5"/>
      <c r="I294" s="12">
        <v>2000</v>
      </c>
      <c r="J294" s="5"/>
      <c r="K294" s="5"/>
      <c r="L294" s="5"/>
      <c r="M294" s="12"/>
      <c r="N294" s="12"/>
      <c r="O294" s="12"/>
      <c r="P294" s="12"/>
      <c r="Q294" s="12">
        <f>SUM(G294:P294)</f>
        <v>2000</v>
      </c>
    </row>
    <row r="295" spans="1:17" ht="13.5" customHeight="1">
      <c r="A295" s="285"/>
      <c r="B295" s="285"/>
      <c r="C295" s="302"/>
      <c r="D295" s="385" t="s">
        <v>1221</v>
      </c>
      <c r="E295" s="294"/>
      <c r="F295" s="294"/>
      <c r="G295" s="12"/>
      <c r="H295" s="5"/>
      <c r="I295" s="12"/>
      <c r="J295" s="5"/>
      <c r="K295" s="5"/>
      <c r="L295" s="5"/>
      <c r="M295" s="12"/>
      <c r="N295" s="12"/>
      <c r="O295" s="12"/>
      <c r="P295" s="12"/>
      <c r="Q295" s="12"/>
    </row>
    <row r="296" spans="1:17" ht="13.5" customHeight="1">
      <c r="A296" s="285"/>
      <c r="B296" s="285"/>
      <c r="C296" s="302"/>
      <c r="D296" s="374" t="s">
        <v>123</v>
      </c>
      <c r="E296" s="12">
        <v>1</v>
      </c>
      <c r="F296" s="12">
        <v>151601</v>
      </c>
      <c r="G296" s="12"/>
      <c r="H296" s="5"/>
      <c r="I296" s="12">
        <v>16040</v>
      </c>
      <c r="J296" s="5"/>
      <c r="K296" s="5"/>
      <c r="L296" s="5"/>
      <c r="M296" s="12"/>
      <c r="N296" s="12"/>
      <c r="O296" s="12"/>
      <c r="P296" s="12"/>
      <c r="Q296" s="12">
        <f aca="true" t="shared" si="20" ref="Q296:Q313">SUM(G296:P296)</f>
        <v>16040</v>
      </c>
    </row>
    <row r="297" spans="1:17" ht="13.5" customHeight="1">
      <c r="A297" s="285"/>
      <c r="B297" s="285"/>
      <c r="C297" s="302"/>
      <c r="D297" s="374" t="s">
        <v>124</v>
      </c>
      <c r="E297" s="12">
        <v>1</v>
      </c>
      <c r="F297" s="12">
        <v>151602</v>
      </c>
      <c r="G297" s="12"/>
      <c r="H297" s="5"/>
      <c r="I297" s="12"/>
      <c r="J297" s="5"/>
      <c r="K297" s="5">
        <v>19500</v>
      </c>
      <c r="L297" s="5"/>
      <c r="M297" s="12"/>
      <c r="N297" s="12"/>
      <c r="O297" s="12"/>
      <c r="P297" s="12"/>
      <c r="Q297" s="12">
        <f t="shared" si="20"/>
        <v>19500</v>
      </c>
    </row>
    <row r="298" spans="1:17" ht="13.5" customHeight="1">
      <c r="A298" s="285"/>
      <c r="B298" s="285"/>
      <c r="C298" s="302"/>
      <c r="D298" s="374" t="s">
        <v>125</v>
      </c>
      <c r="E298" s="12">
        <v>1</v>
      </c>
      <c r="F298" s="12">
        <v>151607</v>
      </c>
      <c r="G298" s="12"/>
      <c r="H298" s="5"/>
      <c r="I298" s="12">
        <v>19946</v>
      </c>
      <c r="J298" s="5"/>
      <c r="K298" s="5"/>
      <c r="L298" s="5"/>
      <c r="M298" s="12"/>
      <c r="N298" s="12"/>
      <c r="O298" s="12"/>
      <c r="P298" s="12"/>
      <c r="Q298" s="12">
        <f t="shared" si="20"/>
        <v>19946</v>
      </c>
    </row>
    <row r="299" spans="1:17" ht="13.5" customHeight="1">
      <c r="A299" s="285"/>
      <c r="B299" s="285"/>
      <c r="C299" s="302"/>
      <c r="D299" s="374" t="s">
        <v>126</v>
      </c>
      <c r="E299" s="12">
        <v>2</v>
      </c>
      <c r="F299" s="12">
        <v>151610</v>
      </c>
      <c r="G299" s="12"/>
      <c r="H299" s="5"/>
      <c r="I299" s="12">
        <v>1000</v>
      </c>
      <c r="J299" s="5"/>
      <c r="K299" s="5"/>
      <c r="L299" s="5"/>
      <c r="M299" s="12"/>
      <c r="N299" s="12"/>
      <c r="O299" s="12"/>
      <c r="P299" s="12"/>
      <c r="Q299" s="12">
        <f t="shared" si="20"/>
        <v>1000</v>
      </c>
    </row>
    <row r="300" spans="1:17" ht="24" customHeight="1">
      <c r="A300" s="285" t="s">
        <v>968</v>
      </c>
      <c r="B300" s="285"/>
      <c r="C300" s="302"/>
      <c r="D300" s="262" t="s">
        <v>127</v>
      </c>
      <c r="E300" s="294">
        <v>2</v>
      </c>
      <c r="F300" s="12">
        <v>151619</v>
      </c>
      <c r="G300" s="12"/>
      <c r="H300" s="5"/>
      <c r="I300" s="12">
        <v>58736</v>
      </c>
      <c r="J300" s="5"/>
      <c r="K300" s="5"/>
      <c r="L300" s="5"/>
      <c r="M300" s="12"/>
      <c r="N300" s="12"/>
      <c r="O300" s="12"/>
      <c r="P300" s="12"/>
      <c r="Q300" s="12">
        <f t="shared" si="20"/>
        <v>58736</v>
      </c>
    </row>
    <row r="301" spans="1:17" ht="13.5" customHeight="1">
      <c r="A301" s="285"/>
      <c r="B301" s="285"/>
      <c r="C301" s="302"/>
      <c r="D301" s="385" t="s">
        <v>128</v>
      </c>
      <c r="E301" s="255">
        <v>2</v>
      </c>
      <c r="F301" s="12">
        <v>151626</v>
      </c>
      <c r="G301" s="12"/>
      <c r="H301" s="5"/>
      <c r="I301" s="12">
        <v>800</v>
      </c>
      <c r="J301" s="5"/>
      <c r="K301" s="5"/>
      <c r="L301" s="5"/>
      <c r="M301" s="12"/>
      <c r="N301" s="12"/>
      <c r="O301" s="12"/>
      <c r="P301" s="12"/>
      <c r="Q301" s="12">
        <f t="shared" si="20"/>
        <v>800</v>
      </c>
    </row>
    <row r="302" spans="1:17" ht="24.75" customHeight="1">
      <c r="A302" s="285"/>
      <c r="B302" s="285"/>
      <c r="C302" s="302"/>
      <c r="D302" s="260" t="s">
        <v>129</v>
      </c>
      <c r="E302" s="266">
        <v>2</v>
      </c>
      <c r="F302" s="42">
        <v>151627</v>
      </c>
      <c r="G302" s="12"/>
      <c r="H302" s="5"/>
      <c r="I302" s="12">
        <v>1000</v>
      </c>
      <c r="J302" s="5"/>
      <c r="K302" s="5"/>
      <c r="L302" s="5"/>
      <c r="M302" s="12"/>
      <c r="N302" s="12"/>
      <c r="O302" s="12"/>
      <c r="P302" s="12"/>
      <c r="Q302" s="12">
        <f t="shared" si="20"/>
        <v>1000</v>
      </c>
    </row>
    <row r="303" spans="1:17" ht="16.5" customHeight="1">
      <c r="A303" s="285"/>
      <c r="B303" s="285"/>
      <c r="C303" s="302"/>
      <c r="D303" s="385" t="s">
        <v>130</v>
      </c>
      <c r="E303" s="266">
        <v>2</v>
      </c>
      <c r="F303" s="40">
        <v>151638</v>
      </c>
      <c r="G303" s="12"/>
      <c r="H303" s="5"/>
      <c r="I303" s="12">
        <v>1500</v>
      </c>
      <c r="J303" s="5"/>
      <c r="K303" s="5"/>
      <c r="L303" s="5"/>
      <c r="M303" s="12"/>
      <c r="N303" s="12"/>
      <c r="O303" s="12"/>
      <c r="P303" s="12"/>
      <c r="Q303" s="12">
        <f t="shared" si="20"/>
        <v>1500</v>
      </c>
    </row>
    <row r="304" spans="1:17" ht="13.5" customHeight="1">
      <c r="A304" s="285"/>
      <c r="B304" s="285"/>
      <c r="C304" s="302"/>
      <c r="D304" s="374" t="s">
        <v>131</v>
      </c>
      <c r="E304" s="12">
        <v>1</v>
      </c>
      <c r="F304" s="12">
        <v>151603</v>
      </c>
      <c r="G304" s="12"/>
      <c r="H304" s="5"/>
      <c r="I304" s="12">
        <v>87665</v>
      </c>
      <c r="J304" s="5"/>
      <c r="K304" s="5"/>
      <c r="L304" s="5"/>
      <c r="M304" s="12"/>
      <c r="N304" s="12"/>
      <c r="O304" s="12"/>
      <c r="P304" s="12"/>
      <c r="Q304" s="12">
        <f t="shared" si="20"/>
        <v>87665</v>
      </c>
    </row>
    <row r="305" spans="1:17" ht="13.5" customHeight="1">
      <c r="A305" s="285"/>
      <c r="B305" s="285"/>
      <c r="C305" s="302"/>
      <c r="D305" s="374" t="s">
        <v>132</v>
      </c>
      <c r="E305" s="12">
        <v>1</v>
      </c>
      <c r="F305" s="12">
        <v>151605</v>
      </c>
      <c r="G305" s="12"/>
      <c r="H305" s="5"/>
      <c r="I305" s="12">
        <v>110175</v>
      </c>
      <c r="J305" s="5"/>
      <c r="K305" s="5"/>
      <c r="L305" s="5"/>
      <c r="M305" s="12"/>
      <c r="N305" s="12"/>
      <c r="O305" s="12"/>
      <c r="P305" s="12"/>
      <c r="Q305" s="12">
        <f t="shared" si="20"/>
        <v>110175</v>
      </c>
    </row>
    <row r="306" spans="1:17" ht="13.5" customHeight="1">
      <c r="A306" s="285"/>
      <c r="B306" s="285"/>
      <c r="C306" s="302"/>
      <c r="D306" s="374" t="s">
        <v>133</v>
      </c>
      <c r="E306" s="12">
        <v>1</v>
      </c>
      <c r="F306" s="12">
        <v>151608</v>
      </c>
      <c r="G306" s="12"/>
      <c r="H306" s="5"/>
      <c r="I306" s="12">
        <v>70000</v>
      </c>
      <c r="J306" s="5"/>
      <c r="K306" s="5"/>
      <c r="L306" s="5"/>
      <c r="M306" s="12"/>
      <c r="N306" s="12"/>
      <c r="O306" s="12"/>
      <c r="P306" s="386"/>
      <c r="Q306" s="12">
        <f t="shared" si="20"/>
        <v>70000</v>
      </c>
    </row>
    <row r="307" spans="1:17" ht="13.5" customHeight="1">
      <c r="A307" s="285"/>
      <c r="B307" s="285"/>
      <c r="C307" s="302"/>
      <c r="D307" s="374" t="s">
        <v>134</v>
      </c>
      <c r="E307" s="12">
        <v>2</v>
      </c>
      <c r="F307" s="12">
        <v>151624</v>
      </c>
      <c r="G307" s="12"/>
      <c r="H307" s="5"/>
      <c r="I307" s="12">
        <v>2800</v>
      </c>
      <c r="J307" s="5"/>
      <c r="K307" s="5"/>
      <c r="L307" s="5"/>
      <c r="M307" s="12"/>
      <c r="N307" s="12"/>
      <c r="O307" s="12"/>
      <c r="P307" s="12"/>
      <c r="Q307" s="12">
        <f t="shared" si="20"/>
        <v>2800</v>
      </c>
    </row>
    <row r="308" spans="1:17" ht="13.5" customHeight="1">
      <c r="A308" s="285"/>
      <c r="B308" s="285"/>
      <c r="C308" s="302"/>
      <c r="D308" s="374" t="s">
        <v>135</v>
      </c>
      <c r="E308" s="12">
        <v>1</v>
      </c>
      <c r="F308" s="12">
        <v>151631</v>
      </c>
      <c r="G308" s="12"/>
      <c r="H308" s="5"/>
      <c r="I308" s="12">
        <v>4808</v>
      </c>
      <c r="J308" s="5"/>
      <c r="K308" s="5"/>
      <c r="L308" s="5"/>
      <c r="M308" s="12"/>
      <c r="N308" s="12"/>
      <c r="O308" s="12"/>
      <c r="P308" s="386"/>
      <c r="Q308" s="12">
        <f t="shared" si="20"/>
        <v>4808</v>
      </c>
    </row>
    <row r="309" spans="1:17" ht="13.5" customHeight="1">
      <c r="A309" s="285"/>
      <c r="B309" s="285"/>
      <c r="C309" s="302"/>
      <c r="D309" s="395" t="s">
        <v>136</v>
      </c>
      <c r="E309" s="12">
        <v>1</v>
      </c>
      <c r="F309" s="12">
        <v>151632</v>
      </c>
      <c r="G309" s="12"/>
      <c r="H309" s="5"/>
      <c r="I309" s="12">
        <v>2500</v>
      </c>
      <c r="J309" s="5"/>
      <c r="K309" s="5"/>
      <c r="L309" s="5"/>
      <c r="M309" s="12"/>
      <c r="N309" s="12"/>
      <c r="O309" s="12"/>
      <c r="P309" s="386"/>
      <c r="Q309" s="12">
        <f t="shared" si="20"/>
        <v>2500</v>
      </c>
    </row>
    <row r="310" spans="1:17" ht="24.75" customHeight="1">
      <c r="A310" s="285"/>
      <c r="B310" s="285"/>
      <c r="C310" s="302"/>
      <c r="D310" s="396" t="s">
        <v>137</v>
      </c>
      <c r="E310" s="12">
        <v>1</v>
      </c>
      <c r="F310" s="12">
        <v>151635</v>
      </c>
      <c r="G310" s="12"/>
      <c r="H310" s="5"/>
      <c r="I310" s="12">
        <v>5153</v>
      </c>
      <c r="J310" s="5"/>
      <c r="K310" s="5"/>
      <c r="L310" s="5"/>
      <c r="M310" s="12"/>
      <c r="N310" s="12"/>
      <c r="O310" s="12"/>
      <c r="P310" s="386"/>
      <c r="Q310" s="12">
        <f t="shared" si="20"/>
        <v>5153</v>
      </c>
    </row>
    <row r="311" spans="1:17" ht="13.5" customHeight="1">
      <c r="A311" s="285"/>
      <c r="B311" s="285"/>
      <c r="C311" s="302"/>
      <c r="D311" s="397" t="s">
        <v>138</v>
      </c>
      <c r="E311" s="12">
        <v>1</v>
      </c>
      <c r="F311" s="12">
        <v>151612</v>
      </c>
      <c r="G311" s="12"/>
      <c r="H311" s="5"/>
      <c r="I311" s="12">
        <v>2000</v>
      </c>
      <c r="J311" s="5"/>
      <c r="K311" s="5"/>
      <c r="L311" s="5"/>
      <c r="M311" s="12"/>
      <c r="N311" s="12"/>
      <c r="O311" s="12"/>
      <c r="P311" s="386"/>
      <c r="Q311" s="12">
        <f t="shared" si="20"/>
        <v>2000</v>
      </c>
    </row>
    <row r="312" spans="1:17" ht="13.5" customHeight="1">
      <c r="A312" s="285"/>
      <c r="B312" s="285"/>
      <c r="C312" s="302"/>
      <c r="D312" s="397" t="s">
        <v>139</v>
      </c>
      <c r="E312" s="12">
        <v>1</v>
      </c>
      <c r="F312" s="12">
        <v>151614</v>
      </c>
      <c r="G312" s="12"/>
      <c r="H312" s="5"/>
      <c r="I312" s="12">
        <v>5953</v>
      </c>
      <c r="J312" s="5"/>
      <c r="K312" s="5"/>
      <c r="L312" s="5"/>
      <c r="M312" s="12"/>
      <c r="N312" s="12"/>
      <c r="O312" s="12"/>
      <c r="P312" s="386"/>
      <c r="Q312" s="12">
        <f t="shared" si="20"/>
        <v>5953</v>
      </c>
    </row>
    <row r="313" spans="1:17" ht="13.5" customHeight="1">
      <c r="A313" s="285"/>
      <c r="B313" s="285"/>
      <c r="C313" s="302"/>
      <c r="D313" s="385" t="s">
        <v>140</v>
      </c>
      <c r="E313" s="12">
        <v>2</v>
      </c>
      <c r="F313" s="12">
        <v>162695</v>
      </c>
      <c r="G313" s="12"/>
      <c r="H313" s="5"/>
      <c r="I313" s="12"/>
      <c r="J313" s="5"/>
      <c r="K313" s="5">
        <v>12000</v>
      </c>
      <c r="L313" s="5"/>
      <c r="M313" s="12"/>
      <c r="N313" s="12"/>
      <c r="O313" s="12"/>
      <c r="P313" s="386"/>
      <c r="Q313" s="12">
        <f t="shared" si="20"/>
        <v>12000</v>
      </c>
    </row>
    <row r="314" spans="1:17" ht="12.75" customHeight="1">
      <c r="A314" s="285"/>
      <c r="B314" s="285"/>
      <c r="C314" s="302"/>
      <c r="D314" s="384" t="s">
        <v>55</v>
      </c>
      <c r="E314" s="12"/>
      <c r="F314" s="12"/>
      <c r="G314" s="12"/>
      <c r="H314" s="5"/>
      <c r="I314" s="12"/>
      <c r="J314" s="5"/>
      <c r="K314" s="5"/>
      <c r="L314" s="5"/>
      <c r="M314" s="12"/>
      <c r="N314" s="12"/>
      <c r="O314" s="12"/>
      <c r="P314" s="12"/>
      <c r="Q314" s="12"/>
    </row>
    <row r="315" spans="1:17" ht="24" customHeight="1">
      <c r="A315" s="285"/>
      <c r="B315" s="285"/>
      <c r="C315" s="302"/>
      <c r="D315" s="262" t="s">
        <v>141</v>
      </c>
      <c r="E315" s="12">
        <v>1</v>
      </c>
      <c r="F315" s="12">
        <v>151505</v>
      </c>
      <c r="G315" s="12"/>
      <c r="H315" s="5"/>
      <c r="I315" s="12">
        <v>6317</v>
      </c>
      <c r="J315" s="5"/>
      <c r="K315" s="5"/>
      <c r="L315" s="5"/>
      <c r="M315" s="12"/>
      <c r="N315" s="12"/>
      <c r="O315" s="12"/>
      <c r="P315" s="12"/>
      <c r="Q315" s="12">
        <f>SUM(G315:P315)</f>
        <v>6317</v>
      </c>
    </row>
    <row r="316" spans="1:17" ht="12.75" customHeight="1">
      <c r="A316" s="285"/>
      <c r="B316" s="285"/>
      <c r="C316" s="302"/>
      <c r="D316" s="385" t="s">
        <v>1210</v>
      </c>
      <c r="E316" s="294"/>
      <c r="F316" s="294"/>
      <c r="G316" s="12"/>
      <c r="H316" s="5"/>
      <c r="I316" s="12"/>
      <c r="J316" s="5"/>
      <c r="K316" s="5"/>
      <c r="L316" s="5"/>
      <c r="M316" s="12"/>
      <c r="N316" s="12"/>
      <c r="O316" s="12"/>
      <c r="P316" s="12"/>
      <c r="Q316" s="12"/>
    </row>
    <row r="317" spans="1:17" ht="13.5" customHeight="1">
      <c r="A317" s="285"/>
      <c r="B317" s="285"/>
      <c r="C317" s="285"/>
      <c r="D317" s="374" t="s">
        <v>1211</v>
      </c>
      <c r="E317" s="12">
        <v>2</v>
      </c>
      <c r="F317" s="12">
        <v>151906</v>
      </c>
      <c r="G317" s="12"/>
      <c r="H317" s="5"/>
      <c r="I317" s="12">
        <v>134027</v>
      </c>
      <c r="J317" s="5"/>
      <c r="K317" s="5"/>
      <c r="L317" s="5"/>
      <c r="M317" s="12"/>
      <c r="N317" s="12"/>
      <c r="O317" s="12"/>
      <c r="P317" s="12"/>
      <c r="Q317" s="12">
        <f>SUM(G317:P317)</f>
        <v>134027</v>
      </c>
    </row>
    <row r="318" spans="1:17" ht="13.5" customHeight="1">
      <c r="A318" s="285"/>
      <c r="B318" s="285"/>
      <c r="C318" s="302"/>
      <c r="D318" s="374" t="s">
        <v>142</v>
      </c>
      <c r="E318" s="12">
        <v>2</v>
      </c>
      <c r="F318" s="12">
        <v>151915</v>
      </c>
      <c r="G318" s="12"/>
      <c r="H318" s="5"/>
      <c r="I318" s="12">
        <v>2667</v>
      </c>
      <c r="J318" s="5"/>
      <c r="K318" s="5"/>
      <c r="L318" s="5"/>
      <c r="M318" s="12"/>
      <c r="N318" s="12"/>
      <c r="O318" s="12"/>
      <c r="P318" s="12"/>
      <c r="Q318" s="12">
        <f>SUM(G318:P318)</f>
        <v>2667</v>
      </c>
    </row>
    <row r="319" spans="1:17" ht="13.5" customHeight="1">
      <c r="A319" s="285"/>
      <c r="B319" s="285"/>
      <c r="C319" s="302"/>
      <c r="D319" s="374" t="s">
        <v>1212</v>
      </c>
      <c r="E319" s="12">
        <v>2</v>
      </c>
      <c r="F319" s="12">
        <v>151907</v>
      </c>
      <c r="G319" s="12"/>
      <c r="H319" s="5"/>
      <c r="I319" s="12">
        <v>179070</v>
      </c>
      <c r="J319" s="5"/>
      <c r="K319" s="5"/>
      <c r="L319" s="5"/>
      <c r="M319" s="12"/>
      <c r="N319" s="12"/>
      <c r="O319" s="12"/>
      <c r="P319" s="12"/>
      <c r="Q319" s="12">
        <f>SUM(G319:P319)</f>
        <v>179070</v>
      </c>
    </row>
    <row r="320" spans="1:17" ht="25.5" customHeight="1">
      <c r="A320" s="285"/>
      <c r="B320" s="285"/>
      <c r="C320" s="302"/>
      <c r="D320" s="262" t="s">
        <v>143</v>
      </c>
      <c r="E320" s="12">
        <v>2</v>
      </c>
      <c r="F320" s="12">
        <v>151924</v>
      </c>
      <c r="G320" s="12"/>
      <c r="H320" s="5"/>
      <c r="I320" s="12">
        <v>2000</v>
      </c>
      <c r="J320" s="5"/>
      <c r="K320" s="5"/>
      <c r="L320" s="5"/>
      <c r="M320" s="12"/>
      <c r="N320" s="12"/>
      <c r="O320" s="12"/>
      <c r="P320" s="12"/>
      <c r="Q320" s="12">
        <f>SUM(G320:P320)</f>
        <v>2000</v>
      </c>
    </row>
    <row r="321" spans="1:17" ht="13.5" customHeight="1">
      <c r="A321" s="285"/>
      <c r="B321" s="285"/>
      <c r="C321" s="302"/>
      <c r="D321" s="385" t="s">
        <v>144</v>
      </c>
      <c r="E321" s="294"/>
      <c r="F321" s="294"/>
      <c r="G321" s="12"/>
      <c r="H321" s="5"/>
      <c r="I321" s="12"/>
      <c r="J321" s="5"/>
      <c r="K321" s="5"/>
      <c r="L321" s="5"/>
      <c r="M321" s="12"/>
      <c r="N321" s="12"/>
      <c r="O321" s="12"/>
      <c r="P321" s="12"/>
      <c r="Q321" s="12"/>
    </row>
    <row r="322" spans="1:17" ht="13.5" customHeight="1">
      <c r="A322" s="285"/>
      <c r="B322" s="285"/>
      <c r="C322" s="302"/>
      <c r="D322" s="385" t="s">
        <v>145</v>
      </c>
      <c r="E322" s="294">
        <v>1</v>
      </c>
      <c r="F322" s="12">
        <v>151801</v>
      </c>
      <c r="G322" s="12"/>
      <c r="H322" s="5"/>
      <c r="I322" s="12"/>
      <c r="J322" s="5"/>
      <c r="K322" s="5">
        <v>27911</v>
      </c>
      <c r="L322" s="5"/>
      <c r="M322" s="12"/>
      <c r="N322" s="12"/>
      <c r="O322" s="12"/>
      <c r="P322" s="12"/>
      <c r="Q322" s="12">
        <f>SUM(G322:P322)</f>
        <v>27911</v>
      </c>
    </row>
    <row r="323" spans="1:17" ht="13.5" customHeight="1">
      <c r="A323" s="285"/>
      <c r="B323" s="285"/>
      <c r="C323" s="302"/>
      <c r="D323" s="385" t="s">
        <v>146</v>
      </c>
      <c r="E323" s="294">
        <v>1</v>
      </c>
      <c r="F323" s="12">
        <v>151803</v>
      </c>
      <c r="G323" s="12"/>
      <c r="H323" s="5"/>
      <c r="I323" s="12">
        <v>500</v>
      </c>
      <c r="J323" s="5"/>
      <c r="K323" s="5"/>
      <c r="L323" s="5"/>
      <c r="M323" s="12"/>
      <c r="N323" s="12"/>
      <c r="O323" s="12"/>
      <c r="P323" s="12"/>
      <c r="Q323" s="12">
        <f>SUM(G323:P323)</f>
        <v>500</v>
      </c>
    </row>
    <row r="324" spans="1:17" ht="13.5" customHeight="1">
      <c r="A324" s="285"/>
      <c r="B324" s="285"/>
      <c r="C324" s="302"/>
      <c r="D324" s="398" t="s">
        <v>147</v>
      </c>
      <c r="E324" s="296">
        <v>1</v>
      </c>
      <c r="F324" s="12">
        <v>151802</v>
      </c>
      <c r="G324" s="12"/>
      <c r="H324" s="5"/>
      <c r="I324" s="12">
        <v>1500</v>
      </c>
      <c r="J324" s="5"/>
      <c r="K324" s="5"/>
      <c r="L324" s="5"/>
      <c r="M324" s="12"/>
      <c r="N324" s="12"/>
      <c r="O324" s="12"/>
      <c r="P324" s="12"/>
      <c r="Q324" s="12">
        <f>SUM(G324:P324)</f>
        <v>1500</v>
      </c>
    </row>
    <row r="325" spans="1:17" ht="13.5" customHeight="1">
      <c r="A325" s="285"/>
      <c r="B325" s="285"/>
      <c r="C325" s="302"/>
      <c r="D325" s="385" t="s">
        <v>148</v>
      </c>
      <c r="E325" s="294"/>
      <c r="F325" s="294"/>
      <c r="G325" s="12"/>
      <c r="H325" s="5"/>
      <c r="I325" s="12"/>
      <c r="J325" s="5"/>
      <c r="K325" s="5"/>
      <c r="L325" s="5"/>
      <c r="M325" s="12"/>
      <c r="N325" s="12"/>
      <c r="O325" s="12"/>
      <c r="P325" s="12"/>
      <c r="Q325" s="12"/>
    </row>
    <row r="326" spans="1:17" ht="13.5" customHeight="1">
      <c r="A326" s="285"/>
      <c r="B326" s="285"/>
      <c r="C326" s="302"/>
      <c r="D326" s="385" t="s">
        <v>149</v>
      </c>
      <c r="E326" s="12">
        <v>1</v>
      </c>
      <c r="F326" s="12">
        <v>151201</v>
      </c>
      <c r="G326" s="12"/>
      <c r="H326" s="5"/>
      <c r="I326" s="12">
        <v>134064</v>
      </c>
      <c r="J326" s="5"/>
      <c r="K326" s="5"/>
      <c r="L326" s="5"/>
      <c r="M326" s="12"/>
      <c r="N326" s="12"/>
      <c r="O326" s="12"/>
      <c r="P326" s="12"/>
      <c r="Q326" s="12">
        <f aca="true" t="shared" si="21" ref="Q326:Q332">SUM(G326:P326)</f>
        <v>134064</v>
      </c>
    </row>
    <row r="327" spans="1:17" ht="13.5" customHeight="1">
      <c r="A327" s="285"/>
      <c r="B327" s="285"/>
      <c r="C327" s="302"/>
      <c r="D327" s="385" t="s">
        <v>150</v>
      </c>
      <c r="E327" s="294">
        <v>1</v>
      </c>
      <c r="F327" s="12">
        <v>151204</v>
      </c>
      <c r="G327" s="12"/>
      <c r="H327" s="5"/>
      <c r="I327" s="12">
        <v>2207</v>
      </c>
      <c r="J327" s="5"/>
      <c r="K327" s="5"/>
      <c r="L327" s="5"/>
      <c r="M327" s="12"/>
      <c r="N327" s="12"/>
      <c r="O327" s="12"/>
      <c r="P327" s="12"/>
      <c r="Q327" s="12">
        <f t="shared" si="21"/>
        <v>2207</v>
      </c>
    </row>
    <row r="328" spans="1:17" ht="13.5" customHeight="1">
      <c r="A328" s="285"/>
      <c r="B328" s="285"/>
      <c r="C328" s="302"/>
      <c r="D328" s="385" t="s">
        <v>151</v>
      </c>
      <c r="E328" s="294">
        <v>1</v>
      </c>
      <c r="F328" s="12">
        <v>151202</v>
      </c>
      <c r="G328" s="12"/>
      <c r="H328" s="5"/>
      <c r="I328" s="12">
        <v>22455</v>
      </c>
      <c r="J328" s="5"/>
      <c r="K328" s="5"/>
      <c r="L328" s="5"/>
      <c r="M328" s="12"/>
      <c r="N328" s="12"/>
      <c r="O328" s="12"/>
      <c r="P328" s="12"/>
      <c r="Q328" s="12">
        <f t="shared" si="21"/>
        <v>22455</v>
      </c>
    </row>
    <row r="329" spans="1:17" ht="13.5" customHeight="1">
      <c r="A329" s="285"/>
      <c r="B329" s="285"/>
      <c r="C329" s="302"/>
      <c r="D329" s="385" t="s">
        <v>152</v>
      </c>
      <c r="E329" s="294">
        <v>1</v>
      </c>
      <c r="F329" s="12">
        <v>151205</v>
      </c>
      <c r="G329" s="12"/>
      <c r="H329" s="5"/>
      <c r="I329" s="12">
        <v>1000</v>
      </c>
      <c r="J329" s="5"/>
      <c r="K329" s="5"/>
      <c r="L329" s="5"/>
      <c r="M329" s="12"/>
      <c r="N329" s="12"/>
      <c r="O329" s="12"/>
      <c r="P329" s="12"/>
      <c r="Q329" s="12">
        <f t="shared" si="21"/>
        <v>1000</v>
      </c>
    </row>
    <row r="330" spans="1:17" ht="23.25" customHeight="1">
      <c r="A330" s="285"/>
      <c r="B330" s="285"/>
      <c r="C330" s="302"/>
      <c r="D330" s="260" t="s">
        <v>153</v>
      </c>
      <c r="E330" s="294">
        <v>2</v>
      </c>
      <c r="F330" s="12">
        <v>151207</v>
      </c>
      <c r="G330" s="12"/>
      <c r="H330" s="5"/>
      <c r="I330" s="12">
        <v>500</v>
      </c>
      <c r="J330" s="5"/>
      <c r="K330" s="5"/>
      <c r="L330" s="5"/>
      <c r="M330" s="12"/>
      <c r="N330" s="12"/>
      <c r="O330" s="12"/>
      <c r="P330" s="12"/>
      <c r="Q330" s="12">
        <f t="shared" si="21"/>
        <v>500</v>
      </c>
    </row>
    <row r="331" spans="1:17" ht="13.5" customHeight="1">
      <c r="A331" s="285"/>
      <c r="B331" s="285"/>
      <c r="C331" s="302"/>
      <c r="D331" s="385" t="s">
        <v>154</v>
      </c>
      <c r="E331" s="294">
        <v>1</v>
      </c>
      <c r="F331" s="12">
        <v>151902</v>
      </c>
      <c r="G331" s="12">
        <v>7800</v>
      </c>
      <c r="H331" s="5">
        <v>1350</v>
      </c>
      <c r="I331" s="12">
        <v>5976</v>
      </c>
      <c r="J331" s="5"/>
      <c r="K331" s="5"/>
      <c r="L331" s="5"/>
      <c r="M331" s="12"/>
      <c r="N331" s="12"/>
      <c r="O331" s="12"/>
      <c r="P331" s="12"/>
      <c r="Q331" s="12">
        <f t="shared" si="21"/>
        <v>15126</v>
      </c>
    </row>
    <row r="332" spans="1:17" ht="25.5" customHeight="1">
      <c r="A332" s="285"/>
      <c r="B332" s="285"/>
      <c r="C332" s="302"/>
      <c r="D332" s="260" t="s">
        <v>155</v>
      </c>
      <c r="E332" s="294"/>
      <c r="F332" s="12">
        <v>151925</v>
      </c>
      <c r="G332" s="12"/>
      <c r="H332" s="5"/>
      <c r="I332" s="12">
        <v>3000</v>
      </c>
      <c r="J332" s="5"/>
      <c r="K332" s="5"/>
      <c r="L332" s="5"/>
      <c r="M332" s="12"/>
      <c r="N332" s="12"/>
      <c r="O332" s="12"/>
      <c r="P332" s="12"/>
      <c r="Q332" s="12">
        <f t="shared" si="21"/>
        <v>3000</v>
      </c>
    </row>
    <row r="333" spans="1:17" ht="15" customHeight="1">
      <c r="A333" s="285"/>
      <c r="B333" s="285"/>
      <c r="C333" s="302"/>
      <c r="D333" s="262" t="s">
        <v>1225</v>
      </c>
      <c r="E333" s="320"/>
      <c r="F333" s="320"/>
      <c r="G333" s="12"/>
      <c r="H333" s="5"/>
      <c r="I333" s="12"/>
      <c r="J333" s="5"/>
      <c r="K333" s="5"/>
      <c r="L333" s="5"/>
      <c r="M333" s="12"/>
      <c r="N333" s="12"/>
      <c r="O333" s="12"/>
      <c r="P333" s="12"/>
      <c r="Q333" s="12"/>
    </row>
    <row r="334" spans="1:17" ht="24.75" customHeight="1">
      <c r="A334" s="285"/>
      <c r="B334" s="285"/>
      <c r="C334" s="302"/>
      <c r="D334" s="262" t="s">
        <v>156</v>
      </c>
      <c r="E334" s="266">
        <v>2</v>
      </c>
      <c r="F334" s="40">
        <v>151910</v>
      </c>
      <c r="G334" s="12"/>
      <c r="H334" s="5"/>
      <c r="I334" s="12">
        <v>180190</v>
      </c>
      <c r="J334" s="5"/>
      <c r="K334" s="5"/>
      <c r="L334" s="5"/>
      <c r="M334" s="12"/>
      <c r="N334" s="12"/>
      <c r="O334" s="12"/>
      <c r="P334" s="12"/>
      <c r="Q334" s="12">
        <f>SUM(G334:P334)</f>
        <v>180190</v>
      </c>
    </row>
    <row r="335" spans="1:17" ht="24.75" customHeight="1">
      <c r="A335" s="285"/>
      <c r="B335" s="285"/>
      <c r="C335" s="302"/>
      <c r="D335" s="262" t="s">
        <v>1290</v>
      </c>
      <c r="E335" s="266"/>
      <c r="F335" s="320"/>
      <c r="G335" s="12"/>
      <c r="H335" s="5"/>
      <c r="I335" s="12"/>
      <c r="J335" s="5"/>
      <c r="K335" s="5"/>
      <c r="L335" s="5"/>
      <c r="M335" s="12"/>
      <c r="N335" s="12"/>
      <c r="O335" s="12"/>
      <c r="P335" s="12"/>
      <c r="Q335" s="12"/>
    </row>
    <row r="336" spans="1:17" ht="24.75" customHeight="1">
      <c r="A336" s="285"/>
      <c r="B336" s="285"/>
      <c r="C336" s="302"/>
      <c r="D336" s="262" t="s">
        <v>157</v>
      </c>
      <c r="E336" s="266">
        <v>1</v>
      </c>
      <c r="F336" s="40">
        <v>152915</v>
      </c>
      <c r="G336" s="12"/>
      <c r="H336" s="5"/>
      <c r="I336" s="12">
        <v>15808</v>
      </c>
      <c r="J336" s="5"/>
      <c r="K336" s="5"/>
      <c r="L336" s="5"/>
      <c r="M336" s="12"/>
      <c r="N336" s="12"/>
      <c r="O336" s="12"/>
      <c r="P336" s="12"/>
      <c r="Q336" s="12">
        <f>SUM(G336:P336)</f>
        <v>15808</v>
      </c>
    </row>
    <row r="337" spans="1:17" ht="16.5" customHeight="1">
      <c r="A337" s="285"/>
      <c r="B337" s="285"/>
      <c r="C337" s="302"/>
      <c r="D337" s="385" t="s">
        <v>158</v>
      </c>
      <c r="E337" s="294"/>
      <c r="F337" s="294"/>
      <c r="G337" s="12"/>
      <c r="H337" s="5"/>
      <c r="I337" s="12"/>
      <c r="J337" s="5"/>
      <c r="K337" s="5"/>
      <c r="L337" s="5"/>
      <c r="M337" s="12"/>
      <c r="N337" s="12"/>
      <c r="O337" s="12"/>
      <c r="P337" s="12"/>
      <c r="Q337" s="12"/>
    </row>
    <row r="338" spans="1:17" ht="16.5" customHeight="1">
      <c r="A338" s="285"/>
      <c r="B338" s="285"/>
      <c r="C338" s="302"/>
      <c r="D338" s="385" t="s">
        <v>159</v>
      </c>
      <c r="E338" s="12">
        <v>1</v>
      </c>
      <c r="F338" s="12">
        <v>151704</v>
      </c>
      <c r="G338" s="12"/>
      <c r="H338" s="5"/>
      <c r="I338" s="12"/>
      <c r="J338" s="5"/>
      <c r="K338" s="5">
        <v>250</v>
      </c>
      <c r="L338" s="5"/>
      <c r="M338" s="12"/>
      <c r="N338" s="12"/>
      <c r="O338" s="12"/>
      <c r="P338" s="12"/>
      <c r="Q338" s="12">
        <f>SUM(G338:P338)</f>
        <v>250</v>
      </c>
    </row>
    <row r="339" spans="1:17" ht="16.5" customHeight="1">
      <c r="A339" s="306"/>
      <c r="B339" s="306"/>
      <c r="C339" s="307"/>
      <c r="D339" s="399" t="s">
        <v>160</v>
      </c>
      <c r="E339" s="309"/>
      <c r="F339" s="91"/>
      <c r="G339" s="91">
        <f aca="true" t="shared" si="22" ref="G339:Q339">SUM(G227:G338)</f>
        <v>7800</v>
      </c>
      <c r="H339" s="91">
        <f t="shared" si="22"/>
        <v>1350</v>
      </c>
      <c r="I339" s="91">
        <f t="shared" si="22"/>
        <v>1829087</v>
      </c>
      <c r="J339" s="91">
        <f t="shared" si="22"/>
        <v>0</v>
      </c>
      <c r="K339" s="91">
        <f t="shared" si="22"/>
        <v>446283</v>
      </c>
      <c r="L339" s="91">
        <f t="shared" si="22"/>
        <v>0</v>
      </c>
      <c r="M339" s="91">
        <f t="shared" si="22"/>
        <v>0</v>
      </c>
      <c r="N339" s="91">
        <f t="shared" si="22"/>
        <v>0</v>
      </c>
      <c r="O339" s="91">
        <f t="shared" si="22"/>
        <v>0</v>
      </c>
      <c r="P339" s="91">
        <f t="shared" si="22"/>
        <v>0</v>
      </c>
      <c r="Q339" s="91">
        <f t="shared" si="22"/>
        <v>2284520</v>
      </c>
    </row>
    <row r="340" spans="1:17" ht="16.5" customHeight="1">
      <c r="A340" s="256"/>
      <c r="B340" s="256"/>
      <c r="C340" s="256"/>
      <c r="D340" s="378" t="s">
        <v>1365</v>
      </c>
      <c r="E340" s="14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</row>
    <row r="341" spans="1:17" ht="17.25" customHeight="1">
      <c r="A341" s="256"/>
      <c r="B341" s="256"/>
      <c r="C341" s="400" t="s">
        <v>972</v>
      </c>
      <c r="D341" s="401" t="s">
        <v>161</v>
      </c>
      <c r="E341" s="14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</row>
    <row r="342" spans="1:17" ht="26.25" customHeight="1">
      <c r="A342" s="256"/>
      <c r="B342" s="256"/>
      <c r="C342" s="285" t="s">
        <v>1366</v>
      </c>
      <c r="D342" s="357" t="s">
        <v>162</v>
      </c>
      <c r="E342" s="828"/>
      <c r="F342" s="12">
        <v>154132</v>
      </c>
      <c r="G342" s="13"/>
      <c r="H342" s="13"/>
      <c r="I342" s="13"/>
      <c r="J342" s="13"/>
      <c r="K342" s="13"/>
      <c r="L342" s="13"/>
      <c r="M342" s="12">
        <v>2000</v>
      </c>
      <c r="N342" s="12"/>
      <c r="O342" s="12"/>
      <c r="P342" s="12"/>
      <c r="Q342" s="12">
        <f>SUM(G342:P342)</f>
        <v>2000</v>
      </c>
    </row>
    <row r="343" spans="1:17" ht="16.5" customHeight="1">
      <c r="A343" s="256"/>
      <c r="B343" s="256"/>
      <c r="C343" s="285" t="s">
        <v>163</v>
      </c>
      <c r="D343" s="653" t="s">
        <v>164</v>
      </c>
      <c r="E343" s="828"/>
      <c r="F343" s="12">
        <v>152130</v>
      </c>
      <c r="G343" s="13"/>
      <c r="H343" s="13"/>
      <c r="I343" s="13"/>
      <c r="J343" s="13"/>
      <c r="K343" s="13"/>
      <c r="L343" s="12">
        <v>3000</v>
      </c>
      <c r="M343" s="12"/>
      <c r="N343" s="12"/>
      <c r="O343" s="12"/>
      <c r="P343" s="12"/>
      <c r="Q343" s="12">
        <f>SUM(G343:P343)</f>
        <v>3000</v>
      </c>
    </row>
    <row r="344" spans="1:17" ht="16.5" customHeight="1">
      <c r="A344" s="256"/>
      <c r="B344" s="256"/>
      <c r="C344" s="285" t="s">
        <v>165</v>
      </c>
      <c r="D344" s="838" t="s">
        <v>166</v>
      </c>
      <c r="E344" s="828"/>
      <c r="F344" s="12">
        <v>152112</v>
      </c>
      <c r="G344" s="13"/>
      <c r="H344" s="13"/>
      <c r="I344" s="13"/>
      <c r="J344" s="13"/>
      <c r="K344" s="13"/>
      <c r="L344" s="12">
        <v>13000</v>
      </c>
      <c r="M344" s="12"/>
      <c r="N344" s="12"/>
      <c r="O344" s="12"/>
      <c r="P344" s="12"/>
      <c r="Q344" s="12">
        <f aca="true" t="shared" si="23" ref="Q344:Q349">SUM(G344:P344)</f>
        <v>13000</v>
      </c>
    </row>
    <row r="345" spans="1:17" ht="16.5" customHeight="1">
      <c r="A345" s="256"/>
      <c r="B345" s="256"/>
      <c r="C345" s="285" t="s">
        <v>167</v>
      </c>
      <c r="D345" s="403" t="s">
        <v>168</v>
      </c>
      <c r="E345" s="828"/>
      <c r="F345" s="12">
        <v>152131</v>
      </c>
      <c r="G345" s="13"/>
      <c r="H345" s="13"/>
      <c r="I345" s="13"/>
      <c r="J345" s="13"/>
      <c r="K345" s="13"/>
      <c r="L345" s="12">
        <v>2000</v>
      </c>
      <c r="M345" s="12"/>
      <c r="N345" s="12"/>
      <c r="O345" s="12"/>
      <c r="P345" s="12"/>
      <c r="Q345" s="12">
        <f t="shared" si="23"/>
        <v>2000</v>
      </c>
    </row>
    <row r="346" spans="1:17" ht="16.5" customHeight="1">
      <c r="A346" s="256"/>
      <c r="B346" s="256"/>
      <c r="C346" s="285" t="s">
        <v>169</v>
      </c>
      <c r="D346" s="420" t="s">
        <v>170</v>
      </c>
      <c r="E346" s="828"/>
      <c r="F346" s="12">
        <v>152132</v>
      </c>
      <c r="G346" s="13"/>
      <c r="H346" s="13"/>
      <c r="I346" s="13"/>
      <c r="J346" s="13"/>
      <c r="K346" s="13"/>
      <c r="L346" s="12">
        <v>2000</v>
      </c>
      <c r="M346" s="12"/>
      <c r="N346" s="12"/>
      <c r="O346" s="12"/>
      <c r="P346" s="12"/>
      <c r="Q346" s="12">
        <f t="shared" si="23"/>
        <v>2000</v>
      </c>
    </row>
    <row r="347" spans="1:17" ht="16.5" customHeight="1">
      <c r="A347" s="256"/>
      <c r="B347" s="256"/>
      <c r="C347" s="285" t="s">
        <v>171</v>
      </c>
      <c r="D347" s="420" t="s">
        <v>172</v>
      </c>
      <c r="E347" s="828"/>
      <c r="F347" s="12">
        <v>152133</v>
      </c>
      <c r="G347" s="13"/>
      <c r="H347" s="13"/>
      <c r="I347" s="13"/>
      <c r="J347" s="13"/>
      <c r="K347" s="13"/>
      <c r="L347" s="12">
        <v>1500</v>
      </c>
      <c r="M347" s="12"/>
      <c r="N347" s="12"/>
      <c r="O347" s="12"/>
      <c r="P347" s="12"/>
      <c r="Q347" s="12">
        <f t="shared" si="23"/>
        <v>1500</v>
      </c>
    </row>
    <row r="348" spans="1:17" ht="16.5" customHeight="1">
      <c r="A348" s="256"/>
      <c r="B348" s="256"/>
      <c r="C348" s="285" t="s">
        <v>173</v>
      </c>
      <c r="D348" s="420" t="s">
        <v>174</v>
      </c>
      <c r="E348" s="828"/>
      <c r="F348" s="12">
        <v>152134</v>
      </c>
      <c r="G348" s="13"/>
      <c r="H348" s="13"/>
      <c r="I348" s="13"/>
      <c r="J348" s="13"/>
      <c r="K348" s="13"/>
      <c r="L348" s="12">
        <v>1500</v>
      </c>
      <c r="M348" s="12"/>
      <c r="N348" s="12"/>
      <c r="O348" s="12"/>
      <c r="P348" s="12"/>
      <c r="Q348" s="12">
        <f t="shared" si="23"/>
        <v>1500</v>
      </c>
    </row>
    <row r="349" spans="1:17" ht="16.5" customHeight="1">
      <c r="A349" s="256"/>
      <c r="B349" s="256"/>
      <c r="C349" s="285" t="s">
        <v>175</v>
      </c>
      <c r="D349" s="404" t="s">
        <v>176</v>
      </c>
      <c r="E349" s="828"/>
      <c r="F349" s="12">
        <v>152315</v>
      </c>
      <c r="G349" s="13"/>
      <c r="H349" s="13"/>
      <c r="I349" s="13"/>
      <c r="J349" s="13"/>
      <c r="K349" s="13"/>
      <c r="L349" s="12">
        <v>2500</v>
      </c>
      <c r="M349" s="12"/>
      <c r="N349" s="12"/>
      <c r="O349" s="12"/>
      <c r="P349" s="12"/>
      <c r="Q349" s="12">
        <f t="shared" si="23"/>
        <v>2500</v>
      </c>
    </row>
    <row r="350" spans="1:17" ht="16.5" customHeight="1">
      <c r="A350" s="256"/>
      <c r="B350" s="256"/>
      <c r="C350" s="405"/>
      <c r="D350" s="406" t="s">
        <v>1368</v>
      </c>
      <c r="E350" s="14"/>
      <c r="F350" s="13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</row>
    <row r="351" spans="1:17" ht="16.5" customHeight="1">
      <c r="A351" s="256"/>
      <c r="B351" s="400"/>
      <c r="C351" s="407" t="s">
        <v>1369</v>
      </c>
      <c r="D351" s="324" t="s">
        <v>177</v>
      </c>
      <c r="E351" s="828"/>
      <c r="F351" s="12">
        <v>154103</v>
      </c>
      <c r="G351" s="12"/>
      <c r="H351" s="12"/>
      <c r="I351" s="12"/>
      <c r="J351" s="12"/>
      <c r="K351" s="12"/>
      <c r="L351" s="12"/>
      <c r="M351" s="12">
        <v>3334</v>
      </c>
      <c r="N351" s="12"/>
      <c r="O351" s="12"/>
      <c r="P351" s="12"/>
      <c r="Q351" s="12">
        <f>SUM(G351:P351)</f>
        <v>3334</v>
      </c>
    </row>
    <row r="352" spans="1:17" ht="16.5" customHeight="1">
      <c r="A352" s="256"/>
      <c r="B352" s="400"/>
      <c r="C352" s="407" t="s">
        <v>1371</v>
      </c>
      <c r="D352" s="408" t="s">
        <v>178</v>
      </c>
      <c r="E352" s="14"/>
      <c r="F352" s="12">
        <v>152128</v>
      </c>
      <c r="G352" s="12"/>
      <c r="H352" s="12"/>
      <c r="I352" s="12"/>
      <c r="J352" s="12"/>
      <c r="K352" s="12"/>
      <c r="L352" s="12">
        <v>11048</v>
      </c>
      <c r="M352" s="12"/>
      <c r="N352" s="12"/>
      <c r="O352" s="12"/>
      <c r="P352" s="12"/>
      <c r="Q352" s="12">
        <f>SUM(G352:P352)</f>
        <v>11048</v>
      </c>
    </row>
    <row r="353" spans="1:17" ht="16.5" customHeight="1">
      <c r="A353" s="256"/>
      <c r="B353" s="400"/>
      <c r="C353" s="407" t="s">
        <v>179</v>
      </c>
      <c r="D353" s="408" t="s">
        <v>180</v>
      </c>
      <c r="E353" s="14"/>
      <c r="F353" s="12">
        <v>152129</v>
      </c>
      <c r="G353" s="12"/>
      <c r="H353" s="12"/>
      <c r="I353" s="12"/>
      <c r="J353" s="12"/>
      <c r="K353" s="12"/>
      <c r="L353" s="12">
        <v>5715</v>
      </c>
      <c r="M353" s="12"/>
      <c r="N353" s="12"/>
      <c r="O353" s="12"/>
      <c r="P353" s="12"/>
      <c r="Q353" s="12">
        <f>SUM(G353:P353)</f>
        <v>5715</v>
      </c>
    </row>
    <row r="354" spans="1:17" ht="26.25" customHeight="1">
      <c r="A354" s="256"/>
      <c r="B354" s="400"/>
      <c r="C354" s="407" t="s">
        <v>181</v>
      </c>
      <c r="D354" s="839" t="s">
        <v>182</v>
      </c>
      <c r="E354" s="419"/>
      <c r="F354" s="12">
        <v>152122</v>
      </c>
      <c r="G354" s="12"/>
      <c r="H354" s="12"/>
      <c r="I354" s="12">
        <v>50</v>
      </c>
      <c r="J354" s="12"/>
      <c r="K354" s="12"/>
      <c r="L354" s="12"/>
      <c r="M354" s="12"/>
      <c r="N354" s="12"/>
      <c r="O354" s="12"/>
      <c r="P354" s="12"/>
      <c r="Q354" s="12">
        <f>SUM(G354:P354)</f>
        <v>50</v>
      </c>
    </row>
    <row r="355" spans="1:17" ht="16.5" customHeight="1">
      <c r="A355" s="256"/>
      <c r="B355" s="256"/>
      <c r="C355" s="407" t="s">
        <v>183</v>
      </c>
      <c r="D355" s="840" t="s">
        <v>184</v>
      </c>
      <c r="E355" s="14"/>
      <c r="F355" s="12">
        <v>154128</v>
      </c>
      <c r="G355" s="12"/>
      <c r="H355" s="12"/>
      <c r="I355" s="12"/>
      <c r="J355" s="12"/>
      <c r="K355" s="12"/>
      <c r="L355" s="12"/>
      <c r="M355" s="12">
        <v>2058</v>
      </c>
      <c r="N355" s="12"/>
      <c r="O355" s="12"/>
      <c r="P355" s="12"/>
      <c r="Q355" s="12">
        <f>SUM(G355:P355)</f>
        <v>2058</v>
      </c>
    </row>
    <row r="356" spans="1:17" ht="16.5" customHeight="1">
      <c r="A356" s="256"/>
      <c r="B356" s="256"/>
      <c r="C356" s="410" t="s">
        <v>971</v>
      </c>
      <c r="D356" s="411" t="s">
        <v>185</v>
      </c>
      <c r="E356" s="14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</row>
    <row r="357" spans="1:17" ht="16.5" customHeight="1">
      <c r="A357" s="256"/>
      <c r="B357" s="256"/>
      <c r="C357" s="412" t="s">
        <v>973</v>
      </c>
      <c r="D357" s="841" t="s">
        <v>186</v>
      </c>
      <c r="E357" s="14"/>
      <c r="F357" s="13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</row>
    <row r="358" spans="1:17" ht="16.5" customHeight="1">
      <c r="A358" s="256"/>
      <c r="B358" s="256"/>
      <c r="C358" s="413" t="s">
        <v>22</v>
      </c>
      <c r="D358" s="324" t="s">
        <v>187</v>
      </c>
      <c r="E358" s="828"/>
      <c r="F358" s="12">
        <v>152346</v>
      </c>
      <c r="G358" s="12"/>
      <c r="H358" s="12"/>
      <c r="I358" s="12"/>
      <c r="J358" s="12"/>
      <c r="K358" s="12"/>
      <c r="L358" s="12">
        <v>500</v>
      </c>
      <c r="M358" s="12"/>
      <c r="N358" s="12"/>
      <c r="O358" s="12"/>
      <c r="P358" s="12"/>
      <c r="Q358" s="12">
        <f aca="true" t="shared" si="24" ref="Q358:Q363">SUM(G358:P358)</f>
        <v>500</v>
      </c>
    </row>
    <row r="359" spans="1:17" ht="16.5" customHeight="1">
      <c r="A359" s="256"/>
      <c r="B359" s="256"/>
      <c r="C359" s="413" t="s">
        <v>24</v>
      </c>
      <c r="D359" s="324" t="s">
        <v>188</v>
      </c>
      <c r="E359" s="14"/>
      <c r="F359" s="12">
        <v>152304</v>
      </c>
      <c r="G359" s="12"/>
      <c r="H359" s="12"/>
      <c r="I359" s="12"/>
      <c r="J359" s="12"/>
      <c r="K359" s="12"/>
      <c r="L359" s="12">
        <v>1000</v>
      </c>
      <c r="M359" s="12"/>
      <c r="N359" s="12"/>
      <c r="O359" s="12"/>
      <c r="P359" s="12"/>
      <c r="Q359" s="12">
        <f t="shared" si="24"/>
        <v>1000</v>
      </c>
    </row>
    <row r="360" spans="1:17" ht="16.5" customHeight="1">
      <c r="A360" s="256"/>
      <c r="B360" s="256"/>
      <c r="C360" s="413" t="s">
        <v>189</v>
      </c>
      <c r="D360" s="357" t="s">
        <v>190</v>
      </c>
      <c r="E360" s="828"/>
      <c r="F360" s="12">
        <v>152347</v>
      </c>
      <c r="G360" s="12"/>
      <c r="H360" s="12"/>
      <c r="I360" s="12"/>
      <c r="J360" s="12"/>
      <c r="K360" s="12"/>
      <c r="L360" s="12">
        <v>1500</v>
      </c>
      <c r="M360" s="12"/>
      <c r="N360" s="12"/>
      <c r="O360" s="12"/>
      <c r="P360" s="12"/>
      <c r="Q360" s="12">
        <f t="shared" si="24"/>
        <v>1500</v>
      </c>
    </row>
    <row r="361" spans="1:17" ht="18.75" customHeight="1">
      <c r="A361" s="256"/>
      <c r="B361" s="256"/>
      <c r="C361" s="413" t="s">
        <v>191</v>
      </c>
      <c r="D361" s="654" t="s">
        <v>192</v>
      </c>
      <c r="E361" s="828"/>
      <c r="F361" s="12">
        <v>152348</v>
      </c>
      <c r="G361" s="12"/>
      <c r="H361" s="12"/>
      <c r="I361" s="12"/>
      <c r="J361" s="12"/>
      <c r="K361" s="12"/>
      <c r="L361" s="12">
        <v>1000</v>
      </c>
      <c r="M361" s="12"/>
      <c r="N361" s="12"/>
      <c r="O361" s="12"/>
      <c r="P361" s="12"/>
      <c r="Q361" s="12">
        <f t="shared" si="24"/>
        <v>1000</v>
      </c>
    </row>
    <row r="362" spans="1:17" ht="14.25" customHeight="1">
      <c r="A362" s="256"/>
      <c r="B362" s="256"/>
      <c r="C362" s="413" t="s">
        <v>193</v>
      </c>
      <c r="D362" s="414" t="s">
        <v>194</v>
      </c>
      <c r="E362" s="828"/>
      <c r="F362" s="12">
        <v>152349</v>
      </c>
      <c r="G362" s="12"/>
      <c r="H362" s="12"/>
      <c r="I362" s="12"/>
      <c r="J362" s="12"/>
      <c r="K362" s="12"/>
      <c r="L362" s="12">
        <v>500</v>
      </c>
      <c r="M362" s="12"/>
      <c r="N362" s="12"/>
      <c r="O362" s="12"/>
      <c r="P362" s="12"/>
      <c r="Q362" s="12">
        <f t="shared" si="24"/>
        <v>500</v>
      </c>
    </row>
    <row r="363" spans="1:17" ht="16.5" customHeight="1">
      <c r="A363" s="256"/>
      <c r="B363" s="256"/>
      <c r="C363" s="413" t="s">
        <v>195</v>
      </c>
      <c r="D363" s="414" t="s">
        <v>196</v>
      </c>
      <c r="E363" s="828"/>
      <c r="F363" s="12">
        <v>152350</v>
      </c>
      <c r="G363" s="12"/>
      <c r="H363" s="12"/>
      <c r="I363" s="12"/>
      <c r="J363" s="12"/>
      <c r="K363" s="12"/>
      <c r="L363" s="12">
        <v>500</v>
      </c>
      <c r="M363" s="12"/>
      <c r="N363" s="12"/>
      <c r="O363" s="12"/>
      <c r="P363" s="12"/>
      <c r="Q363" s="12">
        <f t="shared" si="24"/>
        <v>500</v>
      </c>
    </row>
    <row r="364" spans="1:17" ht="16.5" customHeight="1">
      <c r="A364" s="256"/>
      <c r="B364" s="256"/>
      <c r="C364" s="415"/>
      <c r="D364" s="374" t="s">
        <v>1368</v>
      </c>
      <c r="E364" s="14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</row>
    <row r="365" spans="1:17" ht="16.5" customHeight="1">
      <c r="A365" s="256"/>
      <c r="B365" s="256"/>
      <c r="C365" s="416" t="s">
        <v>197</v>
      </c>
      <c r="D365" s="417" t="s">
        <v>198</v>
      </c>
      <c r="E365" s="14"/>
      <c r="F365" s="12">
        <v>152301</v>
      </c>
      <c r="G365" s="12"/>
      <c r="H365" s="12"/>
      <c r="I365" s="12"/>
      <c r="J365" s="12"/>
      <c r="K365" s="12"/>
      <c r="L365" s="12">
        <v>19867</v>
      </c>
      <c r="M365" s="12"/>
      <c r="N365" s="12"/>
      <c r="O365" s="12"/>
      <c r="P365" s="12"/>
      <c r="Q365" s="12">
        <f>SUM(G365:P365)</f>
        <v>19867</v>
      </c>
    </row>
    <row r="366" spans="1:17" ht="16.5" customHeight="1">
      <c r="A366" s="256"/>
      <c r="B366" s="256"/>
      <c r="C366" s="416" t="s">
        <v>199</v>
      </c>
      <c r="D366" s="324" t="s">
        <v>200</v>
      </c>
      <c r="E366" s="837"/>
      <c r="F366" s="12">
        <v>152302</v>
      </c>
      <c r="G366" s="12"/>
      <c r="H366" s="12"/>
      <c r="I366" s="12"/>
      <c r="J366" s="12"/>
      <c r="K366" s="12"/>
      <c r="L366" s="12">
        <v>70</v>
      </c>
      <c r="M366" s="12"/>
      <c r="N366" s="12"/>
      <c r="O366" s="12"/>
      <c r="P366" s="12"/>
      <c r="Q366" s="12">
        <f>SUM(G366:P366)</f>
        <v>70</v>
      </c>
    </row>
    <row r="367" spans="1:17" ht="29.25" customHeight="1">
      <c r="A367" s="256"/>
      <c r="B367" s="256"/>
      <c r="C367" s="416" t="s">
        <v>201</v>
      </c>
      <c r="D367" s="324" t="s">
        <v>202</v>
      </c>
      <c r="E367" s="837"/>
      <c r="F367" s="12">
        <v>152307</v>
      </c>
      <c r="G367" s="12"/>
      <c r="H367" s="12"/>
      <c r="I367" s="12"/>
      <c r="J367" s="12"/>
      <c r="K367" s="12"/>
      <c r="L367" s="12">
        <v>1034</v>
      </c>
      <c r="M367" s="12"/>
      <c r="N367" s="12"/>
      <c r="O367" s="12"/>
      <c r="P367" s="12"/>
      <c r="Q367" s="12">
        <f>SUM(G367:P367)</f>
        <v>1034</v>
      </c>
    </row>
    <row r="368" spans="1:17" ht="16.5" customHeight="1">
      <c r="A368" s="256"/>
      <c r="B368" s="256"/>
      <c r="C368" s="416" t="s">
        <v>203</v>
      </c>
      <c r="D368" s="324" t="s">
        <v>204</v>
      </c>
      <c r="E368" s="837"/>
      <c r="F368" s="12">
        <v>152341</v>
      </c>
      <c r="G368" s="12"/>
      <c r="H368" s="12"/>
      <c r="I368" s="12"/>
      <c r="J368" s="12"/>
      <c r="K368" s="12"/>
      <c r="L368" s="12">
        <v>1200</v>
      </c>
      <c r="M368" s="12"/>
      <c r="N368" s="12"/>
      <c r="O368" s="12"/>
      <c r="P368" s="12"/>
      <c r="Q368" s="12">
        <f>SUM(G368:P368)</f>
        <v>1200</v>
      </c>
    </row>
    <row r="369" spans="1:17" ht="16.5" customHeight="1">
      <c r="A369" s="256"/>
      <c r="B369" s="256"/>
      <c r="C369" s="415" t="s">
        <v>974</v>
      </c>
      <c r="D369" s="418" t="s">
        <v>205</v>
      </c>
      <c r="E369" s="419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</row>
    <row r="370" spans="1:17" ht="17.25" customHeight="1">
      <c r="A370" s="256"/>
      <c r="B370" s="256"/>
      <c r="C370" s="413" t="s">
        <v>206</v>
      </c>
      <c r="D370" s="414" t="s">
        <v>211</v>
      </c>
      <c r="E370" s="419"/>
      <c r="F370" s="12">
        <v>151419</v>
      </c>
      <c r="G370" s="12"/>
      <c r="H370" s="12"/>
      <c r="I370" s="12">
        <v>270</v>
      </c>
      <c r="J370" s="12"/>
      <c r="K370" s="12"/>
      <c r="L370" s="12"/>
      <c r="M370" s="12"/>
      <c r="N370" s="12"/>
      <c r="O370" s="12"/>
      <c r="P370" s="12"/>
      <c r="Q370" s="12">
        <f aca="true" t="shared" si="25" ref="Q370:Q414">SUM(G370:P370)</f>
        <v>270</v>
      </c>
    </row>
    <row r="371" spans="1:17" ht="17.25" customHeight="1">
      <c r="A371" s="256"/>
      <c r="B371" s="256"/>
      <c r="C371" s="413" t="s">
        <v>208</v>
      </c>
      <c r="D371" s="414" t="s">
        <v>213</v>
      </c>
      <c r="E371" s="828"/>
      <c r="F371" s="12">
        <v>155481</v>
      </c>
      <c r="G371" s="12"/>
      <c r="H371" s="12"/>
      <c r="I371" s="12"/>
      <c r="J371" s="12"/>
      <c r="K371" s="12"/>
      <c r="L371" s="12"/>
      <c r="M371" s="12">
        <v>500</v>
      </c>
      <c r="N371" s="12"/>
      <c r="O371" s="12"/>
      <c r="P371" s="12"/>
      <c r="Q371" s="12">
        <f t="shared" si="25"/>
        <v>500</v>
      </c>
    </row>
    <row r="372" spans="1:17" ht="29.25" customHeight="1">
      <c r="A372" s="256"/>
      <c r="B372" s="256"/>
      <c r="C372" s="413" t="s">
        <v>210</v>
      </c>
      <c r="D372" s="414" t="s">
        <v>217</v>
      </c>
      <c r="E372" s="828"/>
      <c r="F372" s="12">
        <v>155483</v>
      </c>
      <c r="G372" s="12"/>
      <c r="H372" s="12"/>
      <c r="I372" s="12"/>
      <c r="J372" s="12"/>
      <c r="K372" s="12"/>
      <c r="L372" s="12"/>
      <c r="M372" s="12">
        <v>3000</v>
      </c>
      <c r="N372" s="12"/>
      <c r="O372" s="12"/>
      <c r="P372" s="12"/>
      <c r="Q372" s="12">
        <f t="shared" si="25"/>
        <v>3000</v>
      </c>
    </row>
    <row r="373" spans="1:17" ht="17.25" customHeight="1">
      <c r="A373" s="256"/>
      <c r="B373" s="256"/>
      <c r="C373" s="413" t="s">
        <v>212</v>
      </c>
      <c r="D373" s="389" t="s">
        <v>219</v>
      </c>
      <c r="E373" s="828"/>
      <c r="F373" s="12">
        <v>155482</v>
      </c>
      <c r="G373" s="12"/>
      <c r="H373" s="12"/>
      <c r="I373" s="12"/>
      <c r="J373" s="12"/>
      <c r="K373" s="12"/>
      <c r="L373" s="12"/>
      <c r="M373" s="12">
        <v>1500</v>
      </c>
      <c r="N373" s="12"/>
      <c r="O373" s="12"/>
      <c r="P373" s="12"/>
      <c r="Q373" s="12">
        <f t="shared" si="25"/>
        <v>1500</v>
      </c>
    </row>
    <row r="374" spans="1:17" ht="17.25" customHeight="1">
      <c r="A374" s="256"/>
      <c r="B374" s="256"/>
      <c r="C374" s="413" t="s">
        <v>214</v>
      </c>
      <c r="D374" s="443" t="s">
        <v>221</v>
      </c>
      <c r="E374" s="828"/>
      <c r="F374" s="12">
        <v>152420</v>
      </c>
      <c r="G374" s="12"/>
      <c r="H374" s="12"/>
      <c r="I374" s="12"/>
      <c r="J374" s="12"/>
      <c r="K374" s="12"/>
      <c r="L374" s="12">
        <v>2500</v>
      </c>
      <c r="M374" s="12"/>
      <c r="N374" s="12"/>
      <c r="O374" s="12"/>
      <c r="P374" s="12"/>
      <c r="Q374" s="12">
        <f t="shared" si="25"/>
        <v>2500</v>
      </c>
    </row>
    <row r="375" spans="1:17" ht="29.25" customHeight="1">
      <c r="A375" s="256"/>
      <c r="B375" s="256"/>
      <c r="C375" s="413" t="s">
        <v>216</v>
      </c>
      <c r="D375" s="443" t="s">
        <v>223</v>
      </c>
      <c r="E375" s="828"/>
      <c r="F375" s="12">
        <v>155484</v>
      </c>
      <c r="G375" s="12"/>
      <c r="H375" s="12"/>
      <c r="I375" s="12"/>
      <c r="J375" s="12"/>
      <c r="K375" s="12"/>
      <c r="L375" s="12"/>
      <c r="M375" s="12">
        <v>3000</v>
      </c>
      <c r="N375" s="12"/>
      <c r="O375" s="12"/>
      <c r="P375" s="12"/>
      <c r="Q375" s="12">
        <f t="shared" si="25"/>
        <v>3000</v>
      </c>
    </row>
    <row r="376" spans="1:17" ht="17.25" customHeight="1">
      <c r="A376" s="256"/>
      <c r="B376" s="256"/>
      <c r="C376" s="413" t="s">
        <v>218</v>
      </c>
      <c r="D376" s="414" t="s">
        <v>226</v>
      </c>
      <c r="E376" s="828"/>
      <c r="F376" s="12">
        <v>152489</v>
      </c>
      <c r="G376" s="12"/>
      <c r="H376" s="12"/>
      <c r="I376" s="12"/>
      <c r="J376" s="12"/>
      <c r="K376" s="12"/>
      <c r="L376" s="12">
        <v>3000</v>
      </c>
      <c r="M376" s="12"/>
      <c r="N376" s="12"/>
      <c r="O376" s="12"/>
      <c r="P376" s="12"/>
      <c r="Q376" s="12">
        <f t="shared" si="25"/>
        <v>3000</v>
      </c>
    </row>
    <row r="377" spans="1:17" ht="17.25" customHeight="1">
      <c r="A377" s="256"/>
      <c r="B377" s="256"/>
      <c r="C377" s="413" t="s">
        <v>220</v>
      </c>
      <c r="D377" s="414" t="s">
        <v>228</v>
      </c>
      <c r="E377" s="311"/>
      <c r="F377" s="12">
        <v>155485</v>
      </c>
      <c r="G377" s="5"/>
      <c r="H377" s="5"/>
      <c r="I377" s="5"/>
      <c r="J377" s="12"/>
      <c r="K377" s="12"/>
      <c r="L377" s="12"/>
      <c r="M377" s="12">
        <v>5500</v>
      </c>
      <c r="N377" s="12"/>
      <c r="O377" s="12"/>
      <c r="P377" s="12"/>
      <c r="Q377" s="12">
        <f t="shared" si="25"/>
        <v>5500</v>
      </c>
    </row>
    <row r="378" spans="1:17" ht="23.25" customHeight="1">
      <c r="A378" s="256"/>
      <c r="B378" s="256"/>
      <c r="C378" s="413" t="s">
        <v>222</v>
      </c>
      <c r="D378" s="414" t="s">
        <v>230</v>
      </c>
      <c r="E378" s="311"/>
      <c r="F378" s="12">
        <v>152490</v>
      </c>
      <c r="G378" s="5"/>
      <c r="H378" s="5"/>
      <c r="I378" s="5"/>
      <c r="J378" s="12"/>
      <c r="K378" s="12"/>
      <c r="L378" s="12">
        <v>3000</v>
      </c>
      <c r="M378" s="12"/>
      <c r="N378" s="12"/>
      <c r="O378" s="12"/>
      <c r="P378" s="12"/>
      <c r="Q378" s="12">
        <f t="shared" si="25"/>
        <v>3000</v>
      </c>
    </row>
    <row r="379" spans="1:17" ht="16.5" customHeight="1">
      <c r="A379" s="256"/>
      <c r="B379" s="256"/>
      <c r="C379" s="413" t="s">
        <v>224</v>
      </c>
      <c r="D379" s="443" t="s">
        <v>240</v>
      </c>
      <c r="E379" s="311"/>
      <c r="F379" s="12">
        <v>155489</v>
      </c>
      <c r="G379" s="5"/>
      <c r="H379" s="5"/>
      <c r="I379" s="5"/>
      <c r="J379" s="12"/>
      <c r="K379" s="12"/>
      <c r="L379" s="12"/>
      <c r="M379" s="12">
        <v>3000</v>
      </c>
      <c r="N379" s="12"/>
      <c r="O379" s="12"/>
      <c r="P379" s="12"/>
      <c r="Q379" s="12">
        <f t="shared" si="25"/>
        <v>3000</v>
      </c>
    </row>
    <row r="380" spans="1:17" ht="16.5" customHeight="1">
      <c r="A380" s="256"/>
      <c r="B380" s="256"/>
      <c r="C380" s="413" t="s">
        <v>225</v>
      </c>
      <c r="D380" s="655" t="s">
        <v>804</v>
      </c>
      <c r="E380" s="311"/>
      <c r="F380" s="12">
        <v>151420</v>
      </c>
      <c r="G380" s="5"/>
      <c r="H380" s="5"/>
      <c r="I380" s="5">
        <v>500</v>
      </c>
      <c r="J380" s="12"/>
      <c r="K380" s="12"/>
      <c r="L380" s="12"/>
      <c r="M380" s="12"/>
      <c r="N380" s="12"/>
      <c r="O380" s="12"/>
      <c r="P380" s="12"/>
      <c r="Q380" s="12">
        <f t="shared" si="25"/>
        <v>500</v>
      </c>
    </row>
    <row r="381" spans="1:17" ht="28.5" customHeight="1">
      <c r="A381" s="256"/>
      <c r="B381" s="256"/>
      <c r="C381" s="413" t="s">
        <v>227</v>
      </c>
      <c r="D381" s="414" t="s">
        <v>245</v>
      </c>
      <c r="E381" s="419"/>
      <c r="F381" s="12">
        <v>155490</v>
      </c>
      <c r="G381" s="12"/>
      <c r="H381" s="12"/>
      <c r="I381" s="12"/>
      <c r="J381" s="12"/>
      <c r="K381" s="12"/>
      <c r="L381" s="12"/>
      <c r="M381" s="12">
        <v>6634</v>
      </c>
      <c r="N381" s="12"/>
      <c r="O381" s="12"/>
      <c r="P381" s="12"/>
      <c r="Q381" s="12">
        <f t="shared" si="25"/>
        <v>6634</v>
      </c>
    </row>
    <row r="382" spans="1:17" ht="29.25" customHeight="1">
      <c r="A382" s="256"/>
      <c r="B382" s="256"/>
      <c r="C382" s="413" t="s">
        <v>229</v>
      </c>
      <c r="D382" s="389" t="s">
        <v>247</v>
      </c>
      <c r="E382" s="828"/>
      <c r="F382" s="12">
        <v>155491</v>
      </c>
      <c r="G382" s="12"/>
      <c r="H382" s="12"/>
      <c r="I382" s="12"/>
      <c r="J382" s="12"/>
      <c r="K382" s="12"/>
      <c r="L382" s="12"/>
      <c r="M382" s="12">
        <v>2000</v>
      </c>
      <c r="N382" s="12"/>
      <c r="O382" s="12"/>
      <c r="P382" s="12"/>
      <c r="Q382" s="12">
        <f t="shared" si="25"/>
        <v>2000</v>
      </c>
    </row>
    <row r="383" spans="1:17" ht="16.5" customHeight="1">
      <c r="A383" s="256"/>
      <c r="B383" s="256"/>
      <c r="C383" s="413" t="s">
        <v>231</v>
      </c>
      <c r="D383" s="324" t="s">
        <v>249</v>
      </c>
      <c r="E383" s="828"/>
      <c r="F383" s="12">
        <v>154468</v>
      </c>
      <c r="G383" s="12"/>
      <c r="H383" s="12"/>
      <c r="I383" s="12"/>
      <c r="J383" s="12"/>
      <c r="K383" s="12"/>
      <c r="L383" s="12"/>
      <c r="M383" s="12">
        <v>2500</v>
      </c>
      <c r="N383" s="12"/>
      <c r="O383" s="12"/>
      <c r="P383" s="12"/>
      <c r="Q383" s="12">
        <f t="shared" si="25"/>
        <v>2500</v>
      </c>
    </row>
    <row r="384" spans="1:17" ht="16.5" customHeight="1">
      <c r="A384" s="256"/>
      <c r="B384" s="256"/>
      <c r="C384" s="413" t="s">
        <v>233</v>
      </c>
      <c r="D384" s="443" t="s">
        <v>253</v>
      </c>
      <c r="E384" s="828"/>
      <c r="F384" s="12">
        <v>155492</v>
      </c>
      <c r="G384" s="12"/>
      <c r="H384" s="12"/>
      <c r="I384" s="12"/>
      <c r="J384" s="12"/>
      <c r="K384" s="12"/>
      <c r="L384" s="12"/>
      <c r="M384" s="12">
        <v>3500</v>
      </c>
      <c r="N384" s="12"/>
      <c r="O384" s="12"/>
      <c r="P384" s="12"/>
      <c r="Q384" s="12">
        <f t="shared" si="25"/>
        <v>3500</v>
      </c>
    </row>
    <row r="385" spans="1:17" ht="16.5" customHeight="1">
      <c r="A385" s="256"/>
      <c r="B385" s="256"/>
      <c r="C385" s="413" t="s">
        <v>235</v>
      </c>
      <c r="D385" s="414" t="s">
        <v>256</v>
      </c>
      <c r="E385" s="828"/>
      <c r="F385" s="12">
        <v>154471</v>
      </c>
      <c r="G385" s="12"/>
      <c r="H385" s="12"/>
      <c r="I385" s="12"/>
      <c r="J385" s="12"/>
      <c r="K385" s="12"/>
      <c r="L385" s="12"/>
      <c r="M385" s="12">
        <v>2300</v>
      </c>
      <c r="N385" s="12"/>
      <c r="O385" s="12"/>
      <c r="P385" s="12"/>
      <c r="Q385" s="12">
        <f t="shared" si="25"/>
        <v>2300</v>
      </c>
    </row>
    <row r="386" spans="1:17" ht="16.5" customHeight="1">
      <c r="A386" s="256"/>
      <c r="B386" s="256"/>
      <c r="C386" s="413" t="s">
        <v>237</v>
      </c>
      <c r="D386" s="414" t="s">
        <v>258</v>
      </c>
      <c r="E386" s="828"/>
      <c r="F386" s="12">
        <v>155494</v>
      </c>
      <c r="G386" s="12"/>
      <c r="H386" s="12"/>
      <c r="I386" s="12"/>
      <c r="J386" s="12"/>
      <c r="K386" s="12"/>
      <c r="L386" s="12"/>
      <c r="M386" s="12">
        <v>3000</v>
      </c>
      <c r="N386" s="12"/>
      <c r="O386" s="12"/>
      <c r="P386" s="12"/>
      <c r="Q386" s="12">
        <f t="shared" si="25"/>
        <v>3000</v>
      </c>
    </row>
    <row r="387" spans="1:17" ht="16.5" customHeight="1">
      <c r="A387" s="256"/>
      <c r="B387" s="256"/>
      <c r="C387" s="413" t="s">
        <v>239</v>
      </c>
      <c r="D387" s="389" t="s">
        <v>262</v>
      </c>
      <c r="E387" s="828"/>
      <c r="F387" s="12">
        <v>152495</v>
      </c>
      <c r="G387" s="12"/>
      <c r="H387" s="12"/>
      <c r="I387" s="12"/>
      <c r="J387" s="12"/>
      <c r="K387" s="12"/>
      <c r="L387" s="12">
        <v>5000</v>
      </c>
      <c r="M387" s="12"/>
      <c r="N387" s="12"/>
      <c r="O387" s="12"/>
      <c r="P387" s="12"/>
      <c r="Q387" s="12">
        <f t="shared" si="25"/>
        <v>5000</v>
      </c>
    </row>
    <row r="388" spans="1:17" ht="16.5" customHeight="1">
      <c r="A388" s="256"/>
      <c r="B388" s="256"/>
      <c r="C388" s="413" t="s">
        <v>241</v>
      </c>
      <c r="D388" s="658" t="s">
        <v>264</v>
      </c>
      <c r="E388" s="828"/>
      <c r="F388" s="12">
        <v>152496</v>
      </c>
      <c r="G388" s="12"/>
      <c r="H388" s="12"/>
      <c r="I388" s="12"/>
      <c r="J388" s="12"/>
      <c r="K388" s="12"/>
      <c r="L388" s="12">
        <v>5000</v>
      </c>
      <c r="M388" s="12"/>
      <c r="N388" s="12"/>
      <c r="O388" s="12"/>
      <c r="P388" s="12"/>
      <c r="Q388" s="12">
        <f t="shared" si="25"/>
        <v>5000</v>
      </c>
    </row>
    <row r="389" spans="1:17" ht="16.5" customHeight="1">
      <c r="A389" s="256"/>
      <c r="B389" s="256"/>
      <c r="C389" s="413" t="s">
        <v>243</v>
      </c>
      <c r="D389" s="414" t="s">
        <v>272</v>
      </c>
      <c r="E389" s="828"/>
      <c r="F389" s="12">
        <v>152499</v>
      </c>
      <c r="G389" s="12"/>
      <c r="H389" s="12"/>
      <c r="I389" s="12"/>
      <c r="J389" s="12"/>
      <c r="K389" s="12"/>
      <c r="L389" s="12">
        <v>2000</v>
      </c>
      <c r="M389" s="12"/>
      <c r="N389" s="12"/>
      <c r="O389" s="12"/>
      <c r="P389" s="12"/>
      <c r="Q389" s="12">
        <f t="shared" si="25"/>
        <v>2000</v>
      </c>
    </row>
    <row r="390" spans="1:17" ht="16.5" customHeight="1">
      <c r="A390" s="256"/>
      <c r="B390" s="256"/>
      <c r="C390" s="413" t="s">
        <v>244</v>
      </c>
      <c r="D390" s="656" t="s">
        <v>274</v>
      </c>
      <c r="E390" s="828"/>
      <c r="F390" s="12">
        <v>155496</v>
      </c>
      <c r="G390" s="12"/>
      <c r="H390" s="12"/>
      <c r="I390" s="12"/>
      <c r="J390" s="12"/>
      <c r="K390" s="12"/>
      <c r="L390" s="12"/>
      <c r="M390" s="12">
        <v>2000</v>
      </c>
      <c r="N390" s="12"/>
      <c r="O390" s="12"/>
      <c r="P390" s="12"/>
      <c r="Q390" s="12">
        <f t="shared" si="25"/>
        <v>2000</v>
      </c>
    </row>
    <row r="391" spans="1:17" ht="25.5" customHeight="1">
      <c r="A391" s="256"/>
      <c r="B391" s="256"/>
      <c r="C391" s="413" t="s">
        <v>246</v>
      </c>
      <c r="D391" s="414" t="s">
        <v>280</v>
      </c>
      <c r="E391" s="828"/>
      <c r="F391" s="12">
        <v>155497</v>
      </c>
      <c r="G391" s="12"/>
      <c r="H391" s="12"/>
      <c r="I391" s="12"/>
      <c r="J391" s="12"/>
      <c r="K391" s="12"/>
      <c r="L391" s="12"/>
      <c r="M391" s="12">
        <v>1500</v>
      </c>
      <c r="N391" s="12"/>
      <c r="O391" s="12"/>
      <c r="P391" s="12"/>
      <c r="Q391" s="12">
        <f t="shared" si="25"/>
        <v>1500</v>
      </c>
    </row>
    <row r="392" spans="1:17" ht="17.25" customHeight="1">
      <c r="A392" s="256"/>
      <c r="B392" s="256"/>
      <c r="C392" s="413" t="s">
        <v>248</v>
      </c>
      <c r="D392" s="414" t="s">
        <v>286</v>
      </c>
      <c r="E392" s="828"/>
      <c r="F392" s="12">
        <v>152425</v>
      </c>
      <c r="G392" s="12"/>
      <c r="H392" s="12"/>
      <c r="I392" s="12"/>
      <c r="J392" s="12"/>
      <c r="K392" s="12"/>
      <c r="L392" s="12">
        <v>1000</v>
      </c>
      <c r="M392" s="12"/>
      <c r="N392" s="12"/>
      <c r="O392" s="12"/>
      <c r="P392" s="12"/>
      <c r="Q392" s="12">
        <f t="shared" si="25"/>
        <v>1000</v>
      </c>
    </row>
    <row r="393" spans="1:17" ht="30" customHeight="1">
      <c r="A393" s="256"/>
      <c r="B393" s="256"/>
      <c r="C393" s="413" t="s">
        <v>250</v>
      </c>
      <c r="D393" s="414" t="s">
        <v>288</v>
      </c>
      <c r="E393" s="828"/>
      <c r="F393" s="12">
        <v>155498</v>
      </c>
      <c r="G393" s="12"/>
      <c r="H393" s="12"/>
      <c r="I393" s="12"/>
      <c r="J393" s="12"/>
      <c r="K393" s="12"/>
      <c r="L393" s="12"/>
      <c r="M393" s="12">
        <v>1000</v>
      </c>
      <c r="N393" s="12"/>
      <c r="O393" s="12"/>
      <c r="P393" s="12"/>
      <c r="Q393" s="12">
        <f t="shared" si="25"/>
        <v>1000</v>
      </c>
    </row>
    <row r="394" spans="1:17" ht="16.5" customHeight="1">
      <c r="A394" s="256"/>
      <c r="B394" s="256"/>
      <c r="C394" s="413" t="s">
        <v>252</v>
      </c>
      <c r="D394" s="414" t="s">
        <v>290</v>
      </c>
      <c r="E394" s="828"/>
      <c r="F394" s="12">
        <v>155499</v>
      </c>
      <c r="G394" s="12"/>
      <c r="H394" s="12"/>
      <c r="I394" s="12"/>
      <c r="J394" s="12"/>
      <c r="K394" s="12"/>
      <c r="L394" s="12"/>
      <c r="M394" s="12">
        <v>1200</v>
      </c>
      <c r="N394" s="12"/>
      <c r="O394" s="12"/>
      <c r="P394" s="12"/>
      <c r="Q394" s="12">
        <f t="shared" si="25"/>
        <v>1200</v>
      </c>
    </row>
    <row r="395" spans="1:17" ht="16.5" customHeight="1">
      <c r="A395" s="256"/>
      <c r="B395" s="256"/>
      <c r="C395" s="413" t="s">
        <v>254</v>
      </c>
      <c r="D395" s="414" t="s">
        <v>292</v>
      </c>
      <c r="E395" s="828"/>
      <c r="F395" s="12">
        <v>155404</v>
      </c>
      <c r="G395" s="12"/>
      <c r="H395" s="12"/>
      <c r="I395" s="12"/>
      <c r="J395" s="12"/>
      <c r="K395" s="12"/>
      <c r="L395" s="12"/>
      <c r="M395" s="12">
        <v>300</v>
      </c>
      <c r="N395" s="12"/>
      <c r="O395" s="12"/>
      <c r="P395" s="12"/>
      <c r="Q395" s="12">
        <f t="shared" si="25"/>
        <v>300</v>
      </c>
    </row>
    <row r="396" spans="1:17" ht="16.5" customHeight="1">
      <c r="A396" s="256"/>
      <c r="B396" s="256"/>
      <c r="C396" s="413" t="s">
        <v>255</v>
      </c>
      <c r="D396" s="443" t="s">
        <v>294</v>
      </c>
      <c r="E396" s="828"/>
      <c r="F396" s="12">
        <v>155403</v>
      </c>
      <c r="G396" s="12"/>
      <c r="H396" s="12"/>
      <c r="I396" s="12"/>
      <c r="J396" s="12"/>
      <c r="K396" s="12"/>
      <c r="L396" s="12"/>
      <c r="M396" s="12">
        <v>3000</v>
      </c>
      <c r="N396" s="12"/>
      <c r="O396" s="12"/>
      <c r="P396" s="12"/>
      <c r="Q396" s="12">
        <f t="shared" si="25"/>
        <v>3000</v>
      </c>
    </row>
    <row r="397" spans="1:17" ht="16.5" customHeight="1">
      <c r="A397" s="256"/>
      <c r="B397" s="256"/>
      <c r="C397" s="413" t="s">
        <v>257</v>
      </c>
      <c r="D397" s="414" t="s">
        <v>296</v>
      </c>
      <c r="E397" s="828"/>
      <c r="F397" s="12">
        <v>155405</v>
      </c>
      <c r="G397" s="12"/>
      <c r="H397" s="12"/>
      <c r="I397" s="12"/>
      <c r="J397" s="12"/>
      <c r="K397" s="12"/>
      <c r="L397" s="12"/>
      <c r="M397" s="12">
        <v>1500</v>
      </c>
      <c r="N397" s="12"/>
      <c r="O397" s="12"/>
      <c r="P397" s="12"/>
      <c r="Q397" s="12">
        <f t="shared" si="25"/>
        <v>1500</v>
      </c>
    </row>
    <row r="398" spans="1:17" ht="27" customHeight="1">
      <c r="A398" s="256"/>
      <c r="B398" s="256"/>
      <c r="C398" s="413" t="s">
        <v>259</v>
      </c>
      <c r="D398" s="844" t="s">
        <v>298</v>
      </c>
      <c r="E398" s="828"/>
      <c r="F398" s="12">
        <v>155406</v>
      </c>
      <c r="G398" s="12"/>
      <c r="H398" s="12"/>
      <c r="I398" s="12"/>
      <c r="J398" s="12"/>
      <c r="K398" s="12"/>
      <c r="L398" s="12"/>
      <c r="M398" s="12">
        <v>4500</v>
      </c>
      <c r="N398" s="12"/>
      <c r="O398" s="12"/>
      <c r="P398" s="12"/>
      <c r="Q398" s="12">
        <f t="shared" si="25"/>
        <v>4500</v>
      </c>
    </row>
    <row r="399" spans="1:17" ht="16.5" customHeight="1">
      <c r="A399" s="256"/>
      <c r="B399" s="256"/>
      <c r="C399" s="413" t="s">
        <v>261</v>
      </c>
      <c r="D399" s="324" t="s">
        <v>300</v>
      </c>
      <c r="E399" s="828"/>
      <c r="F399" s="12">
        <v>154411</v>
      </c>
      <c r="G399" s="12"/>
      <c r="H399" s="12"/>
      <c r="I399" s="12"/>
      <c r="J399" s="12"/>
      <c r="K399" s="12"/>
      <c r="L399" s="12"/>
      <c r="M399" s="12">
        <v>11000</v>
      </c>
      <c r="N399" s="12"/>
      <c r="O399" s="12"/>
      <c r="P399" s="12"/>
      <c r="Q399" s="12">
        <f t="shared" si="25"/>
        <v>11000</v>
      </c>
    </row>
    <row r="400" spans="1:17" ht="16.5" customHeight="1">
      <c r="A400" s="256"/>
      <c r="B400" s="256"/>
      <c r="C400" s="413" t="s">
        <v>263</v>
      </c>
      <c r="D400" s="443" t="s">
        <v>302</v>
      </c>
      <c r="E400" s="828"/>
      <c r="F400" s="12">
        <v>155408</v>
      </c>
      <c r="G400" s="12"/>
      <c r="H400" s="12"/>
      <c r="I400" s="12"/>
      <c r="J400" s="12"/>
      <c r="K400" s="12"/>
      <c r="L400" s="12"/>
      <c r="M400" s="12">
        <v>500</v>
      </c>
      <c r="N400" s="12"/>
      <c r="O400" s="12"/>
      <c r="P400" s="12"/>
      <c r="Q400" s="12">
        <f t="shared" si="25"/>
        <v>500</v>
      </c>
    </row>
    <row r="401" spans="1:17" ht="16.5" customHeight="1">
      <c r="A401" s="256"/>
      <c r="B401" s="256"/>
      <c r="C401" s="413" t="s">
        <v>265</v>
      </c>
      <c r="D401" s="389" t="s">
        <v>304</v>
      </c>
      <c r="E401" s="828"/>
      <c r="F401" s="12">
        <v>155409</v>
      </c>
      <c r="G401" s="12"/>
      <c r="H401" s="12"/>
      <c r="I401" s="12"/>
      <c r="J401" s="12"/>
      <c r="K401" s="12"/>
      <c r="L401" s="12"/>
      <c r="M401" s="12">
        <v>3500</v>
      </c>
      <c r="N401" s="12"/>
      <c r="O401" s="12"/>
      <c r="P401" s="12"/>
      <c r="Q401" s="12">
        <f t="shared" si="25"/>
        <v>3500</v>
      </c>
    </row>
    <row r="402" spans="1:17" ht="16.5" customHeight="1">
      <c r="A402" s="256"/>
      <c r="B402" s="256"/>
      <c r="C402" s="413" t="s">
        <v>267</v>
      </c>
      <c r="D402" s="443" t="s">
        <v>306</v>
      </c>
      <c r="E402" s="828"/>
      <c r="F402" s="12">
        <v>155410</v>
      </c>
      <c r="G402" s="12"/>
      <c r="H402" s="12"/>
      <c r="I402" s="12"/>
      <c r="J402" s="12"/>
      <c r="K402" s="12"/>
      <c r="L402" s="12"/>
      <c r="M402" s="12">
        <v>2500</v>
      </c>
      <c r="N402" s="12"/>
      <c r="O402" s="12"/>
      <c r="P402" s="12"/>
      <c r="Q402" s="12">
        <f t="shared" si="25"/>
        <v>2500</v>
      </c>
    </row>
    <row r="403" spans="1:17" ht="16.5" customHeight="1">
      <c r="A403" s="256"/>
      <c r="B403" s="256"/>
      <c r="C403" s="413" t="s">
        <v>269</v>
      </c>
      <c r="D403" s="443" t="s">
        <v>307</v>
      </c>
      <c r="E403" s="828"/>
      <c r="F403" s="12">
        <v>155411</v>
      </c>
      <c r="G403" s="12"/>
      <c r="H403" s="12"/>
      <c r="I403" s="12"/>
      <c r="J403" s="12"/>
      <c r="K403" s="12"/>
      <c r="L403" s="12"/>
      <c r="M403" s="12">
        <v>2500</v>
      </c>
      <c r="N403" s="12"/>
      <c r="O403" s="12"/>
      <c r="P403" s="12"/>
      <c r="Q403" s="12">
        <f t="shared" si="25"/>
        <v>2500</v>
      </c>
    </row>
    <row r="404" spans="1:17" ht="16.5" customHeight="1">
      <c r="A404" s="256"/>
      <c r="B404" s="256"/>
      <c r="C404" s="413" t="s">
        <v>271</v>
      </c>
      <c r="D404" s="324" t="s">
        <v>308</v>
      </c>
      <c r="E404" s="419"/>
      <c r="F404" s="12">
        <v>152411</v>
      </c>
      <c r="G404" s="12"/>
      <c r="H404" s="12"/>
      <c r="I404" s="12"/>
      <c r="J404" s="12"/>
      <c r="K404" s="12"/>
      <c r="L404" s="12">
        <v>4000</v>
      </c>
      <c r="M404" s="12"/>
      <c r="N404" s="12"/>
      <c r="O404" s="12"/>
      <c r="P404" s="12"/>
      <c r="Q404" s="12">
        <f t="shared" si="25"/>
        <v>4000</v>
      </c>
    </row>
    <row r="405" spans="1:17" ht="16.5" customHeight="1">
      <c r="A405" s="256"/>
      <c r="B405" s="256"/>
      <c r="C405" s="413" t="s">
        <v>273</v>
      </c>
      <c r="D405" s="324" t="s">
        <v>309</v>
      </c>
      <c r="E405" s="419"/>
      <c r="F405" s="12">
        <v>154493</v>
      </c>
      <c r="G405" s="12"/>
      <c r="H405" s="12"/>
      <c r="I405" s="12"/>
      <c r="J405" s="12"/>
      <c r="K405" s="12"/>
      <c r="L405" s="12"/>
      <c r="M405" s="12">
        <v>2000</v>
      </c>
      <c r="N405" s="12"/>
      <c r="O405" s="12"/>
      <c r="P405" s="12"/>
      <c r="Q405" s="12">
        <f t="shared" si="25"/>
        <v>2000</v>
      </c>
    </row>
    <row r="406" spans="1:17" ht="27" customHeight="1">
      <c r="A406" s="256"/>
      <c r="B406" s="256"/>
      <c r="C406" s="413" t="s">
        <v>275</v>
      </c>
      <c r="D406" s="324" t="s">
        <v>310</v>
      </c>
      <c r="E406" s="419"/>
      <c r="F406" s="12">
        <v>154414</v>
      </c>
      <c r="G406" s="12"/>
      <c r="H406" s="12"/>
      <c r="I406" s="12"/>
      <c r="J406" s="12"/>
      <c r="K406" s="12"/>
      <c r="L406" s="12"/>
      <c r="M406" s="12">
        <v>2000</v>
      </c>
      <c r="N406" s="12"/>
      <c r="O406" s="12"/>
      <c r="P406" s="12"/>
      <c r="Q406" s="12">
        <f t="shared" si="25"/>
        <v>2000</v>
      </c>
    </row>
    <row r="407" spans="1:17" ht="15.75" customHeight="1">
      <c r="A407" s="256"/>
      <c r="B407" s="256"/>
      <c r="C407" s="413" t="s">
        <v>277</v>
      </c>
      <c r="D407" s="414" t="s">
        <v>311</v>
      </c>
      <c r="E407" s="828"/>
      <c r="F407" s="12">
        <v>155412</v>
      </c>
      <c r="G407" s="12"/>
      <c r="H407" s="12"/>
      <c r="I407" s="12"/>
      <c r="J407" s="12"/>
      <c r="K407" s="12"/>
      <c r="L407" s="12"/>
      <c r="M407" s="12">
        <v>2000</v>
      </c>
      <c r="N407" s="12"/>
      <c r="O407" s="12"/>
      <c r="P407" s="12"/>
      <c r="Q407" s="12">
        <f t="shared" si="25"/>
        <v>2000</v>
      </c>
    </row>
    <row r="408" spans="1:17" ht="15.75" customHeight="1">
      <c r="A408" s="256"/>
      <c r="B408" s="256"/>
      <c r="C408" s="413" t="s">
        <v>279</v>
      </c>
      <c r="D408" s="659" t="s">
        <v>312</v>
      </c>
      <c r="E408" s="828"/>
      <c r="F408" s="12">
        <v>155413</v>
      </c>
      <c r="G408" s="12"/>
      <c r="H408" s="12"/>
      <c r="I408" s="12"/>
      <c r="J408" s="12"/>
      <c r="K408" s="12"/>
      <c r="L408" s="12"/>
      <c r="M408" s="12">
        <v>3000</v>
      </c>
      <c r="N408" s="12"/>
      <c r="O408" s="12"/>
      <c r="P408" s="12"/>
      <c r="Q408" s="12">
        <f t="shared" si="25"/>
        <v>3000</v>
      </c>
    </row>
    <row r="409" spans="1:17" ht="15.75" customHeight="1">
      <c r="A409" s="256"/>
      <c r="B409" s="256"/>
      <c r="C409" s="413" t="s">
        <v>281</v>
      </c>
      <c r="D409" s="660" t="s">
        <v>732</v>
      </c>
      <c r="E409" s="828"/>
      <c r="F409" s="12">
        <v>155414</v>
      </c>
      <c r="G409" s="12"/>
      <c r="H409" s="12"/>
      <c r="I409" s="12"/>
      <c r="J409" s="12"/>
      <c r="K409" s="12"/>
      <c r="L409" s="12"/>
      <c r="M409" s="12">
        <v>5000</v>
      </c>
      <c r="N409" s="12"/>
      <c r="O409" s="12"/>
      <c r="P409" s="12"/>
      <c r="Q409" s="12">
        <f t="shared" si="25"/>
        <v>5000</v>
      </c>
    </row>
    <row r="410" spans="1:17" ht="15.75" customHeight="1">
      <c r="A410" s="256"/>
      <c r="B410" s="256"/>
      <c r="C410" s="413" t="s">
        <v>283</v>
      </c>
      <c r="D410" s="659" t="s">
        <v>313</v>
      </c>
      <c r="E410" s="828"/>
      <c r="F410" s="10">
        <v>155415</v>
      </c>
      <c r="G410" s="12"/>
      <c r="H410" s="12"/>
      <c r="I410" s="12"/>
      <c r="J410" s="12"/>
      <c r="K410" s="12"/>
      <c r="L410" s="12"/>
      <c r="M410" s="12">
        <v>1000</v>
      </c>
      <c r="N410" s="12"/>
      <c r="O410" s="12"/>
      <c r="P410" s="12"/>
      <c r="Q410" s="12">
        <f t="shared" si="25"/>
        <v>1000</v>
      </c>
    </row>
    <row r="411" spans="1:17" ht="15.75" customHeight="1">
      <c r="A411" s="256"/>
      <c r="B411" s="256"/>
      <c r="C411" s="413" t="s">
        <v>285</v>
      </c>
      <c r="D411" s="659" t="s">
        <v>314</v>
      </c>
      <c r="E411" s="828"/>
      <c r="F411" s="10">
        <v>155417</v>
      </c>
      <c r="G411" s="12"/>
      <c r="H411" s="12"/>
      <c r="I411" s="12"/>
      <c r="J411" s="12"/>
      <c r="K411" s="12"/>
      <c r="L411" s="12"/>
      <c r="M411" s="12">
        <v>1000</v>
      </c>
      <c r="N411" s="12"/>
      <c r="O411" s="12"/>
      <c r="P411" s="12"/>
      <c r="Q411" s="12">
        <f t="shared" si="25"/>
        <v>1000</v>
      </c>
    </row>
    <row r="412" spans="1:17" ht="15.75" customHeight="1">
      <c r="A412" s="256"/>
      <c r="B412" s="256"/>
      <c r="C412" s="413" t="s">
        <v>287</v>
      </c>
      <c r="D412" s="414" t="s">
        <v>315</v>
      </c>
      <c r="E412" s="828"/>
      <c r="F412" s="10">
        <v>155418</v>
      </c>
      <c r="G412" s="12"/>
      <c r="H412" s="12"/>
      <c r="I412" s="12"/>
      <c r="J412" s="12"/>
      <c r="K412" s="12"/>
      <c r="L412" s="12"/>
      <c r="M412" s="12">
        <v>1500</v>
      </c>
      <c r="N412" s="12"/>
      <c r="O412" s="12"/>
      <c r="P412" s="12"/>
      <c r="Q412" s="12">
        <f t="shared" si="25"/>
        <v>1500</v>
      </c>
    </row>
    <row r="413" spans="1:17" ht="15.75" customHeight="1">
      <c r="A413" s="256"/>
      <c r="B413" s="256"/>
      <c r="C413" s="413" t="s">
        <v>289</v>
      </c>
      <c r="D413" s="420" t="s">
        <v>316</v>
      </c>
      <c r="E413" s="828"/>
      <c r="F413" s="10">
        <v>155419</v>
      </c>
      <c r="G413" s="12"/>
      <c r="H413" s="12"/>
      <c r="I413" s="12"/>
      <c r="J413" s="12"/>
      <c r="K413" s="12"/>
      <c r="L413" s="12"/>
      <c r="M413" s="12">
        <v>1500</v>
      </c>
      <c r="N413" s="12"/>
      <c r="O413" s="12"/>
      <c r="P413" s="12"/>
      <c r="Q413" s="12">
        <f t="shared" si="25"/>
        <v>1500</v>
      </c>
    </row>
    <row r="414" spans="1:17" ht="15.75" customHeight="1">
      <c r="A414" s="256"/>
      <c r="B414" s="256"/>
      <c r="C414" s="413" t="s">
        <v>291</v>
      </c>
      <c r="D414" s="420" t="s">
        <v>317</v>
      </c>
      <c r="E414" s="828"/>
      <c r="F414" s="10">
        <v>155421</v>
      </c>
      <c r="G414" s="12"/>
      <c r="H414" s="12"/>
      <c r="I414" s="12"/>
      <c r="J414" s="12"/>
      <c r="K414" s="12"/>
      <c r="L414" s="12"/>
      <c r="M414" s="12">
        <v>2000</v>
      </c>
      <c r="N414" s="12"/>
      <c r="O414" s="12"/>
      <c r="P414" s="12"/>
      <c r="Q414" s="12">
        <f t="shared" si="25"/>
        <v>2000</v>
      </c>
    </row>
    <row r="415" spans="1:17" ht="15.75" customHeight="1">
      <c r="A415" s="256"/>
      <c r="B415" s="256"/>
      <c r="C415" s="413" t="s">
        <v>293</v>
      </c>
      <c r="D415" s="420" t="s">
        <v>318</v>
      </c>
      <c r="E415" s="828"/>
      <c r="F415" s="10">
        <v>155422</v>
      </c>
      <c r="G415" s="12"/>
      <c r="H415" s="12"/>
      <c r="I415" s="12"/>
      <c r="J415" s="12"/>
      <c r="K415" s="12"/>
      <c r="L415" s="12"/>
      <c r="M415" s="12">
        <v>2000</v>
      </c>
      <c r="N415" s="12"/>
      <c r="O415" s="12"/>
      <c r="P415" s="12"/>
      <c r="Q415" s="12">
        <f aca="true" t="shared" si="26" ref="Q415:Q428">SUM(G415:P415)</f>
        <v>2000</v>
      </c>
    </row>
    <row r="416" spans="1:17" ht="26.25" customHeight="1">
      <c r="A416" s="256"/>
      <c r="B416" s="256"/>
      <c r="C416" s="413" t="s">
        <v>295</v>
      </c>
      <c r="D416" s="420" t="s">
        <v>319</v>
      </c>
      <c r="E416" s="828"/>
      <c r="F416" s="10">
        <v>155424</v>
      </c>
      <c r="G416" s="12"/>
      <c r="H416" s="12"/>
      <c r="I416" s="12"/>
      <c r="J416" s="12"/>
      <c r="K416" s="12"/>
      <c r="L416" s="12"/>
      <c r="M416" s="12">
        <v>3000</v>
      </c>
      <c r="N416" s="12"/>
      <c r="O416" s="12"/>
      <c r="P416" s="12"/>
      <c r="Q416" s="12">
        <f t="shared" si="26"/>
        <v>3000</v>
      </c>
    </row>
    <row r="417" spans="1:17" ht="19.5" customHeight="1">
      <c r="A417" s="256"/>
      <c r="B417" s="256"/>
      <c r="C417" s="413" t="s">
        <v>297</v>
      </c>
      <c r="D417" s="420" t="s">
        <v>320</v>
      </c>
      <c r="E417" s="828"/>
      <c r="F417" s="10">
        <v>155426</v>
      </c>
      <c r="G417" s="12"/>
      <c r="H417" s="12"/>
      <c r="I417" s="12"/>
      <c r="J417" s="12"/>
      <c r="K417" s="12"/>
      <c r="L417" s="12"/>
      <c r="M417" s="12">
        <v>4000</v>
      </c>
      <c r="N417" s="12"/>
      <c r="O417" s="12"/>
      <c r="P417" s="12"/>
      <c r="Q417" s="12">
        <f t="shared" si="26"/>
        <v>4000</v>
      </c>
    </row>
    <row r="418" spans="1:17" ht="16.5" customHeight="1">
      <c r="A418" s="256"/>
      <c r="B418" s="256"/>
      <c r="C418" s="413" t="s">
        <v>299</v>
      </c>
      <c r="D418" s="420" t="s">
        <v>321</v>
      </c>
      <c r="E418" s="828"/>
      <c r="F418" s="10">
        <v>152426</v>
      </c>
      <c r="G418" s="12"/>
      <c r="H418" s="12"/>
      <c r="I418" s="12"/>
      <c r="J418" s="12"/>
      <c r="K418" s="12"/>
      <c r="L418" s="12">
        <v>13000</v>
      </c>
      <c r="M418" s="12"/>
      <c r="N418" s="12"/>
      <c r="O418" s="12"/>
      <c r="P418" s="12"/>
      <c r="Q418" s="12">
        <f t="shared" si="26"/>
        <v>13000</v>
      </c>
    </row>
    <row r="419" spans="1:17" ht="31.5" customHeight="1">
      <c r="A419" s="256"/>
      <c r="B419" s="256"/>
      <c r="C419" s="413" t="s">
        <v>301</v>
      </c>
      <c r="D419" s="420" t="s">
        <v>322</v>
      </c>
      <c r="E419" s="828"/>
      <c r="F419" s="12">
        <v>155429</v>
      </c>
      <c r="G419" s="12"/>
      <c r="H419" s="12"/>
      <c r="I419" s="12"/>
      <c r="J419" s="12"/>
      <c r="K419" s="12"/>
      <c r="L419" s="12"/>
      <c r="M419" s="12">
        <v>6000</v>
      </c>
      <c r="N419" s="12"/>
      <c r="O419" s="12"/>
      <c r="P419" s="12"/>
      <c r="Q419" s="12">
        <f t="shared" si="26"/>
        <v>6000</v>
      </c>
    </row>
    <row r="420" spans="1:17" ht="18" customHeight="1">
      <c r="A420" s="256"/>
      <c r="B420" s="256"/>
      <c r="C420" s="413" t="s">
        <v>303</v>
      </c>
      <c r="D420" s="420" t="s">
        <v>323</v>
      </c>
      <c r="E420" s="828"/>
      <c r="F420" s="12">
        <v>155430</v>
      </c>
      <c r="G420" s="12"/>
      <c r="H420" s="12"/>
      <c r="I420" s="12"/>
      <c r="J420" s="12"/>
      <c r="K420" s="12"/>
      <c r="L420" s="12"/>
      <c r="M420" s="12">
        <v>2000</v>
      </c>
      <c r="N420" s="12"/>
      <c r="O420" s="12"/>
      <c r="P420" s="12"/>
      <c r="Q420" s="12">
        <f t="shared" si="26"/>
        <v>2000</v>
      </c>
    </row>
    <row r="421" spans="1:17" ht="18" customHeight="1">
      <c r="A421" s="256"/>
      <c r="B421" s="256"/>
      <c r="C421" s="413" t="s">
        <v>305</v>
      </c>
      <c r="D421" s="420" t="s">
        <v>324</v>
      </c>
      <c r="E421" s="828"/>
      <c r="F421" s="12">
        <v>155427</v>
      </c>
      <c r="G421" s="12"/>
      <c r="H421" s="12"/>
      <c r="I421" s="12"/>
      <c r="J421" s="12"/>
      <c r="K421" s="12"/>
      <c r="L421" s="12"/>
      <c r="M421" s="12">
        <v>6000</v>
      </c>
      <c r="N421" s="12"/>
      <c r="O421" s="12"/>
      <c r="P421" s="12"/>
      <c r="Q421" s="12">
        <f t="shared" si="26"/>
        <v>6000</v>
      </c>
    </row>
    <row r="422" spans="1:17" ht="18" customHeight="1">
      <c r="A422" s="256"/>
      <c r="B422" s="256"/>
      <c r="C422" s="421"/>
      <c r="D422" s="374" t="s">
        <v>1368</v>
      </c>
      <c r="E422" s="419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>
        <f t="shared" si="26"/>
        <v>0</v>
      </c>
    </row>
    <row r="423" spans="1:17" ht="18" customHeight="1">
      <c r="A423" s="256"/>
      <c r="B423" s="256"/>
      <c r="C423" s="413" t="s">
        <v>325</v>
      </c>
      <c r="D423" s="324" t="s">
        <v>326</v>
      </c>
      <c r="E423" s="311"/>
      <c r="F423" s="12">
        <v>155420</v>
      </c>
      <c r="G423" s="12"/>
      <c r="H423" s="12"/>
      <c r="I423" s="12">
        <v>111</v>
      </c>
      <c r="J423" s="12"/>
      <c r="K423" s="12"/>
      <c r="L423" s="12"/>
      <c r="M423" s="12">
        <v>76</v>
      </c>
      <c r="N423" s="12"/>
      <c r="O423" s="12"/>
      <c r="P423" s="12"/>
      <c r="Q423" s="12">
        <f t="shared" si="26"/>
        <v>187</v>
      </c>
    </row>
    <row r="424" spans="1:17" ht="27" customHeight="1">
      <c r="A424" s="256"/>
      <c r="B424" s="256"/>
      <c r="C424" s="413" t="s">
        <v>327</v>
      </c>
      <c r="D424" s="324" t="s">
        <v>328</v>
      </c>
      <c r="E424" s="311"/>
      <c r="F424" s="12">
        <v>154433</v>
      </c>
      <c r="G424" s="12"/>
      <c r="H424" s="12"/>
      <c r="I424" s="12"/>
      <c r="J424" s="12"/>
      <c r="K424" s="12"/>
      <c r="L424" s="12"/>
      <c r="M424" s="12">
        <v>2000</v>
      </c>
      <c r="N424" s="12"/>
      <c r="O424" s="12"/>
      <c r="P424" s="12"/>
      <c r="Q424" s="12">
        <f t="shared" si="26"/>
        <v>2000</v>
      </c>
    </row>
    <row r="425" spans="1:17" ht="18" customHeight="1">
      <c r="A425" s="256"/>
      <c r="B425" s="256"/>
      <c r="C425" s="413" t="s">
        <v>329</v>
      </c>
      <c r="D425" s="324" t="s">
        <v>330</v>
      </c>
      <c r="E425" s="311"/>
      <c r="F425" s="12">
        <v>154479</v>
      </c>
      <c r="G425" s="12"/>
      <c r="H425" s="12"/>
      <c r="I425" s="12"/>
      <c r="J425" s="12"/>
      <c r="K425" s="12"/>
      <c r="L425" s="12"/>
      <c r="M425" s="12">
        <v>4148</v>
      </c>
      <c r="N425" s="12"/>
      <c r="O425" s="12"/>
      <c r="P425" s="12"/>
      <c r="Q425" s="12">
        <f t="shared" si="26"/>
        <v>4148</v>
      </c>
    </row>
    <row r="426" spans="1:17" ht="18" customHeight="1">
      <c r="A426" s="256"/>
      <c r="B426" s="256"/>
      <c r="C426" s="413" t="s">
        <v>331</v>
      </c>
      <c r="D426" s="324" t="s">
        <v>332</v>
      </c>
      <c r="E426" s="311"/>
      <c r="F426" s="12">
        <v>154489</v>
      </c>
      <c r="G426" s="12"/>
      <c r="H426" s="12"/>
      <c r="I426" s="12"/>
      <c r="J426" s="12"/>
      <c r="K426" s="12"/>
      <c r="L426" s="12"/>
      <c r="M426" s="12">
        <v>6948</v>
      </c>
      <c r="N426" s="12"/>
      <c r="O426" s="12"/>
      <c r="P426" s="12"/>
      <c r="Q426" s="12">
        <f t="shared" si="26"/>
        <v>6948</v>
      </c>
    </row>
    <row r="427" spans="1:17" ht="18" customHeight="1">
      <c r="A427" s="256"/>
      <c r="B427" s="256"/>
      <c r="C427" s="413" t="s">
        <v>333</v>
      </c>
      <c r="D427" s="385" t="s">
        <v>334</v>
      </c>
      <c r="E427" s="311"/>
      <c r="F427" s="12">
        <v>152414</v>
      </c>
      <c r="G427" s="12"/>
      <c r="H427" s="12"/>
      <c r="I427" s="12"/>
      <c r="J427" s="12"/>
      <c r="K427" s="12"/>
      <c r="L427" s="12">
        <v>5500</v>
      </c>
      <c r="M427" s="12"/>
      <c r="N427" s="12"/>
      <c r="O427" s="12"/>
      <c r="P427" s="12"/>
      <c r="Q427" s="12">
        <f t="shared" si="26"/>
        <v>5500</v>
      </c>
    </row>
    <row r="428" spans="1:17" ht="18" customHeight="1">
      <c r="A428" s="256"/>
      <c r="B428" s="256"/>
      <c r="C428" s="413" t="s">
        <v>335</v>
      </c>
      <c r="D428" s="260" t="s">
        <v>338</v>
      </c>
      <c r="E428" s="311"/>
      <c r="F428" s="12">
        <v>164415</v>
      </c>
      <c r="G428" s="12"/>
      <c r="H428" s="12"/>
      <c r="I428" s="12"/>
      <c r="J428" s="12"/>
      <c r="K428" s="12"/>
      <c r="L428" s="12"/>
      <c r="M428" s="12">
        <v>4051</v>
      </c>
      <c r="N428" s="12"/>
      <c r="O428" s="12"/>
      <c r="P428" s="12"/>
      <c r="Q428" s="12">
        <f t="shared" si="26"/>
        <v>4051</v>
      </c>
    </row>
    <row r="429" spans="1:17" ht="28.5" customHeight="1">
      <c r="A429" s="256"/>
      <c r="B429" s="256"/>
      <c r="C429" s="413" t="s">
        <v>337</v>
      </c>
      <c r="D429" s="845" t="s">
        <v>341</v>
      </c>
      <c r="E429" s="311"/>
      <c r="F429" s="12">
        <v>155425</v>
      </c>
      <c r="G429" s="12"/>
      <c r="H429" s="12"/>
      <c r="I429" s="12"/>
      <c r="J429" s="12"/>
      <c r="K429" s="12"/>
      <c r="L429" s="12"/>
      <c r="M429" s="12">
        <v>836</v>
      </c>
      <c r="N429" s="12"/>
      <c r="O429" s="12"/>
      <c r="P429" s="12"/>
      <c r="Q429" s="12">
        <f>SUM(G429:P429)</f>
        <v>836</v>
      </c>
    </row>
    <row r="430" spans="1:17" ht="29.25" customHeight="1">
      <c r="A430" s="256"/>
      <c r="B430" s="256"/>
      <c r="C430" s="413" t="s">
        <v>339</v>
      </c>
      <c r="D430" s="846" t="s">
        <v>342</v>
      </c>
      <c r="E430" s="311"/>
      <c r="F430" s="12">
        <v>152405</v>
      </c>
      <c r="G430" s="12"/>
      <c r="H430" s="12"/>
      <c r="I430" s="12">
        <v>6308</v>
      </c>
      <c r="J430" s="12"/>
      <c r="K430" s="12"/>
      <c r="L430" s="12">
        <v>4000</v>
      </c>
      <c r="M430" s="12">
        <v>2250</v>
      </c>
      <c r="N430" s="12"/>
      <c r="O430" s="12"/>
      <c r="P430" s="12"/>
      <c r="Q430" s="12">
        <f>SUM(G430:P430)</f>
        <v>12558</v>
      </c>
    </row>
    <row r="431" spans="1:17" ht="15.75" customHeight="1">
      <c r="A431" s="256"/>
      <c r="B431" s="256"/>
      <c r="C431" s="422" t="s">
        <v>962</v>
      </c>
      <c r="D431" s="423" t="s">
        <v>344</v>
      </c>
      <c r="E431" s="14"/>
      <c r="F431" s="13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</row>
    <row r="432" spans="1:17" ht="18.75" customHeight="1">
      <c r="A432" s="256"/>
      <c r="B432" s="256"/>
      <c r="C432" s="302" t="s">
        <v>345</v>
      </c>
      <c r="D432" s="414" t="s">
        <v>346</v>
      </c>
      <c r="E432" s="828"/>
      <c r="F432" s="12">
        <v>152564</v>
      </c>
      <c r="G432" s="12"/>
      <c r="H432" s="12"/>
      <c r="I432" s="12"/>
      <c r="J432" s="12"/>
      <c r="K432" s="12"/>
      <c r="L432" s="12">
        <v>2000</v>
      </c>
      <c r="M432" s="12"/>
      <c r="N432" s="12"/>
      <c r="O432" s="12"/>
      <c r="P432" s="12"/>
      <c r="Q432" s="12">
        <f aca="true" t="shared" si="27" ref="Q432:Q445">SUM(G432:P432)</f>
        <v>2000</v>
      </c>
    </row>
    <row r="433" spans="1:17" ht="18.75" customHeight="1">
      <c r="A433" s="256"/>
      <c r="B433" s="256"/>
      <c r="C433" s="302" t="s">
        <v>347</v>
      </c>
      <c r="D433" s="389" t="s">
        <v>348</v>
      </c>
      <c r="E433" s="828"/>
      <c r="F433" s="12">
        <v>152565</v>
      </c>
      <c r="G433" s="12"/>
      <c r="H433" s="12"/>
      <c r="I433" s="12"/>
      <c r="J433" s="12"/>
      <c r="K433" s="12"/>
      <c r="L433" s="12">
        <v>300</v>
      </c>
      <c r="M433" s="12"/>
      <c r="N433" s="12"/>
      <c r="O433" s="12"/>
      <c r="P433" s="12"/>
      <c r="Q433" s="12">
        <f t="shared" si="27"/>
        <v>300</v>
      </c>
    </row>
    <row r="434" spans="1:17" ht="18.75" customHeight="1">
      <c r="A434" s="256"/>
      <c r="B434" s="256"/>
      <c r="C434" s="302" t="s">
        <v>349</v>
      </c>
      <c r="D434" s="324" t="s">
        <v>350</v>
      </c>
      <c r="E434" s="14"/>
      <c r="F434" s="12">
        <v>152504</v>
      </c>
      <c r="G434" s="12"/>
      <c r="H434" s="12"/>
      <c r="I434" s="12"/>
      <c r="J434" s="12"/>
      <c r="K434" s="12"/>
      <c r="L434" s="12"/>
      <c r="M434" s="12">
        <v>2500</v>
      </c>
      <c r="N434" s="12"/>
      <c r="O434" s="12"/>
      <c r="P434" s="12"/>
      <c r="Q434" s="12">
        <f t="shared" si="27"/>
        <v>2500</v>
      </c>
    </row>
    <row r="435" spans="1:17" ht="18.75" customHeight="1">
      <c r="A435" s="256"/>
      <c r="B435" s="256"/>
      <c r="C435" s="302" t="s">
        <v>351</v>
      </c>
      <c r="D435" s="414" t="s">
        <v>352</v>
      </c>
      <c r="E435" s="14"/>
      <c r="F435" s="12">
        <v>152566</v>
      </c>
      <c r="G435" s="12"/>
      <c r="H435" s="12"/>
      <c r="I435" s="12"/>
      <c r="J435" s="12"/>
      <c r="K435" s="12"/>
      <c r="L435" s="12">
        <v>3000</v>
      </c>
      <c r="M435" s="12"/>
      <c r="N435" s="12"/>
      <c r="O435" s="12"/>
      <c r="P435" s="12"/>
      <c r="Q435" s="12">
        <f t="shared" si="27"/>
        <v>3000</v>
      </c>
    </row>
    <row r="436" spans="1:17" ht="18.75" customHeight="1">
      <c r="A436" s="256"/>
      <c r="B436" s="256"/>
      <c r="C436" s="302" t="s">
        <v>353</v>
      </c>
      <c r="D436" s="324" t="s">
        <v>354</v>
      </c>
      <c r="E436" s="14"/>
      <c r="F436" s="12">
        <v>152567</v>
      </c>
      <c r="G436" s="12"/>
      <c r="H436" s="12"/>
      <c r="I436" s="12"/>
      <c r="J436" s="12"/>
      <c r="K436" s="12"/>
      <c r="L436" s="12">
        <v>2500</v>
      </c>
      <c r="M436" s="12"/>
      <c r="N436" s="12"/>
      <c r="O436" s="12"/>
      <c r="P436" s="12"/>
      <c r="Q436" s="12">
        <f t="shared" si="27"/>
        <v>2500</v>
      </c>
    </row>
    <row r="437" spans="1:17" ht="18.75" customHeight="1">
      <c r="A437" s="256"/>
      <c r="B437" s="256"/>
      <c r="C437" s="302" t="s">
        <v>355</v>
      </c>
      <c r="D437" s="324" t="s">
        <v>356</v>
      </c>
      <c r="E437" s="14"/>
      <c r="F437" s="12">
        <v>152568</v>
      </c>
      <c r="G437" s="12"/>
      <c r="H437" s="12"/>
      <c r="I437" s="12"/>
      <c r="J437" s="12"/>
      <c r="K437" s="12"/>
      <c r="L437" s="12">
        <v>500</v>
      </c>
      <c r="M437" s="12"/>
      <c r="N437" s="12"/>
      <c r="O437" s="12"/>
      <c r="P437" s="12"/>
      <c r="Q437" s="12">
        <f t="shared" si="27"/>
        <v>500</v>
      </c>
    </row>
    <row r="438" spans="1:17" ht="18.75" customHeight="1">
      <c r="A438" s="256"/>
      <c r="B438" s="256"/>
      <c r="C438" s="302" t="s">
        <v>357</v>
      </c>
      <c r="D438" s="656" t="s">
        <v>358</v>
      </c>
      <c r="E438" s="14"/>
      <c r="F438" s="12">
        <v>152569</v>
      </c>
      <c r="G438" s="12"/>
      <c r="H438" s="12"/>
      <c r="I438" s="12"/>
      <c r="J438" s="12"/>
      <c r="K438" s="12"/>
      <c r="L438" s="12">
        <v>1000</v>
      </c>
      <c r="M438" s="12"/>
      <c r="N438" s="12"/>
      <c r="O438" s="12"/>
      <c r="P438" s="12"/>
      <c r="Q438" s="12">
        <f t="shared" si="27"/>
        <v>1000</v>
      </c>
    </row>
    <row r="439" spans="1:17" ht="18" customHeight="1">
      <c r="A439" s="256"/>
      <c r="B439" s="256"/>
      <c r="C439" s="302" t="s">
        <v>359</v>
      </c>
      <c r="D439" s="656" t="s">
        <v>360</v>
      </c>
      <c r="E439" s="828"/>
      <c r="F439" s="12">
        <v>152570</v>
      </c>
      <c r="G439" s="12"/>
      <c r="H439" s="12"/>
      <c r="I439" s="12"/>
      <c r="J439" s="12"/>
      <c r="K439" s="12"/>
      <c r="L439" s="12">
        <v>750</v>
      </c>
      <c r="M439" s="12"/>
      <c r="N439" s="12"/>
      <c r="O439" s="12"/>
      <c r="P439" s="12"/>
      <c r="Q439" s="12">
        <f t="shared" si="27"/>
        <v>750</v>
      </c>
    </row>
    <row r="440" spans="1:17" ht="18" customHeight="1">
      <c r="A440" s="256"/>
      <c r="B440" s="256"/>
      <c r="C440" s="302" t="s">
        <v>361</v>
      </c>
      <c r="D440" s="414" t="s">
        <v>362</v>
      </c>
      <c r="E440" s="828"/>
      <c r="F440" s="12">
        <v>154541</v>
      </c>
      <c r="G440" s="12"/>
      <c r="H440" s="12"/>
      <c r="I440" s="12"/>
      <c r="J440" s="12"/>
      <c r="K440" s="12"/>
      <c r="L440" s="12">
        <v>3000</v>
      </c>
      <c r="M440" s="12"/>
      <c r="N440" s="12"/>
      <c r="O440" s="12"/>
      <c r="P440" s="12"/>
      <c r="Q440" s="12">
        <f t="shared" si="27"/>
        <v>3000</v>
      </c>
    </row>
    <row r="441" spans="1:17" ht="18.75" customHeight="1">
      <c r="A441" s="256"/>
      <c r="B441" s="256"/>
      <c r="C441" s="302" t="s">
        <v>363</v>
      </c>
      <c r="D441" s="414" t="s">
        <v>364</v>
      </c>
      <c r="E441" s="828"/>
      <c r="F441" s="12">
        <v>154544</v>
      </c>
      <c r="G441" s="12"/>
      <c r="H441" s="12"/>
      <c r="I441" s="12"/>
      <c r="J441" s="12"/>
      <c r="K441" s="12"/>
      <c r="L441" s="12"/>
      <c r="M441" s="12">
        <v>3000</v>
      </c>
      <c r="N441" s="12"/>
      <c r="O441" s="12"/>
      <c r="P441" s="12"/>
      <c r="Q441" s="12">
        <f t="shared" si="27"/>
        <v>3000</v>
      </c>
    </row>
    <row r="442" spans="1:17" ht="18.75" customHeight="1">
      <c r="A442" s="256"/>
      <c r="B442" s="256"/>
      <c r="C442" s="302" t="s">
        <v>365</v>
      </c>
      <c r="D442" s="420" t="s">
        <v>366</v>
      </c>
      <c r="E442" s="828"/>
      <c r="F442" s="12">
        <v>152571</v>
      </c>
      <c r="G442" s="12"/>
      <c r="H442" s="12"/>
      <c r="I442" s="12"/>
      <c r="J442" s="12"/>
      <c r="K442" s="12"/>
      <c r="L442" s="12">
        <v>9000</v>
      </c>
      <c r="M442" s="12"/>
      <c r="N442" s="12"/>
      <c r="O442" s="12"/>
      <c r="P442" s="12"/>
      <c r="Q442" s="12">
        <f t="shared" si="27"/>
        <v>9000</v>
      </c>
    </row>
    <row r="443" spans="1:17" ht="23.25" customHeight="1">
      <c r="A443" s="256"/>
      <c r="B443" s="256"/>
      <c r="C443" s="302" t="s">
        <v>367</v>
      </c>
      <c r="D443" s="420" t="s">
        <v>368</v>
      </c>
      <c r="E443" s="828"/>
      <c r="F443" s="12">
        <v>152572</v>
      </c>
      <c r="G443" s="12"/>
      <c r="H443" s="12"/>
      <c r="I443" s="12"/>
      <c r="J443" s="12"/>
      <c r="K443" s="12"/>
      <c r="L443" s="12">
        <v>12000</v>
      </c>
      <c r="M443" s="12"/>
      <c r="N443" s="12"/>
      <c r="O443" s="12"/>
      <c r="P443" s="12"/>
      <c r="Q443" s="12">
        <f t="shared" si="27"/>
        <v>12000</v>
      </c>
    </row>
    <row r="444" spans="1:17" ht="24.75" customHeight="1">
      <c r="A444" s="256"/>
      <c r="B444" s="256"/>
      <c r="C444" s="302" t="s">
        <v>369</v>
      </c>
      <c r="D444" s="420" t="s">
        <v>370</v>
      </c>
      <c r="E444" s="828"/>
      <c r="F444" s="12">
        <v>152573</v>
      </c>
      <c r="G444" s="12"/>
      <c r="H444" s="12"/>
      <c r="I444" s="12"/>
      <c r="J444" s="12"/>
      <c r="K444" s="12"/>
      <c r="L444" s="12">
        <v>2000</v>
      </c>
      <c r="M444" s="12"/>
      <c r="N444" s="12"/>
      <c r="O444" s="12"/>
      <c r="P444" s="12"/>
      <c r="Q444" s="12">
        <f t="shared" si="27"/>
        <v>2000</v>
      </c>
    </row>
    <row r="445" spans="1:17" ht="16.5" customHeight="1">
      <c r="A445" s="256"/>
      <c r="B445" s="256"/>
      <c r="C445" s="302" t="s">
        <v>371</v>
      </c>
      <c r="D445" s="420" t="s">
        <v>372</v>
      </c>
      <c r="E445" s="828"/>
      <c r="F445" s="12">
        <v>152948</v>
      </c>
      <c r="G445" s="12"/>
      <c r="H445" s="12"/>
      <c r="I445" s="12"/>
      <c r="J445" s="12"/>
      <c r="K445" s="12"/>
      <c r="L445" s="12">
        <v>500</v>
      </c>
      <c r="M445" s="12"/>
      <c r="N445" s="12"/>
      <c r="O445" s="12"/>
      <c r="P445" s="12"/>
      <c r="Q445" s="12">
        <f t="shared" si="27"/>
        <v>500</v>
      </c>
    </row>
    <row r="446" spans="1:17" ht="16.5" customHeight="1">
      <c r="A446" s="256"/>
      <c r="B446" s="256"/>
      <c r="C446" s="256"/>
      <c r="D446" s="374" t="s">
        <v>1368</v>
      </c>
      <c r="E446" s="14"/>
      <c r="F446" s="13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</row>
    <row r="447" spans="1:17" ht="16.5" customHeight="1">
      <c r="A447" s="256"/>
      <c r="B447" s="256"/>
      <c r="C447" s="424" t="s">
        <v>373</v>
      </c>
      <c r="D447" s="847" t="s">
        <v>374</v>
      </c>
      <c r="E447" s="419"/>
      <c r="F447" s="12">
        <v>154511</v>
      </c>
      <c r="G447" s="12"/>
      <c r="H447" s="12"/>
      <c r="I447" s="12">
        <v>514</v>
      </c>
      <c r="J447" s="12"/>
      <c r="K447" s="12"/>
      <c r="L447" s="12"/>
      <c r="M447" s="12">
        <v>853</v>
      </c>
      <c r="N447" s="12"/>
      <c r="O447" s="12"/>
      <c r="P447" s="12"/>
      <c r="Q447" s="12">
        <f>SUM(G447:P447)</f>
        <v>1367</v>
      </c>
    </row>
    <row r="448" spans="1:17" ht="16.5" customHeight="1">
      <c r="A448" s="256"/>
      <c r="B448" s="256"/>
      <c r="C448" s="424" t="s">
        <v>375</v>
      </c>
      <c r="D448" s="260" t="s">
        <v>376</v>
      </c>
      <c r="E448" s="14"/>
      <c r="F448" s="12">
        <v>152555</v>
      </c>
      <c r="G448" s="12"/>
      <c r="H448" s="12"/>
      <c r="I448" s="12"/>
      <c r="J448" s="12"/>
      <c r="K448" s="12"/>
      <c r="L448" s="12">
        <v>2104</v>
      </c>
      <c r="M448" s="12"/>
      <c r="N448" s="12"/>
      <c r="O448" s="12"/>
      <c r="P448" s="12"/>
      <c r="Q448" s="12">
        <f>SUM(G448:P448)</f>
        <v>2104</v>
      </c>
    </row>
    <row r="449" spans="1:17" ht="16.5" customHeight="1">
      <c r="A449" s="256"/>
      <c r="B449" s="256"/>
      <c r="C449" s="424" t="s">
        <v>377</v>
      </c>
      <c r="D449" s="324" t="s">
        <v>378</v>
      </c>
      <c r="E449" s="843"/>
      <c r="F449" s="12">
        <v>152507</v>
      </c>
      <c r="G449" s="12"/>
      <c r="H449" s="12"/>
      <c r="I449" s="12"/>
      <c r="J449" s="12"/>
      <c r="K449" s="12"/>
      <c r="L449" s="12">
        <v>1000</v>
      </c>
      <c r="M449" s="12"/>
      <c r="N449" s="12"/>
      <c r="O449" s="12"/>
      <c r="P449" s="12"/>
      <c r="Q449" s="12">
        <f>SUM(G449:P449)</f>
        <v>1000</v>
      </c>
    </row>
    <row r="450" spans="1:17" ht="26.25" customHeight="1">
      <c r="A450" s="256"/>
      <c r="B450" s="256"/>
      <c r="C450" s="424" t="s">
        <v>379</v>
      </c>
      <c r="D450" s="324" t="s">
        <v>380</v>
      </c>
      <c r="E450" s="843"/>
      <c r="F450" s="12">
        <v>152561</v>
      </c>
      <c r="G450" s="12"/>
      <c r="H450" s="12"/>
      <c r="I450" s="12"/>
      <c r="J450" s="12"/>
      <c r="K450" s="12"/>
      <c r="L450" s="12"/>
      <c r="M450" s="12"/>
      <c r="N450" s="12">
        <v>300</v>
      </c>
      <c r="O450" s="12"/>
      <c r="P450" s="12"/>
      <c r="Q450" s="12">
        <f>SUM(G450:P450)</f>
        <v>300</v>
      </c>
    </row>
    <row r="451" spans="1:17" ht="18" customHeight="1">
      <c r="A451" s="256"/>
      <c r="B451" s="256"/>
      <c r="C451" s="424" t="s">
        <v>381</v>
      </c>
      <c r="D451" s="324" t="s">
        <v>382</v>
      </c>
      <c r="E451" s="843"/>
      <c r="F451" s="12">
        <v>152562</v>
      </c>
      <c r="G451" s="12"/>
      <c r="H451" s="12"/>
      <c r="I451" s="12"/>
      <c r="J451" s="12"/>
      <c r="K451" s="12"/>
      <c r="L451" s="12">
        <v>12300</v>
      </c>
      <c r="M451" s="12"/>
      <c r="N451" s="12"/>
      <c r="O451" s="12"/>
      <c r="P451" s="12"/>
      <c r="Q451" s="12">
        <f>SUM(G451:P451)</f>
        <v>12300</v>
      </c>
    </row>
    <row r="452" spans="1:17" ht="16.5" customHeight="1">
      <c r="A452" s="256"/>
      <c r="B452" s="256"/>
      <c r="C452" s="425" t="s">
        <v>963</v>
      </c>
      <c r="D452" s="411" t="s">
        <v>383</v>
      </c>
      <c r="E452" s="14"/>
      <c r="F452" s="13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</row>
    <row r="453" spans="1:17" ht="16.5" customHeight="1">
      <c r="A453" s="256"/>
      <c r="B453" s="256"/>
      <c r="C453" s="421" t="s">
        <v>964</v>
      </c>
      <c r="D453" s="848" t="s">
        <v>384</v>
      </c>
      <c r="E453" s="14"/>
      <c r="F453" s="13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</row>
    <row r="454" spans="1:17" ht="16.5" customHeight="1">
      <c r="A454" s="256"/>
      <c r="B454" s="256"/>
      <c r="C454" s="413" t="s">
        <v>385</v>
      </c>
      <c r="D454" s="426" t="s">
        <v>386</v>
      </c>
      <c r="E454" s="14"/>
      <c r="F454" s="12">
        <v>152801</v>
      </c>
      <c r="G454" s="311"/>
      <c r="H454" s="12"/>
      <c r="I454" s="12"/>
      <c r="J454" s="12"/>
      <c r="K454" s="12"/>
      <c r="L454" s="12">
        <v>5000</v>
      </c>
      <c r="M454" s="12"/>
      <c r="N454" s="12"/>
      <c r="O454" s="12"/>
      <c r="P454" s="12"/>
      <c r="Q454" s="12">
        <f>SUM(G454:P454)</f>
        <v>5000</v>
      </c>
    </row>
    <row r="455" spans="1:17" ht="16.5" customHeight="1">
      <c r="A455" s="256"/>
      <c r="B455" s="256"/>
      <c r="C455" s="427" t="s">
        <v>965</v>
      </c>
      <c r="D455" s="849" t="s">
        <v>387</v>
      </c>
      <c r="E455" s="419"/>
      <c r="F455" s="12"/>
      <c r="G455" s="311"/>
      <c r="H455" s="12"/>
      <c r="I455" s="12"/>
      <c r="J455" s="12"/>
      <c r="K455" s="12"/>
      <c r="L455" s="12"/>
      <c r="M455" s="12"/>
      <c r="N455" s="12"/>
      <c r="O455" s="12"/>
      <c r="P455" s="12"/>
      <c r="Q455" s="12"/>
    </row>
    <row r="456" spans="1:17" ht="16.5" customHeight="1">
      <c r="A456" s="256"/>
      <c r="B456" s="256"/>
      <c r="C456" s="428" t="s">
        <v>388</v>
      </c>
      <c r="D456" s="389" t="s">
        <v>389</v>
      </c>
      <c r="E456" s="419"/>
      <c r="F456" s="12">
        <v>154921</v>
      </c>
      <c r="G456" s="311"/>
      <c r="H456" s="12"/>
      <c r="I456" s="12"/>
      <c r="J456" s="12"/>
      <c r="K456" s="12"/>
      <c r="L456" s="12"/>
      <c r="M456" s="12"/>
      <c r="N456" s="12">
        <v>700</v>
      </c>
      <c r="O456" s="12"/>
      <c r="P456" s="12"/>
      <c r="Q456" s="12">
        <f aca="true" t="shared" si="28" ref="Q456:Q464">SUM(G456:P456)</f>
        <v>700</v>
      </c>
    </row>
    <row r="457" spans="1:17" ht="16.5" customHeight="1">
      <c r="A457" s="256"/>
      <c r="B457" s="256"/>
      <c r="C457" s="428" t="s">
        <v>390</v>
      </c>
      <c r="D457" s="389" t="s">
        <v>391</v>
      </c>
      <c r="E457" s="419"/>
      <c r="F457" s="10">
        <v>152947</v>
      </c>
      <c r="G457" s="311"/>
      <c r="H457" s="12"/>
      <c r="I457" s="12"/>
      <c r="J457" s="12"/>
      <c r="K457" s="12"/>
      <c r="L457" s="12">
        <v>4000</v>
      </c>
      <c r="M457" s="12"/>
      <c r="N457" s="12"/>
      <c r="O457" s="12"/>
      <c r="P457" s="12"/>
      <c r="Q457" s="12">
        <f t="shared" si="28"/>
        <v>4000</v>
      </c>
    </row>
    <row r="458" spans="1:17" ht="16.5" customHeight="1">
      <c r="A458" s="256"/>
      <c r="B458" s="256"/>
      <c r="C458" s="345"/>
      <c r="D458" s="374" t="s">
        <v>1368</v>
      </c>
      <c r="E458" s="419"/>
      <c r="F458" s="12"/>
      <c r="G458" s="311"/>
      <c r="H458" s="12"/>
      <c r="I458" s="12"/>
      <c r="J458" s="12"/>
      <c r="K458" s="12"/>
      <c r="L458" s="12"/>
      <c r="M458" s="12"/>
      <c r="N458" s="12"/>
      <c r="O458" s="12"/>
      <c r="P458" s="12"/>
      <c r="Q458" s="12"/>
    </row>
    <row r="459" spans="1:17" ht="16.5" customHeight="1">
      <c r="A459" s="256"/>
      <c r="B459" s="256"/>
      <c r="C459" s="302" t="s">
        <v>392</v>
      </c>
      <c r="D459" s="429" t="s">
        <v>395</v>
      </c>
      <c r="E459" s="311"/>
      <c r="F459" s="12">
        <v>152937</v>
      </c>
      <c r="G459" s="311"/>
      <c r="H459" s="12"/>
      <c r="I459" s="12"/>
      <c r="J459" s="12"/>
      <c r="K459" s="12"/>
      <c r="L459" s="12">
        <v>26401</v>
      </c>
      <c r="M459" s="12"/>
      <c r="N459" s="12"/>
      <c r="O459" s="12"/>
      <c r="P459" s="12"/>
      <c r="Q459" s="12">
        <f t="shared" si="28"/>
        <v>26401</v>
      </c>
    </row>
    <row r="460" spans="1:17" ht="16.5" customHeight="1">
      <c r="A460" s="256"/>
      <c r="B460" s="256"/>
      <c r="C460" s="302" t="s">
        <v>394</v>
      </c>
      <c r="D460" s="324" t="s">
        <v>397</v>
      </c>
      <c r="E460" s="828"/>
      <c r="F460" s="12">
        <v>152942</v>
      </c>
      <c r="G460" s="311"/>
      <c r="H460" s="12"/>
      <c r="I460" s="12">
        <v>7460</v>
      </c>
      <c r="J460" s="12"/>
      <c r="K460" s="12"/>
      <c r="L460" s="12">
        <v>10000</v>
      </c>
      <c r="M460" s="12"/>
      <c r="N460" s="12"/>
      <c r="O460" s="12"/>
      <c r="P460" s="12"/>
      <c r="Q460" s="12">
        <f t="shared" si="28"/>
        <v>17460</v>
      </c>
    </row>
    <row r="461" spans="1:17" ht="26.25" customHeight="1">
      <c r="A461" s="256"/>
      <c r="B461" s="256"/>
      <c r="C461" s="302" t="s">
        <v>396</v>
      </c>
      <c r="D461" s="324" t="s">
        <v>399</v>
      </c>
      <c r="E461" s="828"/>
      <c r="F461" s="12">
        <v>152940</v>
      </c>
      <c r="G461" s="311"/>
      <c r="H461" s="12"/>
      <c r="I461" s="12"/>
      <c r="J461" s="12"/>
      <c r="K461" s="12"/>
      <c r="L461" s="12">
        <v>600</v>
      </c>
      <c r="M461" s="12"/>
      <c r="N461" s="12"/>
      <c r="O461" s="12"/>
      <c r="P461" s="12"/>
      <c r="Q461" s="12">
        <f t="shared" si="28"/>
        <v>600</v>
      </c>
    </row>
    <row r="462" spans="1:17" ht="17.25" customHeight="1">
      <c r="A462" s="256"/>
      <c r="B462" s="256"/>
      <c r="C462" s="302" t="s">
        <v>398</v>
      </c>
      <c r="D462" s="324" t="s">
        <v>401</v>
      </c>
      <c r="E462" s="828"/>
      <c r="F462" s="12">
        <v>152944</v>
      </c>
      <c r="G462" s="311"/>
      <c r="H462" s="12"/>
      <c r="I462" s="12"/>
      <c r="J462" s="12"/>
      <c r="K462" s="12"/>
      <c r="L462" s="12">
        <v>4333</v>
      </c>
      <c r="M462" s="12"/>
      <c r="N462" s="12"/>
      <c r="O462" s="12"/>
      <c r="P462" s="12"/>
      <c r="Q462" s="12">
        <f t="shared" si="28"/>
        <v>4333</v>
      </c>
    </row>
    <row r="463" spans="1:17" ht="19.5" customHeight="1">
      <c r="A463" s="256"/>
      <c r="B463" s="256"/>
      <c r="C463" s="302" t="s">
        <v>400</v>
      </c>
      <c r="D463" s="324" t="s">
        <v>403</v>
      </c>
      <c r="E463" s="828"/>
      <c r="F463" s="12">
        <v>154918</v>
      </c>
      <c r="G463" s="311"/>
      <c r="H463" s="12"/>
      <c r="I463" s="12"/>
      <c r="J463" s="12"/>
      <c r="K463" s="12"/>
      <c r="L463" s="12"/>
      <c r="M463" s="12">
        <v>500</v>
      </c>
      <c r="N463" s="12"/>
      <c r="O463" s="12"/>
      <c r="P463" s="12"/>
      <c r="Q463" s="12">
        <f t="shared" si="28"/>
        <v>500</v>
      </c>
    </row>
    <row r="464" spans="1:17" ht="18" customHeight="1">
      <c r="A464" s="256"/>
      <c r="B464" s="256"/>
      <c r="C464" s="302" t="s">
        <v>402</v>
      </c>
      <c r="D464" s="324" t="s">
        <v>405</v>
      </c>
      <c r="E464" s="828"/>
      <c r="F464" s="12">
        <v>152946</v>
      </c>
      <c r="G464" s="311"/>
      <c r="H464" s="12"/>
      <c r="I464" s="12"/>
      <c r="J464" s="12"/>
      <c r="K464" s="12"/>
      <c r="L464" s="12">
        <v>9998</v>
      </c>
      <c r="M464" s="12"/>
      <c r="N464" s="12"/>
      <c r="O464" s="12"/>
      <c r="P464" s="12"/>
      <c r="Q464" s="12">
        <f t="shared" si="28"/>
        <v>9998</v>
      </c>
    </row>
    <row r="465" spans="1:17" ht="20.25" customHeight="1">
      <c r="A465" s="306"/>
      <c r="B465" s="306"/>
      <c r="C465" s="307"/>
      <c r="D465" s="269" t="s">
        <v>406</v>
      </c>
      <c r="E465" s="91"/>
      <c r="F465" s="91"/>
      <c r="G465" s="91">
        <f aca="true" t="shared" si="29" ref="G465:Q465">SUM(G339:G464)</f>
        <v>7800</v>
      </c>
      <c r="H465" s="91">
        <f t="shared" si="29"/>
        <v>1350</v>
      </c>
      <c r="I465" s="91">
        <f t="shared" si="29"/>
        <v>1844300</v>
      </c>
      <c r="J465" s="91">
        <f t="shared" si="29"/>
        <v>0</v>
      </c>
      <c r="K465" s="91">
        <f t="shared" si="29"/>
        <v>446283</v>
      </c>
      <c r="L465" s="91">
        <f t="shared" si="29"/>
        <v>229720</v>
      </c>
      <c r="M465" s="91">
        <f t="shared" si="29"/>
        <v>149988</v>
      </c>
      <c r="N465" s="91">
        <f t="shared" si="29"/>
        <v>1000</v>
      </c>
      <c r="O465" s="91">
        <f t="shared" si="29"/>
        <v>0</v>
      </c>
      <c r="P465" s="91">
        <f t="shared" si="29"/>
        <v>0</v>
      </c>
      <c r="Q465" s="91">
        <f t="shared" si="29"/>
        <v>2680441</v>
      </c>
    </row>
    <row r="466" spans="1:17" ht="15" customHeight="1">
      <c r="A466" s="285">
        <v>1</v>
      </c>
      <c r="B466" s="285">
        <v>16</v>
      </c>
      <c r="C466" s="302"/>
      <c r="D466" s="367" t="s">
        <v>407</v>
      </c>
      <c r="E466" s="311"/>
      <c r="F466" s="12"/>
      <c r="G466" s="12"/>
      <c r="H466" s="5"/>
      <c r="I466" s="5"/>
      <c r="J466" s="5"/>
      <c r="K466" s="5"/>
      <c r="L466" s="5"/>
      <c r="M466" s="12"/>
      <c r="N466" s="12"/>
      <c r="O466" s="12"/>
      <c r="P466" s="12"/>
      <c r="Q466" s="12"/>
    </row>
    <row r="467" spans="1:17" ht="15" customHeight="1">
      <c r="A467" s="285"/>
      <c r="B467" s="285"/>
      <c r="C467" s="302"/>
      <c r="D467" s="264" t="s">
        <v>1207</v>
      </c>
      <c r="E467" s="311"/>
      <c r="F467" s="12"/>
      <c r="G467" s="12"/>
      <c r="H467" s="5"/>
      <c r="I467" s="5"/>
      <c r="J467" s="5"/>
      <c r="K467" s="5"/>
      <c r="L467" s="5"/>
      <c r="M467" s="12"/>
      <c r="N467" s="12"/>
      <c r="O467" s="12"/>
      <c r="P467" s="12"/>
      <c r="Q467" s="12"/>
    </row>
    <row r="468" spans="1:17" ht="15" customHeight="1">
      <c r="A468" s="285"/>
      <c r="B468" s="285"/>
      <c r="C468" s="302"/>
      <c r="D468" s="374" t="s">
        <v>408</v>
      </c>
      <c r="E468" s="12">
        <v>2</v>
      </c>
      <c r="F468" s="12">
        <v>161910</v>
      </c>
      <c r="G468" s="12"/>
      <c r="H468" s="5"/>
      <c r="I468" s="5">
        <v>2218</v>
      </c>
      <c r="J468" s="5"/>
      <c r="K468" s="5"/>
      <c r="L468" s="5"/>
      <c r="M468" s="12"/>
      <c r="N468" s="12"/>
      <c r="O468" s="12"/>
      <c r="P468" s="12"/>
      <c r="Q468" s="12">
        <f aca="true" t="shared" si="30" ref="Q468:Q473">SUM(G468:P468)</f>
        <v>2218</v>
      </c>
    </row>
    <row r="469" spans="1:17" ht="15" customHeight="1">
      <c r="A469" s="285"/>
      <c r="B469" s="285"/>
      <c r="C469" s="302"/>
      <c r="D469" s="374" t="s">
        <v>409</v>
      </c>
      <c r="E469" s="12">
        <v>1</v>
      </c>
      <c r="F469" s="12">
        <v>161908</v>
      </c>
      <c r="G469" s="12"/>
      <c r="H469" s="5"/>
      <c r="I469" s="5">
        <v>6873</v>
      </c>
      <c r="J469" s="5"/>
      <c r="K469" s="5"/>
      <c r="L469" s="5"/>
      <c r="M469" s="12"/>
      <c r="N469" s="12"/>
      <c r="O469" s="12"/>
      <c r="P469" s="386"/>
      <c r="Q469" s="12">
        <f t="shared" si="30"/>
        <v>6873</v>
      </c>
    </row>
    <row r="470" spans="1:17" ht="29.25" customHeight="1">
      <c r="A470" s="285"/>
      <c r="B470" s="285"/>
      <c r="C470" s="302"/>
      <c r="D470" s="262" t="s">
        <v>410</v>
      </c>
      <c r="E470" s="12">
        <v>2</v>
      </c>
      <c r="F470" s="12">
        <v>161911</v>
      </c>
      <c r="G470" s="12"/>
      <c r="H470" s="5"/>
      <c r="I470" s="5">
        <v>10038</v>
      </c>
      <c r="J470" s="5"/>
      <c r="K470" s="5"/>
      <c r="L470" s="5"/>
      <c r="M470" s="12">
        <v>300</v>
      </c>
      <c r="N470" s="12"/>
      <c r="O470" s="12"/>
      <c r="P470" s="386"/>
      <c r="Q470" s="12">
        <f t="shared" si="30"/>
        <v>10338</v>
      </c>
    </row>
    <row r="471" spans="1:17" ht="24" customHeight="1">
      <c r="A471" s="285"/>
      <c r="B471" s="285"/>
      <c r="C471" s="302"/>
      <c r="D471" s="260" t="s">
        <v>411</v>
      </c>
      <c r="E471" s="12">
        <v>2</v>
      </c>
      <c r="F471" s="12">
        <v>161904</v>
      </c>
      <c r="G471" s="12"/>
      <c r="H471" s="5"/>
      <c r="I471" s="5">
        <v>4572</v>
      </c>
      <c r="J471" s="5"/>
      <c r="K471" s="5"/>
      <c r="L471" s="5"/>
      <c r="M471" s="12"/>
      <c r="N471" s="12"/>
      <c r="O471" s="12"/>
      <c r="P471" s="386"/>
      <c r="Q471" s="12">
        <f t="shared" si="30"/>
        <v>4572</v>
      </c>
    </row>
    <row r="472" spans="1:17" ht="24" customHeight="1">
      <c r="A472" s="285"/>
      <c r="B472" s="285"/>
      <c r="C472" s="302"/>
      <c r="D472" s="262" t="s">
        <v>412</v>
      </c>
      <c r="E472" s="298">
        <v>2</v>
      </c>
      <c r="F472" s="12">
        <v>161903</v>
      </c>
      <c r="G472" s="12"/>
      <c r="H472" s="5"/>
      <c r="I472" s="5">
        <v>765</v>
      </c>
      <c r="J472" s="5"/>
      <c r="K472" s="5"/>
      <c r="L472" s="5"/>
      <c r="M472" s="12"/>
      <c r="N472" s="12"/>
      <c r="O472" s="12"/>
      <c r="P472" s="386"/>
      <c r="Q472" s="12">
        <f t="shared" si="30"/>
        <v>765</v>
      </c>
    </row>
    <row r="473" spans="1:17" ht="24" customHeight="1">
      <c r="A473" s="285"/>
      <c r="B473" s="285"/>
      <c r="C473" s="302"/>
      <c r="D473" s="262" t="s">
        <v>413</v>
      </c>
      <c r="E473" s="12">
        <v>1</v>
      </c>
      <c r="F473" s="12">
        <v>161912</v>
      </c>
      <c r="G473" s="12"/>
      <c r="H473" s="5"/>
      <c r="I473" s="5">
        <v>3000</v>
      </c>
      <c r="J473" s="5"/>
      <c r="K473" s="5"/>
      <c r="L473" s="5"/>
      <c r="M473" s="12"/>
      <c r="N473" s="12"/>
      <c r="O473" s="12"/>
      <c r="P473" s="386"/>
      <c r="Q473" s="12">
        <f t="shared" si="30"/>
        <v>3000</v>
      </c>
    </row>
    <row r="474" spans="1:17" ht="19.5" customHeight="1">
      <c r="A474" s="285"/>
      <c r="B474" s="285"/>
      <c r="C474" s="302"/>
      <c r="D474" s="393" t="s">
        <v>120</v>
      </c>
      <c r="E474" s="394">
        <v>1</v>
      </c>
      <c r="F474" s="40">
        <v>151919</v>
      </c>
      <c r="G474" s="12"/>
      <c r="H474" s="5"/>
      <c r="I474" s="12">
        <v>1410</v>
      </c>
      <c r="J474" s="5"/>
      <c r="K474" s="5"/>
      <c r="L474" s="5"/>
      <c r="M474" s="12"/>
      <c r="N474" s="12"/>
      <c r="O474" s="12"/>
      <c r="P474" s="12"/>
      <c r="Q474" s="12">
        <f>SUM(G474:P474)</f>
        <v>1410</v>
      </c>
    </row>
    <row r="475" spans="1:17" ht="13.5" customHeight="1">
      <c r="A475" s="285"/>
      <c r="B475" s="285"/>
      <c r="C475" s="302"/>
      <c r="D475" s="385" t="s">
        <v>1221</v>
      </c>
      <c r="E475" s="431"/>
      <c r="F475" s="12"/>
      <c r="G475" s="12"/>
      <c r="H475" s="5"/>
      <c r="I475" s="5"/>
      <c r="J475" s="5"/>
      <c r="K475" s="5"/>
      <c r="L475" s="5"/>
      <c r="M475" s="12"/>
      <c r="N475" s="12"/>
      <c r="O475" s="12"/>
      <c r="P475" s="12"/>
      <c r="Q475" s="12"/>
    </row>
    <row r="476" spans="1:17" ht="13.5" customHeight="1">
      <c r="A476" s="285"/>
      <c r="B476" s="285"/>
      <c r="C476" s="302"/>
      <c r="D476" s="432" t="s">
        <v>414</v>
      </c>
      <c r="E476" s="12">
        <v>2</v>
      </c>
      <c r="F476" s="12">
        <v>151606</v>
      </c>
      <c r="G476" s="12"/>
      <c r="H476" s="5"/>
      <c r="I476" s="5"/>
      <c r="J476" s="5"/>
      <c r="K476" s="5">
        <v>1955</v>
      </c>
      <c r="L476" s="5"/>
      <c r="M476" s="12"/>
      <c r="N476" s="12"/>
      <c r="O476" s="12"/>
      <c r="P476" s="12"/>
      <c r="Q476" s="12">
        <f>SUM(G476:P476)</f>
        <v>1955</v>
      </c>
    </row>
    <row r="477" spans="1:17" ht="16.5" customHeight="1">
      <c r="A477" s="285"/>
      <c r="B477" s="285"/>
      <c r="C477" s="302"/>
      <c r="D477" s="385" t="s">
        <v>148</v>
      </c>
      <c r="E477" s="433"/>
      <c r="F477" s="12"/>
      <c r="G477" s="12"/>
      <c r="H477" s="5"/>
      <c r="I477" s="5"/>
      <c r="J477" s="5"/>
      <c r="K477" s="5"/>
      <c r="L477" s="5"/>
      <c r="M477" s="12"/>
      <c r="N477" s="12"/>
      <c r="O477" s="12"/>
      <c r="P477" s="12"/>
      <c r="Q477" s="12"/>
    </row>
    <row r="478" spans="1:17" ht="14.25" customHeight="1">
      <c r="A478" s="285"/>
      <c r="B478" s="285"/>
      <c r="C478" s="302"/>
      <c r="D478" s="385" t="s">
        <v>415</v>
      </c>
      <c r="E478" s="12">
        <v>2</v>
      </c>
      <c r="F478" s="12">
        <v>151203</v>
      </c>
      <c r="G478" s="12"/>
      <c r="H478" s="5"/>
      <c r="I478" s="12">
        <v>8785</v>
      </c>
      <c r="J478" s="5"/>
      <c r="K478" s="5"/>
      <c r="L478" s="5"/>
      <c r="M478" s="12"/>
      <c r="N478" s="12"/>
      <c r="O478" s="12"/>
      <c r="P478" s="12"/>
      <c r="Q478" s="12">
        <f>SUM(G478:P478)</f>
        <v>8785</v>
      </c>
    </row>
    <row r="479" spans="1:17" ht="13.5" customHeight="1">
      <c r="A479" s="434"/>
      <c r="B479" s="434"/>
      <c r="C479" s="435"/>
      <c r="D479" s="399" t="s">
        <v>416</v>
      </c>
      <c r="E479" s="375"/>
      <c r="F479" s="377"/>
      <c r="G479" s="377">
        <f aca="true" t="shared" si="31" ref="G479:Q479">SUM(G468:G478)</f>
        <v>0</v>
      </c>
      <c r="H479" s="377">
        <f t="shared" si="31"/>
        <v>0</v>
      </c>
      <c r="I479" s="377">
        <f t="shared" si="31"/>
        <v>37661</v>
      </c>
      <c r="J479" s="377">
        <f t="shared" si="31"/>
        <v>0</v>
      </c>
      <c r="K479" s="377">
        <f t="shared" si="31"/>
        <v>1955</v>
      </c>
      <c r="L479" s="377">
        <f t="shared" si="31"/>
        <v>0</v>
      </c>
      <c r="M479" s="377">
        <f t="shared" si="31"/>
        <v>300</v>
      </c>
      <c r="N479" s="377">
        <f t="shared" si="31"/>
        <v>0</v>
      </c>
      <c r="O479" s="377">
        <f t="shared" si="31"/>
        <v>0</v>
      </c>
      <c r="P479" s="377">
        <f t="shared" si="31"/>
        <v>0</v>
      </c>
      <c r="Q479" s="377">
        <f t="shared" si="31"/>
        <v>39916</v>
      </c>
    </row>
    <row r="480" spans="1:17" ht="13.5" customHeight="1">
      <c r="A480" s="285"/>
      <c r="B480" s="285"/>
      <c r="C480" s="302"/>
      <c r="D480" s="378" t="s">
        <v>417</v>
      </c>
      <c r="E480" s="311"/>
      <c r="F480" s="12"/>
      <c r="G480" s="5"/>
      <c r="H480" s="5"/>
      <c r="I480" s="5"/>
      <c r="J480" s="12"/>
      <c r="K480" s="12"/>
      <c r="L480" s="12"/>
      <c r="M480" s="12"/>
      <c r="N480" s="12"/>
      <c r="O480" s="12"/>
      <c r="P480" s="12"/>
      <c r="Q480" s="12"/>
    </row>
    <row r="481" spans="1:17" ht="17.25" customHeight="1">
      <c r="A481" s="285"/>
      <c r="B481" s="285"/>
      <c r="C481" s="436" t="s">
        <v>972</v>
      </c>
      <c r="D481" s="437" t="s">
        <v>161</v>
      </c>
      <c r="E481" s="311"/>
      <c r="F481" s="12"/>
      <c r="G481" s="5"/>
      <c r="H481" s="5"/>
      <c r="I481" s="5"/>
      <c r="J481" s="12"/>
      <c r="K481" s="12"/>
      <c r="L481" s="12"/>
      <c r="M481" s="12"/>
      <c r="N481" s="12"/>
      <c r="O481" s="12"/>
      <c r="P481" s="12"/>
      <c r="Q481" s="12"/>
    </row>
    <row r="482" spans="1:17" ht="17.25" customHeight="1">
      <c r="A482" s="285"/>
      <c r="B482" s="285"/>
      <c r="C482" s="411" t="s">
        <v>1366</v>
      </c>
      <c r="D482" s="438" t="s">
        <v>418</v>
      </c>
      <c r="E482" s="311"/>
      <c r="F482" s="311">
        <v>164106</v>
      </c>
      <c r="G482" s="5"/>
      <c r="H482" s="5"/>
      <c r="I482" s="5">
        <v>105275</v>
      </c>
      <c r="J482" s="12"/>
      <c r="K482" s="12"/>
      <c r="L482" s="12"/>
      <c r="M482" s="12">
        <v>505572</v>
      </c>
      <c r="N482" s="12"/>
      <c r="O482" s="12"/>
      <c r="P482" s="12"/>
      <c r="Q482" s="12">
        <f>SUM(G482:P482)</f>
        <v>610847</v>
      </c>
    </row>
    <row r="483" spans="1:17" ht="17.25" customHeight="1">
      <c r="A483" s="285"/>
      <c r="B483" s="285"/>
      <c r="C483" s="411" t="s">
        <v>163</v>
      </c>
      <c r="D483" s="636" t="s">
        <v>419</v>
      </c>
      <c r="E483" s="311"/>
      <c r="F483" s="311">
        <v>161909</v>
      </c>
      <c r="G483" s="5"/>
      <c r="H483" s="5"/>
      <c r="I483" s="5"/>
      <c r="J483" s="12"/>
      <c r="K483" s="12"/>
      <c r="L483" s="12">
        <v>14766</v>
      </c>
      <c r="M483" s="12">
        <v>12700</v>
      </c>
      <c r="N483" s="12"/>
      <c r="O483" s="12"/>
      <c r="P483" s="12"/>
      <c r="Q483" s="12">
        <f>SUM(G483:P483)</f>
        <v>27466</v>
      </c>
    </row>
    <row r="484" spans="1:17" ht="13.5" customHeight="1">
      <c r="A484" s="285"/>
      <c r="B484" s="285"/>
      <c r="C484" s="302"/>
      <c r="D484" s="374" t="s">
        <v>1368</v>
      </c>
      <c r="E484" s="311"/>
      <c r="F484" s="311"/>
      <c r="G484" s="5"/>
      <c r="H484" s="5"/>
      <c r="I484" s="5"/>
      <c r="J484" s="12"/>
      <c r="K484" s="12"/>
      <c r="L484" s="12"/>
      <c r="M484" s="12"/>
      <c r="N484" s="12"/>
      <c r="O484" s="12"/>
      <c r="P484" s="12"/>
      <c r="Q484" s="12"/>
    </row>
    <row r="485" spans="1:17" ht="13.5" customHeight="1">
      <c r="A485" s="285"/>
      <c r="B485" s="285"/>
      <c r="C485" s="302" t="s">
        <v>1369</v>
      </c>
      <c r="D485" s="439" t="s">
        <v>420</v>
      </c>
      <c r="E485" s="419"/>
      <c r="F485" s="311">
        <v>162126</v>
      </c>
      <c r="G485" s="5"/>
      <c r="H485" s="5"/>
      <c r="I485" s="5"/>
      <c r="J485" s="12"/>
      <c r="K485" s="12"/>
      <c r="L485" s="12">
        <v>800</v>
      </c>
      <c r="M485" s="12"/>
      <c r="N485" s="12"/>
      <c r="O485" s="12"/>
      <c r="P485" s="12"/>
      <c r="Q485" s="12">
        <f>SUM(G485:P485)</f>
        <v>800</v>
      </c>
    </row>
    <row r="486" spans="1:17" ht="23.25" customHeight="1">
      <c r="A486" s="285"/>
      <c r="B486" s="285"/>
      <c r="C486" s="302" t="s">
        <v>1371</v>
      </c>
      <c r="D486" s="440" t="s">
        <v>421</v>
      </c>
      <c r="E486" s="419"/>
      <c r="F486" s="311">
        <v>162112</v>
      </c>
      <c r="G486" s="5"/>
      <c r="H486" s="5"/>
      <c r="I486" s="5"/>
      <c r="J486" s="12"/>
      <c r="K486" s="12"/>
      <c r="L486" s="12">
        <v>6002</v>
      </c>
      <c r="M486" s="12"/>
      <c r="N486" s="12"/>
      <c r="O486" s="12"/>
      <c r="P486" s="12"/>
      <c r="Q486" s="12">
        <f>SUM(G486:P486)</f>
        <v>6002</v>
      </c>
    </row>
    <row r="487" spans="1:17" ht="18" customHeight="1">
      <c r="A487" s="285"/>
      <c r="B487" s="285"/>
      <c r="C487" s="302" t="s">
        <v>179</v>
      </c>
      <c r="D487" s="440" t="s">
        <v>422</v>
      </c>
      <c r="E487" s="419"/>
      <c r="F487" s="311">
        <v>162107</v>
      </c>
      <c r="G487" s="5"/>
      <c r="H487" s="5"/>
      <c r="I487" s="5"/>
      <c r="J487" s="12"/>
      <c r="K487" s="12"/>
      <c r="L487" s="12">
        <v>3179</v>
      </c>
      <c r="M487" s="12"/>
      <c r="N487" s="12"/>
      <c r="O487" s="12"/>
      <c r="P487" s="12"/>
      <c r="Q487" s="12">
        <f>SUM(G487:P487)</f>
        <v>3179</v>
      </c>
    </row>
    <row r="488" spans="1:17" ht="25.5" customHeight="1">
      <c r="A488" s="285"/>
      <c r="B488" s="285"/>
      <c r="C488" s="302" t="s">
        <v>181</v>
      </c>
      <c r="D488" s="260" t="s">
        <v>423</v>
      </c>
      <c r="E488" s="311"/>
      <c r="F488" s="311">
        <v>162166</v>
      </c>
      <c r="G488" s="5"/>
      <c r="H488" s="5"/>
      <c r="I488" s="5"/>
      <c r="J488" s="12"/>
      <c r="K488" s="12"/>
      <c r="L488" s="12"/>
      <c r="M488" s="12">
        <v>75</v>
      </c>
      <c r="N488" s="12"/>
      <c r="O488" s="12"/>
      <c r="P488" s="12"/>
      <c r="Q488" s="12">
        <f>SUM(G488:P488)</f>
        <v>75</v>
      </c>
    </row>
    <row r="489" spans="1:17" ht="15.75" customHeight="1">
      <c r="A489" s="285"/>
      <c r="B489" s="285"/>
      <c r="C489" s="302" t="s">
        <v>183</v>
      </c>
      <c r="D489" s="438" t="s">
        <v>424</v>
      </c>
      <c r="E489" s="311"/>
      <c r="F489" s="311">
        <v>162168</v>
      </c>
      <c r="G489" s="5"/>
      <c r="H489" s="5"/>
      <c r="I489" s="5"/>
      <c r="J489" s="12"/>
      <c r="K489" s="12"/>
      <c r="L489" s="12">
        <v>1489</v>
      </c>
      <c r="M489" s="12"/>
      <c r="N489" s="12"/>
      <c r="O489" s="12"/>
      <c r="P489" s="12"/>
      <c r="Q489" s="12">
        <f>SUM(G489:P489)</f>
        <v>1489</v>
      </c>
    </row>
    <row r="490" spans="1:17" ht="17.25" customHeight="1">
      <c r="A490" s="285"/>
      <c r="B490" s="285"/>
      <c r="C490" s="850" t="s">
        <v>971</v>
      </c>
      <c r="D490" s="411" t="s">
        <v>185</v>
      </c>
      <c r="E490" s="311"/>
      <c r="F490" s="311"/>
      <c r="G490" s="5"/>
      <c r="H490" s="5"/>
      <c r="I490" s="5"/>
      <c r="J490" s="12"/>
      <c r="K490" s="12"/>
      <c r="L490" s="12"/>
      <c r="M490" s="12"/>
      <c r="N490" s="12"/>
      <c r="O490" s="12"/>
      <c r="P490" s="12"/>
      <c r="Q490" s="12"/>
    </row>
    <row r="491" spans="1:17" ht="16.5" customHeight="1">
      <c r="A491" s="285"/>
      <c r="B491" s="285"/>
      <c r="C491" s="850" t="s">
        <v>425</v>
      </c>
      <c r="D491" s="441" t="s">
        <v>426</v>
      </c>
      <c r="E491" s="311"/>
      <c r="F491" s="311">
        <v>164204</v>
      </c>
      <c r="G491" s="5"/>
      <c r="H491" s="5"/>
      <c r="I491" s="5">
        <v>46213</v>
      </c>
      <c r="J491" s="12"/>
      <c r="K491" s="12"/>
      <c r="L491" s="12">
        <v>2400</v>
      </c>
      <c r="M491" s="12">
        <v>254692</v>
      </c>
      <c r="N491" s="12"/>
      <c r="O491" s="12"/>
      <c r="P491" s="12"/>
      <c r="Q491" s="12">
        <f>SUM(G491:P491)</f>
        <v>303305</v>
      </c>
    </row>
    <row r="492" spans="1:17" ht="16.5" customHeight="1">
      <c r="A492" s="285"/>
      <c r="B492" s="285"/>
      <c r="C492" s="302"/>
      <c r="D492" s="374" t="s">
        <v>1368</v>
      </c>
      <c r="E492" s="311"/>
      <c r="F492" s="311"/>
      <c r="G492" s="5"/>
      <c r="H492" s="5"/>
      <c r="I492" s="5"/>
      <c r="J492" s="12"/>
      <c r="K492" s="12"/>
      <c r="L492" s="12"/>
      <c r="M492" s="12"/>
      <c r="N492" s="12"/>
      <c r="O492" s="12"/>
      <c r="P492" s="12"/>
      <c r="Q492" s="12"/>
    </row>
    <row r="493" spans="1:17" ht="34.5" customHeight="1">
      <c r="A493" s="285"/>
      <c r="B493" s="285"/>
      <c r="C493" s="302" t="s">
        <v>427</v>
      </c>
      <c r="D493" s="324" t="s">
        <v>428</v>
      </c>
      <c r="E493" s="311"/>
      <c r="F493" s="311">
        <v>164205</v>
      </c>
      <c r="G493" s="5"/>
      <c r="H493" s="5"/>
      <c r="I493" s="5">
        <v>537799</v>
      </c>
      <c r="J493" s="12"/>
      <c r="K493" s="12"/>
      <c r="L493" s="12">
        <v>1933428</v>
      </c>
      <c r="M493" s="12"/>
      <c r="N493" s="12"/>
      <c r="O493" s="12"/>
      <c r="P493" s="12"/>
      <c r="Q493" s="12">
        <f>SUM(G493:P493)</f>
        <v>2471227</v>
      </c>
    </row>
    <row r="494" spans="1:17" ht="36.75" customHeight="1">
      <c r="A494" s="285"/>
      <c r="B494" s="285"/>
      <c r="C494" s="302" t="s">
        <v>429</v>
      </c>
      <c r="D494" s="324" t="s">
        <v>430</v>
      </c>
      <c r="E494" s="311"/>
      <c r="F494" s="311">
        <v>164206</v>
      </c>
      <c r="G494" s="5"/>
      <c r="H494" s="5"/>
      <c r="I494" s="5">
        <v>42040</v>
      </c>
      <c r="J494" s="12"/>
      <c r="K494" s="12"/>
      <c r="L494" s="12">
        <v>153940</v>
      </c>
      <c r="M494" s="12"/>
      <c r="N494" s="12"/>
      <c r="O494" s="12"/>
      <c r="P494" s="12"/>
      <c r="Q494" s="12">
        <f>SUM(G494:P494)</f>
        <v>195980</v>
      </c>
    </row>
    <row r="495" spans="1:17" ht="16.5" customHeight="1">
      <c r="A495" s="285"/>
      <c r="B495" s="285"/>
      <c r="C495" s="851" t="s">
        <v>973</v>
      </c>
      <c r="D495" s="411" t="s">
        <v>431</v>
      </c>
      <c r="E495" s="311"/>
      <c r="F495" s="311"/>
      <c r="G495" s="5"/>
      <c r="H495" s="5"/>
      <c r="I495" s="5"/>
      <c r="J495" s="12"/>
      <c r="K495" s="12"/>
      <c r="L495" s="12"/>
      <c r="M495" s="12"/>
      <c r="N495" s="12"/>
      <c r="O495" s="12"/>
      <c r="P495" s="12"/>
      <c r="Q495" s="12"/>
    </row>
    <row r="496" spans="1:17" ht="16.5" customHeight="1">
      <c r="A496" s="285"/>
      <c r="B496" s="442"/>
      <c r="C496" s="852" t="s">
        <v>22</v>
      </c>
      <c r="D496" s="827" t="s">
        <v>432</v>
      </c>
      <c r="E496" s="311"/>
      <c r="F496" s="311">
        <v>162302</v>
      </c>
      <c r="G496" s="5"/>
      <c r="H496" s="5"/>
      <c r="I496" s="5"/>
      <c r="J496" s="12"/>
      <c r="K496" s="12"/>
      <c r="L496" s="12">
        <v>1000</v>
      </c>
      <c r="M496" s="12"/>
      <c r="N496" s="12"/>
      <c r="O496" s="12"/>
      <c r="P496" s="12"/>
      <c r="Q496" s="12">
        <f>SUM(G496:P496)</f>
        <v>1000</v>
      </c>
    </row>
    <row r="497" spans="1:17" ht="16.5" customHeight="1">
      <c r="A497" s="285"/>
      <c r="B497" s="442"/>
      <c r="C497" s="852" t="s">
        <v>24</v>
      </c>
      <c r="D497" s="522" t="s">
        <v>433</v>
      </c>
      <c r="E497" s="311"/>
      <c r="F497" s="722">
        <v>162307</v>
      </c>
      <c r="G497" s="5"/>
      <c r="H497" s="5"/>
      <c r="I497" s="5"/>
      <c r="J497" s="12"/>
      <c r="K497" s="12"/>
      <c r="L497" s="12">
        <v>2000</v>
      </c>
      <c r="M497" s="12"/>
      <c r="N497" s="12"/>
      <c r="O497" s="12"/>
      <c r="P497" s="12"/>
      <c r="Q497" s="12">
        <f>SUM(G497:P497)</f>
        <v>2000</v>
      </c>
    </row>
    <row r="498" spans="1:17" ht="27.75" customHeight="1">
      <c r="A498" s="285"/>
      <c r="B498" s="442"/>
      <c r="C498" s="852" t="s">
        <v>189</v>
      </c>
      <c r="D498" s="522" t="s">
        <v>723</v>
      </c>
      <c r="E498" s="311"/>
      <c r="F498" s="722">
        <v>164301</v>
      </c>
      <c r="G498" s="5"/>
      <c r="H498" s="5"/>
      <c r="I498" s="5"/>
      <c r="J498" s="12"/>
      <c r="K498" s="12"/>
      <c r="L498" s="12"/>
      <c r="M498" s="12">
        <v>1000</v>
      </c>
      <c r="N498" s="12"/>
      <c r="O498" s="12"/>
      <c r="P498" s="12"/>
      <c r="Q498" s="12">
        <v>1000</v>
      </c>
    </row>
    <row r="499" spans="1:17" ht="16.5" customHeight="1">
      <c r="A499" s="285"/>
      <c r="B499" s="442"/>
      <c r="C499" s="853" t="s">
        <v>974</v>
      </c>
      <c r="D499" s="411" t="s">
        <v>434</v>
      </c>
      <c r="E499" s="311"/>
      <c r="F499" s="311"/>
      <c r="G499" s="5"/>
      <c r="H499" s="5"/>
      <c r="I499" s="5"/>
      <c r="J499" s="12"/>
      <c r="K499" s="12"/>
      <c r="L499" s="12"/>
      <c r="M499" s="12"/>
      <c r="N499" s="12"/>
      <c r="O499" s="12"/>
      <c r="P499" s="12"/>
      <c r="Q499" s="12"/>
    </row>
    <row r="500" spans="1:17" ht="16.5" customHeight="1">
      <c r="A500" s="285"/>
      <c r="B500" s="442"/>
      <c r="C500" s="853" t="s">
        <v>206</v>
      </c>
      <c r="D500" s="414" t="s">
        <v>435</v>
      </c>
      <c r="E500" s="828"/>
      <c r="F500" s="311">
        <v>164417</v>
      </c>
      <c r="G500" s="12"/>
      <c r="H500" s="12"/>
      <c r="I500" s="12"/>
      <c r="J500" s="12"/>
      <c r="K500" s="12"/>
      <c r="L500" s="12"/>
      <c r="M500" s="12">
        <v>20100</v>
      </c>
      <c r="N500" s="12"/>
      <c r="O500" s="12"/>
      <c r="P500" s="12"/>
      <c r="Q500" s="12">
        <f aca="true" t="shared" si="32" ref="Q500:Q509">SUM(G500:P500)</f>
        <v>20100</v>
      </c>
    </row>
    <row r="501" spans="1:17" ht="16.5" customHeight="1">
      <c r="A501" s="285"/>
      <c r="B501" s="442"/>
      <c r="C501" s="853" t="s">
        <v>208</v>
      </c>
      <c r="D501" s="414" t="s">
        <v>436</v>
      </c>
      <c r="E501" s="828"/>
      <c r="F501" s="311">
        <v>162420</v>
      </c>
      <c r="G501" s="12"/>
      <c r="H501" s="12"/>
      <c r="I501" s="12"/>
      <c r="J501" s="12"/>
      <c r="K501" s="12"/>
      <c r="L501" s="12">
        <v>5000</v>
      </c>
      <c r="M501" s="12"/>
      <c r="N501" s="12"/>
      <c r="O501" s="12"/>
      <c r="P501" s="12"/>
      <c r="Q501" s="12">
        <f t="shared" si="32"/>
        <v>5000</v>
      </c>
    </row>
    <row r="502" spans="1:17" ht="24.75" customHeight="1">
      <c r="A502" s="285"/>
      <c r="B502" s="442"/>
      <c r="C502" s="853" t="s">
        <v>210</v>
      </c>
      <c r="D502" s="443" t="s">
        <v>437</v>
      </c>
      <c r="E502" s="828"/>
      <c r="F502" s="311">
        <v>162425</v>
      </c>
      <c r="G502" s="12"/>
      <c r="H502" s="12"/>
      <c r="I502" s="12"/>
      <c r="J502" s="12"/>
      <c r="K502" s="12"/>
      <c r="L502" s="12">
        <v>12000</v>
      </c>
      <c r="M502" s="12"/>
      <c r="N502" s="12"/>
      <c r="O502" s="12"/>
      <c r="P502" s="12"/>
      <c r="Q502" s="12">
        <f t="shared" si="32"/>
        <v>12000</v>
      </c>
    </row>
    <row r="503" spans="1:17" ht="17.25" customHeight="1">
      <c r="A503" s="285"/>
      <c r="B503" s="442"/>
      <c r="C503" s="853" t="s">
        <v>212</v>
      </c>
      <c r="D503" s="420" t="s">
        <v>438</v>
      </c>
      <c r="E503" s="828"/>
      <c r="F503" s="311">
        <v>162426</v>
      </c>
      <c r="G503" s="12"/>
      <c r="H503" s="12"/>
      <c r="I503" s="12"/>
      <c r="J503" s="12"/>
      <c r="K503" s="12"/>
      <c r="L503" s="12">
        <v>2000</v>
      </c>
      <c r="M503" s="12"/>
      <c r="N503" s="12"/>
      <c r="O503" s="12"/>
      <c r="P503" s="12"/>
      <c r="Q503" s="12">
        <f t="shared" si="32"/>
        <v>2000</v>
      </c>
    </row>
    <row r="504" spans="1:17" ht="15.75" customHeight="1">
      <c r="A504" s="285"/>
      <c r="B504" s="442"/>
      <c r="C504" s="853" t="s">
        <v>214</v>
      </c>
      <c r="D504" s="420" t="s">
        <v>439</v>
      </c>
      <c r="E504" s="828"/>
      <c r="F504" s="311">
        <v>162966</v>
      </c>
      <c r="G504" s="12"/>
      <c r="H504" s="12"/>
      <c r="I504" s="12"/>
      <c r="J504" s="12"/>
      <c r="K504" s="12"/>
      <c r="L504" s="12">
        <v>1000</v>
      </c>
      <c r="M504" s="12"/>
      <c r="N504" s="12"/>
      <c r="O504" s="12"/>
      <c r="P504" s="12"/>
      <c r="Q504" s="12">
        <f t="shared" si="32"/>
        <v>1000</v>
      </c>
    </row>
    <row r="505" spans="1:17" ht="24.75" customHeight="1">
      <c r="A505" s="285"/>
      <c r="B505" s="442"/>
      <c r="C505" s="853" t="s">
        <v>216</v>
      </c>
      <c r="D505" s="420" t="s">
        <v>440</v>
      </c>
      <c r="E505" s="828"/>
      <c r="F505" s="311">
        <v>162427</v>
      </c>
      <c r="G505" s="12"/>
      <c r="H505" s="12"/>
      <c r="I505" s="12"/>
      <c r="J505" s="12"/>
      <c r="K505" s="12"/>
      <c r="L505" s="12">
        <v>3000</v>
      </c>
      <c r="M505" s="12"/>
      <c r="N505" s="12"/>
      <c r="O505" s="12"/>
      <c r="P505" s="12"/>
      <c r="Q505" s="12">
        <f t="shared" si="32"/>
        <v>3000</v>
      </c>
    </row>
    <row r="506" spans="1:17" ht="18.75" customHeight="1">
      <c r="A506" s="285"/>
      <c r="B506" s="442"/>
      <c r="C506" s="853" t="s">
        <v>218</v>
      </c>
      <c r="D506" s="298" t="s">
        <v>441</v>
      </c>
      <c r="E506" s="828"/>
      <c r="F506" s="311">
        <v>162428</v>
      </c>
      <c r="G506" s="12"/>
      <c r="H506" s="12"/>
      <c r="I506" s="12"/>
      <c r="J506" s="12"/>
      <c r="K506" s="12"/>
      <c r="L506" s="12">
        <v>18000</v>
      </c>
      <c r="M506" s="12"/>
      <c r="N506" s="12"/>
      <c r="O506" s="12"/>
      <c r="P506" s="12"/>
      <c r="Q506" s="12">
        <f t="shared" si="32"/>
        <v>18000</v>
      </c>
    </row>
    <row r="507" spans="1:17" ht="18.75" customHeight="1">
      <c r="A507" s="285"/>
      <c r="B507" s="442"/>
      <c r="C507" s="853" t="s">
        <v>220</v>
      </c>
      <c r="D507" s="298" t="s">
        <v>442</v>
      </c>
      <c r="E507" s="828"/>
      <c r="F507" s="311">
        <v>162429</v>
      </c>
      <c r="G507" s="12"/>
      <c r="H507" s="12"/>
      <c r="I507" s="12"/>
      <c r="J507" s="12"/>
      <c r="K507" s="12"/>
      <c r="L507" s="12">
        <v>12000</v>
      </c>
      <c r="M507" s="12"/>
      <c r="N507" s="12"/>
      <c r="O507" s="12"/>
      <c r="P507" s="12"/>
      <c r="Q507" s="12">
        <f t="shared" si="32"/>
        <v>12000</v>
      </c>
    </row>
    <row r="508" spans="1:17" ht="16.5" customHeight="1">
      <c r="A508" s="285"/>
      <c r="B508" s="442"/>
      <c r="C508" s="853" t="s">
        <v>222</v>
      </c>
      <c r="D508" s="443" t="s">
        <v>443</v>
      </c>
      <c r="E508" s="828"/>
      <c r="F508" s="311">
        <v>162430</v>
      </c>
      <c r="G508" s="12"/>
      <c r="H508" s="12"/>
      <c r="I508" s="12"/>
      <c r="J508" s="12"/>
      <c r="K508" s="12"/>
      <c r="L508" s="12">
        <v>1000</v>
      </c>
      <c r="M508" s="12"/>
      <c r="N508" s="12"/>
      <c r="O508" s="12"/>
      <c r="P508" s="12"/>
      <c r="Q508" s="12">
        <f t="shared" si="32"/>
        <v>1000</v>
      </c>
    </row>
    <row r="509" spans="1:17" ht="16.5" customHeight="1">
      <c r="A509" s="285"/>
      <c r="B509" s="442"/>
      <c r="C509" s="853" t="s">
        <v>224</v>
      </c>
      <c r="D509" s="443" t="s">
        <v>722</v>
      </c>
      <c r="E509" s="828"/>
      <c r="F509" s="311">
        <v>162431</v>
      </c>
      <c r="G509" s="12"/>
      <c r="H509" s="12"/>
      <c r="I509" s="12"/>
      <c r="J509" s="12"/>
      <c r="K509" s="12"/>
      <c r="L509" s="12">
        <v>4000</v>
      </c>
      <c r="M509" s="12"/>
      <c r="N509" s="12"/>
      <c r="O509" s="12"/>
      <c r="P509" s="12"/>
      <c r="Q509" s="12">
        <f t="shared" si="32"/>
        <v>4000</v>
      </c>
    </row>
    <row r="510" spans="1:17" ht="36" customHeight="1">
      <c r="A510" s="285"/>
      <c r="B510" s="442"/>
      <c r="C510" s="853" t="s">
        <v>225</v>
      </c>
      <c r="D510" s="357" t="s">
        <v>207</v>
      </c>
      <c r="E510" s="828"/>
      <c r="F510" s="311">
        <v>152417</v>
      </c>
      <c r="G510" s="12"/>
      <c r="H510" s="12"/>
      <c r="I510" s="12"/>
      <c r="J510" s="12"/>
      <c r="K510" s="12"/>
      <c r="L510" s="12">
        <v>921</v>
      </c>
      <c r="M510" s="12"/>
      <c r="N510" s="12"/>
      <c r="O510" s="12"/>
      <c r="P510" s="12"/>
      <c r="Q510" s="12">
        <f aca="true" t="shared" si="33" ref="Q510:Q527">SUM(G510:P510)</f>
        <v>921</v>
      </c>
    </row>
    <row r="511" spans="1:17" ht="16.5" customHeight="1">
      <c r="A511" s="285"/>
      <c r="B511" s="442"/>
      <c r="C511" s="853" t="s">
        <v>227</v>
      </c>
      <c r="D511" s="414" t="s">
        <v>209</v>
      </c>
      <c r="E511" s="419"/>
      <c r="F511" s="311">
        <v>152418</v>
      </c>
      <c r="G511" s="12"/>
      <c r="H511" s="12"/>
      <c r="I511" s="12"/>
      <c r="J511" s="12"/>
      <c r="K511" s="12"/>
      <c r="L511" s="12">
        <v>1361</v>
      </c>
      <c r="M511" s="12"/>
      <c r="N511" s="12"/>
      <c r="O511" s="12"/>
      <c r="P511" s="12"/>
      <c r="Q511" s="12">
        <f t="shared" si="33"/>
        <v>1361</v>
      </c>
    </row>
    <row r="512" spans="1:17" ht="27.75" customHeight="1">
      <c r="A512" s="285"/>
      <c r="B512" s="442"/>
      <c r="C512" s="853" t="s">
        <v>229</v>
      </c>
      <c r="D512" s="414" t="s">
        <v>215</v>
      </c>
      <c r="E512" s="828"/>
      <c r="F512" s="311">
        <v>152413</v>
      </c>
      <c r="G512" s="12"/>
      <c r="H512" s="12"/>
      <c r="I512" s="12"/>
      <c r="J512" s="12"/>
      <c r="K512" s="12"/>
      <c r="L512" s="12">
        <v>7500</v>
      </c>
      <c r="M512" s="12"/>
      <c r="N512" s="12"/>
      <c r="O512" s="12"/>
      <c r="P512" s="12"/>
      <c r="Q512" s="12">
        <f t="shared" si="33"/>
        <v>7500</v>
      </c>
    </row>
    <row r="513" spans="1:17" ht="16.5" customHeight="1">
      <c r="A513" s="285"/>
      <c r="B513" s="442"/>
      <c r="C513" s="853" t="s">
        <v>231</v>
      </c>
      <c r="D513" s="414" t="s">
        <v>232</v>
      </c>
      <c r="E513" s="828"/>
      <c r="F513" s="311">
        <v>155486</v>
      </c>
      <c r="G513" s="12"/>
      <c r="H513" s="12"/>
      <c r="I513" s="12"/>
      <c r="J513" s="12"/>
      <c r="K513" s="12"/>
      <c r="L513" s="12"/>
      <c r="M513" s="12">
        <v>9500</v>
      </c>
      <c r="N513" s="12"/>
      <c r="O513" s="12"/>
      <c r="P513" s="12"/>
      <c r="Q513" s="12">
        <f t="shared" si="33"/>
        <v>9500</v>
      </c>
    </row>
    <row r="514" spans="1:17" ht="16.5" customHeight="1">
      <c r="A514" s="285"/>
      <c r="B514" s="442"/>
      <c r="C514" s="853" t="s">
        <v>233</v>
      </c>
      <c r="D514" s="414" t="s">
        <v>234</v>
      </c>
      <c r="E514" s="828"/>
      <c r="F514" s="311">
        <v>155487</v>
      </c>
      <c r="G514" s="12"/>
      <c r="H514" s="12"/>
      <c r="I514" s="12"/>
      <c r="J514" s="12"/>
      <c r="K514" s="12"/>
      <c r="L514" s="12"/>
      <c r="M514" s="12">
        <v>9500</v>
      </c>
      <c r="N514" s="12"/>
      <c r="O514" s="12"/>
      <c r="P514" s="12"/>
      <c r="Q514" s="12">
        <f t="shared" si="33"/>
        <v>9500</v>
      </c>
    </row>
    <row r="515" spans="1:17" ht="16.5" customHeight="1">
      <c r="A515" s="285"/>
      <c r="B515" s="442"/>
      <c r="C515" s="853" t="s">
        <v>235</v>
      </c>
      <c r="D515" s="414" t="s">
        <v>236</v>
      </c>
      <c r="E515" s="828"/>
      <c r="F515" s="311">
        <v>155488</v>
      </c>
      <c r="G515" s="12"/>
      <c r="H515" s="12"/>
      <c r="I515" s="12"/>
      <c r="J515" s="12"/>
      <c r="K515" s="12"/>
      <c r="L515" s="12"/>
      <c r="M515" s="12"/>
      <c r="N515" s="12">
        <v>2000</v>
      </c>
      <c r="O515" s="12"/>
      <c r="P515" s="12"/>
      <c r="Q515" s="12">
        <f t="shared" si="33"/>
        <v>2000</v>
      </c>
    </row>
    <row r="516" spans="1:17" ht="16.5" customHeight="1">
      <c r="A516" s="285"/>
      <c r="B516" s="442"/>
      <c r="C516" s="853" t="s">
        <v>237</v>
      </c>
      <c r="D516" s="443" t="s">
        <v>238</v>
      </c>
      <c r="E516" s="311"/>
      <c r="F516" s="311">
        <v>152491</v>
      </c>
      <c r="G516" s="5"/>
      <c r="H516" s="5"/>
      <c r="I516" s="5"/>
      <c r="J516" s="12"/>
      <c r="K516" s="12"/>
      <c r="L516" s="12">
        <v>2000</v>
      </c>
      <c r="M516" s="12"/>
      <c r="N516" s="12"/>
      <c r="O516" s="12"/>
      <c r="P516" s="12"/>
      <c r="Q516" s="12">
        <f t="shared" si="33"/>
        <v>2000</v>
      </c>
    </row>
    <row r="517" spans="1:17" ht="16.5" customHeight="1">
      <c r="A517" s="285"/>
      <c r="B517" s="442"/>
      <c r="C517" s="853" t="s">
        <v>239</v>
      </c>
      <c r="D517" s="414" t="s">
        <v>242</v>
      </c>
      <c r="E517" s="828"/>
      <c r="F517" s="311">
        <v>152492</v>
      </c>
      <c r="G517" s="12"/>
      <c r="H517" s="12"/>
      <c r="I517" s="12"/>
      <c r="J517" s="12"/>
      <c r="K517" s="12"/>
      <c r="L517" s="12">
        <v>7000</v>
      </c>
      <c r="M517" s="12"/>
      <c r="N517" s="12"/>
      <c r="O517" s="12"/>
      <c r="P517" s="12"/>
      <c r="Q517" s="12">
        <f t="shared" si="33"/>
        <v>7000</v>
      </c>
    </row>
    <row r="518" spans="1:17" ht="16.5" customHeight="1">
      <c r="A518" s="285"/>
      <c r="B518" s="442"/>
      <c r="C518" s="853" t="s">
        <v>241</v>
      </c>
      <c r="D518" s="656" t="s">
        <v>251</v>
      </c>
      <c r="E518" s="828"/>
      <c r="F518" s="311">
        <v>152493</v>
      </c>
      <c r="G518" s="12"/>
      <c r="H518" s="12"/>
      <c r="I518" s="12"/>
      <c r="J518" s="12"/>
      <c r="K518" s="12"/>
      <c r="L518" s="12">
        <v>2000</v>
      </c>
      <c r="M518" s="12"/>
      <c r="N518" s="12"/>
      <c r="O518" s="12"/>
      <c r="P518" s="12"/>
      <c r="Q518" s="12">
        <f t="shared" si="33"/>
        <v>2000</v>
      </c>
    </row>
    <row r="519" spans="1:17" ht="16.5" customHeight="1">
      <c r="A519" s="285"/>
      <c r="B519" s="442"/>
      <c r="C519" s="853" t="s">
        <v>243</v>
      </c>
      <c r="D519" s="657" t="s">
        <v>734</v>
      </c>
      <c r="E519" s="828"/>
      <c r="F519" s="311">
        <v>155493</v>
      </c>
      <c r="G519" s="12"/>
      <c r="H519" s="12"/>
      <c r="I519" s="12"/>
      <c r="J519" s="12"/>
      <c r="K519" s="12"/>
      <c r="L519" s="12"/>
      <c r="M519" s="12">
        <v>6000</v>
      </c>
      <c r="N519" s="12"/>
      <c r="O519" s="12"/>
      <c r="P519" s="12"/>
      <c r="Q519" s="12">
        <f t="shared" si="33"/>
        <v>6000</v>
      </c>
    </row>
    <row r="520" spans="1:17" ht="16.5" customHeight="1">
      <c r="A520" s="285"/>
      <c r="B520" s="442"/>
      <c r="C520" s="853" t="s">
        <v>244</v>
      </c>
      <c r="D520" s="414" t="s">
        <v>260</v>
      </c>
      <c r="E520" s="828"/>
      <c r="F520" s="311">
        <v>152494</v>
      </c>
      <c r="G520" s="12"/>
      <c r="H520" s="12"/>
      <c r="I520" s="12"/>
      <c r="J520" s="12"/>
      <c r="K520" s="12"/>
      <c r="L520" s="12">
        <v>2000</v>
      </c>
      <c r="M520" s="12"/>
      <c r="N520" s="12"/>
      <c r="O520" s="12"/>
      <c r="P520" s="12"/>
      <c r="Q520" s="12">
        <f t="shared" si="33"/>
        <v>2000</v>
      </c>
    </row>
    <row r="521" spans="1:17" ht="16.5" customHeight="1">
      <c r="A521" s="285"/>
      <c r="B521" s="442"/>
      <c r="C521" s="853" t="s">
        <v>246</v>
      </c>
      <c r="D521" s="657" t="s">
        <v>266</v>
      </c>
      <c r="E521" s="828"/>
      <c r="F521" s="311">
        <v>152497</v>
      </c>
      <c r="G521" s="12"/>
      <c r="H521" s="12"/>
      <c r="I521" s="12"/>
      <c r="J521" s="12"/>
      <c r="K521" s="12"/>
      <c r="L521" s="12">
        <v>2000</v>
      </c>
      <c r="M521" s="12"/>
      <c r="N521" s="12"/>
      <c r="O521" s="12"/>
      <c r="P521" s="12"/>
      <c r="Q521" s="12">
        <f t="shared" si="33"/>
        <v>2000</v>
      </c>
    </row>
    <row r="522" spans="1:17" ht="16.5" customHeight="1">
      <c r="A522" s="285"/>
      <c r="B522" s="442"/>
      <c r="C522" s="853" t="s">
        <v>248</v>
      </c>
      <c r="D522" s="414" t="s">
        <v>268</v>
      </c>
      <c r="E522" s="828"/>
      <c r="F522" s="311">
        <v>152498</v>
      </c>
      <c r="G522" s="12"/>
      <c r="H522" s="12"/>
      <c r="I522" s="12"/>
      <c r="J522" s="12"/>
      <c r="K522" s="12"/>
      <c r="L522" s="12">
        <v>2000</v>
      </c>
      <c r="M522" s="12"/>
      <c r="N522" s="12"/>
      <c r="O522" s="12"/>
      <c r="P522" s="12"/>
      <c r="Q522" s="12">
        <f t="shared" si="33"/>
        <v>2000</v>
      </c>
    </row>
    <row r="523" spans="1:17" ht="16.5" customHeight="1">
      <c r="A523" s="285"/>
      <c r="B523" s="442"/>
      <c r="C523" s="853" t="s">
        <v>250</v>
      </c>
      <c r="D523" s="414" t="s">
        <v>270</v>
      </c>
      <c r="E523" s="828"/>
      <c r="F523" s="311">
        <v>155495</v>
      </c>
      <c r="G523" s="12"/>
      <c r="H523" s="12"/>
      <c r="I523" s="12"/>
      <c r="J523" s="12"/>
      <c r="K523" s="12"/>
      <c r="L523" s="12"/>
      <c r="M523" s="12">
        <v>500</v>
      </c>
      <c r="N523" s="12"/>
      <c r="O523" s="12"/>
      <c r="P523" s="12"/>
      <c r="Q523" s="12">
        <f t="shared" si="33"/>
        <v>500</v>
      </c>
    </row>
    <row r="524" spans="1:17" ht="16.5" customHeight="1">
      <c r="A524" s="285"/>
      <c r="B524" s="442"/>
      <c r="C524" s="853" t="s">
        <v>252</v>
      </c>
      <c r="D524" s="657" t="s">
        <v>276</v>
      </c>
      <c r="E524" s="828"/>
      <c r="F524" s="311">
        <v>152421</v>
      </c>
      <c r="G524" s="12"/>
      <c r="H524" s="12"/>
      <c r="I524" s="12"/>
      <c r="J524" s="12"/>
      <c r="K524" s="12"/>
      <c r="L524" s="12">
        <v>2000</v>
      </c>
      <c r="M524" s="12"/>
      <c r="N524" s="12"/>
      <c r="O524" s="12"/>
      <c r="P524" s="12"/>
      <c r="Q524" s="12">
        <f t="shared" si="33"/>
        <v>2000</v>
      </c>
    </row>
    <row r="525" spans="1:17" ht="16.5" customHeight="1">
      <c r="A525" s="285"/>
      <c r="B525" s="442"/>
      <c r="C525" s="853" t="s">
        <v>254</v>
      </c>
      <c r="D525" s="414" t="s">
        <v>278</v>
      </c>
      <c r="E525" s="828"/>
      <c r="F525" s="311">
        <v>152422</v>
      </c>
      <c r="G525" s="12"/>
      <c r="H525" s="12"/>
      <c r="I525" s="12"/>
      <c r="J525" s="12"/>
      <c r="K525" s="12"/>
      <c r="L525" s="12">
        <v>3000</v>
      </c>
      <c r="M525" s="12"/>
      <c r="N525" s="12"/>
      <c r="O525" s="12"/>
      <c r="P525" s="12"/>
      <c r="Q525" s="12">
        <f t="shared" si="33"/>
        <v>3000</v>
      </c>
    </row>
    <row r="526" spans="1:17" ht="16.5" customHeight="1">
      <c r="A526" s="285"/>
      <c r="B526" s="442"/>
      <c r="C526" s="853" t="s">
        <v>255</v>
      </c>
      <c r="D526" s="414" t="s">
        <v>282</v>
      </c>
      <c r="E526" s="828"/>
      <c r="F526" s="311">
        <v>152423</v>
      </c>
      <c r="G526" s="12"/>
      <c r="H526" s="12"/>
      <c r="I526" s="12"/>
      <c r="J526" s="12"/>
      <c r="K526" s="12"/>
      <c r="L526" s="12">
        <v>8000</v>
      </c>
      <c r="M526" s="12"/>
      <c r="N526" s="12"/>
      <c r="O526" s="12"/>
      <c r="P526" s="12"/>
      <c r="Q526" s="12">
        <f t="shared" si="33"/>
        <v>8000</v>
      </c>
    </row>
    <row r="527" spans="1:17" ht="16.5" customHeight="1">
      <c r="A527" s="285"/>
      <c r="B527" s="442"/>
      <c r="C527" s="853" t="s">
        <v>257</v>
      </c>
      <c r="D527" s="414" t="s">
        <v>284</v>
      </c>
      <c r="E527" s="828"/>
      <c r="F527" s="311">
        <v>152424</v>
      </c>
      <c r="G527" s="12"/>
      <c r="H527" s="12"/>
      <c r="I527" s="12"/>
      <c r="J527" s="12"/>
      <c r="K527" s="12"/>
      <c r="L527" s="12">
        <v>2500</v>
      </c>
      <c r="M527" s="12"/>
      <c r="N527" s="12"/>
      <c r="O527" s="12"/>
      <c r="P527" s="12"/>
      <c r="Q527" s="12">
        <f t="shared" si="33"/>
        <v>2500</v>
      </c>
    </row>
    <row r="528" spans="1:17" ht="16.5" customHeight="1">
      <c r="A528" s="285"/>
      <c r="B528" s="285"/>
      <c r="C528" s="853"/>
      <c r="D528" s="374" t="s">
        <v>1368</v>
      </c>
      <c r="E528" s="311"/>
      <c r="F528" s="311"/>
      <c r="G528" s="5"/>
      <c r="H528" s="5"/>
      <c r="I528" s="5"/>
      <c r="J528" s="12"/>
      <c r="K528" s="12"/>
      <c r="L528" s="12"/>
      <c r="M528" s="12"/>
      <c r="N528" s="12"/>
      <c r="O528" s="12"/>
      <c r="P528" s="12"/>
      <c r="Q528" s="12"/>
    </row>
    <row r="529" spans="1:17" ht="16.5" customHeight="1">
      <c r="A529" s="285"/>
      <c r="B529" s="285"/>
      <c r="C529" s="853" t="s">
        <v>325</v>
      </c>
      <c r="D529" s="444" t="s">
        <v>444</v>
      </c>
      <c r="E529" s="311"/>
      <c r="F529" s="311">
        <v>162424</v>
      </c>
      <c r="G529" s="5"/>
      <c r="H529" s="5"/>
      <c r="I529" s="5">
        <v>252</v>
      </c>
      <c r="J529" s="12"/>
      <c r="K529" s="12"/>
      <c r="L529" s="12"/>
      <c r="M529" s="12"/>
      <c r="N529" s="12"/>
      <c r="O529" s="12"/>
      <c r="P529" s="12"/>
      <c r="Q529" s="12">
        <f>SUM(G529:P529)</f>
        <v>252</v>
      </c>
    </row>
    <row r="530" spans="1:17" ht="16.5" customHeight="1">
      <c r="A530" s="285"/>
      <c r="B530" s="285"/>
      <c r="C530" s="853" t="s">
        <v>327</v>
      </c>
      <c r="D530" s="385" t="s">
        <v>445</v>
      </c>
      <c r="E530" s="311"/>
      <c r="F530" s="311">
        <v>154416</v>
      </c>
      <c r="G530" s="12"/>
      <c r="H530" s="12"/>
      <c r="I530" s="12"/>
      <c r="J530" s="12"/>
      <c r="K530" s="12"/>
      <c r="L530" s="12"/>
      <c r="M530" s="12">
        <v>8649</v>
      </c>
      <c r="N530" s="12"/>
      <c r="O530" s="12"/>
      <c r="P530" s="12"/>
      <c r="Q530" s="12">
        <f>SUM(G530:P530)</f>
        <v>8649</v>
      </c>
    </row>
    <row r="531" spans="1:17" ht="16.5" customHeight="1">
      <c r="A531" s="285"/>
      <c r="B531" s="285"/>
      <c r="C531" s="853" t="s">
        <v>329</v>
      </c>
      <c r="D531" s="385" t="s">
        <v>336</v>
      </c>
      <c r="E531" s="311"/>
      <c r="F531" s="311">
        <v>152415</v>
      </c>
      <c r="G531" s="12"/>
      <c r="H531" s="12"/>
      <c r="I531" s="12"/>
      <c r="J531" s="12"/>
      <c r="K531" s="12"/>
      <c r="L531" s="12">
        <v>2171</v>
      </c>
      <c r="M531" s="12"/>
      <c r="N531" s="12"/>
      <c r="O531" s="12"/>
      <c r="P531" s="12"/>
      <c r="Q531" s="12">
        <f>SUM(G531:P531)</f>
        <v>2171</v>
      </c>
    </row>
    <row r="532" spans="1:17" ht="16.5" customHeight="1">
      <c r="A532" s="285"/>
      <c r="B532" s="285"/>
      <c r="C532" s="853" t="s">
        <v>331</v>
      </c>
      <c r="D532" s="260" t="s">
        <v>340</v>
      </c>
      <c r="E532" s="311"/>
      <c r="F532" s="311">
        <v>164416</v>
      </c>
      <c r="G532" s="12"/>
      <c r="H532" s="12"/>
      <c r="I532" s="12"/>
      <c r="J532" s="12"/>
      <c r="K532" s="12"/>
      <c r="L532" s="12"/>
      <c r="M532" s="12">
        <v>7968</v>
      </c>
      <c r="N532" s="12"/>
      <c r="O532" s="12"/>
      <c r="P532" s="12"/>
      <c r="Q532" s="12">
        <f>SUM(G532:P532)</f>
        <v>7968</v>
      </c>
    </row>
    <row r="533" spans="1:17" ht="16.5" customHeight="1">
      <c r="A533" s="285"/>
      <c r="B533" s="285"/>
      <c r="C533" s="853" t="s">
        <v>333</v>
      </c>
      <c r="D533" s="324" t="s">
        <v>343</v>
      </c>
      <c r="E533" s="311"/>
      <c r="F533" s="311">
        <v>152408</v>
      </c>
      <c r="G533" s="12"/>
      <c r="H533" s="12"/>
      <c r="I533" s="12"/>
      <c r="J533" s="12"/>
      <c r="K533" s="12"/>
      <c r="L533" s="12">
        <v>1654</v>
      </c>
      <c r="M533" s="12"/>
      <c r="N533" s="12"/>
      <c r="O533" s="12"/>
      <c r="P533" s="12"/>
      <c r="Q533" s="12">
        <f>SUM(G533:P533)</f>
        <v>1654</v>
      </c>
    </row>
    <row r="534" spans="1:17" ht="16.5" customHeight="1">
      <c r="A534" s="285"/>
      <c r="B534" s="285"/>
      <c r="C534" s="854" t="s">
        <v>962</v>
      </c>
      <c r="D534" s="348" t="s">
        <v>344</v>
      </c>
      <c r="E534" s="311"/>
      <c r="F534" s="311"/>
      <c r="G534" s="5"/>
      <c r="H534" s="5"/>
      <c r="I534" s="5"/>
      <c r="J534" s="12"/>
      <c r="K534" s="12"/>
      <c r="L534" s="12"/>
      <c r="M534" s="12"/>
      <c r="N534" s="12"/>
      <c r="O534" s="12"/>
      <c r="P534" s="12"/>
      <c r="Q534" s="12"/>
    </row>
    <row r="535" spans="1:17" ht="16.5" customHeight="1">
      <c r="A535" s="285"/>
      <c r="B535" s="285"/>
      <c r="C535" s="854" t="s">
        <v>345</v>
      </c>
      <c r="D535" s="827" t="s">
        <v>446</v>
      </c>
      <c r="E535" s="311"/>
      <c r="F535" s="311">
        <v>162505</v>
      </c>
      <c r="G535" s="5"/>
      <c r="H535" s="5"/>
      <c r="I535" s="5"/>
      <c r="J535" s="12"/>
      <c r="K535" s="12"/>
      <c r="L535" s="12">
        <v>500</v>
      </c>
      <c r="M535" s="12"/>
      <c r="N535" s="12"/>
      <c r="O535" s="12"/>
      <c r="P535" s="12"/>
      <c r="Q535" s="12">
        <f>SUM(G535:P535)</f>
        <v>500</v>
      </c>
    </row>
    <row r="536" spans="1:17" ht="16.5" customHeight="1">
      <c r="A536" s="285"/>
      <c r="B536" s="285"/>
      <c r="C536" s="851"/>
      <c r="D536" s="374" t="s">
        <v>1368</v>
      </c>
      <c r="E536" s="311"/>
      <c r="F536" s="311"/>
      <c r="G536" s="5"/>
      <c r="H536" s="5"/>
      <c r="I536" s="5"/>
      <c r="J536" s="12"/>
      <c r="K536" s="12"/>
      <c r="L536" s="12"/>
      <c r="M536" s="12"/>
      <c r="N536" s="12"/>
      <c r="O536" s="12"/>
      <c r="P536" s="12"/>
      <c r="Q536" s="12"/>
    </row>
    <row r="537" spans="1:17" ht="16.5" customHeight="1">
      <c r="A537" s="285"/>
      <c r="B537" s="285"/>
      <c r="C537" s="855" t="s">
        <v>373</v>
      </c>
      <c r="D537" s="374" t="s">
        <v>447</v>
      </c>
      <c r="E537" s="311"/>
      <c r="F537" s="311">
        <v>154513</v>
      </c>
      <c r="G537" s="12"/>
      <c r="H537" s="12"/>
      <c r="I537" s="12"/>
      <c r="J537" s="12"/>
      <c r="K537" s="12"/>
      <c r="L537" s="12">
        <v>68</v>
      </c>
      <c r="M537" s="12"/>
      <c r="N537" s="12"/>
      <c r="O537" s="12"/>
      <c r="P537" s="12"/>
      <c r="Q537" s="12">
        <f>SUM(G537:P537)</f>
        <v>68</v>
      </c>
    </row>
    <row r="538" spans="1:17" ht="16.5" customHeight="1">
      <c r="A538" s="285"/>
      <c r="B538" s="285"/>
      <c r="C538" s="855" t="s">
        <v>375</v>
      </c>
      <c r="D538" s="374" t="s">
        <v>448</v>
      </c>
      <c r="E538" s="311"/>
      <c r="F538" s="311">
        <v>154518</v>
      </c>
      <c r="G538" s="12"/>
      <c r="H538" s="12"/>
      <c r="I538" s="12"/>
      <c r="J538" s="12"/>
      <c r="K538" s="12"/>
      <c r="L538" s="12">
        <v>187</v>
      </c>
      <c r="M538" s="12"/>
      <c r="N538" s="12"/>
      <c r="O538" s="12"/>
      <c r="P538" s="12"/>
      <c r="Q538" s="12">
        <f>SUM(G538:P538)</f>
        <v>187</v>
      </c>
    </row>
    <row r="539" spans="1:17" ht="16.5" customHeight="1">
      <c r="A539" s="285"/>
      <c r="B539" s="285"/>
      <c r="C539" s="851" t="s">
        <v>961</v>
      </c>
      <c r="D539" s="418" t="s">
        <v>449</v>
      </c>
      <c r="E539" s="311"/>
      <c r="F539" s="311"/>
      <c r="G539" s="5"/>
      <c r="H539" s="5"/>
      <c r="I539" s="5"/>
      <c r="J539" s="12"/>
      <c r="K539" s="12"/>
      <c r="L539" s="12"/>
      <c r="M539" s="12"/>
      <c r="N539" s="12"/>
      <c r="O539" s="12"/>
      <c r="P539" s="12"/>
      <c r="Q539" s="12"/>
    </row>
    <row r="540" spans="1:17" ht="16.5" customHeight="1">
      <c r="A540" s="285"/>
      <c r="B540" s="285"/>
      <c r="C540" s="851"/>
      <c r="D540" s="374" t="s">
        <v>1368</v>
      </c>
      <c r="E540" s="311"/>
      <c r="F540" s="311"/>
      <c r="G540" s="5"/>
      <c r="H540" s="5"/>
      <c r="I540" s="5"/>
      <c r="J540" s="12"/>
      <c r="K540" s="12"/>
      <c r="L540" s="12"/>
      <c r="M540" s="12"/>
      <c r="N540" s="12"/>
      <c r="O540" s="12"/>
      <c r="P540" s="12"/>
      <c r="Q540" s="12"/>
    </row>
    <row r="541" spans="1:17" ht="16.5" customHeight="1">
      <c r="A541" s="285"/>
      <c r="B541" s="285"/>
      <c r="C541" s="856" t="s">
        <v>27</v>
      </c>
      <c r="D541" s="445" t="s">
        <v>450</v>
      </c>
      <c r="E541" s="447"/>
      <c r="F541" s="447">
        <v>162601</v>
      </c>
      <c r="G541" s="5"/>
      <c r="H541" s="5"/>
      <c r="I541" s="5"/>
      <c r="J541" s="12"/>
      <c r="K541" s="12"/>
      <c r="L541" s="12">
        <v>1791</v>
      </c>
      <c r="M541" s="12"/>
      <c r="N541" s="12"/>
      <c r="O541" s="12"/>
      <c r="P541" s="12"/>
      <c r="Q541" s="12">
        <f>SUM(G541:P541)</f>
        <v>1791</v>
      </c>
    </row>
    <row r="542" spans="1:17" ht="16.5" customHeight="1">
      <c r="A542" s="285"/>
      <c r="B542" s="285"/>
      <c r="C542" s="856" t="s">
        <v>29</v>
      </c>
      <c r="D542" s="445" t="s">
        <v>451</v>
      </c>
      <c r="E542" s="447"/>
      <c r="F542" s="447">
        <v>162636</v>
      </c>
      <c r="G542" s="5"/>
      <c r="H542" s="5"/>
      <c r="I542" s="5"/>
      <c r="J542" s="12"/>
      <c r="K542" s="12"/>
      <c r="L542" s="12">
        <v>3689</v>
      </c>
      <c r="M542" s="12"/>
      <c r="N542" s="12"/>
      <c r="O542" s="12"/>
      <c r="P542" s="12"/>
      <c r="Q542" s="12">
        <f>SUM(G542:P542)</f>
        <v>3689</v>
      </c>
    </row>
    <row r="543" spans="1:17" ht="16.5" customHeight="1">
      <c r="A543" s="285"/>
      <c r="B543" s="285"/>
      <c r="C543" s="856" t="s">
        <v>31</v>
      </c>
      <c r="D543" s="445" t="s">
        <v>452</v>
      </c>
      <c r="E543" s="447"/>
      <c r="F543" s="447">
        <v>162637</v>
      </c>
      <c r="G543" s="5"/>
      <c r="H543" s="5"/>
      <c r="I543" s="5"/>
      <c r="J543" s="12"/>
      <c r="K543" s="12"/>
      <c r="L543" s="12">
        <v>7079</v>
      </c>
      <c r="M543" s="12"/>
      <c r="N543" s="12"/>
      <c r="O543" s="12"/>
      <c r="P543" s="12"/>
      <c r="Q543" s="12">
        <f>SUM(G543:P543)</f>
        <v>7079</v>
      </c>
    </row>
    <row r="544" spans="1:17" ht="16.5" customHeight="1">
      <c r="A544" s="285"/>
      <c r="B544" s="285"/>
      <c r="C544" s="851" t="s">
        <v>963</v>
      </c>
      <c r="D544" s="448" t="s">
        <v>383</v>
      </c>
      <c r="E544" s="419"/>
      <c r="F544" s="311"/>
      <c r="G544" s="5"/>
      <c r="H544" s="5"/>
      <c r="I544" s="5"/>
      <c r="J544" s="12"/>
      <c r="K544" s="12"/>
      <c r="L544" s="12"/>
      <c r="M544" s="12"/>
      <c r="N544" s="12"/>
      <c r="O544" s="12"/>
      <c r="P544" s="12"/>
      <c r="Q544" s="12"/>
    </row>
    <row r="545" spans="1:17" ht="16.5" customHeight="1">
      <c r="A545" s="285"/>
      <c r="B545" s="285"/>
      <c r="C545" s="856"/>
      <c r="D545" s="374" t="s">
        <v>1368</v>
      </c>
      <c r="E545" s="419"/>
      <c r="F545" s="311"/>
      <c r="G545" s="5"/>
      <c r="H545" s="5"/>
      <c r="I545" s="5"/>
      <c r="J545" s="12"/>
      <c r="K545" s="12"/>
      <c r="L545" s="12"/>
      <c r="M545" s="12"/>
      <c r="N545" s="12"/>
      <c r="O545" s="12"/>
      <c r="P545" s="12"/>
      <c r="Q545" s="12"/>
    </row>
    <row r="546" spans="1:17" ht="26.25" customHeight="1">
      <c r="A546" s="285"/>
      <c r="B546" s="285"/>
      <c r="C546" s="856" t="s">
        <v>453</v>
      </c>
      <c r="D546" s="449" t="s">
        <v>454</v>
      </c>
      <c r="E546" s="419"/>
      <c r="F546" s="311">
        <v>162701</v>
      </c>
      <c r="G546" s="5"/>
      <c r="H546" s="5"/>
      <c r="I546" s="5">
        <v>6777</v>
      </c>
      <c r="J546" s="12"/>
      <c r="K546" s="12"/>
      <c r="L546" s="12"/>
      <c r="M546" s="12"/>
      <c r="N546" s="12"/>
      <c r="O546" s="12"/>
      <c r="P546" s="12"/>
      <c r="Q546" s="12">
        <f>SUM(G546:P546)</f>
        <v>6777</v>
      </c>
    </row>
    <row r="547" spans="1:17" ht="16.5" customHeight="1">
      <c r="A547" s="285"/>
      <c r="B547" s="285"/>
      <c r="C547" s="851" t="s">
        <v>964</v>
      </c>
      <c r="D547" s="450" t="s">
        <v>384</v>
      </c>
      <c r="E547" s="419"/>
      <c r="F547" s="311"/>
      <c r="G547" s="5"/>
      <c r="H547" s="5"/>
      <c r="I547" s="5"/>
      <c r="J547" s="12"/>
      <c r="K547" s="12"/>
      <c r="L547" s="12"/>
      <c r="M547" s="12"/>
      <c r="N547" s="12"/>
      <c r="O547" s="12"/>
      <c r="P547" s="12"/>
      <c r="Q547" s="12"/>
    </row>
    <row r="548" spans="1:17" ht="15.75" customHeight="1">
      <c r="A548" s="285"/>
      <c r="B548" s="285"/>
      <c r="C548" s="851" t="s">
        <v>965</v>
      </c>
      <c r="D548" s="450" t="s">
        <v>387</v>
      </c>
      <c r="E548" s="419"/>
      <c r="F548" s="311"/>
      <c r="G548" s="5"/>
      <c r="H548" s="5"/>
      <c r="I548" s="5"/>
      <c r="J548" s="12"/>
      <c r="K548" s="12"/>
      <c r="L548" s="12"/>
      <c r="M548" s="12"/>
      <c r="N548" s="12"/>
      <c r="O548" s="12"/>
      <c r="P548" s="12"/>
      <c r="Q548" s="12"/>
    </row>
    <row r="549" spans="1:17" ht="15.75" customHeight="1">
      <c r="A549" s="285"/>
      <c r="B549" s="285"/>
      <c r="C549" s="855" t="s">
        <v>455</v>
      </c>
      <c r="D549" s="632" t="s">
        <v>456</v>
      </c>
      <c r="E549" s="419"/>
      <c r="F549" s="311">
        <v>164921</v>
      </c>
      <c r="G549" s="5"/>
      <c r="H549" s="5"/>
      <c r="I549" s="5"/>
      <c r="J549" s="12"/>
      <c r="K549" s="12"/>
      <c r="L549" s="12"/>
      <c r="M549" s="12">
        <v>25590</v>
      </c>
      <c r="N549" s="12"/>
      <c r="O549" s="12"/>
      <c r="P549" s="12"/>
      <c r="Q549" s="12">
        <f aca="true" t="shared" si="34" ref="Q549:Q555">SUM(G549:P549)</f>
        <v>25590</v>
      </c>
    </row>
    <row r="550" spans="1:17" ht="15.75" customHeight="1">
      <c r="A550" s="285"/>
      <c r="B550" s="285"/>
      <c r="C550" s="855" t="s">
        <v>390</v>
      </c>
      <c r="D550" s="633" t="s">
        <v>457</v>
      </c>
      <c r="E550" s="828"/>
      <c r="F550" s="311">
        <v>162929</v>
      </c>
      <c r="G550" s="5"/>
      <c r="H550" s="5"/>
      <c r="I550" s="5"/>
      <c r="J550" s="12"/>
      <c r="K550" s="12"/>
      <c r="L550" s="12">
        <v>500</v>
      </c>
      <c r="M550" s="12"/>
      <c r="N550" s="12"/>
      <c r="O550" s="12"/>
      <c r="P550" s="12"/>
      <c r="Q550" s="12">
        <f t="shared" si="34"/>
        <v>500</v>
      </c>
    </row>
    <row r="551" spans="1:17" ht="15.75" customHeight="1">
      <c r="A551" s="285"/>
      <c r="B551" s="285"/>
      <c r="C551" s="855" t="s">
        <v>458</v>
      </c>
      <c r="D551" s="859" t="s">
        <v>459</v>
      </c>
      <c r="E551" s="311"/>
      <c r="F551" s="311">
        <v>162956</v>
      </c>
      <c r="G551" s="5"/>
      <c r="H551" s="5"/>
      <c r="I551" s="5"/>
      <c r="J551" s="12"/>
      <c r="K551" s="12"/>
      <c r="L551" s="12">
        <v>500</v>
      </c>
      <c r="M551" s="12"/>
      <c r="N551" s="12"/>
      <c r="O551" s="12"/>
      <c r="P551" s="12"/>
      <c r="Q551" s="12">
        <f t="shared" si="34"/>
        <v>500</v>
      </c>
    </row>
    <row r="552" spans="1:17" ht="17.25" customHeight="1">
      <c r="A552" s="285"/>
      <c r="B552" s="285"/>
      <c r="C552" s="855" t="s">
        <v>460</v>
      </c>
      <c r="D552" s="655" t="s">
        <v>461</v>
      </c>
      <c r="E552" s="419"/>
      <c r="F552" s="311">
        <v>164928</v>
      </c>
      <c r="G552" s="5"/>
      <c r="H552" s="5"/>
      <c r="I552" s="5"/>
      <c r="J552" s="12"/>
      <c r="K552" s="12"/>
      <c r="L552" s="12"/>
      <c r="M552" s="12">
        <v>1000</v>
      </c>
      <c r="N552" s="12"/>
      <c r="O552" s="12"/>
      <c r="P552" s="12"/>
      <c r="Q552" s="12">
        <f t="shared" si="34"/>
        <v>1000</v>
      </c>
    </row>
    <row r="553" spans="1:17" ht="17.25" customHeight="1">
      <c r="A553" s="285"/>
      <c r="B553" s="285"/>
      <c r="C553" s="855" t="s">
        <v>462</v>
      </c>
      <c r="D553" s="860" t="s">
        <v>735</v>
      </c>
      <c r="E553" s="828"/>
      <c r="F553" s="869">
        <v>164930</v>
      </c>
      <c r="G553" s="5"/>
      <c r="H553" s="5"/>
      <c r="I553" s="5"/>
      <c r="J553" s="12"/>
      <c r="K553" s="12"/>
      <c r="L553" s="12"/>
      <c r="M553" s="12">
        <v>500</v>
      </c>
      <c r="N553" s="12"/>
      <c r="O553" s="12"/>
      <c r="P553" s="12"/>
      <c r="Q553" s="12">
        <f t="shared" si="34"/>
        <v>500</v>
      </c>
    </row>
    <row r="554" spans="1:17" ht="17.25" customHeight="1">
      <c r="A554" s="285"/>
      <c r="B554" s="285"/>
      <c r="C554" s="855" t="s">
        <v>463</v>
      </c>
      <c r="D554" s="861" t="s">
        <v>464</v>
      </c>
      <c r="E554" s="828"/>
      <c r="F554" s="869">
        <v>162964</v>
      </c>
      <c r="G554" s="5"/>
      <c r="H554" s="5"/>
      <c r="I554" s="5"/>
      <c r="J554" s="12"/>
      <c r="K554" s="12"/>
      <c r="L554" s="12">
        <v>9500</v>
      </c>
      <c r="M554" s="12"/>
      <c r="N554" s="12"/>
      <c r="O554" s="12"/>
      <c r="P554" s="12"/>
      <c r="Q554" s="12">
        <f t="shared" si="34"/>
        <v>9500</v>
      </c>
    </row>
    <row r="555" spans="1:17" ht="17.25" customHeight="1">
      <c r="A555" s="285"/>
      <c r="B555" s="285"/>
      <c r="C555" s="855" t="s">
        <v>721</v>
      </c>
      <c r="D555" s="861" t="s">
        <v>806</v>
      </c>
      <c r="E555" s="828"/>
      <c r="F555" s="869">
        <v>162965</v>
      </c>
      <c r="G555" s="453"/>
      <c r="H555" s="5"/>
      <c r="I555" s="5"/>
      <c r="J555" s="12"/>
      <c r="K555" s="12"/>
      <c r="L555" s="12">
        <v>18500</v>
      </c>
      <c r="M555" s="12"/>
      <c r="N555" s="12"/>
      <c r="O555" s="12"/>
      <c r="P555" s="12"/>
      <c r="Q555" s="12">
        <f t="shared" si="34"/>
        <v>18500</v>
      </c>
    </row>
    <row r="556" spans="1:17" ht="17.25" customHeight="1">
      <c r="A556" s="285"/>
      <c r="B556" s="285"/>
      <c r="C556" s="855" t="s">
        <v>727</v>
      </c>
      <c r="D556" s="655" t="s">
        <v>465</v>
      </c>
      <c r="E556" s="419"/>
      <c r="F556" s="311">
        <v>164929</v>
      </c>
      <c r="G556" s="311"/>
      <c r="H556" s="12"/>
      <c r="I556" s="12"/>
      <c r="J556" s="12"/>
      <c r="K556" s="12"/>
      <c r="L556" s="12"/>
      <c r="M556" s="12">
        <v>2000</v>
      </c>
      <c r="N556" s="12"/>
      <c r="O556" s="12"/>
      <c r="P556" s="12"/>
      <c r="Q556" s="12">
        <f>SUM(G556:P556)</f>
        <v>2000</v>
      </c>
    </row>
    <row r="557" spans="1:17" ht="15.75" customHeight="1">
      <c r="A557" s="285"/>
      <c r="B557" s="285"/>
      <c r="C557" s="851"/>
      <c r="D557" s="521" t="s">
        <v>1368</v>
      </c>
      <c r="E557" s="419"/>
      <c r="F557" s="311"/>
      <c r="G557" s="5"/>
      <c r="H557" s="5"/>
      <c r="I557" s="5"/>
      <c r="J557" s="12"/>
      <c r="K557" s="12"/>
      <c r="L557" s="12"/>
      <c r="M557" s="12"/>
      <c r="N557" s="12"/>
      <c r="O557" s="12"/>
      <c r="P557" s="12"/>
      <c r="Q557" s="12"/>
    </row>
    <row r="558" spans="1:17" ht="38.25" customHeight="1">
      <c r="A558" s="285"/>
      <c r="B558" s="285"/>
      <c r="C558" s="302" t="s">
        <v>392</v>
      </c>
      <c r="D558" s="634" t="s">
        <v>466</v>
      </c>
      <c r="E558" s="311"/>
      <c r="F558" s="311">
        <v>174902</v>
      </c>
      <c r="G558" s="5"/>
      <c r="H558" s="5"/>
      <c r="I558" s="5"/>
      <c r="J558" s="12"/>
      <c r="K558" s="12"/>
      <c r="L558" s="12"/>
      <c r="M558" s="12">
        <v>81019</v>
      </c>
      <c r="N558" s="12"/>
      <c r="O558" s="12"/>
      <c r="P558" s="12"/>
      <c r="Q558" s="12">
        <f aca="true" t="shared" si="35" ref="Q558:Q567">SUM(G558:P558)</f>
        <v>81019</v>
      </c>
    </row>
    <row r="559" spans="1:17" ht="27.75" customHeight="1">
      <c r="A559" s="285"/>
      <c r="B559" s="285"/>
      <c r="C559" s="302" t="s">
        <v>394</v>
      </c>
      <c r="D559" s="635" t="s">
        <v>467</v>
      </c>
      <c r="E559" s="419"/>
      <c r="F559" s="311">
        <v>164914</v>
      </c>
      <c r="G559" s="5"/>
      <c r="H559" s="5"/>
      <c r="I559" s="5"/>
      <c r="J559" s="12"/>
      <c r="K559" s="12"/>
      <c r="L559" s="12"/>
      <c r="M559" s="12">
        <v>4955</v>
      </c>
      <c r="N559" s="12"/>
      <c r="O559" s="12"/>
      <c r="P559" s="12"/>
      <c r="Q559" s="12">
        <f t="shared" si="35"/>
        <v>4955</v>
      </c>
    </row>
    <row r="560" spans="1:17" ht="18" customHeight="1">
      <c r="A560" s="285"/>
      <c r="B560" s="285"/>
      <c r="C560" s="302" t="s">
        <v>398</v>
      </c>
      <c r="D560" s="451" t="s">
        <v>468</v>
      </c>
      <c r="E560" s="447"/>
      <c r="F560" s="311">
        <v>162942</v>
      </c>
      <c r="G560" s="5"/>
      <c r="H560" s="5"/>
      <c r="I560" s="5"/>
      <c r="J560" s="12"/>
      <c r="K560" s="12"/>
      <c r="L560" s="12"/>
      <c r="M560" s="12">
        <v>1652</v>
      </c>
      <c r="N560" s="12"/>
      <c r="O560" s="12"/>
      <c r="P560" s="12"/>
      <c r="Q560" s="12">
        <f t="shared" si="35"/>
        <v>1652</v>
      </c>
    </row>
    <row r="561" spans="1:17" ht="20.25" customHeight="1">
      <c r="A561" s="285"/>
      <c r="B561" s="285"/>
      <c r="C561" s="302" t="s">
        <v>400</v>
      </c>
      <c r="D561" s="452" t="s">
        <v>469</v>
      </c>
      <c r="E561" s="447"/>
      <c r="F561" s="311">
        <v>162929</v>
      </c>
      <c r="G561" s="5"/>
      <c r="H561" s="5"/>
      <c r="I561" s="5"/>
      <c r="J561" s="12"/>
      <c r="K561" s="12"/>
      <c r="L561" s="12">
        <v>340</v>
      </c>
      <c r="M561" s="12"/>
      <c r="N561" s="12"/>
      <c r="O561" s="12"/>
      <c r="P561" s="12"/>
      <c r="Q561" s="12">
        <f t="shared" si="35"/>
        <v>340</v>
      </c>
    </row>
    <row r="562" spans="1:17" ht="18.75" customHeight="1">
      <c r="A562" s="285"/>
      <c r="B562" s="285"/>
      <c r="C562" s="302" t="s">
        <v>402</v>
      </c>
      <c r="D562" s="452" t="s">
        <v>470</v>
      </c>
      <c r="E562" s="447"/>
      <c r="F562" s="311">
        <v>162931</v>
      </c>
      <c r="G562" s="12"/>
      <c r="H562" s="12"/>
      <c r="I562" s="12"/>
      <c r="J562" s="12"/>
      <c r="K562" s="12"/>
      <c r="L562" s="12">
        <v>871</v>
      </c>
      <c r="M562" s="12"/>
      <c r="N562" s="12"/>
      <c r="O562" s="12"/>
      <c r="P562" s="12"/>
      <c r="Q562" s="12">
        <f t="shared" si="35"/>
        <v>871</v>
      </c>
    </row>
    <row r="563" spans="1:17" ht="21.75" customHeight="1">
      <c r="A563" s="285"/>
      <c r="B563" s="285"/>
      <c r="C563" s="302" t="s">
        <v>404</v>
      </c>
      <c r="D563" s="452" t="s">
        <v>471</v>
      </c>
      <c r="E563" s="447"/>
      <c r="F563" s="311">
        <v>162903</v>
      </c>
      <c r="G563" s="311"/>
      <c r="H563" s="12"/>
      <c r="I563" s="12">
        <v>1510</v>
      </c>
      <c r="J563" s="12"/>
      <c r="K563" s="12"/>
      <c r="L563" s="12">
        <v>1879</v>
      </c>
      <c r="M563" s="12">
        <v>16407</v>
      </c>
      <c r="N563" s="12"/>
      <c r="O563" s="12"/>
      <c r="P563" s="12"/>
      <c r="Q563" s="12">
        <f t="shared" si="35"/>
        <v>19796</v>
      </c>
    </row>
    <row r="564" spans="1:17" ht="28.5" customHeight="1">
      <c r="A564" s="285"/>
      <c r="B564" s="285"/>
      <c r="C564" s="302" t="s">
        <v>472</v>
      </c>
      <c r="D564" s="452" t="s">
        <v>473</v>
      </c>
      <c r="E564" s="447"/>
      <c r="F564" s="311">
        <v>164925</v>
      </c>
      <c r="G564" s="311"/>
      <c r="H564" s="12"/>
      <c r="I564" s="12"/>
      <c r="J564" s="12"/>
      <c r="K564" s="12"/>
      <c r="L564" s="12"/>
      <c r="M564" s="12">
        <v>2016</v>
      </c>
      <c r="N564" s="12"/>
      <c r="O564" s="12"/>
      <c r="P564" s="12"/>
      <c r="Q564" s="12">
        <f t="shared" si="35"/>
        <v>2016</v>
      </c>
    </row>
    <row r="565" spans="1:17" ht="18" customHeight="1">
      <c r="A565" s="285"/>
      <c r="B565" s="285"/>
      <c r="C565" s="302" t="s">
        <v>474</v>
      </c>
      <c r="D565" s="452" t="s">
        <v>475</v>
      </c>
      <c r="E565" s="447"/>
      <c r="F565" s="311">
        <v>162958</v>
      </c>
      <c r="G565" s="311"/>
      <c r="H565" s="12"/>
      <c r="I565" s="12"/>
      <c r="J565" s="12"/>
      <c r="K565" s="12"/>
      <c r="L565" s="12">
        <v>2000</v>
      </c>
      <c r="M565" s="12"/>
      <c r="N565" s="12"/>
      <c r="O565" s="12"/>
      <c r="P565" s="12"/>
      <c r="Q565" s="12">
        <f t="shared" si="35"/>
        <v>2000</v>
      </c>
    </row>
    <row r="566" spans="1:17" ht="18.75" customHeight="1">
      <c r="A566" s="285"/>
      <c r="B566" s="285"/>
      <c r="C566" s="302" t="s">
        <v>476</v>
      </c>
      <c r="D566" s="452" t="s">
        <v>477</v>
      </c>
      <c r="E566" s="447"/>
      <c r="F566" s="311">
        <v>162959</v>
      </c>
      <c r="G566" s="311"/>
      <c r="H566" s="12"/>
      <c r="I566" s="12"/>
      <c r="J566" s="12"/>
      <c r="K566" s="12"/>
      <c r="L566" s="12">
        <v>5459</v>
      </c>
      <c r="M566" s="12"/>
      <c r="N566" s="12"/>
      <c r="O566" s="12"/>
      <c r="P566" s="12"/>
      <c r="Q566" s="12">
        <f t="shared" si="35"/>
        <v>5459</v>
      </c>
    </row>
    <row r="567" spans="1:17" ht="29.25" customHeight="1">
      <c r="A567" s="285"/>
      <c r="B567" s="285"/>
      <c r="C567" s="302" t="s">
        <v>478</v>
      </c>
      <c r="D567" s="262" t="s">
        <v>479</v>
      </c>
      <c r="E567" s="14"/>
      <c r="F567" s="311">
        <v>182906</v>
      </c>
      <c r="G567" s="311"/>
      <c r="H567" s="12"/>
      <c r="I567" s="12">
        <v>100</v>
      </c>
      <c r="J567" s="12"/>
      <c r="K567" s="12"/>
      <c r="L567" s="12">
        <v>29860</v>
      </c>
      <c r="M567" s="12"/>
      <c r="N567" s="12"/>
      <c r="O567" s="12"/>
      <c r="P567" s="12"/>
      <c r="Q567" s="12">
        <f t="shared" si="35"/>
        <v>29960</v>
      </c>
    </row>
    <row r="568" spans="1:17" ht="20.25" customHeight="1">
      <c r="A568" s="285"/>
      <c r="B568" s="285"/>
      <c r="C568" s="302" t="s">
        <v>805</v>
      </c>
      <c r="D568" s="260" t="s">
        <v>393</v>
      </c>
      <c r="E568" s="311"/>
      <c r="F568" s="311">
        <v>134964</v>
      </c>
      <c r="G568" s="311"/>
      <c r="H568" s="12"/>
      <c r="I568" s="12"/>
      <c r="J568" s="12"/>
      <c r="K568" s="12"/>
      <c r="L568" s="12"/>
      <c r="M568" s="12">
        <v>1195</v>
      </c>
      <c r="N568" s="12"/>
      <c r="O568" s="12"/>
      <c r="P568" s="12"/>
      <c r="Q568" s="12">
        <f>SUM(G568:P568)</f>
        <v>1195</v>
      </c>
    </row>
    <row r="569" spans="1:17" ht="16.5" customHeight="1">
      <c r="A569" s="285"/>
      <c r="B569" s="285"/>
      <c r="C569" s="302" t="s">
        <v>860</v>
      </c>
      <c r="D569" s="367" t="s">
        <v>480</v>
      </c>
      <c r="E569" s="419"/>
      <c r="F569" s="311"/>
      <c r="G569" s="453"/>
      <c r="H569" s="5"/>
      <c r="I569" s="5"/>
      <c r="J569" s="12"/>
      <c r="K569" s="12"/>
      <c r="L569" s="12"/>
      <c r="M569" s="12"/>
      <c r="N569" s="12"/>
      <c r="O569" s="12"/>
      <c r="P569" s="12"/>
      <c r="Q569" s="12"/>
    </row>
    <row r="570" spans="1:17" ht="16.5" customHeight="1">
      <c r="A570" s="285"/>
      <c r="B570" s="285"/>
      <c r="C570" s="365" t="s">
        <v>481</v>
      </c>
      <c r="D570" s="378" t="s">
        <v>482</v>
      </c>
      <c r="E570" s="419"/>
      <c r="F570" s="311"/>
      <c r="G570" s="453"/>
      <c r="H570" s="5"/>
      <c r="I570" s="5"/>
      <c r="J570" s="12"/>
      <c r="K570" s="12"/>
      <c r="L570" s="12"/>
      <c r="M570" s="12"/>
      <c r="N570" s="12"/>
      <c r="O570" s="12"/>
      <c r="P570" s="12"/>
      <c r="Q570" s="12"/>
    </row>
    <row r="571" spans="1:17" ht="16.5" customHeight="1">
      <c r="A571" s="285"/>
      <c r="B571" s="285"/>
      <c r="C571" s="365"/>
      <c r="D571" s="374" t="s">
        <v>1368</v>
      </c>
      <c r="E571" s="419"/>
      <c r="F571" s="311"/>
      <c r="G571" s="453"/>
      <c r="H571" s="5"/>
      <c r="I571" s="5"/>
      <c r="J571" s="12"/>
      <c r="K571" s="12"/>
      <c r="L571" s="12"/>
      <c r="M571" s="12"/>
      <c r="N571" s="12"/>
      <c r="O571" s="12"/>
      <c r="P571" s="12"/>
      <c r="Q571" s="12"/>
    </row>
    <row r="572" spans="1:17" ht="29.25" customHeight="1">
      <c r="A572" s="285"/>
      <c r="B572" s="285"/>
      <c r="C572" s="381" t="s">
        <v>483</v>
      </c>
      <c r="D572" s="862" t="s">
        <v>484</v>
      </c>
      <c r="E572" s="419"/>
      <c r="F572" s="311">
        <v>163601</v>
      </c>
      <c r="G572" s="453">
        <v>1990</v>
      </c>
      <c r="H572" s="5">
        <v>442</v>
      </c>
      <c r="I572" s="5">
        <v>165</v>
      </c>
      <c r="J572" s="12"/>
      <c r="K572" s="12"/>
      <c r="L572" s="12"/>
      <c r="M572" s="12"/>
      <c r="N572" s="12"/>
      <c r="O572" s="12"/>
      <c r="P572" s="12"/>
      <c r="Q572" s="12">
        <f aca="true" t="shared" si="36" ref="Q572:Q600">SUM(G572:P572)</f>
        <v>2597</v>
      </c>
    </row>
    <row r="573" spans="1:17" ht="37.5" customHeight="1">
      <c r="A573" s="285"/>
      <c r="B573" s="285"/>
      <c r="C573" s="381" t="s">
        <v>485</v>
      </c>
      <c r="D573" s="862" t="s">
        <v>1067</v>
      </c>
      <c r="E573" s="419"/>
      <c r="F573" s="311">
        <v>163603</v>
      </c>
      <c r="G573" s="453">
        <v>4618</v>
      </c>
      <c r="H573" s="5">
        <v>982</v>
      </c>
      <c r="I573" s="5">
        <v>212</v>
      </c>
      <c r="J573" s="12"/>
      <c r="K573" s="12"/>
      <c r="L573" s="12">
        <v>1265</v>
      </c>
      <c r="M573" s="12">
        <v>3036</v>
      </c>
      <c r="N573" s="12"/>
      <c r="O573" s="12"/>
      <c r="P573" s="12"/>
      <c r="Q573" s="12">
        <f t="shared" si="36"/>
        <v>10113</v>
      </c>
    </row>
    <row r="574" spans="1:17" ht="28.5" customHeight="1">
      <c r="A574" s="285"/>
      <c r="B574" s="285"/>
      <c r="C574" s="381" t="s">
        <v>486</v>
      </c>
      <c r="D574" s="863" t="s">
        <v>1066</v>
      </c>
      <c r="E574" s="419"/>
      <c r="F574" s="311">
        <v>163604</v>
      </c>
      <c r="G574" s="453">
        <v>2896</v>
      </c>
      <c r="H574" s="5">
        <v>604</v>
      </c>
      <c r="I574" s="5">
        <v>14</v>
      </c>
      <c r="J574" s="12"/>
      <c r="K574" s="12"/>
      <c r="L574" s="12"/>
      <c r="M574" s="12">
        <v>592</v>
      </c>
      <c r="N574" s="12"/>
      <c r="O574" s="12"/>
      <c r="P574" s="12"/>
      <c r="Q574" s="12">
        <f t="shared" si="36"/>
        <v>4106</v>
      </c>
    </row>
    <row r="575" spans="1:17" ht="27" customHeight="1">
      <c r="A575" s="285"/>
      <c r="B575" s="285"/>
      <c r="C575" s="381" t="s">
        <v>487</v>
      </c>
      <c r="D575" s="863" t="s">
        <v>1068</v>
      </c>
      <c r="E575" s="419"/>
      <c r="F575" s="311">
        <v>163606</v>
      </c>
      <c r="G575" s="453">
        <v>2393</v>
      </c>
      <c r="H575" s="5">
        <v>647</v>
      </c>
      <c r="I575" s="5">
        <v>30246</v>
      </c>
      <c r="J575" s="12"/>
      <c r="K575" s="12"/>
      <c r="L575" s="12">
        <v>42037</v>
      </c>
      <c r="M575" s="12">
        <v>70811</v>
      </c>
      <c r="N575" s="12"/>
      <c r="O575" s="12"/>
      <c r="P575" s="12"/>
      <c r="Q575" s="12">
        <f t="shared" si="36"/>
        <v>146134</v>
      </c>
    </row>
    <row r="576" spans="1:17" ht="67.5" customHeight="1">
      <c r="A576" s="285"/>
      <c r="B576" s="285"/>
      <c r="C576" s="381" t="s">
        <v>488</v>
      </c>
      <c r="D576" s="862" t="s">
        <v>1072</v>
      </c>
      <c r="E576" s="419"/>
      <c r="F576" s="311">
        <v>163607</v>
      </c>
      <c r="G576" s="453"/>
      <c r="H576" s="5"/>
      <c r="I576" s="5">
        <v>42475</v>
      </c>
      <c r="J576" s="12"/>
      <c r="K576" s="12"/>
      <c r="L576" s="12">
        <v>906367</v>
      </c>
      <c r="M576" s="12"/>
      <c r="N576" s="12"/>
      <c r="O576" s="12"/>
      <c r="P576" s="12"/>
      <c r="Q576" s="12">
        <f t="shared" si="36"/>
        <v>948842</v>
      </c>
    </row>
    <row r="577" spans="1:17" ht="40.5" customHeight="1">
      <c r="A577" s="285"/>
      <c r="B577" s="285"/>
      <c r="C577" s="381" t="s">
        <v>489</v>
      </c>
      <c r="D577" s="862" t="s">
        <v>1062</v>
      </c>
      <c r="E577" s="419"/>
      <c r="F577" s="311">
        <v>163608</v>
      </c>
      <c r="G577" s="453">
        <v>5948</v>
      </c>
      <c r="H577" s="5">
        <v>1556</v>
      </c>
      <c r="I577" s="5">
        <v>129466</v>
      </c>
      <c r="J577" s="12"/>
      <c r="K577" s="12"/>
      <c r="L577" s="12">
        <v>351356</v>
      </c>
      <c r="M577" s="12"/>
      <c r="N577" s="12"/>
      <c r="O577" s="12"/>
      <c r="P577" s="12"/>
      <c r="Q577" s="12">
        <f t="shared" si="36"/>
        <v>488326</v>
      </c>
    </row>
    <row r="578" spans="1:17" ht="24.75" customHeight="1">
      <c r="A578" s="285"/>
      <c r="B578" s="285"/>
      <c r="C578" s="381" t="s">
        <v>490</v>
      </c>
      <c r="D578" s="862" t="s">
        <v>1075</v>
      </c>
      <c r="E578" s="419"/>
      <c r="F578" s="311">
        <v>163609</v>
      </c>
      <c r="G578" s="453"/>
      <c r="H578" s="5"/>
      <c r="I578" s="5">
        <v>42617</v>
      </c>
      <c r="J578" s="12"/>
      <c r="K578" s="12"/>
      <c r="L578" s="12">
        <v>348299</v>
      </c>
      <c r="M578" s="12"/>
      <c r="N578" s="12"/>
      <c r="O578" s="12"/>
      <c r="P578" s="12"/>
      <c r="Q578" s="12">
        <f t="shared" si="36"/>
        <v>390916</v>
      </c>
    </row>
    <row r="579" spans="1:17" ht="41.25" customHeight="1">
      <c r="A579" s="285"/>
      <c r="B579" s="285"/>
      <c r="C579" s="381" t="s">
        <v>491</v>
      </c>
      <c r="D579" s="864" t="s">
        <v>1069</v>
      </c>
      <c r="E579" s="419"/>
      <c r="F579" s="311">
        <v>163611</v>
      </c>
      <c r="G579" s="453">
        <v>2000</v>
      </c>
      <c r="H579" s="5">
        <v>540</v>
      </c>
      <c r="I579" s="5">
        <v>8171</v>
      </c>
      <c r="J579" s="12"/>
      <c r="K579" s="12"/>
      <c r="L579" s="12">
        <v>348279</v>
      </c>
      <c r="M579" s="12">
        <v>6350</v>
      </c>
      <c r="N579" s="12"/>
      <c r="O579" s="12"/>
      <c r="P579" s="12"/>
      <c r="Q579" s="12">
        <f t="shared" si="36"/>
        <v>365340</v>
      </c>
    </row>
    <row r="580" spans="1:17" ht="38.25" customHeight="1">
      <c r="A580" s="285"/>
      <c r="B580" s="285"/>
      <c r="C580" s="381" t="s">
        <v>492</v>
      </c>
      <c r="D580" s="865" t="s">
        <v>1022</v>
      </c>
      <c r="E580" s="419"/>
      <c r="F580" s="311">
        <v>163612</v>
      </c>
      <c r="G580" s="453"/>
      <c r="H580" s="5"/>
      <c r="I580" s="5">
        <v>147769</v>
      </c>
      <c r="J580" s="12"/>
      <c r="K580" s="12"/>
      <c r="L580" s="12">
        <v>330271</v>
      </c>
      <c r="M580" s="12"/>
      <c r="N580" s="12"/>
      <c r="O580" s="12"/>
      <c r="P580" s="12"/>
      <c r="Q580" s="12">
        <f t="shared" si="36"/>
        <v>478040</v>
      </c>
    </row>
    <row r="581" spans="1:17" ht="41.25" customHeight="1">
      <c r="A581" s="285"/>
      <c r="B581" s="285"/>
      <c r="C581" s="381" t="s">
        <v>493</v>
      </c>
      <c r="D581" s="865" t="s">
        <v>494</v>
      </c>
      <c r="E581" s="419"/>
      <c r="F581" s="311">
        <v>163613</v>
      </c>
      <c r="G581" s="453"/>
      <c r="H581" s="5"/>
      <c r="I581" s="5">
        <v>74333</v>
      </c>
      <c r="J581" s="12"/>
      <c r="K581" s="12"/>
      <c r="L581" s="12">
        <v>151627</v>
      </c>
      <c r="M581" s="12"/>
      <c r="N581" s="12"/>
      <c r="O581" s="12"/>
      <c r="P581" s="12"/>
      <c r="Q581" s="12">
        <f t="shared" si="36"/>
        <v>225960</v>
      </c>
    </row>
    <row r="582" spans="1:17" ht="40.5" customHeight="1">
      <c r="A582" s="285"/>
      <c r="B582" s="285"/>
      <c r="C582" s="381" t="s">
        <v>495</v>
      </c>
      <c r="D582" s="865" t="s">
        <v>1063</v>
      </c>
      <c r="E582" s="419"/>
      <c r="F582" s="311">
        <v>163614</v>
      </c>
      <c r="G582" s="453">
        <v>1000</v>
      </c>
      <c r="H582" s="5">
        <v>270</v>
      </c>
      <c r="I582" s="5">
        <v>8340</v>
      </c>
      <c r="J582" s="12"/>
      <c r="K582" s="12"/>
      <c r="L582" s="12">
        <v>78838</v>
      </c>
      <c r="M582" s="12"/>
      <c r="N582" s="12"/>
      <c r="O582" s="12"/>
      <c r="P582" s="12"/>
      <c r="Q582" s="12">
        <f t="shared" si="36"/>
        <v>88448</v>
      </c>
    </row>
    <row r="583" spans="1:17" ht="51.75" customHeight="1">
      <c r="A583" s="285"/>
      <c r="B583" s="285"/>
      <c r="C583" s="381" t="s">
        <v>496</v>
      </c>
      <c r="D583" s="865" t="s">
        <v>1074</v>
      </c>
      <c r="E583" s="419"/>
      <c r="F583" s="311">
        <v>163615</v>
      </c>
      <c r="G583" s="453"/>
      <c r="H583" s="5"/>
      <c r="I583" s="5">
        <v>8688</v>
      </c>
      <c r="J583" s="12"/>
      <c r="K583" s="12"/>
      <c r="L583" s="12"/>
      <c r="M583" s="12"/>
      <c r="N583" s="12"/>
      <c r="O583" s="12"/>
      <c r="P583" s="12"/>
      <c r="Q583" s="12">
        <f t="shared" si="36"/>
        <v>8688</v>
      </c>
    </row>
    <row r="584" spans="1:17" ht="28.5" customHeight="1">
      <c r="A584" s="285"/>
      <c r="B584" s="285"/>
      <c r="C584" s="381" t="s">
        <v>497</v>
      </c>
      <c r="D584" s="865" t="s">
        <v>1070</v>
      </c>
      <c r="E584" s="419"/>
      <c r="F584" s="311">
        <v>163616</v>
      </c>
      <c r="G584" s="453">
        <v>2000</v>
      </c>
      <c r="H584" s="5">
        <v>540</v>
      </c>
      <c r="I584" s="5">
        <v>14934</v>
      </c>
      <c r="J584" s="12"/>
      <c r="K584" s="12"/>
      <c r="L584" s="12">
        <v>13825</v>
      </c>
      <c r="M584" s="12"/>
      <c r="N584" s="12"/>
      <c r="O584" s="12"/>
      <c r="P584" s="12"/>
      <c r="Q584" s="12">
        <f t="shared" si="36"/>
        <v>31299</v>
      </c>
    </row>
    <row r="585" spans="1:17" ht="52.5" customHeight="1">
      <c r="A585" s="285"/>
      <c r="B585" s="285"/>
      <c r="C585" s="381" t="s">
        <v>498</v>
      </c>
      <c r="D585" s="865" t="s">
        <v>1071</v>
      </c>
      <c r="E585" s="419"/>
      <c r="F585" s="311">
        <v>163617</v>
      </c>
      <c r="G585" s="453">
        <v>900</v>
      </c>
      <c r="H585" s="5">
        <v>199</v>
      </c>
      <c r="I585" s="5"/>
      <c r="J585" s="12"/>
      <c r="K585" s="12"/>
      <c r="L585" s="12"/>
      <c r="M585" s="12"/>
      <c r="N585" s="12"/>
      <c r="O585" s="12"/>
      <c r="P585" s="12"/>
      <c r="Q585" s="12">
        <f t="shared" si="36"/>
        <v>1099</v>
      </c>
    </row>
    <row r="586" spans="1:17" ht="44.25" customHeight="1">
      <c r="A586" s="285"/>
      <c r="B586" s="285"/>
      <c r="C586" s="381" t="s">
        <v>499</v>
      </c>
      <c r="D586" s="865" t="s">
        <v>1065</v>
      </c>
      <c r="E586" s="419"/>
      <c r="F586" s="311">
        <v>163622</v>
      </c>
      <c r="G586" s="453">
        <v>2431</v>
      </c>
      <c r="H586" s="5">
        <v>477</v>
      </c>
      <c r="I586" s="5"/>
      <c r="J586" s="12"/>
      <c r="K586" s="12"/>
      <c r="L586" s="12"/>
      <c r="M586" s="12"/>
      <c r="N586" s="12"/>
      <c r="O586" s="12"/>
      <c r="P586" s="12"/>
      <c r="Q586" s="12">
        <f t="shared" si="36"/>
        <v>2908</v>
      </c>
    </row>
    <row r="587" spans="1:17" ht="24" customHeight="1">
      <c r="A587" s="285"/>
      <c r="B587" s="285"/>
      <c r="C587" s="381" t="s">
        <v>500</v>
      </c>
      <c r="D587" s="865" t="s">
        <v>1064</v>
      </c>
      <c r="E587" s="419"/>
      <c r="F587" s="311">
        <v>163623</v>
      </c>
      <c r="G587" s="453">
        <v>2431</v>
      </c>
      <c r="H587" s="5">
        <v>477</v>
      </c>
      <c r="I587" s="5">
        <v>100</v>
      </c>
      <c r="J587" s="12"/>
      <c r="K587" s="12"/>
      <c r="L587" s="12"/>
      <c r="M587" s="12"/>
      <c r="N587" s="12"/>
      <c r="O587" s="12"/>
      <c r="P587" s="12"/>
      <c r="Q587" s="12">
        <f t="shared" si="36"/>
        <v>3008</v>
      </c>
    </row>
    <row r="588" spans="1:17" ht="24.75" customHeight="1">
      <c r="A588" s="285"/>
      <c r="B588" s="285"/>
      <c r="C588" s="381" t="s">
        <v>501</v>
      </c>
      <c r="D588" s="262" t="s">
        <v>1047</v>
      </c>
      <c r="E588" s="419"/>
      <c r="F588" s="311">
        <v>163625</v>
      </c>
      <c r="G588" s="402"/>
      <c r="H588" s="5"/>
      <c r="I588" s="5">
        <v>87000</v>
      </c>
      <c r="J588" s="5"/>
      <c r="K588" s="12"/>
      <c r="L588" s="12">
        <v>1001000</v>
      </c>
      <c r="M588" s="12"/>
      <c r="N588" s="12"/>
      <c r="O588" s="12"/>
      <c r="P588" s="12"/>
      <c r="Q588" s="12">
        <f t="shared" si="36"/>
        <v>1088000</v>
      </c>
    </row>
    <row r="589" spans="1:17" ht="24.75" customHeight="1">
      <c r="A589" s="285"/>
      <c r="B589" s="285"/>
      <c r="C589" s="381" t="s">
        <v>502</v>
      </c>
      <c r="D589" s="258" t="s">
        <v>1049</v>
      </c>
      <c r="E589" s="419"/>
      <c r="F589" s="311">
        <v>163626</v>
      </c>
      <c r="G589" s="453"/>
      <c r="H589" s="5"/>
      <c r="I589" s="5">
        <v>62864</v>
      </c>
      <c r="J589" s="12"/>
      <c r="K589" s="12"/>
      <c r="L589" s="12">
        <v>151234</v>
      </c>
      <c r="M589" s="12"/>
      <c r="N589" s="12"/>
      <c r="O589" s="12"/>
      <c r="P589" s="12"/>
      <c r="Q589" s="12">
        <f t="shared" si="36"/>
        <v>214098</v>
      </c>
    </row>
    <row r="590" spans="1:17" ht="39.75" customHeight="1">
      <c r="A590" s="285"/>
      <c r="B590" s="285"/>
      <c r="C590" s="381" t="s">
        <v>503</v>
      </c>
      <c r="D590" s="866" t="s">
        <v>1073</v>
      </c>
      <c r="E590" s="419"/>
      <c r="F590" s="311">
        <v>163627</v>
      </c>
      <c r="G590" s="453">
        <v>2535</v>
      </c>
      <c r="H590" s="5">
        <v>975</v>
      </c>
      <c r="I590" s="5">
        <v>267175</v>
      </c>
      <c r="J590" s="12"/>
      <c r="K590" s="12"/>
      <c r="L590" s="12">
        <v>191453</v>
      </c>
      <c r="M590" s="12">
        <v>804625</v>
      </c>
      <c r="N590" s="12"/>
      <c r="O590" s="12"/>
      <c r="P590" s="12"/>
      <c r="Q590" s="12">
        <f t="shared" si="36"/>
        <v>1266763</v>
      </c>
    </row>
    <row r="591" spans="1:17" ht="27" customHeight="1">
      <c r="A591" s="285"/>
      <c r="B591" s="285"/>
      <c r="C591" s="381" t="s">
        <v>504</v>
      </c>
      <c r="D591" s="866" t="s">
        <v>505</v>
      </c>
      <c r="E591" s="419"/>
      <c r="F591" s="311">
        <v>163629</v>
      </c>
      <c r="G591" s="453"/>
      <c r="H591" s="5"/>
      <c r="I591" s="5">
        <v>297638</v>
      </c>
      <c r="J591" s="12"/>
      <c r="K591" s="12"/>
      <c r="L591" s="12">
        <v>889462</v>
      </c>
      <c r="M591" s="12"/>
      <c r="N591" s="12"/>
      <c r="O591" s="12"/>
      <c r="P591" s="12"/>
      <c r="Q591" s="12">
        <f t="shared" si="36"/>
        <v>1187100</v>
      </c>
    </row>
    <row r="592" spans="1:17" ht="28.5" customHeight="1">
      <c r="A592" s="285"/>
      <c r="B592" s="285"/>
      <c r="C592" s="381" t="s">
        <v>506</v>
      </c>
      <c r="D592" s="258" t="s">
        <v>507</v>
      </c>
      <c r="E592" s="419"/>
      <c r="F592" s="311">
        <v>163628</v>
      </c>
      <c r="G592" s="453"/>
      <c r="H592" s="5"/>
      <c r="I592" s="5">
        <v>170476</v>
      </c>
      <c r="J592" s="12"/>
      <c r="K592" s="12"/>
      <c r="L592" s="12">
        <v>593176</v>
      </c>
      <c r="M592" s="12"/>
      <c r="N592" s="12"/>
      <c r="O592" s="12"/>
      <c r="P592" s="12"/>
      <c r="Q592" s="12">
        <f t="shared" si="36"/>
        <v>763652</v>
      </c>
    </row>
    <row r="593" spans="1:17" ht="39.75" customHeight="1">
      <c r="A593" s="285"/>
      <c r="B593" s="285"/>
      <c r="C593" s="381" t="s">
        <v>508</v>
      </c>
      <c r="D593" s="260" t="s">
        <v>1000</v>
      </c>
      <c r="E593" s="419"/>
      <c r="F593" s="311">
        <v>163633</v>
      </c>
      <c r="G593" s="453"/>
      <c r="H593" s="5"/>
      <c r="I593" s="5">
        <v>148420</v>
      </c>
      <c r="J593" s="12"/>
      <c r="K593" s="12"/>
      <c r="L593" s="12">
        <v>30750</v>
      </c>
      <c r="M593" s="12"/>
      <c r="N593" s="12"/>
      <c r="O593" s="12"/>
      <c r="P593" s="12"/>
      <c r="Q593" s="12">
        <f t="shared" si="36"/>
        <v>179170</v>
      </c>
    </row>
    <row r="594" spans="1:17" ht="40.5" customHeight="1">
      <c r="A594" s="285"/>
      <c r="B594" s="285"/>
      <c r="C594" s="381" t="s">
        <v>509</v>
      </c>
      <c r="D594" s="258" t="s">
        <v>900</v>
      </c>
      <c r="E594" s="419"/>
      <c r="F594" s="311">
        <v>163637</v>
      </c>
      <c r="G594" s="453"/>
      <c r="H594" s="5"/>
      <c r="I594" s="5">
        <v>78468</v>
      </c>
      <c r="J594" s="12"/>
      <c r="K594" s="12"/>
      <c r="L594" s="12">
        <v>257145</v>
      </c>
      <c r="M594" s="12"/>
      <c r="N594" s="12"/>
      <c r="O594" s="12"/>
      <c r="P594" s="12"/>
      <c r="Q594" s="12">
        <f t="shared" si="36"/>
        <v>335613</v>
      </c>
    </row>
    <row r="595" spans="1:17" ht="29.25" customHeight="1">
      <c r="A595" s="285"/>
      <c r="B595" s="285"/>
      <c r="C595" s="381" t="s">
        <v>510</v>
      </c>
      <c r="D595" s="260" t="s">
        <v>901</v>
      </c>
      <c r="E595" s="419"/>
      <c r="F595" s="311">
        <v>163638</v>
      </c>
      <c r="G595" s="453">
        <v>2322</v>
      </c>
      <c r="H595" s="5">
        <v>453</v>
      </c>
      <c r="I595" s="5">
        <v>1636</v>
      </c>
      <c r="J595" s="12"/>
      <c r="K595" s="12"/>
      <c r="L595" s="12"/>
      <c r="M595" s="12">
        <v>318631</v>
      </c>
      <c r="N595" s="12"/>
      <c r="O595" s="12"/>
      <c r="P595" s="12"/>
      <c r="Q595" s="12">
        <f t="shared" si="36"/>
        <v>323042</v>
      </c>
    </row>
    <row r="596" spans="1:17" ht="32.25" customHeight="1">
      <c r="A596" s="285"/>
      <c r="B596" s="285"/>
      <c r="C596" s="381" t="s">
        <v>511</v>
      </c>
      <c r="D596" s="260" t="s">
        <v>902</v>
      </c>
      <c r="E596" s="419"/>
      <c r="F596" s="311">
        <v>163639</v>
      </c>
      <c r="G596" s="453">
        <v>2459</v>
      </c>
      <c r="H596" s="5">
        <v>541</v>
      </c>
      <c r="I596" s="5">
        <v>3662</v>
      </c>
      <c r="J596" s="12"/>
      <c r="K596" s="12"/>
      <c r="L596" s="12"/>
      <c r="M596" s="12">
        <v>292367</v>
      </c>
      <c r="N596" s="12"/>
      <c r="O596" s="12"/>
      <c r="P596" s="12"/>
      <c r="Q596" s="12">
        <f t="shared" si="36"/>
        <v>299029</v>
      </c>
    </row>
    <row r="597" spans="1:17" ht="30.75" customHeight="1">
      <c r="A597" s="285"/>
      <c r="B597" s="285"/>
      <c r="C597" s="381" t="s">
        <v>512</v>
      </c>
      <c r="D597" s="260" t="s">
        <v>903</v>
      </c>
      <c r="E597" s="419"/>
      <c r="F597" s="311">
        <v>163640</v>
      </c>
      <c r="G597" s="453"/>
      <c r="H597" s="5"/>
      <c r="I597" s="5">
        <v>1874</v>
      </c>
      <c r="J597" s="12"/>
      <c r="K597" s="12"/>
      <c r="L597" s="12"/>
      <c r="M597" s="12">
        <v>151215</v>
      </c>
      <c r="N597" s="12"/>
      <c r="O597" s="12"/>
      <c r="P597" s="12"/>
      <c r="Q597" s="12">
        <f t="shared" si="36"/>
        <v>153089</v>
      </c>
    </row>
    <row r="598" spans="1:17" ht="30.75" customHeight="1">
      <c r="A598" s="285"/>
      <c r="B598" s="285"/>
      <c r="C598" s="381" t="s">
        <v>513</v>
      </c>
      <c r="D598" s="315" t="s">
        <v>514</v>
      </c>
      <c r="E598" s="419"/>
      <c r="F598" s="311">
        <v>163646</v>
      </c>
      <c r="G598" s="453"/>
      <c r="H598" s="5"/>
      <c r="I598" s="5">
        <v>30</v>
      </c>
      <c r="J598" s="12"/>
      <c r="K598" s="12"/>
      <c r="L598" s="12">
        <v>8637</v>
      </c>
      <c r="M598" s="12"/>
      <c r="N598" s="12"/>
      <c r="O598" s="12"/>
      <c r="P598" s="12"/>
      <c r="Q598" s="12">
        <f t="shared" si="36"/>
        <v>8667</v>
      </c>
    </row>
    <row r="599" spans="1:17" ht="30.75" customHeight="1">
      <c r="A599" s="285"/>
      <c r="B599" s="285"/>
      <c r="C599" s="381" t="s">
        <v>515</v>
      </c>
      <c r="D599" s="258" t="s">
        <v>516</v>
      </c>
      <c r="E599" s="828"/>
      <c r="F599" s="311">
        <v>163636</v>
      </c>
      <c r="G599" s="453"/>
      <c r="H599" s="5"/>
      <c r="I599" s="5">
        <v>5914</v>
      </c>
      <c r="J599" s="12"/>
      <c r="K599" s="12"/>
      <c r="L599" s="12"/>
      <c r="M599" s="12">
        <v>119486</v>
      </c>
      <c r="N599" s="12"/>
      <c r="O599" s="12"/>
      <c r="P599" s="12"/>
      <c r="Q599" s="12">
        <f>SUM(G599:P599)</f>
        <v>125400</v>
      </c>
    </row>
    <row r="600" spans="1:17" ht="21" customHeight="1">
      <c r="A600" s="285"/>
      <c r="B600" s="285"/>
      <c r="C600" s="857" t="s">
        <v>517</v>
      </c>
      <c r="D600" s="454" t="s">
        <v>518</v>
      </c>
      <c r="E600" s="311"/>
      <c r="F600" s="311">
        <v>162630</v>
      </c>
      <c r="G600" s="453"/>
      <c r="H600" s="5"/>
      <c r="I600" s="5">
        <v>1854</v>
      </c>
      <c r="J600" s="12"/>
      <c r="K600" s="12"/>
      <c r="L600" s="12">
        <v>233194</v>
      </c>
      <c r="M600" s="12">
        <v>503</v>
      </c>
      <c r="N600" s="12"/>
      <c r="O600" s="12"/>
      <c r="P600" s="12"/>
      <c r="Q600" s="12">
        <f t="shared" si="36"/>
        <v>235551</v>
      </c>
    </row>
    <row r="601" spans="1:17" ht="16.5" customHeight="1" hidden="1">
      <c r="A601" s="285"/>
      <c r="B601" s="285"/>
      <c r="C601" s="381"/>
      <c r="D601" s="455" t="s">
        <v>519</v>
      </c>
      <c r="E601" s="311"/>
      <c r="F601" s="311"/>
      <c r="G601" s="453"/>
      <c r="H601" s="5"/>
      <c r="I601" s="5"/>
      <c r="J601" s="12"/>
      <c r="K601" s="12"/>
      <c r="L601" s="12"/>
      <c r="M601" s="12"/>
      <c r="N601" s="12"/>
      <c r="O601" s="12"/>
      <c r="P601" s="12"/>
      <c r="Q601" s="12"/>
    </row>
    <row r="602" spans="1:17" ht="23.25" customHeight="1" hidden="1">
      <c r="A602" s="285"/>
      <c r="B602" s="285"/>
      <c r="C602" s="381"/>
      <c r="D602" s="456" t="s">
        <v>520</v>
      </c>
      <c r="E602" s="311"/>
      <c r="F602" s="311"/>
      <c r="G602" s="453"/>
      <c r="H602" s="5"/>
      <c r="I602" s="5"/>
      <c r="J602" s="12"/>
      <c r="K602" s="12"/>
      <c r="L602" s="12"/>
      <c r="M602" s="12"/>
      <c r="N602" s="12"/>
      <c r="O602" s="12"/>
      <c r="P602" s="12"/>
      <c r="Q602" s="12"/>
    </row>
    <row r="603" spans="1:17" ht="16.5" customHeight="1" hidden="1">
      <c r="A603" s="285"/>
      <c r="B603" s="285"/>
      <c r="C603" s="381"/>
      <c r="D603" s="456" t="s">
        <v>521</v>
      </c>
      <c r="E603" s="311"/>
      <c r="F603" s="311"/>
      <c r="G603" s="453"/>
      <c r="H603" s="5"/>
      <c r="I603" s="5"/>
      <c r="J603" s="12"/>
      <c r="K603" s="12"/>
      <c r="L603" s="12"/>
      <c r="M603" s="12"/>
      <c r="N603" s="12"/>
      <c r="O603" s="12"/>
      <c r="P603" s="12"/>
      <c r="Q603" s="12"/>
    </row>
    <row r="604" spans="1:17" ht="27" customHeight="1" hidden="1">
      <c r="A604" s="285"/>
      <c r="B604" s="285"/>
      <c r="C604" s="381"/>
      <c r="D604" s="263" t="s">
        <v>522</v>
      </c>
      <c r="E604" s="311"/>
      <c r="F604" s="311"/>
      <c r="G604" s="453"/>
      <c r="H604" s="5"/>
      <c r="I604" s="5"/>
      <c r="J604" s="12"/>
      <c r="K604" s="12"/>
      <c r="L604" s="12"/>
      <c r="M604" s="12"/>
      <c r="N604" s="12"/>
      <c r="O604" s="12"/>
      <c r="P604" s="12"/>
      <c r="Q604" s="12"/>
    </row>
    <row r="605" spans="1:17" ht="27" customHeight="1" hidden="1">
      <c r="A605" s="285"/>
      <c r="B605" s="285"/>
      <c r="C605" s="381"/>
      <c r="D605" s="457" t="s">
        <v>523</v>
      </c>
      <c r="E605" s="311"/>
      <c r="F605" s="311"/>
      <c r="G605" s="453"/>
      <c r="H605" s="5"/>
      <c r="I605" s="5"/>
      <c r="J605" s="12"/>
      <c r="K605" s="12"/>
      <c r="L605" s="12"/>
      <c r="M605" s="12"/>
      <c r="N605" s="12"/>
      <c r="O605" s="12"/>
      <c r="P605" s="12"/>
      <c r="Q605" s="12"/>
    </row>
    <row r="606" spans="1:17" ht="25.5" customHeight="1" hidden="1">
      <c r="A606" s="285"/>
      <c r="B606" s="285"/>
      <c r="C606" s="381"/>
      <c r="D606" s="263" t="s">
        <v>524</v>
      </c>
      <c r="E606" s="311"/>
      <c r="F606" s="311"/>
      <c r="G606" s="453"/>
      <c r="H606" s="5"/>
      <c r="I606" s="5"/>
      <c r="J606" s="12"/>
      <c r="K606" s="12"/>
      <c r="L606" s="12"/>
      <c r="M606" s="12"/>
      <c r="N606" s="12"/>
      <c r="O606" s="12"/>
      <c r="P606" s="12"/>
      <c r="Q606" s="12"/>
    </row>
    <row r="607" spans="1:17" ht="16.5" customHeight="1" hidden="1">
      <c r="A607" s="285"/>
      <c r="B607" s="285"/>
      <c r="C607" s="381"/>
      <c r="D607" s="458" t="s">
        <v>525</v>
      </c>
      <c r="E607" s="311"/>
      <c r="F607" s="311"/>
      <c r="G607" s="453"/>
      <c r="H607" s="5"/>
      <c r="I607" s="5"/>
      <c r="J607" s="12"/>
      <c r="K607" s="12"/>
      <c r="L607" s="12"/>
      <c r="M607" s="12"/>
      <c r="N607" s="12"/>
      <c r="O607" s="12"/>
      <c r="P607" s="12"/>
      <c r="Q607" s="12"/>
    </row>
    <row r="608" spans="1:17" ht="16.5" customHeight="1" hidden="1">
      <c r="A608" s="285"/>
      <c r="B608" s="285"/>
      <c r="C608" s="381"/>
      <c r="D608" s="458" t="s">
        <v>526</v>
      </c>
      <c r="E608" s="311"/>
      <c r="F608" s="311"/>
      <c r="G608" s="453"/>
      <c r="H608" s="5"/>
      <c r="I608" s="5"/>
      <c r="J608" s="12"/>
      <c r="K608" s="12"/>
      <c r="L608" s="12"/>
      <c r="M608" s="12"/>
      <c r="N608" s="12"/>
      <c r="O608" s="12"/>
      <c r="P608" s="12"/>
      <c r="Q608" s="12"/>
    </row>
    <row r="609" spans="1:17" ht="16.5" customHeight="1" hidden="1">
      <c r="A609" s="285"/>
      <c r="B609" s="285"/>
      <c r="C609" s="381"/>
      <c r="D609" s="458" t="s">
        <v>527</v>
      </c>
      <c r="E609" s="311"/>
      <c r="F609" s="311"/>
      <c r="G609" s="453"/>
      <c r="H609" s="5"/>
      <c r="I609" s="5"/>
      <c r="J609" s="12"/>
      <c r="K609" s="12"/>
      <c r="L609" s="12"/>
      <c r="M609" s="12"/>
      <c r="N609" s="12"/>
      <c r="O609" s="12"/>
      <c r="P609" s="12"/>
      <c r="Q609" s="12"/>
    </row>
    <row r="610" spans="1:17" ht="16.5" customHeight="1" hidden="1">
      <c r="A610" s="285"/>
      <c r="B610" s="285"/>
      <c r="C610" s="381"/>
      <c r="D610" s="458" t="s">
        <v>528</v>
      </c>
      <c r="E610" s="311"/>
      <c r="F610" s="311"/>
      <c r="G610" s="453"/>
      <c r="H610" s="5"/>
      <c r="I610" s="5"/>
      <c r="J610" s="12"/>
      <c r="K610" s="12"/>
      <c r="L610" s="12"/>
      <c r="M610" s="12"/>
      <c r="N610" s="12"/>
      <c r="O610" s="12"/>
      <c r="P610" s="12"/>
      <c r="Q610" s="12"/>
    </row>
    <row r="611" spans="1:17" ht="27" customHeight="1" hidden="1">
      <c r="A611" s="285"/>
      <c r="B611" s="285"/>
      <c r="C611" s="381"/>
      <c r="D611" s="458" t="s">
        <v>529</v>
      </c>
      <c r="E611" s="311"/>
      <c r="F611" s="311"/>
      <c r="G611" s="453"/>
      <c r="H611" s="5"/>
      <c r="I611" s="5"/>
      <c r="J611" s="12"/>
      <c r="K611" s="12"/>
      <c r="L611" s="12"/>
      <c r="M611" s="12"/>
      <c r="N611" s="12"/>
      <c r="O611" s="12"/>
      <c r="P611" s="12"/>
      <c r="Q611" s="12"/>
    </row>
    <row r="612" spans="1:17" ht="15.75" customHeight="1" hidden="1">
      <c r="A612" s="285"/>
      <c r="B612" s="285"/>
      <c r="C612" s="381"/>
      <c r="D612" s="458" t="s">
        <v>530</v>
      </c>
      <c r="E612" s="311"/>
      <c r="F612" s="311"/>
      <c r="G612" s="453"/>
      <c r="H612" s="5"/>
      <c r="I612" s="5"/>
      <c r="J612" s="12"/>
      <c r="K612" s="12"/>
      <c r="L612" s="12"/>
      <c r="M612" s="12"/>
      <c r="N612" s="12"/>
      <c r="O612" s="12"/>
      <c r="P612" s="12"/>
      <c r="Q612" s="12"/>
    </row>
    <row r="613" spans="1:17" ht="27" customHeight="1" hidden="1">
      <c r="A613" s="285"/>
      <c r="B613" s="285"/>
      <c r="C613" s="381"/>
      <c r="D613" s="458" t="s">
        <v>531</v>
      </c>
      <c r="E613" s="311"/>
      <c r="F613" s="311"/>
      <c r="G613" s="453"/>
      <c r="H613" s="5"/>
      <c r="I613" s="5"/>
      <c r="J613" s="12"/>
      <c r="K613" s="12"/>
      <c r="L613" s="12"/>
      <c r="M613" s="12"/>
      <c r="N613" s="12"/>
      <c r="O613" s="12"/>
      <c r="P613" s="12"/>
      <c r="Q613" s="12"/>
    </row>
    <row r="614" spans="1:17" ht="16.5" customHeight="1" hidden="1">
      <c r="A614" s="285"/>
      <c r="B614" s="285"/>
      <c r="C614" s="381"/>
      <c r="D614" s="458" t="s">
        <v>532</v>
      </c>
      <c r="E614" s="311"/>
      <c r="F614" s="311"/>
      <c r="G614" s="453"/>
      <c r="H614" s="5"/>
      <c r="I614" s="5"/>
      <c r="J614" s="12"/>
      <c r="K614" s="12"/>
      <c r="L614" s="12"/>
      <c r="M614" s="12"/>
      <c r="N614" s="12"/>
      <c r="O614" s="12"/>
      <c r="P614" s="12"/>
      <c r="Q614" s="12"/>
    </row>
    <row r="615" spans="1:17" ht="16.5" customHeight="1" hidden="1">
      <c r="A615" s="285"/>
      <c r="B615" s="285"/>
      <c r="C615" s="381"/>
      <c r="D615" s="458" t="s">
        <v>533</v>
      </c>
      <c r="E615" s="311"/>
      <c r="F615" s="311"/>
      <c r="G615" s="453"/>
      <c r="H615" s="5"/>
      <c r="I615" s="5"/>
      <c r="J615" s="12"/>
      <c r="K615" s="12"/>
      <c r="L615" s="12"/>
      <c r="M615" s="12"/>
      <c r="N615" s="12"/>
      <c r="O615" s="12"/>
      <c r="P615" s="12"/>
      <c r="Q615" s="12"/>
    </row>
    <row r="616" spans="1:17" ht="16.5" customHeight="1" hidden="1">
      <c r="A616" s="285"/>
      <c r="B616" s="285"/>
      <c r="C616" s="381"/>
      <c r="D616" s="458" t="s">
        <v>534</v>
      </c>
      <c r="E616" s="311"/>
      <c r="F616" s="311"/>
      <c r="G616" s="453"/>
      <c r="H616" s="5"/>
      <c r="I616" s="5"/>
      <c r="J616" s="12"/>
      <c r="K616" s="12"/>
      <c r="L616" s="12"/>
      <c r="M616" s="12"/>
      <c r="N616" s="12"/>
      <c r="O616" s="12"/>
      <c r="P616" s="12"/>
      <c r="Q616" s="12"/>
    </row>
    <row r="617" spans="1:17" ht="16.5" customHeight="1" hidden="1">
      <c r="A617" s="285"/>
      <c r="B617" s="285"/>
      <c r="C617" s="381"/>
      <c r="D617" s="458" t="s">
        <v>535</v>
      </c>
      <c r="E617" s="311"/>
      <c r="F617" s="311"/>
      <c r="G617" s="453"/>
      <c r="H617" s="5"/>
      <c r="I617" s="5"/>
      <c r="J617" s="12"/>
      <c r="K617" s="12"/>
      <c r="L617" s="12"/>
      <c r="M617" s="12"/>
      <c r="N617" s="12"/>
      <c r="O617" s="12"/>
      <c r="P617" s="12"/>
      <c r="Q617" s="12"/>
    </row>
    <row r="618" spans="1:17" ht="16.5" customHeight="1" hidden="1">
      <c r="A618" s="285"/>
      <c r="B618" s="285"/>
      <c r="C618" s="381"/>
      <c r="D618" s="458" t="s">
        <v>536</v>
      </c>
      <c r="E618" s="311"/>
      <c r="F618" s="311"/>
      <c r="G618" s="453"/>
      <c r="H618" s="5"/>
      <c r="I618" s="5"/>
      <c r="J618" s="12"/>
      <c r="K618" s="12"/>
      <c r="L618" s="12"/>
      <c r="M618" s="12"/>
      <c r="N618" s="12"/>
      <c r="O618" s="12"/>
      <c r="P618" s="12"/>
      <c r="Q618" s="12"/>
    </row>
    <row r="619" spans="1:17" ht="24" customHeight="1" hidden="1">
      <c r="A619" s="285"/>
      <c r="B619" s="285"/>
      <c r="C619" s="381"/>
      <c r="D619" s="458" t="s">
        <v>537</v>
      </c>
      <c r="E619" s="311"/>
      <c r="F619" s="311"/>
      <c r="G619" s="453"/>
      <c r="H619" s="5"/>
      <c r="I619" s="5"/>
      <c r="J619" s="12"/>
      <c r="K619" s="12"/>
      <c r="L619" s="12"/>
      <c r="M619" s="12"/>
      <c r="N619" s="12"/>
      <c r="O619" s="12"/>
      <c r="P619" s="12"/>
      <c r="Q619" s="12"/>
    </row>
    <row r="620" spans="1:17" ht="16.5" customHeight="1" hidden="1">
      <c r="A620" s="285"/>
      <c r="B620" s="285"/>
      <c r="C620" s="381"/>
      <c r="D620" s="458" t="s">
        <v>538</v>
      </c>
      <c r="E620" s="311"/>
      <c r="F620" s="311"/>
      <c r="G620" s="453"/>
      <c r="H620" s="5"/>
      <c r="I620" s="5"/>
      <c r="J620" s="12"/>
      <c r="K620" s="12"/>
      <c r="L620" s="12"/>
      <c r="M620" s="12"/>
      <c r="N620" s="12"/>
      <c r="O620" s="12"/>
      <c r="P620" s="12"/>
      <c r="Q620" s="12"/>
    </row>
    <row r="621" spans="1:17" ht="16.5" customHeight="1" hidden="1">
      <c r="A621" s="285"/>
      <c r="B621" s="285"/>
      <c r="C621" s="381"/>
      <c r="D621" s="458" t="s">
        <v>539</v>
      </c>
      <c r="E621" s="311"/>
      <c r="F621" s="311"/>
      <c r="G621" s="453"/>
      <c r="H621" s="5"/>
      <c r="I621" s="5"/>
      <c r="J621" s="12"/>
      <c r="K621" s="12"/>
      <c r="L621" s="12"/>
      <c r="M621" s="12"/>
      <c r="N621" s="12"/>
      <c r="O621" s="12"/>
      <c r="P621" s="12"/>
      <c r="Q621" s="12"/>
    </row>
    <row r="622" spans="1:17" ht="16.5" customHeight="1" hidden="1">
      <c r="A622" s="285"/>
      <c r="B622" s="285"/>
      <c r="C622" s="381"/>
      <c r="D622" s="458" t="s">
        <v>540</v>
      </c>
      <c r="E622" s="311"/>
      <c r="F622" s="311"/>
      <c r="G622" s="453"/>
      <c r="H622" s="5"/>
      <c r="I622" s="5"/>
      <c r="J622" s="12"/>
      <c r="K622" s="12"/>
      <c r="L622" s="12"/>
      <c r="M622" s="12"/>
      <c r="N622" s="12"/>
      <c r="O622" s="12"/>
      <c r="P622" s="12"/>
      <c r="Q622" s="12"/>
    </row>
    <row r="623" spans="1:17" ht="16.5" customHeight="1" hidden="1">
      <c r="A623" s="285"/>
      <c r="B623" s="285"/>
      <c r="C623" s="381"/>
      <c r="D623" s="458" t="s">
        <v>541</v>
      </c>
      <c r="E623" s="311"/>
      <c r="F623" s="311"/>
      <c r="G623" s="453"/>
      <c r="H623" s="5"/>
      <c r="I623" s="5"/>
      <c r="J623" s="12"/>
      <c r="K623" s="12"/>
      <c r="L623" s="12"/>
      <c r="M623" s="12"/>
      <c r="N623" s="12"/>
      <c r="O623" s="12"/>
      <c r="P623" s="12"/>
      <c r="Q623" s="12"/>
    </row>
    <row r="624" spans="1:17" ht="16.5" customHeight="1" hidden="1">
      <c r="A624" s="285"/>
      <c r="B624" s="285"/>
      <c r="C624" s="381"/>
      <c r="D624" s="458" t="s">
        <v>542</v>
      </c>
      <c r="E624" s="311"/>
      <c r="F624" s="311"/>
      <c r="G624" s="453"/>
      <c r="H624" s="5"/>
      <c r="I624" s="5"/>
      <c r="J624" s="12"/>
      <c r="K624" s="12"/>
      <c r="L624" s="12"/>
      <c r="M624" s="12"/>
      <c r="N624" s="12"/>
      <c r="O624" s="12"/>
      <c r="P624" s="12"/>
      <c r="Q624" s="12"/>
    </row>
    <row r="625" spans="1:17" ht="16.5" customHeight="1" hidden="1">
      <c r="A625" s="285"/>
      <c r="B625" s="285"/>
      <c r="C625" s="381"/>
      <c r="D625" s="458" t="s">
        <v>543</v>
      </c>
      <c r="E625" s="311"/>
      <c r="F625" s="311"/>
      <c r="G625" s="453"/>
      <c r="H625" s="5"/>
      <c r="I625" s="5"/>
      <c r="J625" s="12"/>
      <c r="K625" s="12"/>
      <c r="L625" s="12"/>
      <c r="M625" s="12"/>
      <c r="N625" s="12"/>
      <c r="O625" s="12"/>
      <c r="P625" s="12"/>
      <c r="Q625" s="12"/>
    </row>
    <row r="626" spans="1:17" ht="16.5" customHeight="1" hidden="1">
      <c r="A626" s="285"/>
      <c r="B626" s="285"/>
      <c r="C626" s="381"/>
      <c r="D626" s="458" t="s">
        <v>544</v>
      </c>
      <c r="E626" s="311"/>
      <c r="F626" s="311"/>
      <c r="G626" s="453"/>
      <c r="H626" s="5"/>
      <c r="I626" s="5"/>
      <c r="J626" s="12"/>
      <c r="K626" s="12"/>
      <c r="L626" s="12"/>
      <c r="M626" s="12"/>
      <c r="N626" s="12"/>
      <c r="O626" s="12"/>
      <c r="P626" s="12"/>
      <c r="Q626" s="12"/>
    </row>
    <row r="627" spans="1:17" ht="27" customHeight="1" hidden="1">
      <c r="A627" s="285"/>
      <c r="B627" s="285"/>
      <c r="C627" s="381"/>
      <c r="D627" s="458" t="s">
        <v>545</v>
      </c>
      <c r="E627" s="311"/>
      <c r="F627" s="311"/>
      <c r="G627" s="453"/>
      <c r="H627" s="5"/>
      <c r="I627" s="5"/>
      <c r="J627" s="12"/>
      <c r="K627" s="12"/>
      <c r="L627" s="12"/>
      <c r="M627" s="12"/>
      <c r="N627" s="12"/>
      <c r="O627" s="12"/>
      <c r="P627" s="12"/>
      <c r="Q627" s="12"/>
    </row>
    <row r="628" spans="1:17" ht="27.75" customHeight="1" hidden="1">
      <c r="A628" s="285"/>
      <c r="B628" s="285"/>
      <c r="C628" s="381"/>
      <c r="D628" s="458" t="s">
        <v>546</v>
      </c>
      <c r="E628" s="311"/>
      <c r="F628" s="311"/>
      <c r="G628" s="453"/>
      <c r="H628" s="5"/>
      <c r="I628" s="5"/>
      <c r="J628" s="12"/>
      <c r="K628" s="12"/>
      <c r="L628" s="12"/>
      <c r="M628" s="12"/>
      <c r="N628" s="12"/>
      <c r="O628" s="12"/>
      <c r="P628" s="12"/>
      <c r="Q628" s="12"/>
    </row>
    <row r="629" spans="1:17" ht="25.5" customHeight="1" hidden="1">
      <c r="A629" s="285"/>
      <c r="B629" s="285"/>
      <c r="C629" s="381"/>
      <c r="D629" s="458" t="s">
        <v>547</v>
      </c>
      <c r="E629" s="311"/>
      <c r="F629" s="311"/>
      <c r="G629" s="453"/>
      <c r="H629" s="5"/>
      <c r="I629" s="5"/>
      <c r="J629" s="12"/>
      <c r="K629" s="12"/>
      <c r="L629" s="12"/>
      <c r="M629" s="12"/>
      <c r="N629" s="12"/>
      <c r="O629" s="12"/>
      <c r="P629" s="12"/>
      <c r="Q629" s="12"/>
    </row>
    <row r="630" spans="1:17" ht="15" customHeight="1" hidden="1">
      <c r="A630" s="285"/>
      <c r="B630" s="285"/>
      <c r="C630" s="381"/>
      <c r="D630" s="458" t="s">
        <v>548</v>
      </c>
      <c r="E630" s="311"/>
      <c r="F630" s="311"/>
      <c r="G630" s="453"/>
      <c r="H630" s="5"/>
      <c r="I630" s="5"/>
      <c r="J630" s="12"/>
      <c r="K630" s="12"/>
      <c r="L630" s="12"/>
      <c r="M630" s="12"/>
      <c r="N630" s="12"/>
      <c r="O630" s="12"/>
      <c r="P630" s="12"/>
      <c r="Q630" s="12"/>
    </row>
    <row r="631" spans="1:17" ht="27.75" customHeight="1" hidden="1">
      <c r="A631" s="285"/>
      <c r="B631" s="285"/>
      <c r="C631" s="381"/>
      <c r="D631" s="458" t="s">
        <v>549</v>
      </c>
      <c r="E631" s="311"/>
      <c r="F631" s="311"/>
      <c r="G631" s="453"/>
      <c r="H631" s="5"/>
      <c r="I631" s="5"/>
      <c r="J631" s="12"/>
      <c r="K631" s="12"/>
      <c r="L631" s="12"/>
      <c r="M631" s="12"/>
      <c r="N631" s="12"/>
      <c r="O631" s="12"/>
      <c r="P631" s="12"/>
      <c r="Q631" s="12"/>
    </row>
    <row r="632" spans="1:17" ht="16.5" customHeight="1">
      <c r="A632" s="285"/>
      <c r="B632" s="285"/>
      <c r="C632" s="857" t="s">
        <v>550</v>
      </c>
      <c r="D632" s="867" t="s">
        <v>551</v>
      </c>
      <c r="E632" s="419"/>
      <c r="F632" s="311"/>
      <c r="G632" s="453"/>
      <c r="H632" s="5"/>
      <c r="I632" s="5"/>
      <c r="J632" s="12"/>
      <c r="K632" s="12"/>
      <c r="L632" s="12"/>
      <c r="M632" s="12"/>
      <c r="N632" s="12"/>
      <c r="O632" s="12"/>
      <c r="P632" s="12"/>
      <c r="Q632" s="12"/>
    </row>
    <row r="633" spans="1:17" ht="27" customHeight="1">
      <c r="A633" s="285"/>
      <c r="B633" s="285"/>
      <c r="C633" s="381" t="s">
        <v>552</v>
      </c>
      <c r="D633" s="258" t="s">
        <v>553</v>
      </c>
      <c r="E633" s="419"/>
      <c r="F633" s="311">
        <v>163621</v>
      </c>
      <c r="G633" s="453">
        <v>514</v>
      </c>
      <c r="H633" s="5">
        <v>121</v>
      </c>
      <c r="I633" s="5">
        <v>880697</v>
      </c>
      <c r="J633" s="12"/>
      <c r="K633" s="12"/>
      <c r="L633" s="12">
        <v>8491507</v>
      </c>
      <c r="M633" s="12">
        <v>1735794</v>
      </c>
      <c r="N633" s="12"/>
      <c r="O633" s="12"/>
      <c r="P633" s="12"/>
      <c r="Q633" s="12">
        <f aca="true" t="shared" si="37" ref="Q633:Q638">SUM(G633:P633)</f>
        <v>11108633</v>
      </c>
    </row>
    <row r="634" spans="1:17" ht="16.5" customHeight="1">
      <c r="A634" s="285"/>
      <c r="B634" s="285"/>
      <c r="C634" s="381" t="s">
        <v>554</v>
      </c>
      <c r="D634" s="385" t="s">
        <v>555</v>
      </c>
      <c r="E634" s="419"/>
      <c r="F634" s="311">
        <v>162687</v>
      </c>
      <c r="G634" s="453"/>
      <c r="H634" s="5"/>
      <c r="I634" s="5">
        <v>2451376</v>
      </c>
      <c r="J634" s="12"/>
      <c r="K634" s="12"/>
      <c r="L634" s="12">
        <v>7899716</v>
      </c>
      <c r="M634" s="12">
        <v>413993</v>
      </c>
      <c r="N634" s="12"/>
      <c r="O634" s="12"/>
      <c r="P634" s="12"/>
      <c r="Q634" s="12">
        <f t="shared" si="37"/>
        <v>10765085</v>
      </c>
    </row>
    <row r="635" spans="1:17" ht="27.75" customHeight="1">
      <c r="A635" s="285"/>
      <c r="B635" s="285"/>
      <c r="C635" s="381" t="s">
        <v>556</v>
      </c>
      <c r="D635" s="258" t="s">
        <v>557</v>
      </c>
      <c r="E635" s="419"/>
      <c r="F635" s="311">
        <v>163702</v>
      </c>
      <c r="G635" s="453"/>
      <c r="H635" s="5"/>
      <c r="I635" s="5">
        <v>327153</v>
      </c>
      <c r="J635" s="12"/>
      <c r="K635" s="12"/>
      <c r="L635" s="12">
        <v>1249681</v>
      </c>
      <c r="M635" s="12"/>
      <c r="N635" s="12"/>
      <c r="O635" s="12"/>
      <c r="P635" s="12"/>
      <c r="Q635" s="12">
        <f t="shared" si="37"/>
        <v>1576834</v>
      </c>
    </row>
    <row r="636" spans="1:17" ht="27.75" customHeight="1">
      <c r="A636" s="285"/>
      <c r="B636" s="285"/>
      <c r="C636" s="381" t="s">
        <v>558</v>
      </c>
      <c r="D636" s="258" t="s">
        <v>559</v>
      </c>
      <c r="E636" s="419"/>
      <c r="F636" s="311">
        <v>162677</v>
      </c>
      <c r="G636" s="453"/>
      <c r="H636" s="5"/>
      <c r="I636" s="5"/>
      <c r="J636" s="12"/>
      <c r="K636" s="12">
        <v>65858</v>
      </c>
      <c r="L636" s="12"/>
      <c r="M636" s="12"/>
      <c r="N636" s="12"/>
      <c r="O636" s="12"/>
      <c r="P636" s="12"/>
      <c r="Q636" s="12">
        <f t="shared" si="37"/>
        <v>65858</v>
      </c>
    </row>
    <row r="637" spans="1:17" ht="27.75" customHeight="1">
      <c r="A637" s="285"/>
      <c r="B637" s="285"/>
      <c r="C637" s="381" t="s">
        <v>560</v>
      </c>
      <c r="D637" s="258" t="s">
        <v>561</v>
      </c>
      <c r="E637" s="828"/>
      <c r="F637" s="311">
        <v>163641</v>
      </c>
      <c r="G637" s="453"/>
      <c r="H637" s="5"/>
      <c r="I637" s="5"/>
      <c r="J637" s="12"/>
      <c r="K637" s="12"/>
      <c r="L637" s="12"/>
      <c r="M637" s="12">
        <v>255358</v>
      </c>
      <c r="N637" s="12"/>
      <c r="O637" s="12"/>
      <c r="P637" s="12"/>
      <c r="Q637" s="12">
        <f t="shared" si="37"/>
        <v>255358</v>
      </c>
    </row>
    <row r="638" spans="1:17" ht="27.75" customHeight="1">
      <c r="A638" s="285"/>
      <c r="B638" s="285"/>
      <c r="C638" s="381" t="s">
        <v>562</v>
      </c>
      <c r="D638" s="865" t="s">
        <v>563</v>
      </c>
      <c r="E638" s="828"/>
      <c r="F638" s="311">
        <v>163644</v>
      </c>
      <c r="G638" s="453"/>
      <c r="H638" s="5"/>
      <c r="I638" s="5">
        <v>6801</v>
      </c>
      <c r="J638" s="12"/>
      <c r="K638" s="12"/>
      <c r="L638" s="12">
        <v>707144</v>
      </c>
      <c r="M638" s="12"/>
      <c r="N638" s="12"/>
      <c r="O638" s="12"/>
      <c r="P638" s="12"/>
      <c r="Q638" s="12">
        <f t="shared" si="37"/>
        <v>713945</v>
      </c>
    </row>
    <row r="639" spans="1:17" ht="20.25" customHeight="1">
      <c r="A639" s="285"/>
      <c r="B639" s="285"/>
      <c r="C639" s="857" t="s">
        <v>564</v>
      </c>
      <c r="D639" s="868" t="s">
        <v>565</v>
      </c>
      <c r="E639" s="419"/>
      <c r="F639" s="311"/>
      <c r="G639" s="453"/>
      <c r="H639" s="5"/>
      <c r="I639" s="5"/>
      <c r="J639" s="12"/>
      <c r="K639" s="12"/>
      <c r="L639" s="12"/>
      <c r="M639" s="12"/>
      <c r="N639" s="12"/>
      <c r="O639" s="12"/>
      <c r="P639" s="12"/>
      <c r="Q639" s="12"/>
    </row>
    <row r="640" spans="1:17" ht="18.75" customHeight="1">
      <c r="A640" s="285"/>
      <c r="B640" s="285"/>
      <c r="C640" s="857"/>
      <c r="D640" s="374" t="s">
        <v>1368</v>
      </c>
      <c r="E640" s="419"/>
      <c r="F640" s="311"/>
      <c r="G640" s="453"/>
      <c r="H640" s="5"/>
      <c r="I640" s="5"/>
      <c r="J640" s="12"/>
      <c r="K640" s="12"/>
      <c r="L640" s="12"/>
      <c r="M640" s="12"/>
      <c r="N640" s="12"/>
      <c r="O640" s="12"/>
      <c r="P640" s="12"/>
      <c r="Q640" s="12"/>
    </row>
    <row r="641" spans="1:17" ht="27.75" customHeight="1">
      <c r="A641" s="285"/>
      <c r="B641" s="285"/>
      <c r="C641" s="363" t="s">
        <v>566</v>
      </c>
      <c r="D641" s="258" t="s">
        <v>826</v>
      </c>
      <c r="E641" s="828"/>
      <c r="F641" s="311">
        <v>163643</v>
      </c>
      <c r="G641" s="453">
        <v>1692</v>
      </c>
      <c r="H641" s="5">
        <v>330</v>
      </c>
      <c r="I641" s="5">
        <v>2456</v>
      </c>
      <c r="J641" s="12"/>
      <c r="K641" s="12"/>
      <c r="L641" s="12"/>
      <c r="M641" s="12"/>
      <c r="N641" s="12"/>
      <c r="O641" s="12"/>
      <c r="P641" s="12"/>
      <c r="Q641" s="12">
        <f aca="true" t="shared" si="38" ref="Q641:Q647">SUM(G641:P641)</f>
        <v>4478</v>
      </c>
    </row>
    <row r="642" spans="1:17" ht="39.75" customHeight="1">
      <c r="A642" s="285"/>
      <c r="B642" s="285"/>
      <c r="C642" s="363" t="s">
        <v>567</v>
      </c>
      <c r="D642" s="258" t="s">
        <v>568</v>
      </c>
      <c r="E642" s="828"/>
      <c r="F642" s="311">
        <v>163645</v>
      </c>
      <c r="G642" s="453">
        <v>418</v>
      </c>
      <c r="H642" s="5">
        <v>82</v>
      </c>
      <c r="I642" s="5">
        <v>18547</v>
      </c>
      <c r="J642" s="12"/>
      <c r="K642" s="12"/>
      <c r="L642" s="12"/>
      <c r="M642" s="12"/>
      <c r="N642" s="12"/>
      <c r="O642" s="12"/>
      <c r="P642" s="12"/>
      <c r="Q642" s="12">
        <f t="shared" si="38"/>
        <v>19047</v>
      </c>
    </row>
    <row r="643" spans="1:17" ht="27.75" customHeight="1">
      <c r="A643" s="285"/>
      <c r="B643" s="285"/>
      <c r="C643" s="363" t="s">
        <v>569</v>
      </c>
      <c r="D643" s="262" t="s">
        <v>1048</v>
      </c>
      <c r="E643" s="419"/>
      <c r="F643" s="311">
        <v>163700</v>
      </c>
      <c r="G643" s="453">
        <v>13421</v>
      </c>
      <c r="H643" s="5">
        <v>2990</v>
      </c>
      <c r="I643" s="5">
        <v>19575</v>
      </c>
      <c r="J643" s="12"/>
      <c r="K643" s="12"/>
      <c r="L643" s="12"/>
      <c r="M643" s="12"/>
      <c r="N643" s="12"/>
      <c r="O643" s="12"/>
      <c r="P643" s="12"/>
      <c r="Q643" s="12">
        <f t="shared" si="38"/>
        <v>35986</v>
      </c>
    </row>
    <row r="644" spans="1:17" ht="17.25" customHeight="1">
      <c r="A644" s="285"/>
      <c r="B644" s="285"/>
      <c r="C644" s="363" t="s">
        <v>570</v>
      </c>
      <c r="D644" s="258" t="s">
        <v>1110</v>
      </c>
      <c r="E644" s="828"/>
      <c r="F644" s="311">
        <v>162607</v>
      </c>
      <c r="G644" s="453">
        <v>2213</v>
      </c>
      <c r="H644" s="5">
        <v>544</v>
      </c>
      <c r="I644" s="5">
        <v>1570</v>
      </c>
      <c r="J644" s="12"/>
      <c r="K644" s="12"/>
      <c r="L644" s="12">
        <v>1007</v>
      </c>
      <c r="M644" s="12"/>
      <c r="N644" s="12"/>
      <c r="O644" s="12"/>
      <c r="P644" s="12"/>
      <c r="Q644" s="12">
        <f t="shared" si="38"/>
        <v>5334</v>
      </c>
    </row>
    <row r="645" spans="1:17" ht="18.75" customHeight="1">
      <c r="A645" s="285"/>
      <c r="B645" s="285"/>
      <c r="C645" s="858" t="s">
        <v>571</v>
      </c>
      <c r="D645" s="868" t="s">
        <v>572</v>
      </c>
      <c r="E645" s="419"/>
      <c r="F645" s="311"/>
      <c r="G645" s="453"/>
      <c r="H645" s="5"/>
      <c r="I645" s="5"/>
      <c r="J645" s="12"/>
      <c r="K645" s="12"/>
      <c r="L645" s="12"/>
      <c r="M645" s="12"/>
      <c r="N645" s="12"/>
      <c r="O645" s="12"/>
      <c r="P645" s="12"/>
      <c r="Q645" s="12"/>
    </row>
    <row r="646" spans="1:17" ht="18.75" customHeight="1">
      <c r="A646" s="285"/>
      <c r="B646" s="285"/>
      <c r="C646" s="858" t="s">
        <v>573</v>
      </c>
      <c r="D646" s="258" t="s">
        <v>574</v>
      </c>
      <c r="E646" s="419"/>
      <c r="F646" s="311">
        <v>162944</v>
      </c>
      <c r="G646" s="453"/>
      <c r="H646" s="5"/>
      <c r="I646" s="5"/>
      <c r="J646" s="12"/>
      <c r="K646" s="12"/>
      <c r="L646" s="12"/>
      <c r="M646" s="12">
        <v>6500</v>
      </c>
      <c r="N646" s="12"/>
      <c r="O646" s="12"/>
      <c r="P646" s="12"/>
      <c r="Q646" s="12">
        <f t="shared" si="38"/>
        <v>6500</v>
      </c>
    </row>
    <row r="647" spans="1:17" ht="18.75" customHeight="1">
      <c r="A647" s="285"/>
      <c r="B647" s="285"/>
      <c r="C647" s="858" t="s">
        <v>575</v>
      </c>
      <c r="D647" s="262" t="s">
        <v>576</v>
      </c>
      <c r="E647" s="419"/>
      <c r="F647" s="311">
        <v>162638</v>
      </c>
      <c r="G647" s="453"/>
      <c r="H647" s="5"/>
      <c r="I647" s="5"/>
      <c r="J647" s="12"/>
      <c r="K647" s="12"/>
      <c r="L647" s="12">
        <v>10000</v>
      </c>
      <c r="M647" s="12"/>
      <c r="N647" s="12"/>
      <c r="O647" s="12"/>
      <c r="P647" s="12"/>
      <c r="Q647" s="12">
        <f t="shared" si="38"/>
        <v>10000</v>
      </c>
    </row>
    <row r="648" spans="1:17" ht="20.25" customHeight="1">
      <c r="A648" s="285"/>
      <c r="B648" s="285"/>
      <c r="C648" s="460"/>
      <c r="D648" s="374" t="s">
        <v>1368</v>
      </c>
      <c r="E648" s="419"/>
      <c r="F648" s="311"/>
      <c r="G648" s="453"/>
      <c r="H648" s="5"/>
      <c r="I648" s="5"/>
      <c r="J648" s="12"/>
      <c r="K648" s="12"/>
      <c r="L648" s="12"/>
      <c r="M648" s="12"/>
      <c r="N648" s="12"/>
      <c r="O648" s="12"/>
      <c r="P648" s="12"/>
      <c r="Q648" s="12"/>
    </row>
    <row r="649" spans="1:17" ht="24.75" customHeight="1">
      <c r="A649" s="285"/>
      <c r="B649" s="285"/>
      <c r="C649" s="381" t="s">
        <v>577</v>
      </c>
      <c r="D649" s="258" t="s">
        <v>578</v>
      </c>
      <c r="E649" s="419"/>
      <c r="F649" s="311">
        <v>162640</v>
      </c>
      <c r="G649" s="453"/>
      <c r="H649" s="5"/>
      <c r="I649" s="5">
        <v>183429</v>
      </c>
      <c r="J649" s="12"/>
      <c r="K649" s="12"/>
      <c r="L649" s="12"/>
      <c r="M649" s="12"/>
      <c r="N649" s="12"/>
      <c r="O649" s="12"/>
      <c r="P649" s="12"/>
      <c r="Q649" s="12">
        <f aca="true" t="shared" si="39" ref="Q649:Q654">SUM(G649:P649)</f>
        <v>183429</v>
      </c>
    </row>
    <row r="650" spans="1:17" ht="36" customHeight="1">
      <c r="A650" s="285"/>
      <c r="B650" s="285"/>
      <c r="C650" s="381" t="s">
        <v>579</v>
      </c>
      <c r="D650" s="315" t="s">
        <v>580</v>
      </c>
      <c r="E650" s="419" t="s">
        <v>53</v>
      </c>
      <c r="F650" s="311">
        <v>162702</v>
      </c>
      <c r="G650" s="453"/>
      <c r="H650" s="5"/>
      <c r="I650" s="5"/>
      <c r="J650" s="12"/>
      <c r="K650" s="12"/>
      <c r="L650" s="12">
        <v>17924</v>
      </c>
      <c r="M650" s="12"/>
      <c r="N650" s="12"/>
      <c r="O650" s="12"/>
      <c r="P650" s="12"/>
      <c r="Q650" s="12">
        <f t="shared" si="39"/>
        <v>17924</v>
      </c>
    </row>
    <row r="651" spans="1:17" ht="24.75" customHeight="1">
      <c r="A651" s="285"/>
      <c r="B651" s="285"/>
      <c r="C651" s="381" t="s">
        <v>581</v>
      </c>
      <c r="D651" s="262" t="s">
        <v>582</v>
      </c>
      <c r="E651" s="419"/>
      <c r="F651" s="311">
        <v>162633</v>
      </c>
      <c r="G651" s="453"/>
      <c r="H651" s="5"/>
      <c r="I651" s="5">
        <v>5130</v>
      </c>
      <c r="J651" s="12"/>
      <c r="K651" s="12"/>
      <c r="L651" s="12">
        <v>20904</v>
      </c>
      <c r="M651" s="12"/>
      <c r="N651" s="12"/>
      <c r="O651" s="12"/>
      <c r="P651" s="12"/>
      <c r="Q651" s="12">
        <f t="shared" si="39"/>
        <v>26034</v>
      </c>
    </row>
    <row r="652" spans="1:17" ht="16.5" customHeight="1">
      <c r="A652" s="285"/>
      <c r="B652" s="285"/>
      <c r="C652" s="381" t="s">
        <v>583</v>
      </c>
      <c r="D652" s="262" t="s">
        <v>584</v>
      </c>
      <c r="E652" s="419"/>
      <c r="F652" s="311">
        <v>162634</v>
      </c>
      <c r="G652" s="453"/>
      <c r="H652" s="5"/>
      <c r="I652" s="5">
        <v>953</v>
      </c>
      <c r="J652" s="12"/>
      <c r="K652" s="12"/>
      <c r="L652" s="12"/>
      <c r="M652" s="12"/>
      <c r="N652" s="12"/>
      <c r="O652" s="12"/>
      <c r="P652" s="12"/>
      <c r="Q652" s="12">
        <f t="shared" si="39"/>
        <v>953</v>
      </c>
    </row>
    <row r="653" spans="1:17" ht="34.5" customHeight="1">
      <c r="A653" s="285"/>
      <c r="B653" s="285"/>
      <c r="C653" s="381" t="s">
        <v>585</v>
      </c>
      <c r="D653" s="262" t="s">
        <v>586</v>
      </c>
      <c r="E653" s="419" t="s">
        <v>53</v>
      </c>
      <c r="F653" s="311">
        <v>163631</v>
      </c>
      <c r="G653" s="453"/>
      <c r="H653" s="5"/>
      <c r="I653" s="5"/>
      <c r="J653" s="12"/>
      <c r="K653" s="12"/>
      <c r="L653" s="12">
        <v>47000</v>
      </c>
      <c r="M653" s="12"/>
      <c r="N653" s="12"/>
      <c r="O653" s="12"/>
      <c r="P653" s="12"/>
      <c r="Q653" s="12">
        <f t="shared" si="39"/>
        <v>47000</v>
      </c>
    </row>
    <row r="654" spans="1:17" ht="39" customHeight="1">
      <c r="A654" s="285"/>
      <c r="B654" s="285"/>
      <c r="C654" s="381" t="s">
        <v>587</v>
      </c>
      <c r="D654" s="262" t="s">
        <v>588</v>
      </c>
      <c r="E654" s="419"/>
      <c r="F654" s="311">
        <v>163605</v>
      </c>
      <c r="G654" s="453"/>
      <c r="H654" s="5"/>
      <c r="I654" s="5"/>
      <c r="J654" s="12"/>
      <c r="K654" s="12"/>
      <c r="L654" s="12">
        <v>9779</v>
      </c>
      <c r="M654" s="12"/>
      <c r="N654" s="12"/>
      <c r="O654" s="12"/>
      <c r="P654" s="12"/>
      <c r="Q654" s="12">
        <f t="shared" si="39"/>
        <v>9779</v>
      </c>
    </row>
    <row r="655" spans="1:17" ht="13.5" customHeight="1">
      <c r="A655" s="434"/>
      <c r="B655" s="434"/>
      <c r="C655" s="435"/>
      <c r="D655" s="461" t="s">
        <v>589</v>
      </c>
      <c r="E655" s="462"/>
      <c r="F655" s="376"/>
      <c r="G655" s="377">
        <f aca="true" t="shared" si="40" ref="G655:Q655">SUM(G479:G654)</f>
        <v>54181</v>
      </c>
      <c r="H655" s="377">
        <f t="shared" si="40"/>
        <v>12770</v>
      </c>
      <c r="I655" s="377">
        <f t="shared" si="40"/>
        <v>6309855</v>
      </c>
      <c r="J655" s="377">
        <f t="shared" si="40"/>
        <v>0</v>
      </c>
      <c r="K655" s="377">
        <f t="shared" si="40"/>
        <v>67813</v>
      </c>
      <c r="L655" s="377">
        <f t="shared" si="40"/>
        <v>26688711</v>
      </c>
      <c r="M655" s="377">
        <f t="shared" si="40"/>
        <v>5152151</v>
      </c>
      <c r="N655" s="377">
        <f t="shared" si="40"/>
        <v>2000</v>
      </c>
      <c r="O655" s="377">
        <f t="shared" si="40"/>
        <v>0</v>
      </c>
      <c r="P655" s="377">
        <f t="shared" si="40"/>
        <v>0</v>
      </c>
      <c r="Q655" s="377">
        <f t="shared" si="40"/>
        <v>38287481</v>
      </c>
    </row>
    <row r="656" spans="1:17" ht="15" customHeight="1">
      <c r="A656" s="285">
        <v>1</v>
      </c>
      <c r="B656" s="285">
        <v>17</v>
      </c>
      <c r="C656" s="302"/>
      <c r="D656" s="367" t="s">
        <v>590</v>
      </c>
      <c r="E656" s="311"/>
      <c r="F656" s="12"/>
      <c r="G656" s="12"/>
      <c r="H656" s="5"/>
      <c r="I656" s="5"/>
      <c r="J656" s="5"/>
      <c r="K656" s="5"/>
      <c r="L656" s="5"/>
      <c r="M656" s="12"/>
      <c r="N656" s="12"/>
      <c r="O656" s="12"/>
      <c r="P656" s="12"/>
      <c r="Q656" s="12"/>
    </row>
    <row r="657" spans="1:17" ht="15" customHeight="1">
      <c r="A657" s="285"/>
      <c r="B657" s="285"/>
      <c r="C657" s="302"/>
      <c r="D657" s="264" t="s">
        <v>1207</v>
      </c>
      <c r="E657" s="314"/>
      <c r="F657" s="294"/>
      <c r="G657" s="12"/>
      <c r="H657" s="5"/>
      <c r="I657" s="5"/>
      <c r="J657" s="5"/>
      <c r="K657" s="5"/>
      <c r="L657" s="5"/>
      <c r="M657" s="12"/>
      <c r="N657" s="12"/>
      <c r="O657" s="12"/>
      <c r="P657" s="12"/>
      <c r="Q657" s="12"/>
    </row>
    <row r="658" spans="1:17" ht="15" customHeight="1">
      <c r="A658" s="285"/>
      <c r="B658" s="285"/>
      <c r="C658" s="302"/>
      <c r="D658" s="374" t="s">
        <v>591</v>
      </c>
      <c r="E658" s="12">
        <v>1</v>
      </c>
      <c r="F658" s="12">
        <v>171905</v>
      </c>
      <c r="G658" s="12"/>
      <c r="H658" s="5"/>
      <c r="I658" s="12">
        <v>7556</v>
      </c>
      <c r="J658" s="5"/>
      <c r="K658" s="5"/>
      <c r="L658" s="5"/>
      <c r="M658" s="12"/>
      <c r="N658" s="12"/>
      <c r="O658" s="12"/>
      <c r="P658" s="12"/>
      <c r="Q658" s="12">
        <f aca="true" t="shared" si="41" ref="Q658:Q665">SUM(G658:P658)</f>
        <v>7556</v>
      </c>
    </row>
    <row r="659" spans="1:17" ht="15" customHeight="1">
      <c r="A659" s="285"/>
      <c r="B659" s="285"/>
      <c r="C659" s="302"/>
      <c r="D659" s="374" t="s">
        <v>592</v>
      </c>
      <c r="E659" s="12">
        <v>1</v>
      </c>
      <c r="F659" s="12">
        <v>171903</v>
      </c>
      <c r="G659" s="12"/>
      <c r="H659" s="5"/>
      <c r="I659" s="12">
        <v>500</v>
      </c>
      <c r="J659" s="5"/>
      <c r="K659" s="5"/>
      <c r="L659" s="5"/>
      <c r="M659" s="12"/>
      <c r="N659" s="12"/>
      <c r="O659" s="12"/>
      <c r="P659" s="12"/>
      <c r="Q659" s="12">
        <f t="shared" si="41"/>
        <v>500</v>
      </c>
    </row>
    <row r="660" spans="1:17" ht="15" customHeight="1">
      <c r="A660" s="285"/>
      <c r="B660" s="285"/>
      <c r="C660" s="302"/>
      <c r="D660" s="374" t="s">
        <v>593</v>
      </c>
      <c r="E660" s="294">
        <v>1</v>
      </c>
      <c r="F660" s="12">
        <v>171920</v>
      </c>
      <c r="G660" s="12"/>
      <c r="H660" s="5"/>
      <c r="I660" s="12">
        <v>5899</v>
      </c>
      <c r="J660" s="5"/>
      <c r="K660" s="5"/>
      <c r="L660" s="5"/>
      <c r="M660" s="12"/>
      <c r="N660" s="12"/>
      <c r="O660" s="12"/>
      <c r="P660" s="12"/>
      <c r="Q660" s="12">
        <f t="shared" si="41"/>
        <v>5899</v>
      </c>
    </row>
    <row r="661" spans="1:17" ht="15" customHeight="1">
      <c r="A661" s="285"/>
      <c r="B661" s="285"/>
      <c r="C661" s="302"/>
      <c r="D661" s="262" t="s">
        <v>594</v>
      </c>
      <c r="E661" s="255">
        <v>1</v>
      </c>
      <c r="F661" s="12">
        <v>171956</v>
      </c>
      <c r="G661" s="12"/>
      <c r="H661" s="5"/>
      <c r="I661" s="12">
        <v>4118</v>
      </c>
      <c r="J661" s="5"/>
      <c r="K661" s="5"/>
      <c r="L661" s="5"/>
      <c r="M661" s="12"/>
      <c r="N661" s="12"/>
      <c r="O661" s="12"/>
      <c r="P661" s="12"/>
      <c r="Q661" s="12">
        <f t="shared" si="41"/>
        <v>4118</v>
      </c>
    </row>
    <row r="662" spans="1:17" ht="15" customHeight="1">
      <c r="A662" s="285"/>
      <c r="B662" s="285"/>
      <c r="C662" s="302"/>
      <c r="D662" s="262" t="s">
        <v>595</v>
      </c>
      <c r="E662" s="255">
        <v>1</v>
      </c>
      <c r="F662" s="12">
        <v>171958</v>
      </c>
      <c r="G662" s="12"/>
      <c r="H662" s="5"/>
      <c r="I662" s="12">
        <v>500</v>
      </c>
      <c r="J662" s="5"/>
      <c r="K662" s="5"/>
      <c r="L662" s="5"/>
      <c r="M662" s="12"/>
      <c r="N662" s="12"/>
      <c r="O662" s="12"/>
      <c r="P662" s="12"/>
      <c r="Q662" s="12">
        <f t="shared" si="41"/>
        <v>500</v>
      </c>
    </row>
    <row r="663" spans="1:17" ht="15" customHeight="1">
      <c r="A663" s="285"/>
      <c r="B663" s="285"/>
      <c r="C663" s="302"/>
      <c r="D663" s="262" t="s">
        <v>596</v>
      </c>
      <c r="E663" s="255">
        <v>1</v>
      </c>
      <c r="F663" s="12">
        <v>171904</v>
      </c>
      <c r="G663" s="12"/>
      <c r="H663" s="5"/>
      <c r="I663" s="12">
        <v>2000</v>
      </c>
      <c r="J663" s="5"/>
      <c r="K663" s="5"/>
      <c r="L663" s="5"/>
      <c r="M663" s="12"/>
      <c r="N663" s="12"/>
      <c r="O663" s="12"/>
      <c r="P663" s="12"/>
      <c r="Q663" s="12">
        <f t="shared" si="41"/>
        <v>2000</v>
      </c>
    </row>
    <row r="664" spans="1:17" ht="15" customHeight="1">
      <c r="A664" s="285"/>
      <c r="B664" s="285"/>
      <c r="C664" s="302"/>
      <c r="D664" s="374" t="s">
        <v>597</v>
      </c>
      <c r="E664" s="12">
        <v>1</v>
      </c>
      <c r="F664" s="12">
        <v>171902</v>
      </c>
      <c r="G664" s="12"/>
      <c r="H664" s="5"/>
      <c r="I664" s="12">
        <v>13406</v>
      </c>
      <c r="J664" s="5"/>
      <c r="K664" s="5"/>
      <c r="L664" s="5"/>
      <c r="M664" s="12"/>
      <c r="N664" s="12"/>
      <c r="O664" s="12"/>
      <c r="P664" s="12"/>
      <c r="Q664" s="12">
        <f t="shared" si="41"/>
        <v>13406</v>
      </c>
    </row>
    <row r="665" spans="1:17" ht="15" customHeight="1">
      <c r="A665" s="285"/>
      <c r="B665" s="285"/>
      <c r="C665" s="302"/>
      <c r="D665" s="374" t="s">
        <v>598</v>
      </c>
      <c r="E665" s="12">
        <v>1</v>
      </c>
      <c r="F665" s="12">
        <v>171925</v>
      </c>
      <c r="G665" s="12"/>
      <c r="H665" s="5"/>
      <c r="I665" s="12">
        <v>500</v>
      </c>
      <c r="J665" s="5"/>
      <c r="K665" s="5"/>
      <c r="L665" s="5"/>
      <c r="M665" s="12"/>
      <c r="N665" s="12"/>
      <c r="O665" s="12"/>
      <c r="P665" s="12"/>
      <c r="Q665" s="12">
        <f t="shared" si="41"/>
        <v>500</v>
      </c>
    </row>
    <row r="666" spans="1:17" ht="15" customHeight="1">
      <c r="A666" s="285"/>
      <c r="B666" s="285"/>
      <c r="C666" s="285"/>
      <c r="D666" s="267" t="s">
        <v>599</v>
      </c>
      <c r="E666" s="311"/>
      <c r="F666" s="12"/>
      <c r="G666" s="12"/>
      <c r="H666" s="5"/>
      <c r="I666" s="12"/>
      <c r="J666" s="5"/>
      <c r="K666" s="5"/>
      <c r="L666" s="5"/>
      <c r="M666" s="12"/>
      <c r="N666" s="12"/>
      <c r="O666" s="12"/>
      <c r="P666" s="12"/>
      <c r="Q666" s="12"/>
    </row>
    <row r="667" spans="1:17" ht="15" customHeight="1">
      <c r="A667" s="285"/>
      <c r="B667" s="285"/>
      <c r="C667" s="285"/>
      <c r="D667" s="629" t="s">
        <v>600</v>
      </c>
      <c r="E667" s="311">
        <v>1</v>
      </c>
      <c r="F667" s="12">
        <v>171954</v>
      </c>
      <c r="G667" s="12"/>
      <c r="H667" s="5"/>
      <c r="I667" s="12">
        <v>500</v>
      </c>
      <c r="J667" s="5"/>
      <c r="K667" s="5"/>
      <c r="L667" s="5"/>
      <c r="M667" s="12"/>
      <c r="N667" s="12"/>
      <c r="O667" s="12"/>
      <c r="P667" s="12"/>
      <c r="Q667" s="12">
        <f>SUM(G667:P667)</f>
        <v>500</v>
      </c>
    </row>
    <row r="668" spans="1:17" ht="15" customHeight="1">
      <c r="A668" s="306"/>
      <c r="B668" s="306"/>
      <c r="C668" s="307"/>
      <c r="D668" s="269" t="s">
        <v>601</v>
      </c>
      <c r="E668" s="309"/>
      <c r="F668" s="91"/>
      <c r="G668" s="91">
        <f aca="true" t="shared" si="42" ref="G668:Q668">SUM(G657:G667)</f>
        <v>0</v>
      </c>
      <c r="H668" s="91">
        <f t="shared" si="42"/>
        <v>0</v>
      </c>
      <c r="I668" s="91">
        <f t="shared" si="42"/>
        <v>34979</v>
      </c>
      <c r="J668" s="91">
        <f t="shared" si="42"/>
        <v>0</v>
      </c>
      <c r="K668" s="91">
        <f t="shared" si="42"/>
        <v>0</v>
      </c>
      <c r="L668" s="91">
        <f t="shared" si="42"/>
        <v>0</v>
      </c>
      <c r="M668" s="91">
        <f t="shared" si="42"/>
        <v>0</v>
      </c>
      <c r="N668" s="91">
        <f t="shared" si="42"/>
        <v>0</v>
      </c>
      <c r="O668" s="91">
        <f t="shared" si="42"/>
        <v>0</v>
      </c>
      <c r="P668" s="91">
        <f t="shared" si="42"/>
        <v>0</v>
      </c>
      <c r="Q668" s="91">
        <f t="shared" si="42"/>
        <v>34979</v>
      </c>
    </row>
    <row r="669" spans="1:17" ht="13.5" customHeight="1">
      <c r="A669" s="256"/>
      <c r="B669" s="256"/>
      <c r="C669" s="345"/>
      <c r="D669" s="378" t="s">
        <v>602</v>
      </c>
      <c r="E669" s="14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</row>
    <row r="670" spans="1:17" ht="27.75" customHeight="1">
      <c r="A670" s="256"/>
      <c r="B670" s="256"/>
      <c r="C670" s="302" t="s">
        <v>972</v>
      </c>
      <c r="D670" s="463" t="s">
        <v>603</v>
      </c>
      <c r="E670" s="464"/>
      <c r="F670" s="465">
        <v>171980</v>
      </c>
      <c r="G670" s="13"/>
      <c r="H670" s="13"/>
      <c r="I670" s="13"/>
      <c r="J670" s="13"/>
      <c r="K670" s="13"/>
      <c r="L670" s="12"/>
      <c r="M670" s="12"/>
      <c r="N670" s="12">
        <v>30000</v>
      </c>
      <c r="O670" s="12"/>
      <c r="P670" s="12"/>
      <c r="Q670" s="12">
        <f>SUM(G670:P670)</f>
        <v>30000</v>
      </c>
    </row>
    <row r="671" spans="1:17" ht="18" customHeight="1">
      <c r="A671" s="256"/>
      <c r="B671" s="256"/>
      <c r="C671" s="302" t="s">
        <v>971</v>
      </c>
      <c r="D671" s="260" t="s">
        <v>802</v>
      </c>
      <c r="E671" s="466"/>
      <c r="F671" s="12">
        <v>172958</v>
      </c>
      <c r="G671" s="15"/>
      <c r="H671" s="15"/>
      <c r="I671" s="96">
        <v>2000</v>
      </c>
      <c r="J671" s="96"/>
      <c r="K671" s="96"/>
      <c r="L671" s="96">
        <v>10000</v>
      </c>
      <c r="M671" s="15"/>
      <c r="N671" s="15"/>
      <c r="O671" s="15"/>
      <c r="P671" s="15"/>
      <c r="Q671" s="15">
        <f>SUM(G671:P671)</f>
        <v>12000</v>
      </c>
    </row>
    <row r="672" spans="1:17" ht="30.75" customHeight="1">
      <c r="A672" s="256"/>
      <c r="B672" s="256"/>
      <c r="C672" s="302" t="s">
        <v>973</v>
      </c>
      <c r="D672" s="257" t="s">
        <v>604</v>
      </c>
      <c r="E672" s="466"/>
      <c r="F672" s="12">
        <v>174904</v>
      </c>
      <c r="G672" s="15"/>
      <c r="H672" s="15"/>
      <c r="I672" s="15"/>
      <c r="J672" s="15"/>
      <c r="K672" s="15"/>
      <c r="L672" s="15"/>
      <c r="M672" s="15"/>
      <c r="N672" s="15">
        <v>75</v>
      </c>
      <c r="O672" s="15"/>
      <c r="P672" s="15"/>
      <c r="Q672" s="15">
        <f>SUM(G672:P672)</f>
        <v>75</v>
      </c>
    </row>
    <row r="673" spans="1:17" ht="15.75" customHeight="1">
      <c r="A673" s="256"/>
      <c r="B673" s="256"/>
      <c r="C673" s="302"/>
      <c r="D673" s="374" t="s">
        <v>1368</v>
      </c>
      <c r="E673" s="464"/>
      <c r="F673" s="465">
        <v>172952</v>
      </c>
      <c r="G673" s="13"/>
      <c r="H673" s="13"/>
      <c r="I673" s="13"/>
      <c r="J673" s="13"/>
      <c r="K673" s="13"/>
      <c r="L673" s="12"/>
      <c r="M673" s="12"/>
      <c r="N673" s="12"/>
      <c r="O673" s="12"/>
      <c r="P673" s="12"/>
      <c r="Q673" s="12"/>
    </row>
    <row r="674" spans="1:17" ht="24.75" customHeight="1">
      <c r="A674" s="256"/>
      <c r="B674" s="256"/>
      <c r="C674" s="302" t="s">
        <v>1369</v>
      </c>
      <c r="D674" s="630" t="s">
        <v>605</v>
      </c>
      <c r="E674" s="467"/>
      <c r="F674" s="465">
        <v>171970</v>
      </c>
      <c r="G674" s="12"/>
      <c r="H674" s="12"/>
      <c r="I674" s="12"/>
      <c r="J674" s="12"/>
      <c r="K674" s="12"/>
      <c r="L674" s="12">
        <v>32425</v>
      </c>
      <c r="M674" s="12"/>
      <c r="N674" s="12"/>
      <c r="O674" s="12"/>
      <c r="P674" s="12"/>
      <c r="Q674" s="12">
        <f>SUM(G674:P674)</f>
        <v>32425</v>
      </c>
    </row>
    <row r="675" spans="1:17" ht="15.75" customHeight="1">
      <c r="A675" s="256"/>
      <c r="B675" s="256"/>
      <c r="C675" s="302" t="s">
        <v>179</v>
      </c>
      <c r="D675" s="631" t="s">
        <v>606</v>
      </c>
      <c r="E675" s="468"/>
      <c r="F675" s="12">
        <v>172910</v>
      </c>
      <c r="G675" s="12"/>
      <c r="H675" s="12"/>
      <c r="I675" s="12"/>
      <c r="J675" s="12"/>
      <c r="K675" s="12"/>
      <c r="L675" s="12">
        <v>51137</v>
      </c>
      <c r="M675" s="12"/>
      <c r="N675" s="12"/>
      <c r="O675" s="12"/>
      <c r="P675" s="12"/>
      <c r="Q675" s="12">
        <f>SUM(G675:P675)</f>
        <v>51137</v>
      </c>
    </row>
    <row r="676" spans="1:17" ht="15.75" customHeight="1">
      <c r="A676" s="256"/>
      <c r="B676" s="256"/>
      <c r="C676" s="302" t="s">
        <v>181</v>
      </c>
      <c r="D676" s="469" t="s">
        <v>607</v>
      </c>
      <c r="E676" s="470"/>
      <c r="F676" s="12">
        <v>162603</v>
      </c>
      <c r="G676" s="12"/>
      <c r="H676" s="12"/>
      <c r="I676" s="12"/>
      <c r="J676" s="12"/>
      <c r="K676" s="12"/>
      <c r="L676" s="12">
        <v>24845</v>
      </c>
      <c r="M676" s="12"/>
      <c r="N676" s="12"/>
      <c r="O676" s="12"/>
      <c r="P676" s="12"/>
      <c r="Q676" s="12">
        <f>SUM(G676:P676)</f>
        <v>24845</v>
      </c>
    </row>
    <row r="677" spans="1:17" ht="15.75" customHeight="1">
      <c r="A677" s="256"/>
      <c r="B677" s="256"/>
      <c r="C677" s="302" t="s">
        <v>183</v>
      </c>
      <c r="D677" s="471" t="s">
        <v>608</v>
      </c>
      <c r="E677" s="472"/>
      <c r="F677" s="12">
        <v>172920</v>
      </c>
      <c r="G677" s="12"/>
      <c r="H677" s="12"/>
      <c r="I677" s="12"/>
      <c r="J677" s="12"/>
      <c r="K677" s="12"/>
      <c r="L677" s="12"/>
      <c r="M677" s="12"/>
      <c r="N677" s="12"/>
      <c r="O677" s="12"/>
      <c r="P677" s="12">
        <v>25000</v>
      </c>
      <c r="Q677" s="12">
        <f>SUM(G677:P677)</f>
        <v>25000</v>
      </c>
    </row>
    <row r="678" spans="1:17" ht="15.75" customHeight="1">
      <c r="A678" s="256"/>
      <c r="B678" s="256"/>
      <c r="C678" s="302" t="s">
        <v>609</v>
      </c>
      <c r="D678" s="260" t="s">
        <v>610</v>
      </c>
      <c r="E678" s="466"/>
      <c r="F678" s="311">
        <v>172923</v>
      </c>
      <c r="G678" s="12"/>
      <c r="H678" s="12"/>
      <c r="I678" s="12">
        <v>254</v>
      </c>
      <c r="J678" s="12"/>
      <c r="K678" s="12"/>
      <c r="L678" s="12">
        <v>9711</v>
      </c>
      <c r="M678" s="12"/>
      <c r="N678" s="12"/>
      <c r="O678" s="12"/>
      <c r="P678" s="12"/>
      <c r="Q678" s="12">
        <f>SUM(G678:P678)</f>
        <v>9965</v>
      </c>
    </row>
    <row r="679" spans="1:17" ht="15.75" customHeight="1">
      <c r="A679" s="306"/>
      <c r="B679" s="306"/>
      <c r="C679" s="307"/>
      <c r="D679" s="269" t="s">
        <v>1297</v>
      </c>
      <c r="E679" s="309"/>
      <c r="F679" s="91"/>
      <c r="G679" s="91">
        <f aca="true" t="shared" si="43" ref="G679:Q679">SUM(G668:G678)</f>
        <v>0</v>
      </c>
      <c r="H679" s="91">
        <f t="shared" si="43"/>
        <v>0</v>
      </c>
      <c r="I679" s="91">
        <f t="shared" si="43"/>
        <v>37233</v>
      </c>
      <c r="J679" s="91">
        <f t="shared" si="43"/>
        <v>0</v>
      </c>
      <c r="K679" s="91">
        <f t="shared" si="43"/>
        <v>0</v>
      </c>
      <c r="L679" s="91">
        <f t="shared" si="43"/>
        <v>128118</v>
      </c>
      <c r="M679" s="91">
        <f t="shared" si="43"/>
        <v>0</v>
      </c>
      <c r="N679" s="91">
        <f t="shared" si="43"/>
        <v>30075</v>
      </c>
      <c r="O679" s="91">
        <f t="shared" si="43"/>
        <v>0</v>
      </c>
      <c r="P679" s="91">
        <f t="shared" si="43"/>
        <v>25000</v>
      </c>
      <c r="Q679" s="91">
        <f t="shared" si="43"/>
        <v>220426</v>
      </c>
    </row>
    <row r="680" spans="1:17" ht="13.5" customHeight="1">
      <c r="A680" s="285">
        <v>1</v>
      </c>
      <c r="B680" s="285">
        <v>18</v>
      </c>
      <c r="C680" s="302"/>
      <c r="D680" s="367" t="s">
        <v>611</v>
      </c>
      <c r="E680" s="14"/>
      <c r="F680" s="14"/>
      <c r="G680" s="12"/>
      <c r="H680" s="5"/>
      <c r="I680" s="5"/>
      <c r="J680" s="5"/>
      <c r="K680" s="5"/>
      <c r="L680" s="5"/>
      <c r="M680" s="12"/>
      <c r="N680" s="12"/>
      <c r="O680" s="12"/>
      <c r="P680" s="12"/>
      <c r="Q680" s="12"/>
    </row>
    <row r="681" spans="1:17" ht="13.5" customHeight="1">
      <c r="A681" s="285"/>
      <c r="B681" s="285"/>
      <c r="C681" s="302"/>
      <c r="D681" s="374" t="s">
        <v>1207</v>
      </c>
      <c r="E681" s="314"/>
      <c r="F681" s="314"/>
      <c r="G681" s="12"/>
      <c r="H681" s="5"/>
      <c r="I681" s="5"/>
      <c r="J681" s="5"/>
      <c r="K681" s="5"/>
      <c r="L681" s="5"/>
      <c r="M681" s="12"/>
      <c r="N681" s="12"/>
      <c r="O681" s="12"/>
      <c r="P681" s="12"/>
      <c r="Q681" s="12"/>
    </row>
    <row r="682" spans="1:17" ht="13.5" customHeight="1">
      <c r="A682" s="285"/>
      <c r="B682" s="285"/>
      <c r="C682" s="302"/>
      <c r="D682" s="374" t="s">
        <v>612</v>
      </c>
      <c r="E682" s="12">
        <v>2</v>
      </c>
      <c r="F682" s="12">
        <v>181905</v>
      </c>
      <c r="G682" s="12"/>
      <c r="H682" s="5"/>
      <c r="I682" s="12">
        <v>21276</v>
      </c>
      <c r="J682" s="5"/>
      <c r="K682" s="5"/>
      <c r="L682" s="5"/>
      <c r="M682" s="12"/>
      <c r="N682" s="12"/>
      <c r="O682" s="12"/>
      <c r="P682" s="12"/>
      <c r="Q682" s="12">
        <f>SUM(G682:P682)</f>
        <v>21276</v>
      </c>
    </row>
    <row r="683" spans="1:17" ht="27.75" customHeight="1">
      <c r="A683" s="285"/>
      <c r="B683" s="285"/>
      <c r="C683" s="302"/>
      <c r="D683" s="262" t="s">
        <v>613</v>
      </c>
      <c r="E683" s="12">
        <v>1</v>
      </c>
      <c r="F683" s="12" t="s">
        <v>1300</v>
      </c>
      <c r="G683" s="12"/>
      <c r="H683" s="5"/>
      <c r="I683" s="12">
        <v>30821</v>
      </c>
      <c r="J683" s="5"/>
      <c r="K683" s="5"/>
      <c r="L683" s="5"/>
      <c r="M683" s="12"/>
      <c r="N683" s="12"/>
      <c r="O683" s="12"/>
      <c r="P683" s="12"/>
      <c r="Q683" s="12">
        <f>SUM(G683:P683)</f>
        <v>30821</v>
      </c>
    </row>
    <row r="684" spans="1:17" ht="13.5" customHeight="1">
      <c r="A684" s="285"/>
      <c r="B684" s="285"/>
      <c r="C684" s="302"/>
      <c r="D684" s="374" t="s">
        <v>614</v>
      </c>
      <c r="E684" s="12">
        <v>1</v>
      </c>
      <c r="F684" s="12">
        <v>181906</v>
      </c>
      <c r="G684" s="12"/>
      <c r="H684" s="5"/>
      <c r="I684" s="12">
        <v>9000</v>
      </c>
      <c r="J684" s="5"/>
      <c r="K684" s="5"/>
      <c r="L684" s="5"/>
      <c r="M684" s="12"/>
      <c r="N684" s="12"/>
      <c r="O684" s="12"/>
      <c r="P684" s="12"/>
      <c r="Q684" s="12">
        <f>SUM(G684:P684)</f>
        <v>9000</v>
      </c>
    </row>
    <row r="685" spans="1:17" ht="13.5" customHeight="1">
      <c r="A685" s="285"/>
      <c r="B685" s="285"/>
      <c r="C685" s="302"/>
      <c r="D685" s="393" t="s">
        <v>615</v>
      </c>
      <c r="E685" s="12">
        <v>1</v>
      </c>
      <c r="F685" s="12">
        <v>182909</v>
      </c>
      <c r="G685" s="12"/>
      <c r="H685" s="5"/>
      <c r="I685" s="12">
        <v>189</v>
      </c>
      <c r="J685" s="5"/>
      <c r="K685" s="5"/>
      <c r="L685" s="5"/>
      <c r="M685" s="12"/>
      <c r="N685" s="12"/>
      <c r="O685" s="12"/>
      <c r="P685" s="12"/>
      <c r="Q685" s="12">
        <f>SUM(G685:P685)</f>
        <v>189</v>
      </c>
    </row>
    <row r="686" spans="1:17" ht="15" customHeight="1">
      <c r="A686" s="285"/>
      <c r="B686" s="285"/>
      <c r="C686" s="302"/>
      <c r="D686" s="264" t="s">
        <v>1198</v>
      </c>
      <c r="E686" s="320"/>
      <c r="F686" s="320"/>
      <c r="G686" s="12"/>
      <c r="H686" s="5"/>
      <c r="I686" s="12"/>
      <c r="J686" s="5"/>
      <c r="K686" s="5"/>
      <c r="L686" s="5"/>
      <c r="M686" s="12"/>
      <c r="N686" s="12"/>
      <c r="O686" s="12"/>
      <c r="P686" s="12"/>
      <c r="Q686" s="12"/>
    </row>
    <row r="687" spans="1:17" ht="15" customHeight="1">
      <c r="A687" s="285"/>
      <c r="B687" s="285"/>
      <c r="C687" s="302"/>
      <c r="D687" s="374" t="s">
        <v>616</v>
      </c>
      <c r="E687" s="15">
        <v>1</v>
      </c>
      <c r="F687" s="12">
        <v>221950</v>
      </c>
      <c r="G687" s="15">
        <v>149479</v>
      </c>
      <c r="H687" s="5">
        <v>27014</v>
      </c>
      <c r="I687" s="5">
        <v>1200</v>
      </c>
      <c r="J687" s="5"/>
      <c r="K687" s="5"/>
      <c r="L687" s="5"/>
      <c r="M687" s="15"/>
      <c r="N687" s="15"/>
      <c r="O687" s="473"/>
      <c r="P687" s="473"/>
      <c r="Q687" s="473">
        <f>SUM(G687:P687)</f>
        <v>177693</v>
      </c>
    </row>
    <row r="688" spans="1:17" ht="24.75" customHeight="1">
      <c r="A688" s="285"/>
      <c r="B688" s="285"/>
      <c r="C688" s="302"/>
      <c r="D688" s="262" t="s">
        <v>617</v>
      </c>
      <c r="E688" s="294">
        <v>1</v>
      </c>
      <c r="F688" s="12">
        <v>181907</v>
      </c>
      <c r="G688" s="12"/>
      <c r="H688" s="5"/>
      <c r="I688" s="12">
        <v>16654</v>
      </c>
      <c r="J688" s="5"/>
      <c r="K688" s="5"/>
      <c r="L688" s="5"/>
      <c r="M688" s="12"/>
      <c r="N688" s="12"/>
      <c r="O688" s="12"/>
      <c r="P688" s="12"/>
      <c r="Q688" s="12">
        <f>SUM(G688:P688)</f>
        <v>16654</v>
      </c>
    </row>
    <row r="689" spans="1:17" ht="15.75" customHeight="1">
      <c r="A689" s="285"/>
      <c r="B689" s="285"/>
      <c r="C689" s="302"/>
      <c r="D689" s="374" t="s">
        <v>618</v>
      </c>
      <c r="E689" s="294"/>
      <c r="F689" s="294"/>
      <c r="G689" s="12"/>
      <c r="H689" s="5"/>
      <c r="I689" s="5"/>
      <c r="J689" s="5"/>
      <c r="K689" s="5"/>
      <c r="L689" s="5"/>
      <c r="M689" s="12"/>
      <c r="N689" s="12"/>
      <c r="O689" s="12"/>
      <c r="P689" s="12"/>
      <c r="Q689" s="12"/>
    </row>
    <row r="690" spans="1:17" ht="12.75" customHeight="1">
      <c r="A690" s="285"/>
      <c r="B690" s="285"/>
      <c r="C690" s="302"/>
      <c r="D690" s="262" t="s">
        <v>619</v>
      </c>
      <c r="E690" s="294">
        <v>1</v>
      </c>
      <c r="F690" s="12">
        <v>181909</v>
      </c>
      <c r="G690" s="12"/>
      <c r="H690" s="5"/>
      <c r="I690" s="5">
        <v>2000</v>
      </c>
      <c r="J690" s="5"/>
      <c r="K690" s="5">
        <v>500</v>
      </c>
      <c r="L690" s="5"/>
      <c r="M690" s="12"/>
      <c r="N690" s="12"/>
      <c r="O690" s="12"/>
      <c r="P690" s="12"/>
      <c r="Q690" s="12">
        <f>SUM(G690:P690)</f>
        <v>2500</v>
      </c>
    </row>
    <row r="691" spans="1:17" ht="26.25" customHeight="1">
      <c r="A691" s="285"/>
      <c r="B691" s="285"/>
      <c r="C691" s="302"/>
      <c r="D691" s="262" t="s">
        <v>620</v>
      </c>
      <c r="E691" s="320">
        <v>2</v>
      </c>
      <c r="F691" s="40">
        <v>191142</v>
      </c>
      <c r="G691" s="12"/>
      <c r="H691" s="5"/>
      <c r="I691" s="5"/>
      <c r="J691" s="5"/>
      <c r="K691" s="12">
        <v>1000</v>
      </c>
      <c r="L691" s="5"/>
      <c r="M691" s="12"/>
      <c r="N691" s="12"/>
      <c r="O691" s="12"/>
      <c r="P691" s="12"/>
      <c r="Q691" s="12">
        <f>SUM(G691:P691)</f>
        <v>1000</v>
      </c>
    </row>
    <row r="692" spans="1:17" ht="29.25" customHeight="1">
      <c r="A692" s="285"/>
      <c r="B692" s="285"/>
      <c r="C692" s="302"/>
      <c r="D692" s="262" t="s">
        <v>621</v>
      </c>
      <c r="E692" s="320">
        <v>2</v>
      </c>
      <c r="F692" s="40">
        <v>191154</v>
      </c>
      <c r="G692" s="12"/>
      <c r="H692" s="5"/>
      <c r="I692" s="5"/>
      <c r="J692" s="5"/>
      <c r="K692" s="12">
        <v>3500</v>
      </c>
      <c r="L692" s="5"/>
      <c r="M692" s="12"/>
      <c r="N692" s="12"/>
      <c r="O692" s="12"/>
      <c r="P692" s="12"/>
      <c r="Q692" s="12">
        <f>SUM(G692:P692)</f>
        <v>3500</v>
      </c>
    </row>
    <row r="693" spans="1:17" ht="25.5" customHeight="1">
      <c r="A693" s="285"/>
      <c r="B693" s="285"/>
      <c r="C693" s="302"/>
      <c r="D693" s="262" t="s">
        <v>622</v>
      </c>
      <c r="E693" s="320">
        <v>2</v>
      </c>
      <c r="F693" s="40">
        <v>191145</v>
      </c>
      <c r="G693" s="12"/>
      <c r="H693" s="5"/>
      <c r="I693" s="5"/>
      <c r="J693" s="5"/>
      <c r="K693" s="12">
        <v>2000</v>
      </c>
      <c r="L693" s="5"/>
      <c r="M693" s="12"/>
      <c r="N693" s="12"/>
      <c r="O693" s="12"/>
      <c r="P693" s="12"/>
      <c r="Q693" s="12">
        <f>SUM(G693:P693)</f>
        <v>2000</v>
      </c>
    </row>
    <row r="694" spans="1:17" ht="15" customHeight="1">
      <c r="A694" s="285"/>
      <c r="B694" s="285"/>
      <c r="C694" s="302"/>
      <c r="D694" s="262" t="s">
        <v>623</v>
      </c>
      <c r="E694" s="294"/>
      <c r="F694" s="294"/>
      <c r="G694" s="12"/>
      <c r="H694" s="5"/>
      <c r="I694" s="5"/>
      <c r="J694" s="5"/>
      <c r="K694" s="5"/>
      <c r="L694" s="5"/>
      <c r="M694" s="12"/>
      <c r="N694" s="12"/>
      <c r="O694" s="12"/>
      <c r="P694" s="12"/>
      <c r="Q694" s="12"/>
    </row>
    <row r="695" spans="1:17" ht="15" customHeight="1">
      <c r="A695" s="285"/>
      <c r="B695" s="285"/>
      <c r="C695" s="302"/>
      <c r="D695" s="262" t="s">
        <v>624</v>
      </c>
      <c r="E695" s="294">
        <v>1</v>
      </c>
      <c r="F695" s="12">
        <v>181902</v>
      </c>
      <c r="G695" s="12"/>
      <c r="H695" s="5"/>
      <c r="I695" s="5">
        <v>300</v>
      </c>
      <c r="J695" s="5"/>
      <c r="K695" s="5"/>
      <c r="L695" s="5"/>
      <c r="M695" s="12"/>
      <c r="N695" s="12"/>
      <c r="O695" s="12"/>
      <c r="P695" s="12"/>
      <c r="Q695" s="12">
        <f>SUM(G695:P695)</f>
        <v>300</v>
      </c>
    </row>
    <row r="696" spans="1:17" ht="15" customHeight="1">
      <c r="A696" s="285"/>
      <c r="B696" s="285"/>
      <c r="C696" s="302"/>
      <c r="D696" s="262" t="s">
        <v>625</v>
      </c>
      <c r="E696" s="294">
        <v>1</v>
      </c>
      <c r="F696" s="12">
        <v>181903</v>
      </c>
      <c r="G696" s="12"/>
      <c r="H696" s="5"/>
      <c r="I696" s="5">
        <v>100</v>
      </c>
      <c r="J696" s="5"/>
      <c r="K696" s="5"/>
      <c r="L696" s="5"/>
      <c r="M696" s="12"/>
      <c r="N696" s="12"/>
      <c r="O696" s="12"/>
      <c r="P696" s="12"/>
      <c r="Q696" s="12">
        <f>SUM(G696:P696)</f>
        <v>100</v>
      </c>
    </row>
    <row r="697" spans="1:17" ht="13.5" customHeight="1">
      <c r="A697" s="474"/>
      <c r="B697" s="474"/>
      <c r="C697" s="474"/>
      <c r="D697" s="374" t="s">
        <v>626</v>
      </c>
      <c r="E697" s="12">
        <v>1</v>
      </c>
      <c r="F697" s="12">
        <v>181904</v>
      </c>
      <c r="G697" s="475"/>
      <c r="H697" s="5"/>
      <c r="I697" s="5">
        <v>300</v>
      </c>
      <c r="J697" s="5"/>
      <c r="K697" s="5"/>
      <c r="L697" s="5"/>
      <c r="M697" s="475"/>
      <c r="N697" s="475"/>
      <c r="O697" s="475"/>
      <c r="P697" s="475"/>
      <c r="Q697" s="12">
        <f>SUM(G697:P697)</f>
        <v>300</v>
      </c>
    </row>
    <row r="698" spans="1:17" ht="15" customHeight="1">
      <c r="A698" s="91"/>
      <c r="B698" s="91"/>
      <c r="C698" s="308"/>
      <c r="D698" s="269" t="s">
        <v>627</v>
      </c>
      <c r="E698" s="309"/>
      <c r="F698" s="309"/>
      <c r="G698" s="377">
        <f aca="true" t="shared" si="44" ref="G698:Q698">SUM(G682:G697)</f>
        <v>149479</v>
      </c>
      <c r="H698" s="377">
        <f t="shared" si="44"/>
        <v>27014</v>
      </c>
      <c r="I698" s="377">
        <f t="shared" si="44"/>
        <v>81840</v>
      </c>
      <c r="J698" s="377">
        <f t="shared" si="44"/>
        <v>0</v>
      </c>
      <c r="K698" s="377">
        <f t="shared" si="44"/>
        <v>7000</v>
      </c>
      <c r="L698" s="377">
        <f t="shared" si="44"/>
        <v>0</v>
      </c>
      <c r="M698" s="377">
        <f t="shared" si="44"/>
        <v>0</v>
      </c>
      <c r="N698" s="377">
        <f t="shared" si="44"/>
        <v>0</v>
      </c>
      <c r="O698" s="377">
        <f t="shared" si="44"/>
        <v>0</v>
      </c>
      <c r="P698" s="377">
        <f t="shared" si="44"/>
        <v>0</v>
      </c>
      <c r="Q698" s="377">
        <f t="shared" si="44"/>
        <v>265333</v>
      </c>
    </row>
    <row r="699" spans="1:17" ht="15" customHeight="1">
      <c r="A699" s="13"/>
      <c r="B699" s="13"/>
      <c r="C699" s="349"/>
      <c r="D699" s="378" t="s">
        <v>628</v>
      </c>
      <c r="E699" s="14"/>
      <c r="F699" s="14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</row>
    <row r="700" spans="1:17" ht="15" customHeight="1">
      <c r="A700" s="13"/>
      <c r="B700" s="13"/>
      <c r="C700" s="424" t="s">
        <v>972</v>
      </c>
      <c r="D700" s="827" t="s">
        <v>629</v>
      </c>
      <c r="E700" s="476"/>
      <c r="F700" s="479">
        <v>182911</v>
      </c>
      <c r="G700" s="477"/>
      <c r="H700" s="477"/>
      <c r="I700" s="477"/>
      <c r="J700" s="477"/>
      <c r="K700" s="477"/>
      <c r="L700" s="477">
        <v>2000</v>
      </c>
      <c r="M700" s="477"/>
      <c r="N700" s="477"/>
      <c r="O700" s="5"/>
      <c r="P700" s="5"/>
      <c r="Q700" s="5">
        <f>SUM(L700:P700)</f>
        <v>2000</v>
      </c>
    </row>
    <row r="701" spans="1:17" ht="15" customHeight="1">
      <c r="A701" s="13"/>
      <c r="B701" s="13"/>
      <c r="C701" s="478"/>
      <c r="D701" s="374" t="s">
        <v>1368</v>
      </c>
      <c r="E701" s="476"/>
      <c r="F701" s="479"/>
      <c r="G701" s="477"/>
      <c r="H701" s="477"/>
      <c r="I701" s="477"/>
      <c r="J701" s="477"/>
      <c r="K701" s="477"/>
      <c r="L701" s="477"/>
      <c r="M701" s="477"/>
      <c r="N701" s="477"/>
      <c r="O701" s="5"/>
      <c r="P701" s="5"/>
      <c r="Q701" s="5"/>
    </row>
    <row r="702" spans="1:17" ht="15" customHeight="1">
      <c r="A702" s="13"/>
      <c r="B702" s="13"/>
      <c r="C702" s="302" t="s">
        <v>1369</v>
      </c>
      <c r="D702" s="382" t="s">
        <v>630</v>
      </c>
      <c r="E702" s="468"/>
      <c r="F702" s="480">
        <v>182905</v>
      </c>
      <c r="G702" s="5"/>
      <c r="H702" s="5"/>
      <c r="I702" s="5"/>
      <c r="J702" s="5"/>
      <c r="K702" s="5"/>
      <c r="L702" s="5">
        <v>8065</v>
      </c>
      <c r="M702" s="5"/>
      <c r="N702" s="5"/>
      <c r="O702" s="5"/>
      <c r="P702" s="5"/>
      <c r="Q702" s="5">
        <f>SUM(G702:P702)</f>
        <v>8065</v>
      </c>
    </row>
    <row r="703" spans="1:17" ht="15" customHeight="1">
      <c r="A703" s="91"/>
      <c r="B703" s="91"/>
      <c r="C703" s="308"/>
      <c r="D703" s="269" t="s">
        <v>631</v>
      </c>
      <c r="E703" s="309"/>
      <c r="F703" s="309"/>
      <c r="G703" s="377">
        <f aca="true" t="shared" si="45" ref="G703:Q703">SUM(G698:G702)</f>
        <v>149479</v>
      </c>
      <c r="H703" s="377">
        <f t="shared" si="45"/>
        <v>27014</v>
      </c>
      <c r="I703" s="377">
        <f t="shared" si="45"/>
        <v>81840</v>
      </c>
      <c r="J703" s="377">
        <f t="shared" si="45"/>
        <v>0</v>
      </c>
      <c r="K703" s="377">
        <f t="shared" si="45"/>
        <v>7000</v>
      </c>
      <c r="L703" s="377">
        <f t="shared" si="45"/>
        <v>10065</v>
      </c>
      <c r="M703" s="377">
        <f t="shared" si="45"/>
        <v>0</v>
      </c>
      <c r="N703" s="377">
        <f t="shared" si="45"/>
        <v>0</v>
      </c>
      <c r="O703" s="377">
        <f t="shared" si="45"/>
        <v>0</v>
      </c>
      <c r="P703" s="377">
        <f t="shared" si="45"/>
        <v>0</v>
      </c>
      <c r="Q703" s="377">
        <f t="shared" si="45"/>
        <v>275398</v>
      </c>
    </row>
    <row r="704" spans="1:17" ht="15" customHeight="1">
      <c r="A704" s="285">
        <v>1</v>
      </c>
      <c r="B704" s="285">
        <v>19</v>
      </c>
      <c r="C704" s="302"/>
      <c r="D704" s="367" t="s">
        <v>632</v>
      </c>
      <c r="E704" s="311"/>
      <c r="F704" s="311"/>
      <c r="G704" s="12"/>
      <c r="H704" s="5"/>
      <c r="I704" s="5"/>
      <c r="J704" s="5"/>
      <c r="K704" s="5"/>
      <c r="L704" s="5"/>
      <c r="M704" s="12"/>
      <c r="N704" s="12"/>
      <c r="O704" s="12"/>
      <c r="P704" s="12"/>
      <c r="Q704" s="12"/>
    </row>
    <row r="705" spans="1:17" ht="15" customHeight="1">
      <c r="A705" s="285"/>
      <c r="B705" s="285"/>
      <c r="C705" s="302"/>
      <c r="D705" s="385" t="s">
        <v>633</v>
      </c>
      <c r="E705" s="314"/>
      <c r="F705" s="314"/>
      <c r="G705" s="12"/>
      <c r="H705" s="5"/>
      <c r="I705" s="5"/>
      <c r="J705" s="5"/>
      <c r="K705" s="5"/>
      <c r="L705" s="5"/>
      <c r="M705" s="12"/>
      <c r="N705" s="12"/>
      <c r="O705" s="12"/>
      <c r="P705" s="12"/>
      <c r="Q705" s="12"/>
    </row>
    <row r="706" spans="1:17" ht="15" customHeight="1">
      <c r="A706" s="285"/>
      <c r="B706" s="285"/>
      <c r="C706" s="302"/>
      <c r="D706" s="374" t="s">
        <v>634</v>
      </c>
      <c r="E706" s="294">
        <v>1</v>
      </c>
      <c r="F706" s="12">
        <v>191101</v>
      </c>
      <c r="G706" s="12"/>
      <c r="H706" s="5"/>
      <c r="I706" s="12"/>
      <c r="J706" s="5"/>
      <c r="K706" s="5">
        <v>6000</v>
      </c>
      <c r="L706" s="5"/>
      <c r="M706" s="12"/>
      <c r="N706" s="12"/>
      <c r="O706" s="12"/>
      <c r="P706" s="12"/>
      <c r="Q706" s="12">
        <f>SUM(G706:P706)</f>
        <v>6000</v>
      </c>
    </row>
    <row r="707" spans="1:17" ht="15" customHeight="1">
      <c r="A707" s="285"/>
      <c r="B707" s="285"/>
      <c r="C707" s="302"/>
      <c r="D707" s="374" t="s">
        <v>635</v>
      </c>
      <c r="E707" s="294">
        <v>1</v>
      </c>
      <c r="F707" s="12">
        <v>191901</v>
      </c>
      <c r="G707" s="12"/>
      <c r="H707" s="5"/>
      <c r="I707" s="12"/>
      <c r="J707" s="5"/>
      <c r="K707" s="5"/>
      <c r="L707" s="5"/>
      <c r="M707" s="12"/>
      <c r="N707" s="12"/>
      <c r="O707" s="12"/>
      <c r="P707" s="12">
        <v>99786</v>
      </c>
      <c r="Q707" s="12">
        <f>SUM(G707:P707)</f>
        <v>99786</v>
      </c>
    </row>
    <row r="708" spans="1:17" ht="15" customHeight="1">
      <c r="A708" s="285"/>
      <c r="B708" s="285"/>
      <c r="C708" s="302"/>
      <c r="D708" s="374" t="s">
        <v>636</v>
      </c>
      <c r="E708" s="294">
        <v>1</v>
      </c>
      <c r="F708" s="12">
        <v>191901</v>
      </c>
      <c r="G708" s="12"/>
      <c r="H708" s="5"/>
      <c r="I708" s="12"/>
      <c r="J708" s="5"/>
      <c r="K708" s="5">
        <v>1110</v>
      </c>
      <c r="L708" s="5"/>
      <c r="M708" s="12"/>
      <c r="N708" s="12"/>
      <c r="O708" s="12"/>
      <c r="P708" s="12"/>
      <c r="Q708" s="12">
        <f>SUM(G708:P708)</f>
        <v>1110</v>
      </c>
    </row>
    <row r="709" spans="1:17" ht="15" customHeight="1">
      <c r="A709" s="285"/>
      <c r="B709" s="285"/>
      <c r="C709" s="302"/>
      <c r="D709" s="264" t="s">
        <v>1198</v>
      </c>
      <c r="E709" s="320"/>
      <c r="F709" s="320"/>
      <c r="G709" s="12"/>
      <c r="H709" s="5"/>
      <c r="I709" s="12"/>
      <c r="J709" s="5"/>
      <c r="K709" s="5"/>
      <c r="L709" s="5"/>
      <c r="M709" s="12"/>
      <c r="N709" s="12"/>
      <c r="O709" s="12"/>
      <c r="P709" s="12"/>
      <c r="Q709" s="12"/>
    </row>
    <row r="710" spans="1:17" ht="15" customHeight="1">
      <c r="A710" s="285"/>
      <c r="B710" s="285"/>
      <c r="C710" s="302"/>
      <c r="D710" s="374" t="s">
        <v>637</v>
      </c>
      <c r="E710" s="294">
        <v>1</v>
      </c>
      <c r="F710" s="12">
        <v>191102</v>
      </c>
      <c r="G710" s="12"/>
      <c r="H710" s="5"/>
      <c r="I710" s="12">
        <v>25000</v>
      </c>
      <c r="J710" s="5"/>
      <c r="K710" s="5"/>
      <c r="L710" s="5"/>
      <c r="M710" s="12"/>
      <c r="N710" s="12"/>
      <c r="O710" s="12"/>
      <c r="P710" s="12"/>
      <c r="Q710" s="12">
        <f>SUM(G710:P710)</f>
        <v>25000</v>
      </c>
    </row>
    <row r="711" spans="1:17" ht="15" customHeight="1">
      <c r="A711" s="285"/>
      <c r="B711" s="285"/>
      <c r="C711" s="302"/>
      <c r="D711" s="374" t="s">
        <v>638</v>
      </c>
      <c r="E711" s="12">
        <v>1</v>
      </c>
      <c r="F711" s="12">
        <v>191103</v>
      </c>
      <c r="G711" s="15"/>
      <c r="H711" s="5"/>
      <c r="I711" s="96">
        <v>232588</v>
      </c>
      <c r="J711" s="5"/>
      <c r="K711" s="5"/>
      <c r="L711" s="5"/>
      <c r="M711" s="15"/>
      <c r="N711" s="15"/>
      <c r="O711" s="15"/>
      <c r="P711" s="15"/>
      <c r="Q711" s="12">
        <f>SUM(G711:P711)</f>
        <v>232588</v>
      </c>
    </row>
    <row r="712" spans="1:17" ht="15" customHeight="1">
      <c r="A712" s="285"/>
      <c r="B712" s="285"/>
      <c r="C712" s="302"/>
      <c r="D712" s="374" t="s">
        <v>639</v>
      </c>
      <c r="E712" s="12">
        <v>1</v>
      </c>
      <c r="F712" s="12">
        <v>191105</v>
      </c>
      <c r="G712" s="15"/>
      <c r="H712" s="5"/>
      <c r="I712" s="15">
        <v>3600</v>
      </c>
      <c r="J712" s="5"/>
      <c r="K712" s="5"/>
      <c r="L712" s="5"/>
      <c r="M712" s="15"/>
      <c r="N712" s="15"/>
      <c r="O712" s="15"/>
      <c r="P712" s="15"/>
      <c r="Q712" s="12">
        <f>SUM(G712:P712)</f>
        <v>3600</v>
      </c>
    </row>
    <row r="713" spans="1:17" ht="15" customHeight="1">
      <c r="A713" s="285"/>
      <c r="B713" s="285"/>
      <c r="C713" s="302"/>
      <c r="D713" s="374" t="s">
        <v>640</v>
      </c>
      <c r="E713" s="12">
        <v>1</v>
      </c>
      <c r="F713" s="12">
        <v>196901</v>
      </c>
      <c r="G713" s="15"/>
      <c r="H713" s="5"/>
      <c r="I713" s="12">
        <v>400</v>
      </c>
      <c r="J713" s="5"/>
      <c r="K713" s="5"/>
      <c r="L713" s="5"/>
      <c r="M713" s="15"/>
      <c r="N713" s="15">
        <v>5039</v>
      </c>
      <c r="O713" s="12"/>
      <c r="P713" s="12"/>
      <c r="Q713" s="12">
        <f>SUM(G713:P713)</f>
        <v>5439</v>
      </c>
    </row>
    <row r="714" spans="1:17" ht="15" customHeight="1">
      <c r="A714" s="285"/>
      <c r="B714" s="285"/>
      <c r="C714" s="302"/>
      <c r="D714" s="374" t="s">
        <v>1207</v>
      </c>
      <c r="E714" s="12"/>
      <c r="F714" s="12"/>
      <c r="G714" s="15"/>
      <c r="H714" s="5"/>
      <c r="I714" s="12"/>
      <c r="J714" s="5"/>
      <c r="K714" s="5"/>
      <c r="L714" s="5"/>
      <c r="M714" s="15"/>
      <c r="N714" s="15"/>
      <c r="O714" s="12"/>
      <c r="P714" s="12"/>
      <c r="Q714" s="12"/>
    </row>
    <row r="715" spans="1:17" ht="15" customHeight="1">
      <c r="A715" s="285"/>
      <c r="B715" s="285"/>
      <c r="C715" s="302"/>
      <c r="D715" s="374" t="s">
        <v>641</v>
      </c>
      <c r="E715" s="12">
        <v>1</v>
      </c>
      <c r="F715" s="12">
        <v>191104</v>
      </c>
      <c r="G715" s="15"/>
      <c r="H715" s="5"/>
      <c r="I715" s="12">
        <v>4400</v>
      </c>
      <c r="J715" s="5"/>
      <c r="K715" s="5"/>
      <c r="L715" s="5"/>
      <c r="M715" s="15"/>
      <c r="N715" s="15"/>
      <c r="O715" s="12"/>
      <c r="P715" s="12"/>
      <c r="Q715" s="12">
        <f>SUM(G715:P715)</f>
        <v>4400</v>
      </c>
    </row>
    <row r="716" spans="1:17" ht="13.5" customHeight="1">
      <c r="A716" s="285"/>
      <c r="B716" s="285"/>
      <c r="C716" s="302"/>
      <c r="D716" s="481" t="s">
        <v>642</v>
      </c>
      <c r="E716" s="12"/>
      <c r="F716" s="12"/>
      <c r="G716" s="15"/>
      <c r="H716" s="5"/>
      <c r="I716" s="5"/>
      <c r="J716" s="5"/>
      <c r="K716" s="5"/>
      <c r="L716" s="5"/>
      <c r="M716" s="15"/>
      <c r="N716" s="15"/>
      <c r="O716" s="12"/>
      <c r="P716" s="12"/>
      <c r="Q716" s="12"/>
    </row>
    <row r="717" spans="1:17" ht="13.5" customHeight="1">
      <c r="A717" s="285"/>
      <c r="B717" s="285"/>
      <c r="C717" s="302"/>
      <c r="D717" s="374" t="s">
        <v>643</v>
      </c>
      <c r="E717" s="12">
        <v>2</v>
      </c>
      <c r="F717" s="12">
        <v>191109</v>
      </c>
      <c r="G717" s="15"/>
      <c r="H717" s="5"/>
      <c r="I717" s="5"/>
      <c r="J717" s="5"/>
      <c r="K717" s="5">
        <v>5000</v>
      </c>
      <c r="L717" s="5"/>
      <c r="M717" s="15"/>
      <c r="N717" s="15"/>
      <c r="O717" s="12"/>
      <c r="P717" s="12"/>
      <c r="Q717" s="12">
        <f>SUM(G717:P717)</f>
        <v>5000</v>
      </c>
    </row>
    <row r="718" spans="1:17" ht="13.5" customHeight="1">
      <c r="A718" s="285"/>
      <c r="B718" s="285"/>
      <c r="C718" s="302"/>
      <c r="D718" s="374" t="s">
        <v>644</v>
      </c>
      <c r="E718" s="12">
        <v>2</v>
      </c>
      <c r="F718" s="12">
        <v>191159</v>
      </c>
      <c r="G718" s="15"/>
      <c r="H718" s="5"/>
      <c r="I718" s="5"/>
      <c r="J718" s="5"/>
      <c r="K718" s="5">
        <v>500</v>
      </c>
      <c r="L718" s="5"/>
      <c r="M718" s="15"/>
      <c r="N718" s="15"/>
      <c r="O718" s="12"/>
      <c r="P718" s="12"/>
      <c r="Q718" s="12">
        <f>SUM(G718:P718)</f>
        <v>500</v>
      </c>
    </row>
    <row r="719" spans="1:17" ht="13.5" customHeight="1">
      <c r="A719" s="285"/>
      <c r="B719" s="285"/>
      <c r="C719" s="302"/>
      <c r="D719" s="374" t="s">
        <v>645</v>
      </c>
      <c r="E719" s="12"/>
      <c r="F719" s="12"/>
      <c r="G719" s="15"/>
      <c r="H719" s="5"/>
      <c r="I719" s="5"/>
      <c r="J719" s="5"/>
      <c r="K719" s="5"/>
      <c r="L719" s="5"/>
      <c r="M719" s="15"/>
      <c r="N719" s="15"/>
      <c r="O719" s="12"/>
      <c r="P719" s="12"/>
      <c r="Q719" s="12"/>
    </row>
    <row r="720" spans="1:17" ht="13.5" customHeight="1">
      <c r="A720" s="285"/>
      <c r="B720" s="285"/>
      <c r="C720" s="302"/>
      <c r="D720" s="374" t="s">
        <v>646</v>
      </c>
      <c r="E720" s="12">
        <v>2</v>
      </c>
      <c r="F720" s="12">
        <v>191401</v>
      </c>
      <c r="G720" s="15"/>
      <c r="H720" s="5"/>
      <c r="I720" s="5"/>
      <c r="J720" s="5"/>
      <c r="K720" s="5">
        <v>1500</v>
      </c>
      <c r="L720" s="5"/>
      <c r="M720" s="15"/>
      <c r="N720" s="15"/>
      <c r="O720" s="12"/>
      <c r="P720" s="12"/>
      <c r="Q720" s="12">
        <f>SUM(G720:P720)</f>
        <v>1500</v>
      </c>
    </row>
    <row r="721" spans="1:17" ht="15" customHeight="1">
      <c r="A721" s="285"/>
      <c r="B721" s="285"/>
      <c r="C721" s="302"/>
      <c r="D721" s="264" t="s">
        <v>1198</v>
      </c>
      <c r="E721" s="320"/>
      <c r="F721" s="320"/>
      <c r="G721" s="341"/>
      <c r="H721" s="5"/>
      <c r="I721" s="5"/>
      <c r="J721" s="5"/>
      <c r="K721" s="5"/>
      <c r="L721" s="5"/>
      <c r="M721" s="341"/>
      <c r="N721" s="341"/>
      <c r="O721" s="12"/>
      <c r="P721" s="12"/>
      <c r="Q721" s="12"/>
    </row>
    <row r="722" spans="1:17" ht="24" customHeight="1">
      <c r="A722" s="285"/>
      <c r="B722" s="285"/>
      <c r="C722" s="302"/>
      <c r="D722" s="260" t="s">
        <v>647</v>
      </c>
      <c r="E722" s="294">
        <v>1</v>
      </c>
      <c r="F722" s="12">
        <v>191905</v>
      </c>
      <c r="G722" s="15"/>
      <c r="H722" s="5"/>
      <c r="I722" s="5"/>
      <c r="J722" s="5"/>
      <c r="K722" s="5">
        <v>394368</v>
      </c>
      <c r="L722" s="5"/>
      <c r="M722" s="15"/>
      <c r="N722" s="15"/>
      <c r="O722" s="12"/>
      <c r="P722" s="12"/>
      <c r="Q722" s="12">
        <f>SUM(G722:P722)</f>
        <v>394368</v>
      </c>
    </row>
    <row r="723" spans="1:17" ht="15" customHeight="1">
      <c r="A723" s="285"/>
      <c r="B723" s="285"/>
      <c r="C723" s="302"/>
      <c r="D723" s="264" t="s">
        <v>1198</v>
      </c>
      <c r="E723" s="320"/>
      <c r="F723" s="320"/>
      <c r="G723" s="341"/>
      <c r="H723" s="5"/>
      <c r="I723" s="5"/>
      <c r="J723" s="5"/>
      <c r="K723" s="5"/>
      <c r="L723" s="5"/>
      <c r="M723" s="341"/>
      <c r="N723" s="341"/>
      <c r="O723" s="12"/>
      <c r="P723" s="12"/>
      <c r="Q723" s="12"/>
    </row>
    <row r="724" spans="1:17" ht="13.5" customHeight="1">
      <c r="A724" s="285"/>
      <c r="B724" s="285"/>
      <c r="C724" s="302"/>
      <c r="D724" s="374" t="s">
        <v>648</v>
      </c>
      <c r="E724" s="12">
        <v>1</v>
      </c>
      <c r="F724" s="12">
        <v>191121</v>
      </c>
      <c r="G724" s="15"/>
      <c r="H724" s="5"/>
      <c r="I724" s="5">
        <v>15912</v>
      </c>
      <c r="J724" s="5"/>
      <c r="K724" s="5"/>
      <c r="L724" s="5"/>
      <c r="M724" s="15"/>
      <c r="N724" s="15"/>
      <c r="O724" s="12"/>
      <c r="P724" s="12"/>
      <c r="Q724" s="12">
        <f>SUM(G724:P724)</f>
        <v>15912</v>
      </c>
    </row>
    <row r="725" spans="1:17" ht="24.75" customHeight="1">
      <c r="A725" s="285"/>
      <c r="B725" s="285"/>
      <c r="C725" s="302"/>
      <c r="D725" s="262" t="s">
        <v>1306</v>
      </c>
      <c r="E725" s="320"/>
      <c r="F725" s="320"/>
      <c r="G725" s="12"/>
      <c r="H725" s="5"/>
      <c r="I725" s="5"/>
      <c r="J725" s="5"/>
      <c r="K725" s="5"/>
      <c r="L725" s="5"/>
      <c r="M725" s="12"/>
      <c r="N725" s="12"/>
      <c r="O725" s="12"/>
      <c r="P725" s="12"/>
      <c r="Q725" s="12"/>
    </row>
    <row r="726" spans="1:17" ht="30.75" customHeight="1">
      <c r="A726" s="285"/>
      <c r="B726" s="285"/>
      <c r="C726" s="302"/>
      <c r="D726" s="262" t="s">
        <v>649</v>
      </c>
      <c r="E726" s="320">
        <v>1</v>
      </c>
      <c r="F726" s="40">
        <v>191152</v>
      </c>
      <c r="G726" s="12"/>
      <c r="H726" s="5"/>
      <c r="I726" s="5">
        <v>25467</v>
      </c>
      <c r="J726" s="5"/>
      <c r="K726" s="5"/>
      <c r="L726" s="5"/>
      <c r="M726" s="12"/>
      <c r="N726" s="12"/>
      <c r="O726" s="12">
        <v>104052</v>
      </c>
      <c r="P726" s="12"/>
      <c r="Q726" s="12">
        <f>SUM(G726:P726)</f>
        <v>129519</v>
      </c>
    </row>
    <row r="727" spans="1:17" ht="27.75" customHeight="1">
      <c r="A727" s="285"/>
      <c r="B727" s="285"/>
      <c r="C727" s="302"/>
      <c r="D727" s="393" t="s">
        <v>650</v>
      </c>
      <c r="E727" s="320">
        <v>2</v>
      </c>
      <c r="F727" s="40">
        <v>196919</v>
      </c>
      <c r="G727" s="12"/>
      <c r="H727" s="5"/>
      <c r="I727" s="5"/>
      <c r="J727" s="5"/>
      <c r="K727" s="5"/>
      <c r="L727" s="5"/>
      <c r="M727" s="12"/>
      <c r="N727" s="12"/>
      <c r="O727" s="12"/>
      <c r="P727" s="12">
        <v>12000000</v>
      </c>
      <c r="Q727" s="12">
        <f>SUM(G727:P727)</f>
        <v>12000000</v>
      </c>
    </row>
    <row r="728" spans="1:17" ht="15" customHeight="1">
      <c r="A728" s="285"/>
      <c r="B728" s="285"/>
      <c r="C728" s="302"/>
      <c r="D728" s="374" t="s">
        <v>651</v>
      </c>
      <c r="E728" s="12"/>
      <c r="F728" s="482"/>
      <c r="G728" s="12"/>
      <c r="H728" s="5"/>
      <c r="I728" s="5"/>
      <c r="J728" s="5"/>
      <c r="K728" s="5"/>
      <c r="L728" s="5"/>
      <c r="M728" s="12"/>
      <c r="N728" s="12"/>
      <c r="O728" s="12"/>
      <c r="P728" s="12"/>
      <c r="Q728" s="12"/>
    </row>
    <row r="729" spans="1:17" ht="14.25" customHeight="1">
      <c r="A729" s="285"/>
      <c r="B729" s="285"/>
      <c r="C729" s="302"/>
      <c r="D729" s="374" t="s">
        <v>652</v>
      </c>
      <c r="E729" s="12">
        <v>2</v>
      </c>
      <c r="F729" s="483" t="s">
        <v>653</v>
      </c>
      <c r="G729" s="12"/>
      <c r="H729" s="5"/>
      <c r="I729" s="5"/>
      <c r="J729" s="5"/>
      <c r="K729" s="5">
        <v>4145</v>
      </c>
      <c r="L729" s="5"/>
      <c r="M729" s="12"/>
      <c r="N729" s="12"/>
      <c r="O729" s="12"/>
      <c r="P729" s="12"/>
      <c r="Q729" s="12">
        <f>SUM(G729:P729)</f>
        <v>4145</v>
      </c>
    </row>
    <row r="730" spans="1:17" ht="13.5" customHeight="1">
      <c r="A730" s="285"/>
      <c r="B730" s="285"/>
      <c r="C730" s="302"/>
      <c r="D730" s="385" t="s">
        <v>1210</v>
      </c>
      <c r="E730" s="294"/>
      <c r="F730" s="294"/>
      <c r="G730" s="12"/>
      <c r="H730" s="5"/>
      <c r="I730" s="5"/>
      <c r="J730" s="5"/>
      <c r="K730" s="5"/>
      <c r="L730" s="5"/>
      <c r="M730" s="12"/>
      <c r="N730" s="12"/>
      <c r="O730" s="12"/>
      <c r="P730" s="12"/>
      <c r="Q730" s="12"/>
    </row>
    <row r="731" spans="1:17" ht="13.5" customHeight="1">
      <c r="A731" s="285"/>
      <c r="B731" s="285"/>
      <c r="C731" s="302"/>
      <c r="D731" s="374" t="s">
        <v>654</v>
      </c>
      <c r="E731" s="12">
        <v>2</v>
      </c>
      <c r="F731" s="12">
        <v>191801</v>
      </c>
      <c r="G731" s="12"/>
      <c r="H731" s="5"/>
      <c r="I731" s="5"/>
      <c r="J731" s="5"/>
      <c r="K731" s="5">
        <v>40000</v>
      </c>
      <c r="L731" s="5"/>
      <c r="M731" s="12"/>
      <c r="N731" s="12"/>
      <c r="O731" s="12"/>
      <c r="P731" s="12"/>
      <c r="Q731" s="12">
        <f>SUM(G731:P731)</f>
        <v>40000</v>
      </c>
    </row>
    <row r="732" spans="1:17" ht="13.5" customHeight="1">
      <c r="A732" s="306"/>
      <c r="B732" s="306"/>
      <c r="C732" s="307"/>
      <c r="D732" s="269" t="s">
        <v>655</v>
      </c>
      <c r="E732" s="309"/>
      <c r="F732" s="309"/>
      <c r="G732" s="91">
        <f aca="true" t="shared" si="46" ref="G732:Q732">SUM(G704:G731)</f>
        <v>0</v>
      </c>
      <c r="H732" s="91">
        <f t="shared" si="46"/>
        <v>0</v>
      </c>
      <c r="I732" s="91">
        <f t="shared" si="46"/>
        <v>307367</v>
      </c>
      <c r="J732" s="91">
        <f t="shared" si="46"/>
        <v>0</v>
      </c>
      <c r="K732" s="91">
        <f t="shared" si="46"/>
        <v>452623</v>
      </c>
      <c r="L732" s="91">
        <f t="shared" si="46"/>
        <v>0</v>
      </c>
      <c r="M732" s="91">
        <f t="shared" si="46"/>
        <v>0</v>
      </c>
      <c r="N732" s="91">
        <f t="shared" si="46"/>
        <v>5039</v>
      </c>
      <c r="O732" s="91">
        <f t="shared" si="46"/>
        <v>104052</v>
      </c>
      <c r="P732" s="91">
        <f t="shared" si="46"/>
        <v>12099786</v>
      </c>
      <c r="Q732" s="91">
        <f t="shared" si="46"/>
        <v>12968867</v>
      </c>
    </row>
    <row r="733" spans="1:17" ht="13.5" customHeight="1">
      <c r="A733" s="256"/>
      <c r="B733" s="256"/>
      <c r="C733" s="345"/>
      <c r="D733" s="378" t="s">
        <v>628</v>
      </c>
      <c r="E733" s="14"/>
      <c r="F733" s="14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</row>
    <row r="734" spans="1:17" ht="25.5" customHeight="1">
      <c r="A734" s="256"/>
      <c r="B734" s="256"/>
      <c r="C734" s="345" t="s">
        <v>972</v>
      </c>
      <c r="D734" s="484" t="s">
        <v>656</v>
      </c>
      <c r="E734" s="447"/>
      <c r="F734" s="485">
        <v>192909</v>
      </c>
      <c r="G734" s="13"/>
      <c r="H734" s="13"/>
      <c r="I734" s="13"/>
      <c r="J734" s="13"/>
      <c r="K734" s="13"/>
      <c r="L734" s="13"/>
      <c r="M734" s="13"/>
      <c r="N734" s="12">
        <v>500</v>
      </c>
      <c r="O734" s="13"/>
      <c r="P734" s="13"/>
      <c r="Q734" s="12">
        <f>SUM(N734:P734)</f>
        <v>500</v>
      </c>
    </row>
    <row r="735" spans="1:17" ht="13.5" customHeight="1">
      <c r="A735" s="306">
        <v>1</v>
      </c>
      <c r="B735" s="306">
        <v>20</v>
      </c>
      <c r="C735" s="307"/>
      <c r="D735" s="269" t="s">
        <v>1328</v>
      </c>
      <c r="E735" s="309"/>
      <c r="F735" s="309"/>
      <c r="G735" s="91">
        <f>SUM(G732:G734)</f>
        <v>0</v>
      </c>
      <c r="H735" s="91">
        <f aca="true" t="shared" si="47" ref="H735:Q735">SUM(H732:H734)</f>
        <v>0</v>
      </c>
      <c r="I735" s="91">
        <f t="shared" si="47"/>
        <v>307367</v>
      </c>
      <c r="J735" s="91">
        <f t="shared" si="47"/>
        <v>0</v>
      </c>
      <c r="K735" s="91">
        <f t="shared" si="47"/>
        <v>452623</v>
      </c>
      <c r="L735" s="91">
        <f t="shared" si="47"/>
        <v>0</v>
      </c>
      <c r="M735" s="91">
        <f t="shared" si="47"/>
        <v>0</v>
      </c>
      <c r="N735" s="91">
        <f t="shared" si="47"/>
        <v>5539</v>
      </c>
      <c r="O735" s="91">
        <f t="shared" si="47"/>
        <v>104052</v>
      </c>
      <c r="P735" s="91">
        <f t="shared" si="47"/>
        <v>12099786</v>
      </c>
      <c r="Q735" s="91">
        <f t="shared" si="47"/>
        <v>12969367</v>
      </c>
    </row>
    <row r="736" spans="1:17" ht="13.5" customHeight="1">
      <c r="A736" s="256"/>
      <c r="B736" s="256"/>
      <c r="C736" s="345"/>
      <c r="D736" s="367" t="s">
        <v>840</v>
      </c>
      <c r="E736" s="14"/>
      <c r="F736" s="14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</row>
    <row r="737" spans="1:17" ht="21.75" customHeight="1">
      <c r="A737" s="256"/>
      <c r="B737" s="256"/>
      <c r="C737" s="345"/>
      <c r="D737" s="486" t="s">
        <v>1198</v>
      </c>
      <c r="E737" s="14"/>
      <c r="F737" s="14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</row>
    <row r="738" spans="1:17" ht="13.5" customHeight="1">
      <c r="A738" s="306"/>
      <c r="B738" s="306"/>
      <c r="C738" s="307"/>
      <c r="D738" s="269" t="s">
        <v>657</v>
      </c>
      <c r="E738" s="309"/>
      <c r="F738" s="309"/>
      <c r="G738" s="91"/>
      <c r="H738" s="91"/>
      <c r="I738" s="91"/>
      <c r="J738" s="91"/>
      <c r="K738" s="91"/>
      <c r="L738" s="91"/>
      <c r="M738" s="91"/>
      <c r="N738" s="91"/>
      <c r="O738" s="91"/>
      <c r="P738" s="91"/>
      <c r="Q738" s="91"/>
    </row>
    <row r="739" spans="1:17" ht="13.5" customHeight="1">
      <c r="A739" s="487">
        <v>1</v>
      </c>
      <c r="B739" s="487" t="s">
        <v>658</v>
      </c>
      <c r="C739" s="488"/>
      <c r="D739" s="489" t="s">
        <v>659</v>
      </c>
      <c r="E739" s="490"/>
      <c r="F739" s="490"/>
      <c r="G739" s="491"/>
      <c r="H739" s="5"/>
      <c r="I739" s="5"/>
      <c r="J739" s="5"/>
      <c r="K739" s="5"/>
      <c r="L739" s="5"/>
      <c r="M739" s="12"/>
      <c r="N739" s="12"/>
      <c r="O739" s="491"/>
      <c r="P739" s="491"/>
      <c r="Q739" s="491"/>
    </row>
    <row r="740" spans="1:17" ht="13.5" customHeight="1">
      <c r="A740" s="487"/>
      <c r="B740" s="487"/>
      <c r="C740" s="488"/>
      <c r="D740" s="264" t="s">
        <v>1198</v>
      </c>
      <c r="E740" s="314"/>
      <c r="F740" s="314"/>
      <c r="G740" s="491"/>
      <c r="H740" s="5"/>
      <c r="I740" s="5"/>
      <c r="J740" s="5"/>
      <c r="K740" s="5"/>
      <c r="L740" s="5"/>
      <c r="M740" s="12"/>
      <c r="N740" s="12"/>
      <c r="O740" s="491"/>
      <c r="P740" s="491"/>
      <c r="Q740" s="491"/>
    </row>
    <row r="741" spans="1:17" ht="13.5" customHeight="1">
      <c r="A741" s="487"/>
      <c r="B741" s="487"/>
      <c r="C741" s="488"/>
      <c r="D741" s="481" t="s">
        <v>660</v>
      </c>
      <c r="E741" s="473">
        <v>2</v>
      </c>
      <c r="F741" s="473">
        <v>221901</v>
      </c>
      <c r="G741" s="492">
        <v>11000</v>
      </c>
      <c r="H741" s="5">
        <v>5500</v>
      </c>
      <c r="I741" s="5">
        <v>37176</v>
      </c>
      <c r="J741" s="5"/>
      <c r="K741" s="5">
        <v>1000</v>
      </c>
      <c r="L741" s="5"/>
      <c r="M741" s="12"/>
      <c r="N741" s="12"/>
      <c r="O741" s="473"/>
      <c r="P741" s="473"/>
      <c r="Q741" s="473">
        <f aca="true" t="shared" si="48" ref="Q741:Q750">SUM(G741:P741)</f>
        <v>54676</v>
      </c>
    </row>
    <row r="742" spans="1:17" ht="13.5" customHeight="1">
      <c r="A742" s="487"/>
      <c r="B742" s="487"/>
      <c r="C742" s="488"/>
      <c r="D742" s="385" t="s">
        <v>661</v>
      </c>
      <c r="E742" s="15">
        <v>1</v>
      </c>
      <c r="F742" s="12">
        <v>221912</v>
      </c>
      <c r="G742" s="492">
        <v>100</v>
      </c>
      <c r="H742" s="5">
        <v>50</v>
      </c>
      <c r="I742" s="5">
        <v>3920</v>
      </c>
      <c r="J742" s="5"/>
      <c r="K742" s="5">
        <v>3250</v>
      </c>
      <c r="L742" s="5"/>
      <c r="M742" s="473"/>
      <c r="N742" s="473"/>
      <c r="O742" s="473"/>
      <c r="P742" s="473"/>
      <c r="Q742" s="473">
        <f t="shared" si="48"/>
        <v>7320</v>
      </c>
    </row>
    <row r="743" spans="1:17" ht="13.5" customHeight="1">
      <c r="A743" s="487"/>
      <c r="B743" s="487"/>
      <c r="C743" s="488"/>
      <c r="D743" s="385" t="s">
        <v>662</v>
      </c>
      <c r="E743" s="15">
        <v>2</v>
      </c>
      <c r="F743" s="12">
        <v>221916</v>
      </c>
      <c r="G743" s="492"/>
      <c r="H743" s="5"/>
      <c r="I743" s="5"/>
      <c r="J743" s="5"/>
      <c r="K743" s="5">
        <v>35000</v>
      </c>
      <c r="L743" s="5"/>
      <c r="M743" s="473"/>
      <c r="N743" s="473"/>
      <c r="O743" s="473"/>
      <c r="P743" s="473"/>
      <c r="Q743" s="473">
        <f t="shared" si="48"/>
        <v>35000</v>
      </c>
    </row>
    <row r="744" spans="1:17" ht="13.5" customHeight="1">
      <c r="A744" s="487"/>
      <c r="B744" s="487"/>
      <c r="C744" s="488"/>
      <c r="D744" s="374" t="s">
        <v>663</v>
      </c>
      <c r="E744" s="15">
        <v>2</v>
      </c>
      <c r="F744" s="12">
        <v>221904</v>
      </c>
      <c r="G744" s="492"/>
      <c r="H744" s="5"/>
      <c r="I744" s="5">
        <v>2000</v>
      </c>
      <c r="J744" s="5"/>
      <c r="K744" s="5"/>
      <c r="L744" s="5"/>
      <c r="M744" s="12"/>
      <c r="N744" s="12"/>
      <c r="O744" s="473"/>
      <c r="P744" s="473"/>
      <c r="Q744" s="473">
        <f t="shared" si="48"/>
        <v>2000</v>
      </c>
    </row>
    <row r="745" spans="1:17" ht="13.5" customHeight="1">
      <c r="A745" s="487"/>
      <c r="B745" s="487"/>
      <c r="C745" s="488"/>
      <c r="D745" s="374" t="s">
        <v>664</v>
      </c>
      <c r="E745" s="12">
        <v>2</v>
      </c>
      <c r="F745" s="12">
        <v>221922</v>
      </c>
      <c r="G745" s="492"/>
      <c r="H745" s="5"/>
      <c r="I745" s="5">
        <v>7713</v>
      </c>
      <c r="J745" s="5"/>
      <c r="K745" s="5"/>
      <c r="L745" s="5"/>
      <c r="M745" s="12"/>
      <c r="N745" s="12"/>
      <c r="O745" s="473"/>
      <c r="P745" s="473"/>
      <c r="Q745" s="473">
        <f t="shared" si="48"/>
        <v>7713</v>
      </c>
    </row>
    <row r="746" spans="1:17" ht="13.5" customHeight="1">
      <c r="A746" s="487"/>
      <c r="B746" s="487"/>
      <c r="C746" s="488"/>
      <c r="D746" s="374" t="s">
        <v>665</v>
      </c>
      <c r="E746" s="294">
        <v>2</v>
      </c>
      <c r="F746" s="12">
        <v>191139</v>
      </c>
      <c r="G746" s="492"/>
      <c r="H746" s="5"/>
      <c r="I746" s="5">
        <v>3500</v>
      </c>
      <c r="J746" s="5"/>
      <c r="K746" s="5"/>
      <c r="L746" s="5"/>
      <c r="M746" s="12"/>
      <c r="N746" s="12"/>
      <c r="O746" s="473"/>
      <c r="P746" s="473"/>
      <c r="Q746" s="473">
        <f t="shared" si="48"/>
        <v>3500</v>
      </c>
    </row>
    <row r="747" spans="1:17" ht="13.5" customHeight="1">
      <c r="A747" s="487"/>
      <c r="B747" s="487"/>
      <c r="C747" s="488"/>
      <c r="D747" s="374" t="s">
        <v>666</v>
      </c>
      <c r="E747" s="294">
        <v>2</v>
      </c>
      <c r="F747" s="12">
        <v>221939</v>
      </c>
      <c r="G747" s="492"/>
      <c r="H747" s="5"/>
      <c r="I747" s="5">
        <v>700</v>
      </c>
      <c r="J747" s="5"/>
      <c r="K747" s="5">
        <v>1300</v>
      </c>
      <c r="L747" s="5"/>
      <c r="M747" s="12"/>
      <c r="N747" s="12"/>
      <c r="O747" s="473"/>
      <c r="P747" s="473"/>
      <c r="Q747" s="473">
        <f t="shared" si="48"/>
        <v>2000</v>
      </c>
    </row>
    <row r="748" spans="1:17" ht="13.5" customHeight="1">
      <c r="A748" s="487"/>
      <c r="B748" s="487"/>
      <c r="C748" s="488"/>
      <c r="D748" s="374" t="s">
        <v>667</v>
      </c>
      <c r="E748" s="294">
        <v>2</v>
      </c>
      <c r="F748" s="12">
        <v>221927</v>
      </c>
      <c r="G748" s="492"/>
      <c r="H748" s="5"/>
      <c r="I748" s="5"/>
      <c r="J748" s="5"/>
      <c r="K748" s="5">
        <v>2800</v>
      </c>
      <c r="L748" s="5"/>
      <c r="M748" s="12"/>
      <c r="N748" s="12"/>
      <c r="O748" s="473"/>
      <c r="P748" s="473"/>
      <c r="Q748" s="473">
        <f t="shared" si="48"/>
        <v>2800</v>
      </c>
    </row>
    <row r="749" spans="1:17" ht="26.25" customHeight="1">
      <c r="A749" s="487"/>
      <c r="B749" s="487"/>
      <c r="C749" s="488"/>
      <c r="D749" s="459" t="s">
        <v>668</v>
      </c>
      <c r="E749" s="294">
        <v>2</v>
      </c>
      <c r="F749" s="12">
        <v>221935</v>
      </c>
      <c r="G749" s="492"/>
      <c r="H749" s="5"/>
      <c r="I749" s="5"/>
      <c r="J749" s="5"/>
      <c r="K749" s="5">
        <v>35000</v>
      </c>
      <c r="L749" s="5"/>
      <c r="M749" s="12"/>
      <c r="N749" s="12"/>
      <c r="O749" s="473"/>
      <c r="P749" s="473"/>
      <c r="Q749" s="473">
        <f t="shared" si="48"/>
        <v>35000</v>
      </c>
    </row>
    <row r="750" spans="1:17" ht="13.5" customHeight="1">
      <c r="A750" s="487"/>
      <c r="B750" s="487"/>
      <c r="C750" s="488"/>
      <c r="D750" s="374" t="s">
        <v>669</v>
      </c>
      <c r="E750" s="12">
        <v>2</v>
      </c>
      <c r="F750" s="12">
        <v>191110</v>
      </c>
      <c r="G750" s="12">
        <v>10000</v>
      </c>
      <c r="H750" s="5">
        <v>5000</v>
      </c>
      <c r="I750" s="5">
        <v>5111</v>
      </c>
      <c r="J750" s="5"/>
      <c r="K750" s="5"/>
      <c r="L750" s="5"/>
      <c r="M750" s="12"/>
      <c r="N750" s="12"/>
      <c r="O750" s="12"/>
      <c r="P750" s="12"/>
      <c r="Q750" s="473">
        <f t="shared" si="48"/>
        <v>20111</v>
      </c>
    </row>
    <row r="751" spans="1:17" ht="13.5" customHeight="1">
      <c r="A751" s="487"/>
      <c r="B751" s="487"/>
      <c r="C751" s="488"/>
      <c r="D751" s="374" t="s">
        <v>670</v>
      </c>
      <c r="E751" s="294"/>
      <c r="F751" s="294"/>
      <c r="G751" s="12"/>
      <c r="H751" s="5"/>
      <c r="I751" s="5"/>
      <c r="J751" s="5"/>
      <c r="K751" s="5"/>
      <c r="L751" s="5"/>
      <c r="M751" s="12"/>
      <c r="N751" s="12"/>
      <c r="O751" s="12"/>
      <c r="P751" s="12"/>
      <c r="Q751" s="473"/>
    </row>
    <row r="752" spans="1:17" ht="13.5" customHeight="1">
      <c r="A752" s="487"/>
      <c r="B752" s="487"/>
      <c r="C752" s="488"/>
      <c r="D752" s="374" t="s">
        <v>671</v>
      </c>
      <c r="E752" s="12">
        <v>2</v>
      </c>
      <c r="F752" s="12">
        <v>191301</v>
      </c>
      <c r="G752" s="12"/>
      <c r="H752" s="5"/>
      <c r="I752" s="5"/>
      <c r="J752" s="5"/>
      <c r="K752" s="5">
        <v>42000</v>
      </c>
      <c r="L752" s="5"/>
      <c r="M752" s="12"/>
      <c r="N752" s="12"/>
      <c r="O752" s="12"/>
      <c r="P752" s="12"/>
      <c r="Q752" s="473">
        <f>SUM(G752:P752)</f>
        <v>42000</v>
      </c>
    </row>
    <row r="753" spans="1:17" ht="13.5" customHeight="1">
      <c r="A753" s="487"/>
      <c r="B753" s="487"/>
      <c r="C753" s="488"/>
      <c r="D753" s="374" t="s">
        <v>672</v>
      </c>
      <c r="E753" s="12">
        <v>2</v>
      </c>
      <c r="F753" s="12">
        <v>191302</v>
      </c>
      <c r="G753" s="12"/>
      <c r="H753" s="5"/>
      <c r="I753" s="5">
        <v>10167</v>
      </c>
      <c r="J753" s="5"/>
      <c r="K753" s="5"/>
      <c r="L753" s="5"/>
      <c r="M753" s="12"/>
      <c r="N753" s="12"/>
      <c r="O753" s="12"/>
      <c r="P753" s="12"/>
      <c r="Q753" s="473">
        <f>SUM(G753:P753)</f>
        <v>10167</v>
      </c>
    </row>
    <row r="754" spans="1:17" ht="13.5" customHeight="1">
      <c r="A754" s="487"/>
      <c r="B754" s="487"/>
      <c r="C754" s="488"/>
      <c r="D754" s="388" t="s">
        <v>673</v>
      </c>
      <c r="E754" s="12">
        <v>2</v>
      </c>
      <c r="F754" s="12">
        <v>191303</v>
      </c>
      <c r="G754" s="12"/>
      <c r="H754" s="5"/>
      <c r="I754" s="5"/>
      <c r="J754" s="5"/>
      <c r="K754" s="5">
        <v>500</v>
      </c>
      <c r="L754" s="5"/>
      <c r="M754" s="12"/>
      <c r="N754" s="12"/>
      <c r="O754" s="12"/>
      <c r="P754" s="12"/>
      <c r="Q754" s="473">
        <f>SUM(G754:P754)</f>
        <v>500</v>
      </c>
    </row>
    <row r="755" spans="1:17" ht="13.5" customHeight="1">
      <c r="A755" s="487"/>
      <c r="B755" s="487"/>
      <c r="C755" s="488"/>
      <c r="D755" s="493" t="s">
        <v>1221</v>
      </c>
      <c r="E755" s="15"/>
      <c r="F755" s="12"/>
      <c r="G755" s="494"/>
      <c r="H755" s="5"/>
      <c r="I755" s="5"/>
      <c r="J755" s="5"/>
      <c r="K755" s="5"/>
      <c r="L755" s="5"/>
      <c r="M755" s="12"/>
      <c r="N755" s="12"/>
      <c r="O755" s="473"/>
      <c r="P755" s="473"/>
      <c r="Q755" s="473"/>
    </row>
    <row r="756" spans="1:17" ht="13.5" customHeight="1">
      <c r="A756" s="487"/>
      <c r="B756" s="487"/>
      <c r="C756" s="488"/>
      <c r="D756" s="262" t="s">
        <v>674</v>
      </c>
      <c r="E756" s="341">
        <v>2</v>
      </c>
      <c r="F756" s="40">
        <v>221951</v>
      </c>
      <c r="G756" s="12"/>
      <c r="H756" s="5"/>
      <c r="I756" s="5">
        <v>1000</v>
      </c>
      <c r="J756" s="5"/>
      <c r="K756" s="5">
        <v>24353</v>
      </c>
      <c r="L756" s="5"/>
      <c r="M756" s="12"/>
      <c r="N756" s="12"/>
      <c r="O756" s="12"/>
      <c r="P756" s="12"/>
      <c r="Q756" s="473">
        <f>SUM(G756:P756)</f>
        <v>25353</v>
      </c>
    </row>
    <row r="757" spans="1:17" ht="13.5" customHeight="1">
      <c r="A757" s="487"/>
      <c r="B757" s="487"/>
      <c r="C757" s="495"/>
      <c r="D757" s="496" t="s">
        <v>675</v>
      </c>
      <c r="E757" s="15">
        <v>2</v>
      </c>
      <c r="F757" s="12" t="s">
        <v>676</v>
      </c>
      <c r="G757" s="492"/>
      <c r="H757" s="5"/>
      <c r="I757" s="5">
        <v>51033</v>
      </c>
      <c r="J757" s="5"/>
      <c r="K757" s="5"/>
      <c r="L757" s="5"/>
      <c r="M757" s="473"/>
      <c r="N757" s="473"/>
      <c r="O757" s="473"/>
      <c r="P757" s="473"/>
      <c r="Q757" s="473">
        <f>SUM(G757:P757)</f>
        <v>51033</v>
      </c>
    </row>
    <row r="758" spans="1:17" ht="13.5" customHeight="1">
      <c r="A758" s="487"/>
      <c r="B758" s="487"/>
      <c r="C758" s="488"/>
      <c r="D758" s="385" t="s">
        <v>677</v>
      </c>
      <c r="E758" s="15"/>
      <c r="F758" s="12"/>
      <c r="G758" s="492"/>
      <c r="H758" s="5"/>
      <c r="I758" s="5"/>
      <c r="J758" s="5"/>
      <c r="K758" s="5"/>
      <c r="L758" s="5"/>
      <c r="M758" s="473"/>
      <c r="N758" s="473"/>
      <c r="O758" s="473"/>
      <c r="P758" s="473"/>
      <c r="Q758" s="473"/>
    </row>
    <row r="759" spans="1:17" ht="13.5" customHeight="1">
      <c r="A759" s="487"/>
      <c r="B759" s="487"/>
      <c r="C759" s="488"/>
      <c r="D759" s="385" t="s">
        <v>678</v>
      </c>
      <c r="E759" s="15">
        <v>2</v>
      </c>
      <c r="F759" s="12">
        <v>221929</v>
      </c>
      <c r="G759" s="492"/>
      <c r="H759" s="5"/>
      <c r="I759" s="5"/>
      <c r="J759" s="5"/>
      <c r="K759" s="5">
        <v>13806</v>
      </c>
      <c r="L759" s="5"/>
      <c r="M759" s="473"/>
      <c r="N759" s="473"/>
      <c r="O759" s="473"/>
      <c r="P759" s="473"/>
      <c r="Q759" s="473">
        <f>SUM(G759:P759)</f>
        <v>13806</v>
      </c>
    </row>
    <row r="760" spans="1:17" ht="13.5" customHeight="1">
      <c r="A760" s="487"/>
      <c r="B760" s="487"/>
      <c r="C760" s="497"/>
      <c r="D760" s="385" t="s">
        <v>679</v>
      </c>
      <c r="E760" s="15">
        <v>2</v>
      </c>
      <c r="F760" s="12">
        <v>191402</v>
      </c>
      <c r="G760" s="492"/>
      <c r="H760" s="5"/>
      <c r="I760" s="5"/>
      <c r="J760" s="5"/>
      <c r="K760" s="5">
        <v>7000</v>
      </c>
      <c r="L760" s="5"/>
      <c r="M760" s="473"/>
      <c r="N760" s="473"/>
      <c r="O760" s="473"/>
      <c r="P760" s="473"/>
      <c r="Q760" s="473">
        <f>SUM(G760:P760)</f>
        <v>7000</v>
      </c>
    </row>
    <row r="761" spans="1:17" ht="13.5" customHeight="1">
      <c r="A761" s="487"/>
      <c r="B761" s="487"/>
      <c r="C761" s="497"/>
      <c r="D761" s="385" t="s">
        <v>680</v>
      </c>
      <c r="E761" s="15"/>
      <c r="F761" s="12"/>
      <c r="G761" s="492"/>
      <c r="H761" s="5"/>
      <c r="I761" s="5"/>
      <c r="J761" s="5"/>
      <c r="K761" s="5"/>
      <c r="L761" s="5"/>
      <c r="M761" s="473"/>
      <c r="N761" s="473"/>
      <c r="O761" s="473"/>
      <c r="P761" s="473"/>
      <c r="Q761" s="473"/>
    </row>
    <row r="762" spans="1:17" ht="13.5" customHeight="1">
      <c r="A762" s="487"/>
      <c r="B762" s="487"/>
      <c r="C762" s="497"/>
      <c r="D762" s="385" t="s">
        <v>681</v>
      </c>
      <c r="E762" s="15">
        <v>1</v>
      </c>
      <c r="F762" s="12">
        <v>221909</v>
      </c>
      <c r="G762" s="492"/>
      <c r="H762" s="5"/>
      <c r="I762" s="5"/>
      <c r="J762" s="5"/>
      <c r="K762" s="5">
        <v>17133</v>
      </c>
      <c r="L762" s="5"/>
      <c r="M762" s="473"/>
      <c r="N762" s="473"/>
      <c r="O762" s="473"/>
      <c r="P762" s="473"/>
      <c r="Q762" s="473">
        <f>SUM(G762:P762)</f>
        <v>17133</v>
      </c>
    </row>
    <row r="763" spans="1:17" ht="13.5" customHeight="1">
      <c r="A763" s="487"/>
      <c r="B763" s="487"/>
      <c r="C763" s="488"/>
      <c r="D763" s="385" t="s">
        <v>682</v>
      </c>
      <c r="E763" s="15">
        <v>1</v>
      </c>
      <c r="F763" s="12">
        <v>221913</v>
      </c>
      <c r="G763" s="492">
        <v>400</v>
      </c>
      <c r="H763" s="5">
        <v>150</v>
      </c>
      <c r="I763" s="89">
        <v>73578</v>
      </c>
      <c r="J763" s="5"/>
      <c r="K763" s="5">
        <v>500</v>
      </c>
      <c r="L763" s="5"/>
      <c r="M763" s="473"/>
      <c r="N763" s="473"/>
      <c r="O763" s="473"/>
      <c r="P763" s="473"/>
      <c r="Q763" s="473">
        <f>SUM(G763:P763)</f>
        <v>74628</v>
      </c>
    </row>
    <row r="764" spans="1:17" ht="24.75" customHeight="1">
      <c r="A764" s="487"/>
      <c r="B764" s="487"/>
      <c r="C764" s="488"/>
      <c r="D764" s="258" t="s">
        <v>683</v>
      </c>
      <c r="E764" s="15">
        <v>2</v>
      </c>
      <c r="F764" s="12">
        <v>221914</v>
      </c>
      <c r="G764" s="492"/>
      <c r="H764" s="5"/>
      <c r="I764" s="5"/>
      <c r="J764" s="5"/>
      <c r="K764" s="5">
        <v>5000</v>
      </c>
      <c r="L764" s="5"/>
      <c r="M764" s="473"/>
      <c r="N764" s="473"/>
      <c r="O764" s="473"/>
      <c r="P764" s="473"/>
      <c r="Q764" s="473">
        <f>SUM(G764:P764)</f>
        <v>5000</v>
      </c>
    </row>
    <row r="765" spans="1:17" ht="24.75" customHeight="1">
      <c r="A765" s="487"/>
      <c r="B765" s="487"/>
      <c r="C765" s="488"/>
      <c r="D765" s="260" t="s">
        <v>684</v>
      </c>
      <c r="E765" s="15">
        <v>2</v>
      </c>
      <c r="F765" s="311">
        <v>221955</v>
      </c>
      <c r="G765" s="492"/>
      <c r="H765" s="5"/>
      <c r="I765" s="5">
        <v>4731</v>
      </c>
      <c r="J765" s="5"/>
      <c r="K765" s="5"/>
      <c r="L765" s="5"/>
      <c r="M765" s="473"/>
      <c r="N765" s="473"/>
      <c r="O765" s="473"/>
      <c r="P765" s="473"/>
      <c r="Q765" s="473">
        <f>SUM(G765:P765)</f>
        <v>4731</v>
      </c>
    </row>
    <row r="766" spans="1:17" ht="16.5" customHeight="1">
      <c r="A766" s="487"/>
      <c r="B766" s="487"/>
      <c r="C766" s="488"/>
      <c r="D766" s="374" t="s">
        <v>685</v>
      </c>
      <c r="E766" s="294"/>
      <c r="F766" s="294"/>
      <c r="G766" s="291"/>
      <c r="H766" s="5"/>
      <c r="I766" s="5"/>
      <c r="J766" s="5"/>
      <c r="K766" s="5"/>
      <c r="L766" s="5"/>
      <c r="M766" s="291"/>
      <c r="N766" s="291"/>
      <c r="O766" s="12"/>
      <c r="P766" s="12"/>
      <c r="Q766" s="12"/>
    </row>
    <row r="767" spans="1:17" ht="14.25" customHeight="1">
      <c r="A767" s="487"/>
      <c r="B767" s="487"/>
      <c r="C767" s="488"/>
      <c r="D767" s="374" t="s">
        <v>686</v>
      </c>
      <c r="E767" s="12">
        <v>2</v>
      </c>
      <c r="F767" s="12">
        <v>191151</v>
      </c>
      <c r="G767" s="15"/>
      <c r="H767" s="5"/>
      <c r="I767" s="5"/>
      <c r="J767" s="5"/>
      <c r="K767" s="5">
        <v>70000</v>
      </c>
      <c r="L767" s="5"/>
      <c r="M767" s="15"/>
      <c r="N767" s="15"/>
      <c r="O767" s="12"/>
      <c r="P767" s="12"/>
      <c r="Q767" s="12">
        <f>SUM(G767:P767)</f>
        <v>70000</v>
      </c>
    </row>
    <row r="768" spans="1:17" ht="15.75" customHeight="1">
      <c r="A768" s="487"/>
      <c r="B768" s="487"/>
      <c r="C768" s="488"/>
      <c r="D768" s="374" t="s">
        <v>1394</v>
      </c>
      <c r="E768" s="15"/>
      <c r="F768" s="311"/>
      <c r="G768" s="492"/>
      <c r="H768" s="5"/>
      <c r="I768" s="5"/>
      <c r="J768" s="5"/>
      <c r="K768" s="5"/>
      <c r="L768" s="5"/>
      <c r="M768" s="473"/>
      <c r="N768" s="473"/>
      <c r="O768" s="473"/>
      <c r="P768" s="473"/>
      <c r="Q768" s="473"/>
    </row>
    <row r="769" spans="1:17" ht="24" customHeight="1">
      <c r="A769" s="487"/>
      <c r="B769" s="487"/>
      <c r="C769" s="488"/>
      <c r="D769" s="262" t="s">
        <v>728</v>
      </c>
      <c r="E769" s="15">
        <v>2</v>
      </c>
      <c r="F769" s="311">
        <v>221942</v>
      </c>
      <c r="G769" s="492"/>
      <c r="H769" s="5"/>
      <c r="I769" s="5">
        <v>10000</v>
      </c>
      <c r="J769" s="5"/>
      <c r="K769" s="5"/>
      <c r="L769" s="5"/>
      <c r="M769" s="473"/>
      <c r="N769" s="473"/>
      <c r="O769" s="473"/>
      <c r="P769" s="473"/>
      <c r="Q769" s="473">
        <f aca="true" t="shared" si="49" ref="Q769:Q781">SUM(G769:P769)</f>
        <v>10000</v>
      </c>
    </row>
    <row r="770" spans="1:17" ht="18.75" customHeight="1">
      <c r="A770" s="487"/>
      <c r="B770" s="487"/>
      <c r="C770" s="488"/>
      <c r="D770" s="262" t="s">
        <v>739</v>
      </c>
      <c r="E770" s="15">
        <v>2</v>
      </c>
      <c r="F770" s="722">
        <v>221961</v>
      </c>
      <c r="G770" s="492"/>
      <c r="H770" s="5"/>
      <c r="I770" s="5">
        <v>4000</v>
      </c>
      <c r="J770" s="5"/>
      <c r="K770" s="5"/>
      <c r="L770" s="5"/>
      <c r="M770" s="473"/>
      <c r="N770" s="473"/>
      <c r="O770" s="473"/>
      <c r="P770" s="473"/>
      <c r="Q770" s="473">
        <f t="shared" si="49"/>
        <v>4000</v>
      </c>
    </row>
    <row r="771" spans="1:17" ht="24" customHeight="1">
      <c r="A771" s="487"/>
      <c r="B771" s="487"/>
      <c r="C771" s="488"/>
      <c r="D771" s="262" t="s">
        <v>687</v>
      </c>
      <c r="E771" s="15">
        <v>2</v>
      </c>
      <c r="F771" s="311">
        <v>221910</v>
      </c>
      <c r="G771" s="492"/>
      <c r="H771" s="5"/>
      <c r="I771" s="5"/>
      <c r="J771" s="5"/>
      <c r="K771" s="5">
        <v>10000</v>
      </c>
      <c r="L771" s="5"/>
      <c r="M771" s="473"/>
      <c r="N771" s="473"/>
      <c r="O771" s="473"/>
      <c r="P771" s="473"/>
      <c r="Q771" s="473">
        <f t="shared" si="49"/>
        <v>10000</v>
      </c>
    </row>
    <row r="772" spans="1:17" ht="38.25">
      <c r="A772" s="487"/>
      <c r="B772" s="487"/>
      <c r="C772" s="488"/>
      <c r="D772" s="324" t="s">
        <v>688</v>
      </c>
      <c r="E772" s="15">
        <v>2</v>
      </c>
      <c r="F772" s="311">
        <v>221919</v>
      </c>
      <c r="G772" s="492"/>
      <c r="H772" s="5"/>
      <c r="I772" s="5"/>
      <c r="J772" s="5"/>
      <c r="K772" s="5">
        <v>500</v>
      </c>
      <c r="L772" s="5"/>
      <c r="M772" s="473"/>
      <c r="N772" s="473"/>
      <c r="O772" s="473"/>
      <c r="P772" s="473"/>
      <c r="Q772" s="473">
        <f t="shared" si="49"/>
        <v>500</v>
      </c>
    </row>
    <row r="773" spans="1:17" ht="29.25" customHeight="1">
      <c r="A773" s="487"/>
      <c r="B773" s="487"/>
      <c r="C773" s="488"/>
      <c r="D773" s="324" t="s">
        <v>689</v>
      </c>
      <c r="E773" s="15">
        <v>2</v>
      </c>
      <c r="F773" s="311">
        <v>221938</v>
      </c>
      <c r="G773" s="492"/>
      <c r="H773" s="5"/>
      <c r="I773" s="5"/>
      <c r="J773" s="5"/>
      <c r="K773" s="5">
        <v>1500</v>
      </c>
      <c r="L773" s="5"/>
      <c r="M773" s="473"/>
      <c r="N773" s="473"/>
      <c r="O773" s="473"/>
      <c r="P773" s="473"/>
      <c r="Q773" s="473">
        <f t="shared" si="49"/>
        <v>1500</v>
      </c>
    </row>
    <row r="774" spans="1:17" ht="16.5" customHeight="1">
      <c r="A774" s="487"/>
      <c r="B774" s="487"/>
      <c r="C774" s="488"/>
      <c r="D774" s="339" t="s">
        <v>690</v>
      </c>
      <c r="E774" s="255">
        <v>2</v>
      </c>
      <c r="F774" s="12">
        <v>121518</v>
      </c>
      <c r="G774" s="492"/>
      <c r="H774" s="5"/>
      <c r="I774" s="5"/>
      <c r="J774" s="5"/>
      <c r="K774" s="5">
        <v>500</v>
      </c>
      <c r="L774" s="5"/>
      <c r="M774" s="473"/>
      <c r="N774" s="473"/>
      <c r="O774" s="473"/>
      <c r="P774" s="473"/>
      <c r="Q774" s="473">
        <f t="shared" si="49"/>
        <v>500</v>
      </c>
    </row>
    <row r="775" spans="1:17" ht="15" customHeight="1">
      <c r="A775" s="487"/>
      <c r="B775" s="487"/>
      <c r="C775" s="488"/>
      <c r="D775" s="258" t="s">
        <v>691</v>
      </c>
      <c r="E775" s="15">
        <v>2</v>
      </c>
      <c r="F775" s="311">
        <v>221931</v>
      </c>
      <c r="G775" s="492"/>
      <c r="H775" s="5"/>
      <c r="I775" s="5"/>
      <c r="J775" s="5"/>
      <c r="K775" s="5">
        <v>1000</v>
      </c>
      <c r="L775" s="5"/>
      <c r="M775" s="473"/>
      <c r="N775" s="473"/>
      <c r="O775" s="473"/>
      <c r="P775" s="473"/>
      <c r="Q775" s="473">
        <f t="shared" si="49"/>
        <v>1000</v>
      </c>
    </row>
    <row r="776" spans="1:17" ht="26.25" customHeight="1">
      <c r="A776" s="487"/>
      <c r="B776" s="487"/>
      <c r="C776" s="488"/>
      <c r="D776" s="258" t="s">
        <v>692</v>
      </c>
      <c r="E776" s="15">
        <v>2</v>
      </c>
      <c r="F776" s="311">
        <v>221957</v>
      </c>
      <c r="G776" s="492"/>
      <c r="H776" s="5"/>
      <c r="I776" s="5"/>
      <c r="J776" s="5"/>
      <c r="K776" s="5">
        <v>300</v>
      </c>
      <c r="L776" s="5"/>
      <c r="M776" s="473"/>
      <c r="N776" s="473"/>
      <c r="O776" s="473"/>
      <c r="P776" s="473"/>
      <c r="Q776" s="473">
        <f t="shared" si="49"/>
        <v>300</v>
      </c>
    </row>
    <row r="777" spans="1:17" ht="25.5" customHeight="1">
      <c r="A777" s="487"/>
      <c r="B777" s="487"/>
      <c r="C777" s="488"/>
      <c r="D777" s="324" t="s">
        <v>693</v>
      </c>
      <c r="E777" s="15">
        <v>2</v>
      </c>
      <c r="F777" s="311">
        <v>221915</v>
      </c>
      <c r="G777" s="492"/>
      <c r="H777" s="5"/>
      <c r="I777" s="5"/>
      <c r="J777" s="5"/>
      <c r="K777" s="5">
        <v>2500</v>
      </c>
      <c r="L777" s="5"/>
      <c r="M777" s="473"/>
      <c r="N777" s="473"/>
      <c r="O777" s="473"/>
      <c r="P777" s="473"/>
      <c r="Q777" s="473">
        <f t="shared" si="49"/>
        <v>2500</v>
      </c>
    </row>
    <row r="778" spans="1:17" ht="19.5" customHeight="1">
      <c r="A778" s="487"/>
      <c r="B778" s="487"/>
      <c r="C778" s="488"/>
      <c r="D778" s="324" t="s">
        <v>694</v>
      </c>
      <c r="E778" s="15">
        <v>2</v>
      </c>
      <c r="F778" s="311">
        <v>221958</v>
      </c>
      <c r="G778" s="492"/>
      <c r="H778" s="5"/>
      <c r="I778" s="5"/>
      <c r="J778" s="5"/>
      <c r="K778" s="5">
        <v>200</v>
      </c>
      <c r="L778" s="5"/>
      <c r="M778" s="473"/>
      <c r="N778" s="473"/>
      <c r="O778" s="473"/>
      <c r="P778" s="473"/>
      <c r="Q778" s="473">
        <f t="shared" si="49"/>
        <v>200</v>
      </c>
    </row>
    <row r="779" spans="1:17" ht="19.5" customHeight="1">
      <c r="A779" s="487"/>
      <c r="B779" s="487"/>
      <c r="C779" s="488"/>
      <c r="D779" s="324" t="s">
        <v>695</v>
      </c>
      <c r="E779" s="15">
        <v>2</v>
      </c>
      <c r="F779" s="311">
        <v>221944</v>
      </c>
      <c r="G779" s="492"/>
      <c r="H779" s="5"/>
      <c r="I779" s="5"/>
      <c r="J779" s="5"/>
      <c r="K779" s="5">
        <v>500</v>
      </c>
      <c r="L779" s="5"/>
      <c r="M779" s="473"/>
      <c r="N779" s="473"/>
      <c r="O779" s="473"/>
      <c r="P779" s="473"/>
      <c r="Q779" s="473">
        <f t="shared" si="49"/>
        <v>500</v>
      </c>
    </row>
    <row r="780" spans="1:17" ht="25.5" customHeight="1">
      <c r="A780" s="487"/>
      <c r="B780" s="487"/>
      <c r="C780" s="488"/>
      <c r="D780" s="369" t="s">
        <v>696</v>
      </c>
      <c r="E780" s="15">
        <v>2</v>
      </c>
      <c r="F780" s="311">
        <v>221959</v>
      </c>
      <c r="G780" s="492"/>
      <c r="H780" s="5"/>
      <c r="I780" s="5"/>
      <c r="J780" s="5"/>
      <c r="K780" s="5">
        <v>500</v>
      </c>
      <c r="L780" s="5"/>
      <c r="M780" s="473"/>
      <c r="N780" s="473"/>
      <c r="O780" s="473"/>
      <c r="P780" s="473"/>
      <c r="Q780" s="473">
        <f t="shared" si="49"/>
        <v>500</v>
      </c>
    </row>
    <row r="781" spans="1:17" ht="18.75" customHeight="1">
      <c r="A781" s="487"/>
      <c r="B781" s="487"/>
      <c r="C781" s="488"/>
      <c r="D781" s="369" t="s">
        <v>697</v>
      </c>
      <c r="E781" s="15">
        <v>2</v>
      </c>
      <c r="F781" s="311">
        <v>221960</v>
      </c>
      <c r="G781" s="492"/>
      <c r="H781" s="5"/>
      <c r="I781" s="5"/>
      <c r="J781" s="5"/>
      <c r="K781" s="5">
        <v>2500</v>
      </c>
      <c r="L781" s="5"/>
      <c r="M781" s="473"/>
      <c r="N781" s="473"/>
      <c r="O781" s="473"/>
      <c r="P781" s="473"/>
      <c r="Q781" s="473">
        <f t="shared" si="49"/>
        <v>2500</v>
      </c>
    </row>
    <row r="782" spans="1:17" ht="13.5" customHeight="1">
      <c r="A782" s="306"/>
      <c r="B782" s="306"/>
      <c r="C782" s="307"/>
      <c r="D782" s="399" t="s">
        <v>698</v>
      </c>
      <c r="E782" s="498"/>
      <c r="F782" s="309"/>
      <c r="G782" s="499">
        <f>SUM(G741:G781)</f>
        <v>21500</v>
      </c>
      <c r="H782" s="499">
        <f aca="true" t="shared" si="50" ref="H782:Q782">SUM(H741:H781)</f>
        <v>10700</v>
      </c>
      <c r="I782" s="499">
        <f t="shared" si="50"/>
        <v>214629</v>
      </c>
      <c r="J782" s="499">
        <f t="shared" si="50"/>
        <v>0</v>
      </c>
      <c r="K782" s="499">
        <f t="shared" si="50"/>
        <v>278642</v>
      </c>
      <c r="L782" s="499">
        <f t="shared" si="50"/>
        <v>0</v>
      </c>
      <c r="M782" s="499">
        <f t="shared" si="50"/>
        <v>0</v>
      </c>
      <c r="N782" s="499">
        <f t="shared" si="50"/>
        <v>0</v>
      </c>
      <c r="O782" s="499">
        <f t="shared" si="50"/>
        <v>0</v>
      </c>
      <c r="P782" s="499">
        <f t="shared" si="50"/>
        <v>0</v>
      </c>
      <c r="Q782" s="499">
        <f t="shared" si="50"/>
        <v>525471</v>
      </c>
    </row>
    <row r="783" spans="1:17" ht="13.5" customHeight="1">
      <c r="A783" s="256"/>
      <c r="B783" s="256"/>
      <c r="C783" s="256"/>
      <c r="D783" s="500" t="s">
        <v>699</v>
      </c>
      <c r="E783" s="466"/>
      <c r="F783" s="14"/>
      <c r="G783" s="347"/>
      <c r="H783" s="347"/>
      <c r="I783" s="347"/>
      <c r="J783" s="347"/>
      <c r="K783" s="347"/>
      <c r="L783" s="347"/>
      <c r="M783" s="347"/>
      <c r="N783" s="347"/>
      <c r="O783" s="347"/>
      <c r="P783" s="347"/>
      <c r="Q783" s="347"/>
    </row>
    <row r="784" spans="1:17" ht="15" customHeight="1">
      <c r="A784" s="256"/>
      <c r="B784" s="256"/>
      <c r="C784" s="345" t="s">
        <v>972</v>
      </c>
      <c r="D784" s="324" t="s">
        <v>737</v>
      </c>
      <c r="E784" s="353"/>
      <c r="F784" s="311">
        <v>222923</v>
      </c>
      <c r="G784" s="347"/>
      <c r="H784" s="347"/>
      <c r="I784" s="15">
        <v>25000</v>
      </c>
      <c r="J784" s="347"/>
      <c r="K784" s="347"/>
      <c r="L784" s="15">
        <v>10000</v>
      </c>
      <c r="M784" s="347"/>
      <c r="N784" s="347"/>
      <c r="O784" s="347"/>
      <c r="P784" s="347"/>
      <c r="Q784" s="15">
        <f>SUM(I784:P784)</f>
        <v>35000</v>
      </c>
    </row>
    <row r="785" spans="1:17" ht="21" customHeight="1">
      <c r="A785" s="256"/>
      <c r="B785" s="256"/>
      <c r="C785" s="345" t="s">
        <v>971</v>
      </c>
      <c r="D785" s="324" t="s">
        <v>700</v>
      </c>
      <c r="E785" s="353"/>
      <c r="F785" s="311">
        <v>222924</v>
      </c>
      <c r="G785" s="347"/>
      <c r="H785" s="347"/>
      <c r="I785" s="15"/>
      <c r="J785" s="347"/>
      <c r="K785" s="347"/>
      <c r="L785" s="15"/>
      <c r="M785" s="347"/>
      <c r="N785" s="15">
        <v>4000</v>
      </c>
      <c r="O785" s="347"/>
      <c r="P785" s="347"/>
      <c r="Q785" s="15">
        <f>SUM(I785:P785)</f>
        <v>4000</v>
      </c>
    </row>
    <row r="786" spans="1:17" ht="13.5" customHeight="1">
      <c r="A786" s="256"/>
      <c r="B786" s="256"/>
      <c r="C786" s="256"/>
      <c r="D786" s="374" t="s">
        <v>1368</v>
      </c>
      <c r="E786" s="466"/>
      <c r="F786" s="14"/>
      <c r="G786" s="347"/>
      <c r="H786" s="347"/>
      <c r="I786" s="347"/>
      <c r="J786" s="347"/>
      <c r="K786" s="347"/>
      <c r="L786" s="347"/>
      <c r="M786" s="347"/>
      <c r="N786" s="347"/>
      <c r="O786" s="347"/>
      <c r="P786" s="347"/>
      <c r="Q786" s="15"/>
    </row>
    <row r="787" spans="1:17" ht="25.5" customHeight="1">
      <c r="A787" s="256"/>
      <c r="B787" s="256"/>
      <c r="C787" s="424" t="s">
        <v>701</v>
      </c>
      <c r="D787" s="260" t="s">
        <v>702</v>
      </c>
      <c r="E787" s="466"/>
      <c r="F787" s="298">
        <v>222902</v>
      </c>
      <c r="G787" s="347"/>
      <c r="H787" s="347"/>
      <c r="I787" s="347"/>
      <c r="J787" s="347"/>
      <c r="K787" s="347"/>
      <c r="L787" s="15">
        <v>2743</v>
      </c>
      <c r="M787" s="347"/>
      <c r="N787" s="347"/>
      <c r="O787" s="347"/>
      <c r="P787" s="347"/>
      <c r="Q787" s="15">
        <f>SUM(L787:P787)</f>
        <v>2743</v>
      </c>
    </row>
    <row r="788" spans="1:17" ht="18" customHeight="1">
      <c r="A788" s="256"/>
      <c r="B788" s="256"/>
      <c r="C788" s="424" t="s">
        <v>701</v>
      </c>
      <c r="D788" s="324" t="s">
        <v>703</v>
      </c>
      <c r="E788" s="353"/>
      <c r="F788" s="311">
        <v>222922</v>
      </c>
      <c r="G788" s="347"/>
      <c r="H788" s="347"/>
      <c r="I788" s="347"/>
      <c r="J788" s="347"/>
      <c r="K788" s="347"/>
      <c r="L788" s="15">
        <v>3000</v>
      </c>
      <c r="M788" s="347"/>
      <c r="N788" s="347"/>
      <c r="O788" s="347"/>
      <c r="P788" s="347"/>
      <c r="Q788" s="15">
        <f>SUM(L788:P788)</f>
        <v>3000</v>
      </c>
    </row>
    <row r="789" spans="1:17" ht="18" customHeight="1">
      <c r="A789" s="256"/>
      <c r="B789" s="256"/>
      <c r="C789" s="424" t="s">
        <v>701</v>
      </c>
      <c r="D789" s="501" t="s">
        <v>704</v>
      </c>
      <c r="E789" s="409"/>
      <c r="F789" s="502">
        <v>222904</v>
      </c>
      <c r="G789" s="347"/>
      <c r="H789" s="347"/>
      <c r="I789" s="347"/>
      <c r="J789" s="347"/>
      <c r="K789" s="347"/>
      <c r="L789" s="347"/>
      <c r="M789" s="347"/>
      <c r="N789" s="15">
        <v>2100</v>
      </c>
      <c r="O789" s="15"/>
      <c r="P789" s="15"/>
      <c r="Q789" s="15">
        <f>SUM(G789:P789)</f>
        <v>2100</v>
      </c>
    </row>
    <row r="790" spans="1:17" ht="18" customHeight="1">
      <c r="A790" s="306"/>
      <c r="B790" s="306"/>
      <c r="C790" s="307"/>
      <c r="D790" s="269" t="s">
        <v>705</v>
      </c>
      <c r="E790" s="498"/>
      <c r="F790" s="309"/>
      <c r="G790" s="499">
        <f aca="true" t="shared" si="51" ref="G790:Q790">SUM(G782:G789)</f>
        <v>21500</v>
      </c>
      <c r="H790" s="499">
        <f t="shared" si="51"/>
        <v>10700</v>
      </c>
      <c r="I790" s="499">
        <f t="shared" si="51"/>
        <v>239629</v>
      </c>
      <c r="J790" s="499">
        <f t="shared" si="51"/>
        <v>0</v>
      </c>
      <c r="K790" s="499">
        <f t="shared" si="51"/>
        <v>278642</v>
      </c>
      <c r="L790" s="499">
        <f t="shared" si="51"/>
        <v>15743</v>
      </c>
      <c r="M790" s="499">
        <f t="shared" si="51"/>
        <v>0</v>
      </c>
      <c r="N790" s="499">
        <f t="shared" si="51"/>
        <v>6100</v>
      </c>
      <c r="O790" s="499">
        <f t="shared" si="51"/>
        <v>0</v>
      </c>
      <c r="P790" s="499">
        <f t="shared" si="51"/>
        <v>0</v>
      </c>
      <c r="Q790" s="499">
        <f t="shared" si="51"/>
        <v>572314</v>
      </c>
    </row>
    <row r="791" spans="1:17" ht="18" customHeight="1">
      <c r="A791" s="256">
        <v>1</v>
      </c>
      <c r="B791" s="256">
        <v>30</v>
      </c>
      <c r="C791" s="345"/>
      <c r="D791" s="367" t="s">
        <v>706</v>
      </c>
      <c r="E791" s="311"/>
      <c r="F791" s="311"/>
      <c r="G791" s="12"/>
      <c r="H791" s="5"/>
      <c r="I791" s="5"/>
      <c r="J791" s="5"/>
      <c r="K791" s="5"/>
      <c r="L791" s="5"/>
      <c r="M791" s="12"/>
      <c r="N791" s="12"/>
      <c r="O791" s="12"/>
      <c r="P791" s="12"/>
      <c r="Q791" s="12"/>
    </row>
    <row r="792" spans="1:17" ht="18" customHeight="1">
      <c r="A792" s="256"/>
      <c r="B792" s="256">
        <v>31</v>
      </c>
      <c r="C792" s="345"/>
      <c r="D792" s="367" t="s">
        <v>707</v>
      </c>
      <c r="E792" s="12">
        <v>1</v>
      </c>
      <c r="F792" s="311">
        <v>311901</v>
      </c>
      <c r="G792" s="15"/>
      <c r="H792" s="5"/>
      <c r="I792" s="5"/>
      <c r="J792" s="5"/>
      <c r="K792" s="5">
        <v>10000</v>
      </c>
      <c r="L792" s="5"/>
      <c r="M792" s="15"/>
      <c r="N792" s="15"/>
      <c r="O792" s="13"/>
      <c r="P792" s="13"/>
      <c r="Q792" s="12">
        <f>SUM(K792:P792)</f>
        <v>10000</v>
      </c>
    </row>
    <row r="793" spans="1:17" ht="18" customHeight="1">
      <c r="A793" s="285"/>
      <c r="B793" s="285">
        <v>32</v>
      </c>
      <c r="C793" s="302"/>
      <c r="D793" s="367" t="s">
        <v>708</v>
      </c>
      <c r="E793" s="12"/>
      <c r="F793" s="311"/>
      <c r="G793" s="15"/>
      <c r="H793" s="5"/>
      <c r="I793" s="5"/>
      <c r="J793" s="5"/>
      <c r="K793" s="5"/>
      <c r="L793" s="5"/>
      <c r="M793" s="15"/>
      <c r="N793" s="15"/>
      <c r="O793" s="12"/>
      <c r="P793" s="12"/>
      <c r="Q793" s="12"/>
    </row>
    <row r="794" spans="1:17" ht="18" customHeight="1">
      <c r="A794" s="285"/>
      <c r="B794" s="285"/>
      <c r="C794" s="302"/>
      <c r="D794" s="374" t="s">
        <v>709</v>
      </c>
      <c r="E794" s="12">
        <v>1</v>
      </c>
      <c r="F794" s="12">
        <v>321907</v>
      </c>
      <c r="G794" s="15"/>
      <c r="H794" s="5"/>
      <c r="I794" s="5"/>
      <c r="J794" s="5"/>
      <c r="K794" s="5">
        <v>35000</v>
      </c>
      <c r="L794" s="5"/>
      <c r="M794" s="15"/>
      <c r="N794" s="15"/>
      <c r="O794" s="12"/>
      <c r="P794" s="12"/>
      <c r="Q794" s="12">
        <f aca="true" t="shared" si="52" ref="Q794:Q800">SUM(K794:P794)</f>
        <v>35000</v>
      </c>
    </row>
    <row r="795" spans="1:17" ht="15.75" customHeight="1">
      <c r="A795" s="503"/>
      <c r="B795" s="503"/>
      <c r="C795" s="503"/>
      <c r="D795" s="504" t="s">
        <v>710</v>
      </c>
      <c r="E795" s="505">
        <v>1</v>
      </c>
      <c r="F795" s="506">
        <v>321903</v>
      </c>
      <c r="G795" s="505"/>
      <c r="H795" s="5"/>
      <c r="I795" s="5"/>
      <c r="J795" s="5"/>
      <c r="K795" s="5">
        <v>15000</v>
      </c>
      <c r="L795" s="5"/>
      <c r="M795" s="505"/>
      <c r="N795" s="505"/>
      <c r="O795" s="507"/>
      <c r="P795" s="507"/>
      <c r="Q795" s="12">
        <f t="shared" si="52"/>
        <v>15000</v>
      </c>
    </row>
    <row r="796" spans="1:17" ht="18" customHeight="1">
      <c r="A796" s="285"/>
      <c r="B796" s="285"/>
      <c r="C796" s="302"/>
      <c r="D796" s="374" t="s">
        <v>711</v>
      </c>
      <c r="E796" s="294">
        <v>1</v>
      </c>
      <c r="F796" s="12">
        <v>321908</v>
      </c>
      <c r="G796" s="15"/>
      <c r="H796" s="5"/>
      <c r="I796" s="5"/>
      <c r="J796" s="5"/>
      <c r="K796" s="5">
        <v>12000</v>
      </c>
      <c r="L796" s="5"/>
      <c r="M796" s="15"/>
      <c r="N796" s="15"/>
      <c r="O796" s="12"/>
      <c r="P796" s="12"/>
      <c r="Q796" s="12">
        <f t="shared" si="52"/>
        <v>12000</v>
      </c>
    </row>
    <row r="797" spans="1:17" ht="18" customHeight="1">
      <c r="A797" s="285"/>
      <c r="B797" s="285"/>
      <c r="C797" s="302"/>
      <c r="D797" s="459" t="s">
        <v>712</v>
      </c>
      <c r="E797" s="320">
        <v>1</v>
      </c>
      <c r="F797" s="40">
        <v>321933</v>
      </c>
      <c r="G797" s="12"/>
      <c r="H797" s="5"/>
      <c r="I797" s="5"/>
      <c r="J797" s="5"/>
      <c r="K797" s="5">
        <v>210820</v>
      </c>
      <c r="L797" s="5"/>
      <c r="M797" s="12"/>
      <c r="N797" s="12"/>
      <c r="O797" s="12"/>
      <c r="P797" s="12"/>
      <c r="Q797" s="12">
        <f t="shared" si="52"/>
        <v>210820</v>
      </c>
    </row>
    <row r="798" spans="1:17" ht="18" customHeight="1">
      <c r="A798" s="285"/>
      <c r="B798" s="285"/>
      <c r="C798" s="302"/>
      <c r="D798" s="508" t="s">
        <v>713</v>
      </c>
      <c r="E798" s="320">
        <v>1</v>
      </c>
      <c r="F798" s="40">
        <v>321934</v>
      </c>
      <c r="G798" s="12"/>
      <c r="H798" s="5"/>
      <c r="I798" s="5"/>
      <c r="J798" s="5"/>
      <c r="K798" s="5">
        <v>1800</v>
      </c>
      <c r="L798" s="5"/>
      <c r="M798" s="12"/>
      <c r="N798" s="12"/>
      <c r="O798" s="12"/>
      <c r="P798" s="12"/>
      <c r="Q798" s="12">
        <f t="shared" si="52"/>
        <v>1800</v>
      </c>
    </row>
    <row r="799" spans="1:17" ht="18" customHeight="1">
      <c r="A799" s="285"/>
      <c r="B799" s="285"/>
      <c r="C799" s="302"/>
      <c r="D799" s="260" t="s">
        <v>714</v>
      </c>
      <c r="E799" s="320">
        <v>1</v>
      </c>
      <c r="F799" s="40">
        <v>321911</v>
      </c>
      <c r="G799" s="12"/>
      <c r="H799" s="5"/>
      <c r="I799" s="5"/>
      <c r="J799" s="5"/>
      <c r="K799" s="5">
        <v>30000</v>
      </c>
      <c r="L799" s="5"/>
      <c r="M799" s="12"/>
      <c r="N799" s="12"/>
      <c r="O799" s="12"/>
      <c r="P799" s="12"/>
      <c r="Q799" s="12">
        <f t="shared" si="52"/>
        <v>30000</v>
      </c>
    </row>
    <row r="800" spans="1:17" ht="18" customHeight="1">
      <c r="A800" s="285"/>
      <c r="B800" s="285"/>
      <c r="C800" s="302"/>
      <c r="D800" s="262" t="s">
        <v>715</v>
      </c>
      <c r="E800" s="320">
        <v>1</v>
      </c>
      <c r="F800" s="40">
        <v>321909</v>
      </c>
      <c r="G800" s="12"/>
      <c r="H800" s="5"/>
      <c r="I800" s="5"/>
      <c r="J800" s="5"/>
      <c r="K800" s="5">
        <v>45000</v>
      </c>
      <c r="L800" s="5"/>
      <c r="M800" s="12"/>
      <c r="N800" s="12"/>
      <c r="O800" s="12"/>
      <c r="P800" s="12"/>
      <c r="Q800" s="12">
        <f t="shared" si="52"/>
        <v>45000</v>
      </c>
    </row>
    <row r="801" spans="1:17" ht="18" customHeight="1">
      <c r="A801" s="285"/>
      <c r="B801" s="285"/>
      <c r="C801" s="302"/>
      <c r="D801" s="378" t="s">
        <v>716</v>
      </c>
      <c r="E801" s="12"/>
      <c r="F801" s="12"/>
      <c r="G801" s="12"/>
      <c r="H801" s="5"/>
      <c r="I801" s="5"/>
      <c r="J801" s="5"/>
      <c r="K801" s="5"/>
      <c r="L801" s="5"/>
      <c r="M801" s="12"/>
      <c r="N801" s="12"/>
      <c r="O801" s="12"/>
      <c r="P801" s="12"/>
      <c r="Q801" s="12"/>
    </row>
    <row r="802" spans="1:17" ht="18" customHeight="1">
      <c r="A802" s="285"/>
      <c r="B802" s="285"/>
      <c r="C802" s="302" t="s">
        <v>972</v>
      </c>
      <c r="D802" s="509" t="s">
        <v>717</v>
      </c>
      <c r="E802" s="12">
        <v>1</v>
      </c>
      <c r="F802" s="12">
        <v>324902</v>
      </c>
      <c r="G802" s="12"/>
      <c r="H802" s="5"/>
      <c r="I802" s="5"/>
      <c r="J802" s="5"/>
      <c r="K802" s="5"/>
      <c r="L802" s="5"/>
      <c r="M802" s="12">
        <v>8500</v>
      </c>
      <c r="N802" s="12"/>
      <c r="O802" s="12"/>
      <c r="P802" s="12"/>
      <c r="Q802" s="12">
        <f>SUM(K802:P802)</f>
        <v>8500</v>
      </c>
    </row>
    <row r="803" spans="1:17" ht="24" customHeight="1">
      <c r="A803" s="285"/>
      <c r="B803" s="285"/>
      <c r="C803" s="302" t="s">
        <v>971</v>
      </c>
      <c r="D803" s="510" t="s">
        <v>718</v>
      </c>
      <c r="E803" s="12">
        <v>1</v>
      </c>
      <c r="F803" s="311">
        <v>322904</v>
      </c>
      <c r="G803" s="12"/>
      <c r="H803" s="5"/>
      <c r="I803" s="5"/>
      <c r="J803" s="5"/>
      <c r="K803" s="5"/>
      <c r="L803" s="5">
        <v>10420</v>
      </c>
      <c r="M803" s="12"/>
      <c r="N803" s="12"/>
      <c r="O803" s="12"/>
      <c r="P803" s="12"/>
      <c r="Q803" s="12">
        <f>SUM(K803:P803)</f>
        <v>10420</v>
      </c>
    </row>
    <row r="804" spans="1:17" ht="15.75" customHeight="1">
      <c r="A804" s="306"/>
      <c r="B804" s="306"/>
      <c r="C804" s="307"/>
      <c r="D804" s="269" t="s">
        <v>719</v>
      </c>
      <c r="E804" s="309"/>
      <c r="F804" s="511"/>
      <c r="G804" s="8">
        <f aca="true" t="shared" si="53" ref="G804:Q804">SUM(G792:G803)</f>
        <v>0</v>
      </c>
      <c r="H804" s="8">
        <f t="shared" si="53"/>
        <v>0</v>
      </c>
      <c r="I804" s="8">
        <f t="shared" si="53"/>
        <v>0</v>
      </c>
      <c r="J804" s="8">
        <f t="shared" si="53"/>
        <v>0</v>
      </c>
      <c r="K804" s="8">
        <f t="shared" si="53"/>
        <v>359620</v>
      </c>
      <c r="L804" s="8">
        <f t="shared" si="53"/>
        <v>10420</v>
      </c>
      <c r="M804" s="8">
        <f t="shared" si="53"/>
        <v>8500</v>
      </c>
      <c r="N804" s="8">
        <f t="shared" si="53"/>
        <v>0</v>
      </c>
      <c r="O804" s="8">
        <f t="shared" si="53"/>
        <v>0</v>
      </c>
      <c r="P804" s="8">
        <f t="shared" si="53"/>
        <v>0</v>
      </c>
      <c r="Q804" s="8">
        <f t="shared" si="53"/>
        <v>378540</v>
      </c>
    </row>
    <row r="805" spans="1:17" ht="21.75" customHeight="1">
      <c r="A805" s="306"/>
      <c r="B805" s="306"/>
      <c r="C805" s="307"/>
      <c r="D805" s="270" t="s">
        <v>720</v>
      </c>
      <c r="E805" s="512"/>
      <c r="F805" s="513"/>
      <c r="G805" s="514">
        <f aca="true" t="shared" si="54" ref="G805:Q805">SUM(G45+G212+G224+G465+G655+G679+G703+G735+G790+G804+G738)</f>
        <v>237139</v>
      </c>
      <c r="H805" s="514">
        <f t="shared" si="54"/>
        <v>58446</v>
      </c>
      <c r="I805" s="514">
        <f t="shared" si="54"/>
        <v>8923025</v>
      </c>
      <c r="J805" s="514">
        <f t="shared" si="54"/>
        <v>99500</v>
      </c>
      <c r="K805" s="514">
        <f t="shared" si="54"/>
        <v>2264666</v>
      </c>
      <c r="L805" s="514">
        <f t="shared" si="54"/>
        <v>27114154</v>
      </c>
      <c r="M805" s="514">
        <f t="shared" si="54"/>
        <v>5353936</v>
      </c>
      <c r="N805" s="514">
        <f t="shared" si="54"/>
        <v>102329</v>
      </c>
      <c r="O805" s="514">
        <f t="shared" si="54"/>
        <v>104052</v>
      </c>
      <c r="P805" s="514">
        <f t="shared" si="54"/>
        <v>12124786</v>
      </c>
      <c r="Q805" s="514">
        <f t="shared" si="54"/>
        <v>56382033</v>
      </c>
    </row>
    <row r="806" spans="1:17" ht="15.75" customHeight="1">
      <c r="A806" s="285"/>
      <c r="B806" s="285"/>
      <c r="C806" s="285"/>
      <c r="D806" s="515" t="s">
        <v>1086</v>
      </c>
      <c r="E806" s="311"/>
      <c r="F806" s="516"/>
      <c r="G806" s="517">
        <f>8!C21</f>
        <v>4228959</v>
      </c>
      <c r="H806" s="517">
        <f>8!D21</f>
        <v>799546</v>
      </c>
      <c r="I806" s="517">
        <f>8!E21</f>
        <v>2557631</v>
      </c>
      <c r="J806" s="517">
        <f>8!F21</f>
        <v>1000</v>
      </c>
      <c r="K806" s="517">
        <f>8!G21</f>
        <v>61212</v>
      </c>
      <c r="L806" s="517">
        <f>8!H21</f>
        <v>163545</v>
      </c>
      <c r="M806" s="517">
        <f>8!I21</f>
        <v>44126</v>
      </c>
      <c r="N806" s="517">
        <f>8!J21</f>
        <v>0</v>
      </c>
      <c r="O806" s="517"/>
      <c r="P806" s="517"/>
      <c r="Q806" s="517">
        <f>SUM(G806:P806)</f>
        <v>7856019</v>
      </c>
    </row>
    <row r="807" spans="1:17" ht="15.75" customHeight="1">
      <c r="A807" s="306"/>
      <c r="B807" s="306"/>
      <c r="C807" s="307"/>
      <c r="D807" s="269" t="s">
        <v>1076</v>
      </c>
      <c r="E807" s="430"/>
      <c r="F807" s="518"/>
      <c r="G807" s="48">
        <f aca="true" t="shared" si="55" ref="G807:Q807">SUM(G805:G806)</f>
        <v>4466098</v>
      </c>
      <c r="H807" s="48">
        <f t="shared" si="55"/>
        <v>857992</v>
      </c>
      <c r="I807" s="48">
        <f t="shared" si="55"/>
        <v>11480656</v>
      </c>
      <c r="J807" s="48">
        <f t="shared" si="55"/>
        <v>100500</v>
      </c>
      <c r="K807" s="48">
        <f t="shared" si="55"/>
        <v>2325878</v>
      </c>
      <c r="L807" s="48">
        <f t="shared" si="55"/>
        <v>27277699</v>
      </c>
      <c r="M807" s="48">
        <f t="shared" si="55"/>
        <v>5398062</v>
      </c>
      <c r="N807" s="48">
        <f t="shared" si="55"/>
        <v>102329</v>
      </c>
      <c r="O807" s="48">
        <f t="shared" si="55"/>
        <v>104052</v>
      </c>
      <c r="P807" s="48">
        <f t="shared" si="55"/>
        <v>12124786</v>
      </c>
      <c r="Q807" s="48">
        <f t="shared" si="55"/>
        <v>64238052</v>
      </c>
    </row>
    <row r="809" spans="14:17" ht="12.75" customHeight="1">
      <c r="N809" s="741"/>
      <c r="O809" s="741"/>
      <c r="P809" s="741"/>
      <c r="Q809" s="520"/>
    </row>
  </sheetData>
  <sheetProtection selectLockedCells="1" selectUnlockedCells="1"/>
  <mergeCells count="10">
    <mergeCell ref="E1:E2"/>
    <mergeCell ref="F1:F2"/>
    <mergeCell ref="A1:A2"/>
    <mergeCell ref="B1:B2"/>
    <mergeCell ref="C1:C2"/>
    <mergeCell ref="D1:D2"/>
    <mergeCell ref="G1:N1"/>
    <mergeCell ref="O1:P1"/>
    <mergeCell ref="Q1:Q2"/>
    <mergeCell ref="N809:P809"/>
  </mergeCells>
  <printOptions horizontalCentered="1" verticalCentered="1"/>
  <pageMargins left="0.03937007874015748" right="0.03937007874015748" top="0.6692913385826772" bottom="0.7086614173228347" header="0.2362204724409449" footer="0.11811023622047245"/>
  <pageSetup horizontalDpi="300" verticalDpi="300" orientation="landscape" paperSize="9" scale="69" r:id="rId1"/>
  <headerFooter alignWithMargins="0">
    <oddHeader>&amp;C&amp;"Times New Roman CE,Félkövér dőlt"ZALAEGERSZEG MEGYEI JOGÚ VÁROS ÖNKORMÁNYZATA
KIADÁSI ELŐIRÁNYZATAI
2020. ÉVBEN
&amp;R&amp;"Times New Roman CE,Félkövér dőlt"6.a melléklet
Adatok ezer Ft-ban</oddHeader>
    <oddFooter>&amp;LFeladat jellege:
1=kötelező
2=önként vállalt
&amp;C&amp;P. oldal&amp;Ra *-gal jelzett célok  hitel felvételével valósíthatók meg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L6" sqref="L6"/>
    </sheetView>
  </sheetViews>
  <sheetFormatPr defaultColWidth="9.00390625" defaultRowHeight="12.75"/>
  <cols>
    <col min="1" max="1" width="3.375" style="116" customWidth="1"/>
    <col min="2" max="2" width="39.625" style="116" customWidth="1"/>
    <col min="3" max="4" width="12.375" style="116" customWidth="1"/>
    <col min="5" max="5" width="7.625" style="116" customWidth="1"/>
    <col min="6" max="6" width="10.375" style="116" customWidth="1"/>
    <col min="7" max="7" width="12.00390625" style="116" customWidth="1"/>
    <col min="8" max="9" width="12.375" style="116" customWidth="1"/>
    <col min="10" max="10" width="12.875" style="116" customWidth="1"/>
    <col min="11" max="11" width="14.875" style="116" customWidth="1"/>
    <col min="12" max="12" width="12.00390625" style="116" customWidth="1"/>
    <col min="13" max="13" width="11.50390625" style="116" customWidth="1"/>
    <col min="14" max="16384" width="9.375" style="116" customWidth="1"/>
  </cols>
  <sheetData>
    <row r="1" spans="1:13" ht="12.75" customHeight="1">
      <c r="A1" s="873" t="s">
        <v>969</v>
      </c>
      <c r="B1" s="874" t="s">
        <v>1025</v>
      </c>
      <c r="C1" s="714" t="s">
        <v>1032</v>
      </c>
      <c r="D1" s="714"/>
      <c r="E1" s="714"/>
      <c r="F1" s="714"/>
      <c r="G1" s="714"/>
      <c r="H1" s="714"/>
      <c r="I1" s="714"/>
      <c r="J1" s="714" t="s">
        <v>1103</v>
      </c>
      <c r="K1" s="714"/>
      <c r="L1" s="714"/>
      <c r="M1" s="712" t="s">
        <v>1105</v>
      </c>
    </row>
    <row r="2" spans="1:13" s="117" customFormat="1" ht="78" customHeight="1">
      <c r="A2" s="873"/>
      <c r="B2" s="874"/>
      <c r="C2" s="123" t="s">
        <v>850</v>
      </c>
      <c r="D2" s="123" t="s">
        <v>851</v>
      </c>
      <c r="E2" s="104" t="s">
        <v>852</v>
      </c>
      <c r="F2" s="123" t="s">
        <v>1099</v>
      </c>
      <c r="G2" s="104" t="s">
        <v>1100</v>
      </c>
      <c r="H2" s="104" t="s">
        <v>1101</v>
      </c>
      <c r="I2" s="104" t="s">
        <v>1102</v>
      </c>
      <c r="J2" s="104" t="s">
        <v>1034</v>
      </c>
      <c r="K2" s="104" t="s">
        <v>975</v>
      </c>
      <c r="L2" s="104" t="s">
        <v>1036</v>
      </c>
      <c r="M2" s="713"/>
    </row>
    <row r="3" spans="1:13" ht="16.5" customHeight="1">
      <c r="A3" s="124" t="s">
        <v>971</v>
      </c>
      <c r="B3" s="125" t="s">
        <v>1027</v>
      </c>
      <c r="C3" s="126"/>
      <c r="D3" s="126"/>
      <c r="E3" s="126"/>
      <c r="F3" s="126">
        <v>19500</v>
      </c>
      <c r="G3" s="126"/>
      <c r="H3" s="126"/>
      <c r="I3" s="126"/>
      <c r="J3" s="126">
        <v>47667</v>
      </c>
      <c r="K3" s="126">
        <v>1598108</v>
      </c>
      <c r="L3" s="126"/>
      <c r="M3" s="126">
        <f aca="true" t="shared" si="0" ref="M3:M20">SUM(C3:L3)</f>
        <v>1665275</v>
      </c>
    </row>
    <row r="4" spans="1:13" ht="16.5" customHeight="1">
      <c r="A4" s="124" t="s">
        <v>973</v>
      </c>
      <c r="B4" s="125" t="s">
        <v>1020</v>
      </c>
      <c r="C4" s="126"/>
      <c r="D4" s="126"/>
      <c r="E4" s="126"/>
      <c r="F4" s="126">
        <v>470893</v>
      </c>
      <c r="G4" s="126"/>
      <c r="H4" s="126"/>
      <c r="I4" s="126"/>
      <c r="J4" s="126"/>
      <c r="K4" s="126">
        <v>530443</v>
      </c>
      <c r="L4" s="126"/>
      <c r="M4" s="126">
        <f t="shared" si="0"/>
        <v>1001336</v>
      </c>
    </row>
    <row r="5" spans="1:13" ht="16.5" customHeight="1">
      <c r="A5" s="124" t="s">
        <v>974</v>
      </c>
      <c r="B5" s="125" t="s">
        <v>1053</v>
      </c>
      <c r="C5" s="126"/>
      <c r="D5" s="126"/>
      <c r="E5" s="126"/>
      <c r="F5" s="126">
        <v>64996</v>
      </c>
      <c r="G5" s="126"/>
      <c r="H5" s="126"/>
      <c r="I5" s="126"/>
      <c r="J5" s="126">
        <v>35000</v>
      </c>
      <c r="K5" s="126">
        <v>523849</v>
      </c>
      <c r="L5" s="126"/>
      <c r="M5" s="126">
        <f t="shared" si="0"/>
        <v>623845</v>
      </c>
    </row>
    <row r="6" spans="1:13" ht="24" customHeight="1">
      <c r="A6" s="124" t="s">
        <v>962</v>
      </c>
      <c r="B6" s="127" t="s">
        <v>1088</v>
      </c>
      <c r="C6" s="126">
        <v>337397</v>
      </c>
      <c r="D6" s="126"/>
      <c r="E6" s="126"/>
      <c r="F6" s="126"/>
      <c r="G6" s="126"/>
      <c r="H6" s="126"/>
      <c r="I6" s="126"/>
      <c r="J6" s="126">
        <v>8779</v>
      </c>
      <c r="K6" s="126">
        <v>102437</v>
      </c>
      <c r="L6" s="126"/>
      <c r="M6" s="126">
        <f t="shared" si="0"/>
        <v>448613</v>
      </c>
    </row>
    <row r="7" spans="1:13" ht="24" customHeight="1">
      <c r="A7" s="124" t="s">
        <v>961</v>
      </c>
      <c r="B7" s="127" t="s">
        <v>1089</v>
      </c>
      <c r="C7" s="126"/>
      <c r="D7" s="126"/>
      <c r="E7" s="126"/>
      <c r="F7" s="126"/>
      <c r="G7" s="126"/>
      <c r="H7" s="126"/>
      <c r="I7" s="126"/>
      <c r="J7" s="126">
        <v>18654</v>
      </c>
      <c r="K7" s="126">
        <v>201745</v>
      </c>
      <c r="L7" s="126"/>
      <c r="M7" s="126">
        <f t="shared" si="0"/>
        <v>220399</v>
      </c>
    </row>
    <row r="8" spans="1:13" ht="16.5" customHeight="1">
      <c r="A8" s="124" t="s">
        <v>963</v>
      </c>
      <c r="B8" s="128" t="s">
        <v>1054</v>
      </c>
      <c r="C8" s="126">
        <v>3860</v>
      </c>
      <c r="D8" s="126"/>
      <c r="E8" s="126"/>
      <c r="F8" s="126">
        <v>11638</v>
      </c>
      <c r="G8" s="126"/>
      <c r="H8" s="126"/>
      <c r="I8" s="126"/>
      <c r="J8" s="126">
        <v>14000</v>
      </c>
      <c r="K8" s="126">
        <v>328294</v>
      </c>
      <c r="L8" s="126"/>
      <c r="M8" s="126">
        <f t="shared" si="0"/>
        <v>357792</v>
      </c>
    </row>
    <row r="9" spans="1:13" ht="16.5" customHeight="1">
      <c r="A9" s="124" t="s">
        <v>964</v>
      </c>
      <c r="B9" s="128" t="s">
        <v>1055</v>
      </c>
      <c r="C9" s="126">
        <v>7885</v>
      </c>
      <c r="D9" s="126"/>
      <c r="E9" s="126"/>
      <c r="F9" s="126">
        <v>14294</v>
      </c>
      <c r="G9" s="126"/>
      <c r="H9" s="126"/>
      <c r="I9" s="126"/>
      <c r="J9" s="126">
        <v>18500</v>
      </c>
      <c r="K9" s="126">
        <v>294947</v>
      </c>
      <c r="L9" s="126"/>
      <c r="M9" s="126">
        <f t="shared" si="0"/>
        <v>335626</v>
      </c>
    </row>
    <row r="10" spans="1:13" ht="16.5" customHeight="1">
      <c r="A10" s="124" t="s">
        <v>965</v>
      </c>
      <c r="B10" s="128" t="s">
        <v>1056</v>
      </c>
      <c r="C10" s="126">
        <v>4976</v>
      </c>
      <c r="D10" s="126"/>
      <c r="E10" s="126"/>
      <c r="F10" s="126">
        <v>18904</v>
      </c>
      <c r="G10" s="126"/>
      <c r="H10" s="126"/>
      <c r="I10" s="126"/>
      <c r="J10" s="126">
        <v>15000</v>
      </c>
      <c r="K10" s="126">
        <v>341363</v>
      </c>
      <c r="L10" s="126"/>
      <c r="M10" s="126">
        <f t="shared" si="0"/>
        <v>380243</v>
      </c>
    </row>
    <row r="11" spans="1:13" ht="16.5" customHeight="1">
      <c r="A11" s="124" t="s">
        <v>860</v>
      </c>
      <c r="B11" s="128" t="s">
        <v>1057</v>
      </c>
      <c r="C11" s="126">
        <v>8454</v>
      </c>
      <c r="D11" s="126"/>
      <c r="E11" s="126"/>
      <c r="F11" s="126">
        <v>12061</v>
      </c>
      <c r="G11" s="126"/>
      <c r="H11" s="126"/>
      <c r="I11" s="126"/>
      <c r="J11" s="126">
        <v>12000</v>
      </c>
      <c r="K11" s="126">
        <v>309171</v>
      </c>
      <c r="L11" s="126"/>
      <c r="M11" s="126">
        <f t="shared" si="0"/>
        <v>341686</v>
      </c>
    </row>
    <row r="12" spans="1:13" ht="18" customHeight="1">
      <c r="A12" s="124" t="s">
        <v>861</v>
      </c>
      <c r="B12" s="129" t="s">
        <v>1090</v>
      </c>
      <c r="C12" s="126">
        <v>12491</v>
      </c>
      <c r="D12" s="126"/>
      <c r="E12" s="126"/>
      <c r="F12" s="126">
        <v>1</v>
      </c>
      <c r="G12" s="126"/>
      <c r="H12" s="126"/>
      <c r="I12" s="126"/>
      <c r="J12" s="126"/>
      <c r="K12" s="126">
        <v>40725</v>
      </c>
      <c r="L12" s="126"/>
      <c r="M12" s="126">
        <f t="shared" si="0"/>
        <v>53217</v>
      </c>
    </row>
    <row r="13" spans="1:13" ht="16.5" customHeight="1">
      <c r="A13" s="124" t="s">
        <v>862</v>
      </c>
      <c r="B13" s="130" t="s">
        <v>1050</v>
      </c>
      <c r="C13" s="126">
        <v>143589</v>
      </c>
      <c r="D13" s="126"/>
      <c r="E13" s="126"/>
      <c r="F13" s="126">
        <v>90000</v>
      </c>
      <c r="G13" s="126"/>
      <c r="H13" s="126"/>
      <c r="I13" s="126"/>
      <c r="J13" s="126">
        <v>15557</v>
      </c>
      <c r="K13" s="126">
        <v>234920</v>
      </c>
      <c r="L13" s="126"/>
      <c r="M13" s="126">
        <f t="shared" si="0"/>
        <v>484066</v>
      </c>
    </row>
    <row r="14" spans="1:13" ht="27" customHeight="1">
      <c r="A14" s="124" t="s">
        <v>863</v>
      </c>
      <c r="B14" s="127" t="s">
        <v>1058</v>
      </c>
      <c r="C14" s="126"/>
      <c r="D14" s="126"/>
      <c r="E14" s="126"/>
      <c r="F14" s="126">
        <v>1500</v>
      </c>
      <c r="G14" s="126"/>
      <c r="H14" s="126"/>
      <c r="I14" s="126"/>
      <c r="J14" s="126"/>
      <c r="K14" s="126">
        <v>19458</v>
      </c>
      <c r="L14" s="126"/>
      <c r="M14" s="126">
        <f t="shared" si="0"/>
        <v>20958</v>
      </c>
    </row>
    <row r="15" spans="1:13" ht="16.5" customHeight="1">
      <c r="A15" s="124" t="s">
        <v>864</v>
      </c>
      <c r="B15" s="128" t="s">
        <v>1051</v>
      </c>
      <c r="C15" s="126">
        <v>1125</v>
      </c>
      <c r="D15" s="126"/>
      <c r="E15" s="126"/>
      <c r="F15" s="126">
        <v>28000</v>
      </c>
      <c r="G15" s="126"/>
      <c r="H15" s="126"/>
      <c r="I15" s="126"/>
      <c r="J15" s="126">
        <v>1061</v>
      </c>
      <c r="K15" s="126">
        <v>388315</v>
      </c>
      <c r="L15" s="126"/>
      <c r="M15" s="126">
        <f t="shared" si="0"/>
        <v>418501</v>
      </c>
    </row>
    <row r="16" spans="1:13" ht="16.5" customHeight="1">
      <c r="A16" s="124" t="s">
        <v>865</v>
      </c>
      <c r="B16" s="128" t="s">
        <v>1052</v>
      </c>
      <c r="C16" s="126">
        <v>9878</v>
      </c>
      <c r="D16" s="126"/>
      <c r="E16" s="126"/>
      <c r="F16" s="126">
        <v>148805</v>
      </c>
      <c r="G16" s="126"/>
      <c r="H16" s="126"/>
      <c r="I16" s="126"/>
      <c r="J16" s="126">
        <v>12807</v>
      </c>
      <c r="K16" s="126">
        <v>187731</v>
      </c>
      <c r="L16" s="126"/>
      <c r="M16" s="126">
        <f t="shared" si="0"/>
        <v>359221</v>
      </c>
    </row>
    <row r="17" spans="1:13" ht="16.5" customHeight="1">
      <c r="A17" s="124" t="s">
        <v>966</v>
      </c>
      <c r="B17" s="128" t="s">
        <v>1059</v>
      </c>
      <c r="C17" s="126">
        <v>78000</v>
      </c>
      <c r="D17" s="126"/>
      <c r="E17" s="126"/>
      <c r="F17" s="126">
        <v>215804</v>
      </c>
      <c r="G17" s="126"/>
      <c r="H17" s="126"/>
      <c r="I17" s="126"/>
      <c r="J17" s="126">
        <v>54453</v>
      </c>
      <c r="K17" s="126">
        <v>406513</v>
      </c>
      <c r="L17" s="126"/>
      <c r="M17" s="126">
        <f t="shared" si="0"/>
        <v>754770</v>
      </c>
    </row>
    <row r="18" spans="1:13" ht="16.5" customHeight="1">
      <c r="A18" s="124" t="s">
        <v>866</v>
      </c>
      <c r="B18" s="128" t="s">
        <v>1060</v>
      </c>
      <c r="C18" s="126">
        <v>10500</v>
      </c>
      <c r="D18" s="126"/>
      <c r="E18" s="126"/>
      <c r="F18" s="126">
        <v>29465</v>
      </c>
      <c r="G18" s="126"/>
      <c r="H18" s="126"/>
      <c r="I18" s="126"/>
      <c r="J18" s="126">
        <v>12200</v>
      </c>
      <c r="K18" s="126">
        <v>84585</v>
      </c>
      <c r="L18" s="126"/>
      <c r="M18" s="126">
        <f t="shared" si="0"/>
        <v>136750</v>
      </c>
    </row>
    <row r="19" spans="1:13" ht="16.5" customHeight="1">
      <c r="A19" s="124" t="s">
        <v>867</v>
      </c>
      <c r="B19" s="128" t="s">
        <v>1092</v>
      </c>
      <c r="C19" s="126"/>
      <c r="D19" s="126"/>
      <c r="E19" s="126"/>
      <c r="F19" s="126">
        <v>55311</v>
      </c>
      <c r="G19" s="126"/>
      <c r="H19" s="126"/>
      <c r="I19" s="126"/>
      <c r="J19" s="126">
        <v>20000</v>
      </c>
      <c r="K19" s="126">
        <v>69971</v>
      </c>
      <c r="L19" s="126"/>
      <c r="M19" s="126">
        <f t="shared" si="0"/>
        <v>145282</v>
      </c>
    </row>
    <row r="20" spans="1:13" ht="16.5" customHeight="1">
      <c r="A20" s="124" t="s">
        <v>1091</v>
      </c>
      <c r="B20" s="128" t="s">
        <v>1097</v>
      </c>
      <c r="C20" s="126"/>
      <c r="D20" s="126"/>
      <c r="E20" s="126"/>
      <c r="F20" s="126">
        <v>101439</v>
      </c>
      <c r="G20" s="126"/>
      <c r="H20" s="126"/>
      <c r="I20" s="126"/>
      <c r="J20" s="126">
        <v>7000</v>
      </c>
      <c r="K20" s="126"/>
      <c r="L20" s="126"/>
      <c r="M20" s="126">
        <f t="shared" si="0"/>
        <v>108439</v>
      </c>
    </row>
    <row r="21" spans="1:13" ht="14.25" customHeight="1">
      <c r="A21" s="131"/>
      <c r="B21" s="132" t="s">
        <v>849</v>
      </c>
      <c r="C21" s="133">
        <f aca="true" t="shared" si="1" ref="C21:M21">SUM(C3:C20)</f>
        <v>618155</v>
      </c>
      <c r="D21" s="133">
        <f t="shared" si="1"/>
        <v>0</v>
      </c>
      <c r="E21" s="133">
        <f t="shared" si="1"/>
        <v>0</v>
      </c>
      <c r="F21" s="133">
        <f t="shared" si="1"/>
        <v>1282611</v>
      </c>
      <c r="G21" s="133">
        <f t="shared" si="1"/>
        <v>0</v>
      </c>
      <c r="H21" s="133">
        <f t="shared" si="1"/>
        <v>0</v>
      </c>
      <c r="I21" s="133">
        <f t="shared" si="1"/>
        <v>0</v>
      </c>
      <c r="J21" s="133">
        <f t="shared" si="1"/>
        <v>292678</v>
      </c>
      <c r="K21" s="133">
        <f t="shared" si="1"/>
        <v>5662575</v>
      </c>
      <c r="L21" s="133">
        <f t="shared" si="1"/>
        <v>0</v>
      </c>
      <c r="M21" s="133">
        <f t="shared" si="1"/>
        <v>7856019</v>
      </c>
    </row>
    <row r="22" spans="3:11" ht="13.5" customHeight="1">
      <c r="C22" s="118"/>
      <c r="D22" s="118"/>
      <c r="E22" s="118"/>
      <c r="F22" s="118"/>
      <c r="G22" s="118"/>
      <c r="H22" s="118"/>
      <c r="I22" s="118"/>
      <c r="J22" s="118"/>
      <c r="K22" s="118"/>
    </row>
    <row r="23" spans="3:11" ht="13.5" customHeight="1">
      <c r="C23" s="118"/>
      <c r="D23" s="118"/>
      <c r="E23" s="118"/>
      <c r="F23" s="118"/>
      <c r="G23" s="118"/>
      <c r="H23" s="118"/>
      <c r="I23" s="118"/>
      <c r="J23" s="118"/>
      <c r="K23" s="118"/>
    </row>
    <row r="24" spans="3:11" ht="13.5" customHeight="1">
      <c r="C24" s="118"/>
      <c r="D24" s="118"/>
      <c r="E24" s="118"/>
      <c r="F24" s="118"/>
      <c r="G24" s="118"/>
      <c r="H24" s="118"/>
      <c r="I24" s="118"/>
      <c r="J24" s="118"/>
      <c r="K24" s="134"/>
    </row>
    <row r="25" spans="3:11" ht="13.5" customHeight="1">
      <c r="C25" s="118"/>
      <c r="D25" s="118"/>
      <c r="E25" s="118"/>
      <c r="F25" s="118"/>
      <c r="G25" s="118"/>
      <c r="H25" s="118"/>
      <c r="I25" s="118"/>
      <c r="J25" s="118"/>
      <c r="K25" s="134"/>
    </row>
    <row r="26" spans="3:11" ht="13.5" customHeight="1">
      <c r="C26" s="118"/>
      <c r="D26" s="118"/>
      <c r="E26" s="118"/>
      <c r="F26" s="118"/>
      <c r="G26" s="118"/>
      <c r="H26" s="118"/>
      <c r="I26" s="118"/>
      <c r="J26" s="118"/>
      <c r="K26" s="118"/>
    </row>
    <row r="27" ht="13.5" customHeight="1"/>
    <row r="28" ht="13.5" customHeight="1"/>
    <row r="29" ht="13.5" customHeight="1"/>
  </sheetData>
  <sheetProtection/>
  <mergeCells count="5">
    <mergeCell ref="M1:M2"/>
    <mergeCell ref="A1:A2"/>
    <mergeCell ref="B1:B2"/>
    <mergeCell ref="C1:I1"/>
    <mergeCell ref="J1:L1"/>
  </mergeCells>
  <printOptions horizontalCentered="1"/>
  <pageMargins left="0.1968503937007874" right="0.1968503937007874" top="1.6141732283464567" bottom="0.984251968503937" header="0.8661417322834646" footer="0.5118110236220472"/>
  <pageSetup fitToHeight="1" fitToWidth="1" horizontalDpi="300" verticalDpi="300" orientation="landscape" paperSize="9" scale="92" r:id="rId1"/>
  <headerFooter alignWithMargins="0">
    <oddHeader>&amp;C&amp;"Times New Roman,Félkövér dőlt"ZALAEGERSZEG  MEGYEI JOGÚ VÁROS ÖNKORMÁNYZATA ÁLTAL IRÁNYÍTOTT KÖLTSÉGVETÉSI SZERVEK
  2020. ÉVI  BEVÉTELI ELŐIRÁNYZATAI&amp;R&amp;"Times New Roman,Félkövér dőlt"7. melléklet
Adatok: ezer Ft-ban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ZMJV 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Közgazdasági Osztály</dc:creator>
  <cp:keywords/>
  <dc:description/>
  <cp:lastModifiedBy>dr. Kiss Viktória</cp:lastModifiedBy>
  <cp:lastPrinted>2020-02-07T11:06:02Z</cp:lastPrinted>
  <dcterms:created xsi:type="dcterms:W3CDTF">2002-12-30T13:12:46Z</dcterms:created>
  <dcterms:modified xsi:type="dcterms:W3CDTF">2020-02-11T07:39:55Z</dcterms:modified>
  <cp:category/>
  <cp:version/>
  <cp:contentType/>
  <cp:contentStatus/>
</cp:coreProperties>
</file>