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85" yWindow="-15" windowWidth="14700" windowHeight="9210"/>
  </bookViews>
  <sheets>
    <sheet name="Munka1" sheetId="1" r:id="rId1"/>
    <sheet name="Munka4" sheetId="4" r:id="rId2"/>
    <sheet name="Munka5" sheetId="5" r:id="rId3"/>
    <sheet name="Munka6" sheetId="6" r:id="rId4"/>
  </sheets>
  <definedNames>
    <definedName name="_xlnm.Print_Area" localSheetId="0">Munka1!$A$1:$EN$30</definedName>
  </definedNames>
  <calcPr calcId="125725"/>
</workbook>
</file>

<file path=xl/calcChain.xml><?xml version="1.0" encoding="utf-8"?>
<calcChain xmlns="http://schemas.openxmlformats.org/spreadsheetml/2006/main">
  <c r="DL21" i="1"/>
  <c r="BT30"/>
  <c r="DL30"/>
  <c r="EG30"/>
  <c r="DK30"/>
  <c r="CG30"/>
  <c r="CF30"/>
  <c r="AR30"/>
  <c r="F30"/>
  <c r="E30"/>
  <c r="E39" i="4"/>
  <c r="F39"/>
  <c r="G39"/>
  <c r="H39"/>
  <c r="I39"/>
  <c r="J39"/>
  <c r="K39"/>
  <c r="L39"/>
  <c r="M39"/>
  <c r="N39"/>
  <c r="D39"/>
  <c r="EH29" i="1"/>
  <c r="EG29"/>
  <c r="EF27"/>
  <c r="EF28"/>
  <c r="EF29"/>
  <c r="DL26"/>
  <c r="DL27"/>
  <c r="EH27"/>
  <c r="DL28"/>
  <c r="EH28"/>
  <c r="DL29"/>
  <c r="DK25"/>
  <c r="DK26"/>
  <c r="DK27"/>
  <c r="EG27"/>
  <c r="DK28"/>
  <c r="EG28"/>
  <c r="DK29"/>
  <c r="DJ26"/>
  <c r="DJ27"/>
  <c r="DJ28"/>
  <c r="DJ29"/>
  <c r="CH14"/>
  <c r="P38" i="4"/>
  <c r="O32"/>
  <c r="D28"/>
  <c r="D29"/>
  <c r="D30"/>
  <c r="P30"/>
  <c r="D27"/>
  <c r="D26"/>
  <c r="D18"/>
  <c r="D16"/>
  <c r="P16"/>
  <c r="D14"/>
  <c r="D13"/>
  <c r="D11"/>
  <c r="D7"/>
  <c r="AE25" i="1"/>
  <c r="ED27"/>
  <c r="ED28"/>
  <c r="ED29"/>
  <c r="EC27"/>
  <c r="EC28"/>
  <c r="EC29"/>
  <c r="EB27"/>
  <c r="EB28"/>
  <c r="EB29"/>
  <c r="BQ27"/>
  <c r="BP27"/>
  <c r="BO27"/>
  <c r="BS27"/>
  <c r="D30"/>
  <c r="AS27"/>
  <c r="BU27"/>
  <c r="AR27"/>
  <c r="BT27"/>
  <c r="AQ27"/>
  <c r="CE30"/>
  <c r="I32" i="4"/>
  <c r="J32"/>
  <c r="K32"/>
  <c r="L32"/>
  <c r="M32"/>
  <c r="N32"/>
  <c r="H32"/>
  <c r="G32"/>
  <c r="F32"/>
  <c r="E32"/>
  <c r="D32"/>
  <c r="P31"/>
  <c r="C32"/>
  <c r="ED26" i="1"/>
  <c r="EB26"/>
  <c r="EC26"/>
  <c r="EH26"/>
  <c r="EG26"/>
  <c r="EF26"/>
  <c r="CH30"/>
  <c r="BO8"/>
  <c r="BP8"/>
  <c r="BQ8"/>
  <c r="BO9"/>
  <c r="BP9"/>
  <c r="BQ9"/>
  <c r="BO10"/>
  <c r="BP10"/>
  <c r="BQ10"/>
  <c r="BO11"/>
  <c r="BP11"/>
  <c r="BQ11"/>
  <c r="BO12"/>
  <c r="BP12"/>
  <c r="BQ12"/>
  <c r="BO13"/>
  <c r="BP13"/>
  <c r="BQ13"/>
  <c r="BO14"/>
  <c r="BP14"/>
  <c r="BQ14"/>
  <c r="BO15"/>
  <c r="BP15"/>
  <c r="BQ15"/>
  <c r="BO16"/>
  <c r="BP16"/>
  <c r="BQ16"/>
  <c r="BO17"/>
  <c r="BP17"/>
  <c r="BQ17"/>
  <c r="BO18"/>
  <c r="BP18"/>
  <c r="BQ18"/>
  <c r="BO19"/>
  <c r="BP19"/>
  <c r="BQ19"/>
  <c r="BO20"/>
  <c r="BP20"/>
  <c r="BQ20"/>
  <c r="BO21"/>
  <c r="BP21"/>
  <c r="BQ21"/>
  <c r="BO22"/>
  <c r="BP22"/>
  <c r="BQ22"/>
  <c r="BO23"/>
  <c r="BP23"/>
  <c r="BQ23"/>
  <c r="BO24"/>
  <c r="BP24"/>
  <c r="BQ24"/>
  <c r="BO25"/>
  <c r="BP25"/>
  <c r="BQ25"/>
  <c r="BO26"/>
  <c r="BP26"/>
  <c r="BQ26"/>
  <c r="DJ8"/>
  <c r="DK8"/>
  <c r="DL8"/>
  <c r="DJ9"/>
  <c r="DK9"/>
  <c r="DL9"/>
  <c r="DJ10"/>
  <c r="DK10"/>
  <c r="DL10"/>
  <c r="DJ11"/>
  <c r="DK11"/>
  <c r="DL11"/>
  <c r="DJ12"/>
  <c r="DK12"/>
  <c r="DL12"/>
  <c r="DJ13"/>
  <c r="DK13"/>
  <c r="DL13"/>
  <c r="DJ14"/>
  <c r="DK14"/>
  <c r="DL14"/>
  <c r="DJ15"/>
  <c r="DK15"/>
  <c r="DL15"/>
  <c r="DJ16"/>
  <c r="DK16"/>
  <c r="DL16"/>
  <c r="DJ17"/>
  <c r="DK17"/>
  <c r="DL17"/>
  <c r="DJ18"/>
  <c r="DK18"/>
  <c r="DL18"/>
  <c r="DJ19"/>
  <c r="DK19"/>
  <c r="DL19"/>
  <c r="DJ20"/>
  <c r="DK20"/>
  <c r="DL20"/>
  <c r="DJ21"/>
  <c r="DK21"/>
  <c r="DJ22"/>
  <c r="DK22"/>
  <c r="DL22"/>
  <c r="DJ23"/>
  <c r="DK23"/>
  <c r="DL23"/>
  <c r="DJ24"/>
  <c r="DK24"/>
  <c r="DL24"/>
  <c r="DJ25"/>
  <c r="DL25"/>
  <c r="CU30"/>
  <c r="AA30"/>
  <c r="C27" i="6"/>
  <c r="C21"/>
  <c r="J27" i="5"/>
  <c r="DC30" i="1"/>
  <c r="AR9"/>
  <c r="BT9"/>
  <c r="AR10"/>
  <c r="BT10"/>
  <c r="AR11"/>
  <c r="BT11"/>
  <c r="AR12"/>
  <c r="BT12"/>
  <c r="AR13"/>
  <c r="BT13"/>
  <c r="AR14"/>
  <c r="BT14"/>
  <c r="AR15"/>
  <c r="BT15"/>
  <c r="AR16"/>
  <c r="BT16"/>
  <c r="AR17"/>
  <c r="BT17"/>
  <c r="AR18"/>
  <c r="BT18"/>
  <c r="AR19"/>
  <c r="BT19"/>
  <c r="AR20"/>
  <c r="BT20"/>
  <c r="AR21"/>
  <c r="BT21"/>
  <c r="AR22"/>
  <c r="BT22"/>
  <c r="AR23"/>
  <c r="BT23"/>
  <c r="AR24"/>
  <c r="BT24"/>
  <c r="AR25"/>
  <c r="BT25"/>
  <c r="AR26"/>
  <c r="BT26"/>
  <c r="AR8"/>
  <c r="BT8"/>
  <c r="AQ8"/>
  <c r="BS8"/>
  <c r="AS8"/>
  <c r="BU8"/>
  <c r="EB8"/>
  <c r="EC8"/>
  <c r="ED8"/>
  <c r="EF8"/>
  <c r="EG8"/>
  <c r="EH8"/>
  <c r="AQ9"/>
  <c r="BS9"/>
  <c r="AS9"/>
  <c r="BU9"/>
  <c r="EC9"/>
  <c r="ED9"/>
  <c r="EF9"/>
  <c r="EG9"/>
  <c r="EH9"/>
  <c r="AQ10"/>
  <c r="BS10"/>
  <c r="AS10"/>
  <c r="BU10"/>
  <c r="EC10"/>
  <c r="ED10"/>
  <c r="EF10"/>
  <c r="EG10"/>
  <c r="EH10"/>
  <c r="AQ11"/>
  <c r="BS11"/>
  <c r="AS11"/>
  <c r="BU11"/>
  <c r="EC11"/>
  <c r="ED11"/>
  <c r="EF11"/>
  <c r="EG11"/>
  <c r="EH11"/>
  <c r="AQ12"/>
  <c r="BS12"/>
  <c r="AS12"/>
  <c r="BU12"/>
  <c r="EB12"/>
  <c r="EC12"/>
  <c r="ED12"/>
  <c r="EF12"/>
  <c r="EG12"/>
  <c r="EH12"/>
  <c r="AQ13"/>
  <c r="BS13"/>
  <c r="AS13"/>
  <c r="BU13"/>
  <c r="EB13"/>
  <c r="EC13"/>
  <c r="ED13"/>
  <c r="EF13"/>
  <c r="EG13"/>
  <c r="EH13"/>
  <c r="AQ14"/>
  <c r="BS14"/>
  <c r="AS14"/>
  <c r="AS30"/>
  <c r="BU14"/>
  <c r="BU30"/>
  <c r="EB14"/>
  <c r="EC14"/>
  <c r="ED14"/>
  <c r="EF14"/>
  <c r="EG14"/>
  <c r="EH14"/>
  <c r="AQ15"/>
  <c r="BS15"/>
  <c r="AS15"/>
  <c r="BU15"/>
  <c r="EB15"/>
  <c r="EC15"/>
  <c r="ED15"/>
  <c r="EF15"/>
  <c r="EG15"/>
  <c r="EH15"/>
  <c r="AQ16"/>
  <c r="BS16"/>
  <c r="AS16"/>
  <c r="BU16"/>
  <c r="EB16"/>
  <c r="EC16"/>
  <c r="ED16"/>
  <c r="EF16"/>
  <c r="EG16"/>
  <c r="EH16"/>
  <c r="AQ17"/>
  <c r="BS17"/>
  <c r="AS17"/>
  <c r="BU17"/>
  <c r="EB17"/>
  <c r="EC17"/>
  <c r="ED17"/>
  <c r="EF17"/>
  <c r="EG17"/>
  <c r="EH17"/>
  <c r="AQ18"/>
  <c r="BS18"/>
  <c r="AS18"/>
  <c r="BU18"/>
  <c r="EB18"/>
  <c r="EC18"/>
  <c r="ED18"/>
  <c r="EF18"/>
  <c r="EG18"/>
  <c r="EH18"/>
  <c r="AQ19"/>
  <c r="BS19"/>
  <c r="AS19"/>
  <c r="BU19"/>
  <c r="EB19"/>
  <c r="EC19"/>
  <c r="ED19"/>
  <c r="EF19"/>
  <c r="EG19"/>
  <c r="EH19"/>
  <c r="AQ20"/>
  <c r="BS20"/>
  <c r="AS20"/>
  <c r="BU20"/>
  <c r="EB20"/>
  <c r="EC20"/>
  <c r="ED20"/>
  <c r="EF20"/>
  <c r="EG20"/>
  <c r="EH20"/>
  <c r="AQ21"/>
  <c r="BS21"/>
  <c r="AS21"/>
  <c r="BU21"/>
  <c r="EB21"/>
  <c r="EC21"/>
  <c r="ED21"/>
  <c r="EF21"/>
  <c r="EG21"/>
  <c r="EH21"/>
  <c r="EH30"/>
  <c r="AQ22"/>
  <c r="BS22"/>
  <c r="AS22"/>
  <c r="BU22"/>
  <c r="EB22"/>
  <c r="EC22"/>
  <c r="ED22"/>
  <c r="EF22"/>
  <c r="EG22"/>
  <c r="EH22"/>
  <c r="AQ23"/>
  <c r="BS23"/>
  <c r="AS23"/>
  <c r="BU23"/>
  <c r="EB23"/>
  <c r="EC23"/>
  <c r="ED23"/>
  <c r="EF23"/>
  <c r="EG23"/>
  <c r="EH23"/>
  <c r="AQ24"/>
  <c r="BS24"/>
  <c r="AS24"/>
  <c r="BU24"/>
  <c r="EB24"/>
  <c r="EC24"/>
  <c r="ED24"/>
  <c r="EF24"/>
  <c r="EG24"/>
  <c r="EH24"/>
  <c r="AQ25"/>
  <c r="BS25"/>
  <c r="AS25"/>
  <c r="BU25"/>
  <c r="EB25"/>
  <c r="EC25"/>
  <c r="ED25"/>
  <c r="EF25"/>
  <c r="EG25"/>
  <c r="EH25"/>
  <c r="AQ26"/>
  <c r="BS26"/>
  <c r="AS26"/>
  <c r="BU26"/>
  <c r="G30"/>
  <c r="H30"/>
  <c r="I30"/>
  <c r="J30"/>
  <c r="K30"/>
  <c r="L30"/>
  <c r="M30"/>
  <c r="N30"/>
  <c r="O30"/>
  <c r="P30"/>
  <c r="Q30"/>
  <c r="R30"/>
  <c r="S30"/>
  <c r="T30"/>
  <c r="U30"/>
  <c r="Y30"/>
  <c r="Z30"/>
  <c r="AB30"/>
  <c r="AC30"/>
  <c r="AD30"/>
  <c r="AE30"/>
  <c r="AF30"/>
  <c r="AG30"/>
  <c r="AH30"/>
  <c r="AI30"/>
  <c r="AJ30"/>
  <c r="AK30"/>
  <c r="AL30"/>
  <c r="AP30"/>
  <c r="AT30"/>
  <c r="AU30"/>
  <c r="AV30"/>
  <c r="AW30"/>
  <c r="AX30"/>
  <c r="AY30"/>
  <c r="AZ30"/>
  <c r="BA30"/>
  <c r="BB30"/>
  <c r="BF30"/>
  <c r="BG30"/>
  <c r="BH30"/>
  <c r="BI30"/>
  <c r="BJ30"/>
  <c r="BK30"/>
  <c r="BL30"/>
  <c r="BM30"/>
  <c r="BN30"/>
  <c r="BO30"/>
  <c r="BP30"/>
  <c r="BQ30"/>
  <c r="BR30"/>
  <c r="BY30"/>
  <c r="BZ30"/>
  <c r="CA30"/>
  <c r="CB30"/>
  <c r="CC30"/>
  <c r="CD30"/>
  <c r="CI30"/>
  <c r="CJ30"/>
  <c r="CK30"/>
  <c r="CL30"/>
  <c r="CM30"/>
  <c r="CQ30"/>
  <c r="CR30"/>
  <c r="CS30"/>
  <c r="CT30"/>
  <c r="CV30"/>
  <c r="CW30"/>
  <c r="CX30"/>
  <c r="CY30"/>
  <c r="CZ30"/>
  <c r="DA30"/>
  <c r="DB30"/>
  <c r="DD30"/>
  <c r="DE30"/>
  <c r="DF30"/>
  <c r="DM30"/>
  <c r="DN30"/>
  <c r="DO30"/>
  <c r="DP30"/>
  <c r="DQ30"/>
  <c r="DR30"/>
  <c r="DS30"/>
  <c r="DT30"/>
  <c r="DU30"/>
  <c r="DV30"/>
  <c r="DW30"/>
  <c r="DX30"/>
  <c r="EB30"/>
  <c r="EC30"/>
  <c r="ED30"/>
  <c r="EE30"/>
  <c r="P6" i="4"/>
  <c r="P7"/>
  <c r="P8"/>
  <c r="P9"/>
  <c r="P10"/>
  <c r="P11"/>
  <c r="P12"/>
  <c r="P13"/>
  <c r="P14"/>
  <c r="P15"/>
  <c r="P17"/>
  <c r="P18"/>
  <c r="C19"/>
  <c r="D19"/>
  <c r="E19"/>
  <c r="F19"/>
  <c r="G19"/>
  <c r="H19"/>
  <c r="I19"/>
  <c r="J19"/>
  <c r="K19"/>
  <c r="L19"/>
  <c r="M19"/>
  <c r="N19"/>
  <c r="O19"/>
  <c r="P19"/>
  <c r="C20"/>
  <c r="D20"/>
  <c r="E20"/>
  <c r="F20"/>
  <c r="G20"/>
  <c r="H20"/>
  <c r="I20"/>
  <c r="J20"/>
  <c r="K20"/>
  <c r="L20"/>
  <c r="M20"/>
  <c r="N20"/>
  <c r="O20"/>
  <c r="P20"/>
  <c r="P21"/>
  <c r="P22"/>
  <c r="P23"/>
  <c r="C24"/>
  <c r="D24"/>
  <c r="E24"/>
  <c r="F24"/>
  <c r="G24"/>
  <c r="H24"/>
  <c r="I24"/>
  <c r="J24"/>
  <c r="K24"/>
  <c r="L24"/>
  <c r="M24"/>
  <c r="N24"/>
  <c r="O24"/>
  <c r="P24"/>
  <c r="P26"/>
  <c r="P27"/>
  <c r="P28"/>
  <c r="P29"/>
  <c r="P33"/>
  <c r="P34"/>
  <c r="P35"/>
  <c r="P36"/>
  <c r="C37"/>
  <c r="D37"/>
  <c r="E37"/>
  <c r="F37"/>
  <c r="G37"/>
  <c r="H37"/>
  <c r="I37"/>
  <c r="J37"/>
  <c r="K37"/>
  <c r="L37"/>
  <c r="M37"/>
  <c r="N37"/>
  <c r="O37"/>
  <c r="P37"/>
  <c r="C38"/>
  <c r="D38"/>
  <c r="E38"/>
  <c r="G38"/>
  <c r="H38"/>
  <c r="I38"/>
  <c r="J38"/>
  <c r="K38"/>
  <c r="L38"/>
  <c r="M38"/>
  <c r="N38"/>
  <c r="O38"/>
  <c r="P39"/>
  <c r="P40"/>
  <c r="P41"/>
  <c r="C42"/>
  <c r="D42"/>
  <c r="E42"/>
  <c r="G42"/>
  <c r="H42"/>
  <c r="I42"/>
  <c r="J42"/>
  <c r="K42"/>
  <c r="L42"/>
  <c r="M42"/>
  <c r="N42"/>
  <c r="O42"/>
  <c r="K14" i="5"/>
  <c r="K25"/>
  <c r="H27"/>
  <c r="I27"/>
  <c r="K27"/>
  <c r="F38" i="4"/>
  <c r="P42"/>
  <c r="F42"/>
  <c r="DJ30" i="1"/>
  <c r="BS30"/>
  <c r="AQ30"/>
  <c r="EF30"/>
</calcChain>
</file>

<file path=xl/sharedStrings.xml><?xml version="1.0" encoding="utf-8"?>
<sst xmlns="http://schemas.openxmlformats.org/spreadsheetml/2006/main" count="516" uniqueCount="224">
  <si>
    <t>Cím</t>
  </si>
  <si>
    <t>Alcím</t>
  </si>
  <si>
    <t>1.</t>
  </si>
  <si>
    <t>Önkorm.igazgatási tev.</t>
  </si>
  <si>
    <t>Községgazd. szolgáltat.</t>
  </si>
  <si>
    <t>Telep.vizzel. és vizmin.véd</t>
  </si>
  <si>
    <t>Közvilágítási feladatok</t>
  </si>
  <si>
    <t>Önkormányzati igazgatás összesen:</t>
  </si>
  <si>
    <t>2.</t>
  </si>
  <si>
    <t>3.</t>
  </si>
  <si>
    <t>eredeti</t>
  </si>
  <si>
    <t>mód.</t>
  </si>
  <si>
    <t>teljesít.</t>
  </si>
  <si>
    <t>Működési bevételek</t>
  </si>
  <si>
    <t>intézm.műk.bevételek</t>
  </si>
  <si>
    <t>Helyi adók, saj.bev.</t>
  </si>
  <si>
    <t>Gépjárműadó</t>
  </si>
  <si>
    <t>Szem.jövedelemadó</t>
  </si>
  <si>
    <t>Sajátos bevételek</t>
  </si>
  <si>
    <t>adatok ezer Ft-ban</t>
  </si>
  <si>
    <t>Központi kv-i szervtől</t>
  </si>
  <si>
    <t>Fejezettől</t>
  </si>
  <si>
    <t>Helyi önkormányzattól</t>
  </si>
  <si>
    <t>Előző évi pénzm.</t>
  </si>
  <si>
    <t>Összesen:</t>
  </si>
  <si>
    <t>Felhalmozási bevételek</t>
  </si>
  <si>
    <t>Tám.értékű felhalm.bevét</t>
  </si>
  <si>
    <t>Bevételek összesen:</t>
  </si>
  <si>
    <t>Személyi jutttatás</t>
  </si>
  <si>
    <t>Járulékok</t>
  </si>
  <si>
    <t>Dologi és egyéb folyó</t>
  </si>
  <si>
    <t>Működési kiadások</t>
  </si>
  <si>
    <t>Többc.kist.társ-nak</t>
  </si>
  <si>
    <t>Műk.célú kiad. államh.belül</t>
  </si>
  <si>
    <t>Műk.célú kiad államh.kívűl</t>
  </si>
  <si>
    <t>H.önk-nak és kv-i szerv-nek</t>
  </si>
  <si>
    <t>Önk.által folyósított ellátás</t>
  </si>
  <si>
    <t>Ellátottak pénzbeli jutt.</t>
  </si>
  <si>
    <t>Tartalék</t>
  </si>
  <si>
    <t>Felhalmozási kiadások</t>
  </si>
  <si>
    <t>Felhalm.célú pe.átadás</t>
  </si>
  <si>
    <t>Pénzügyi befektetés</t>
  </si>
  <si>
    <t xml:space="preserve"> Fejlesztési kiadások (beruházás, felújítás)</t>
  </si>
  <si>
    <t>Kiadások összesen:</t>
  </si>
  <si>
    <t>Önkormányzatok elszámolásai</t>
  </si>
  <si>
    <t>1. Oldal</t>
  </si>
  <si>
    <t>2. Oldal</t>
  </si>
  <si>
    <t>3. Oldal</t>
  </si>
  <si>
    <t>Felhalm. bevételek összesen:</t>
  </si>
  <si>
    <t>Működési rövidlejár. hitel felvétel</t>
  </si>
  <si>
    <t>Műk.célú rövid lejár. hitel visszafiz.</t>
  </si>
  <si>
    <t>Felhalmozási rövidlejár. hitelek visszafiz.</t>
  </si>
  <si>
    <t>teljes.</t>
  </si>
  <si>
    <t>Pforg. nélk. bevét</t>
  </si>
  <si>
    <t>Felhalm.rövidlej. hitel felvétel</t>
  </si>
  <si>
    <t xml:space="preserve">Háztartástól, </t>
  </si>
  <si>
    <t>Fejezettől,STKT,Svájctól</t>
  </si>
  <si>
    <t>Ssz.</t>
  </si>
  <si>
    <t>Megnevezés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</si>
  <si>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</si>
  <si>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</si>
  <si>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</si>
  <si>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</si>
  <si>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</si>
  <si>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</si>
  <si>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</si>
  <si>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</si>
  <si>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</si>
  <si>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</si>
  <si>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</si>
  <si>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</si>
  <si>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</si>
  <si>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</si>
  <si>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</si>
  <si>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</si>
  <si>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</si>
  <si>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</si>
  <si>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</si>
  <si>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Felújítás</t>
  </si>
  <si>
    <t>ezer forint</t>
  </si>
  <si>
    <t>Január</t>
  </si>
  <si>
    <t>Február</t>
  </si>
  <si>
    <t>Március</t>
  </si>
  <si>
    <t>Április</t>
  </si>
  <si>
    <t>Május</t>
  </si>
  <si>
    <t xml:space="preserve">Június </t>
  </si>
  <si>
    <t>Július</t>
  </si>
  <si>
    <t>Október</t>
  </si>
  <si>
    <t>December</t>
  </si>
  <si>
    <t>Összesen</t>
  </si>
  <si>
    <t>BEVÉTELEK</t>
  </si>
  <si>
    <t>Intézményi működési bevételek</t>
  </si>
  <si>
    <t xml:space="preserve">            - ebből helyi adó</t>
  </si>
  <si>
    <t>Felhalmozási és tőkejellegű bevétel</t>
  </si>
  <si>
    <t>Önkormányzat költségvetési támogatása</t>
  </si>
  <si>
    <t xml:space="preserve">            -ebből felhalmozási</t>
  </si>
  <si>
    <t>Átvett pénzeszközök, tám. értékű bevételek</t>
  </si>
  <si>
    <t xml:space="preserve">              - ebből működésre</t>
  </si>
  <si>
    <t xml:space="preserve">              - ebből fejlesztésre</t>
  </si>
  <si>
    <t>Egyéb bevétel (pénz/készlet/maradvány)</t>
  </si>
  <si>
    <t>1+...6 bevétel együtt</t>
  </si>
  <si>
    <t>Finanszírozási műveletek (hitel...)</t>
  </si>
  <si>
    <t xml:space="preserve">            -ebből működési célú hitel</t>
  </si>
  <si>
    <t xml:space="preserve">            -ebből felhalmozási célú hitel</t>
  </si>
  <si>
    <t xml:space="preserve">            -ebből függő bevétel</t>
  </si>
  <si>
    <t>(7+8) összes bevétel</t>
  </si>
  <si>
    <t>KIADÁSOK</t>
  </si>
  <si>
    <t>Személyi juttatás</t>
  </si>
  <si>
    <t>Munkaadókat terhelő járulék</t>
  </si>
  <si>
    <t>Dologi kiadás</t>
  </si>
  <si>
    <t>Szociális kiadás</t>
  </si>
  <si>
    <t>Egyéb működési célú kiadás</t>
  </si>
  <si>
    <t>10+...14 = működési kiadások</t>
  </si>
  <si>
    <t>Egyéb felhalmozási kiadások</t>
  </si>
  <si>
    <t>Pénzügyi befektetések</t>
  </si>
  <si>
    <t>Beruházás</t>
  </si>
  <si>
    <t>16+….19 = felhalmozási kiadás</t>
  </si>
  <si>
    <t>15+20 = kiadások együtt</t>
  </si>
  <si>
    <t xml:space="preserve">            -ebből  müködési  célú tartalék</t>
  </si>
  <si>
    <t xml:space="preserve">            -ebből függő kiadás</t>
  </si>
  <si>
    <t xml:space="preserve">           - ebből köt.-gel terhelt felhalm.célra</t>
  </si>
  <si>
    <t>Finanszírozási műveletek (hiteltörl,tartalék..)</t>
  </si>
  <si>
    <t xml:space="preserve">           - ebből köt.-gel terhelt műk.célra</t>
  </si>
  <si>
    <t>Aug.</t>
  </si>
  <si>
    <t>Szept.</t>
  </si>
  <si>
    <t xml:space="preserve">Novem. </t>
  </si>
  <si>
    <t>Közalkalm.</t>
  </si>
  <si>
    <t>Mt.hat.alá tart. (Közh.)</t>
  </si>
  <si>
    <t>Össz:</t>
  </si>
  <si>
    <t xml:space="preserve">Köztisztv.                          </t>
  </si>
  <si>
    <t>Nyító</t>
  </si>
  <si>
    <t>Immateriális javak</t>
  </si>
  <si>
    <t>Ingatlanok</t>
  </si>
  <si>
    <t>Gépek, berendezések, felsz.</t>
  </si>
  <si>
    <t>Részesedés</t>
  </si>
  <si>
    <t>Anyagok</t>
  </si>
  <si>
    <t>Követelések árúszáll.</t>
  </si>
  <si>
    <t>Adósok</t>
  </si>
  <si>
    <t>Pénzeszközök összesen</t>
  </si>
  <si>
    <t>Ktgv-i aktív átfutó</t>
  </si>
  <si>
    <t>Eszközök összesen:</t>
  </si>
  <si>
    <t>Saját tőke</t>
  </si>
  <si>
    <t>Ktgv-i tartalék</t>
  </si>
  <si>
    <t>Kötelezettségek</t>
  </si>
  <si>
    <t>ktgv-i passzív, átfutó</t>
  </si>
  <si>
    <t>Források összesen:</t>
  </si>
  <si>
    <t>mód</t>
  </si>
  <si>
    <t>telj.</t>
  </si>
  <si>
    <t>Önkorm-ok fejleszt.támogatása</t>
  </si>
  <si>
    <t>Tám.kölcs.vissz.</t>
  </si>
  <si>
    <t>Felhalm. és tőke jell. bevét</t>
  </si>
  <si>
    <t>Tám.étr.műk.bevételek</t>
  </si>
  <si>
    <t>önk.-i.kv-i tám.,felügy.sz-től</t>
  </si>
  <si>
    <t>teljesít</t>
  </si>
  <si>
    <t>Felhalm.hosszúlej. hitel felvét</t>
  </si>
  <si>
    <t>pénzforg. nélk.kiad.</t>
  </si>
  <si>
    <t>ssz.:</t>
  </si>
  <si>
    <t>13=(1+..+12)</t>
  </si>
  <si>
    <t>Előző é.vissz.</t>
  </si>
  <si>
    <t>Többc.Kist.Társ.+EU-tól</t>
  </si>
  <si>
    <t>Kölcsön</t>
  </si>
  <si>
    <t>Non-profit sz.pénzügyi váll.</t>
  </si>
  <si>
    <t>Rendszeres szociális segély</t>
  </si>
  <si>
    <t>Lakásfenntartási támogatás norm.</t>
  </si>
  <si>
    <t>Mozgáskorlátozott tám.</t>
  </si>
  <si>
    <t>Átmeneti segély</t>
  </si>
  <si>
    <t>Könyvtári szolgáltatások</t>
  </si>
  <si>
    <t xml:space="preserve">Szoc.étk.  </t>
  </si>
  <si>
    <t>Tám.ért.műk. bevételek</t>
  </si>
  <si>
    <t>Falugondnoki szolgáltás</t>
  </si>
  <si>
    <t>Temetési segély</t>
  </si>
  <si>
    <t>Rendszeres gyermekvédelmi tám.</t>
  </si>
  <si>
    <t>Óvódáztatási támogatás</t>
  </si>
  <si>
    <t>Járművek</t>
  </si>
  <si>
    <t>Időskorúak járadéka</t>
  </si>
  <si>
    <t>vagyonkezelésbe adott eszközök</t>
  </si>
  <si>
    <t>Rendkiv. gyermekvédelmi tám.</t>
  </si>
  <si>
    <t>Rendkiv gyermekvédelmi tám.</t>
  </si>
  <si>
    <t>Rövidtávú közfoglalkoztatás</t>
  </si>
  <si>
    <t>Hosszútávú közfoglalkoztatás</t>
  </si>
  <si>
    <t>Egyéb közfoglalkoztatás</t>
  </si>
  <si>
    <t>4. Oldal</t>
  </si>
  <si>
    <t>Rendkiv.Gyermekvédelmi tám.</t>
  </si>
  <si>
    <t>Önkormányzati igazgatás össz:</t>
  </si>
  <si>
    <t>Lakásfenntartási tám.norm.</t>
  </si>
  <si>
    <t>gyerekvéd. Tám</t>
  </si>
  <si>
    <t>átmeneti segély</t>
  </si>
  <si>
    <t>gyermekvédelmi tám</t>
  </si>
  <si>
    <t>gyermekvedelmi</t>
  </si>
  <si>
    <t>gyermekvedelmi tam</t>
  </si>
  <si>
    <t>gyermekved tam.</t>
  </si>
  <si>
    <t>gyermekvedelmi tám.</t>
  </si>
  <si>
    <t>gyermekvédelmi tám.</t>
  </si>
  <si>
    <t>átmeneti segely</t>
  </si>
  <si>
    <t>köztemető fenntartás</t>
  </si>
  <si>
    <t>önk.elszám ktv.szerv</t>
  </si>
  <si>
    <t>Közhatalmi bevételek</t>
  </si>
  <si>
    <t>23.</t>
  </si>
  <si>
    <t>közp., Irányító szervi tám.</t>
  </si>
  <si>
    <t>(21+23 ) összes kiadások</t>
  </si>
  <si>
    <t xml:space="preserve">Költségvetési szerveknél foglalkoztatottak létszámadatai: </t>
  </si>
  <si>
    <t>Kishajmás Község Önkormányzatának bevételei</t>
  </si>
  <si>
    <t>Kishajmás  Község Önkormányzatának bevételei</t>
  </si>
  <si>
    <t xml:space="preserve">    Kishajmás Község Önkormányzatának bevételei</t>
  </si>
  <si>
    <t>Kishajmás Község Önkormányzatának kiadásai</t>
  </si>
  <si>
    <t>Kishajmás  Község Önkormányzatának kiadásai</t>
  </si>
  <si>
    <t xml:space="preserve">  Kishajmás  Község Önkormányzatának kiadásai</t>
  </si>
  <si>
    <t xml:space="preserve">                  Kishajmás  Község Önkormányzatának 2013.évi kv-i ütemterve</t>
  </si>
  <si>
    <t xml:space="preserve">Kishajmás Községi Önkormányzatának </t>
  </si>
  <si>
    <t>szoc etkezők</t>
  </si>
  <si>
    <t>szoc étkezők</t>
  </si>
  <si>
    <t>közműv. Feladatok</t>
  </si>
  <si>
    <t>közműv. Felaatok</t>
  </si>
  <si>
    <t>közművelődési feladatok</t>
  </si>
  <si>
    <t>közműv feladatok</t>
  </si>
  <si>
    <t>közmű feladatok</t>
  </si>
  <si>
    <t>gyermekvédelmi</t>
  </si>
  <si>
    <t>4. sz. melléklet az 5/2013.(III.25.) sz. önkormányzati rendelethez</t>
  </si>
  <si>
    <t xml:space="preserve">                           5.sz. melléklet az 5/2013.(III.25.) sz. önkormányzati rendelethez</t>
  </si>
  <si>
    <t xml:space="preserve"> 2013. I  févi  mérlege</t>
  </si>
  <si>
    <t>közgyógy</t>
  </si>
  <si>
    <t>1.sz. melléklet 10/2013(IX.6) sz. önkormányzati rendelethez</t>
  </si>
  <si>
    <t>1.sz. melléklet 10/2013(IX.6) SZ. önkormányzati rendelethez</t>
  </si>
  <si>
    <t>2.sz. melléklet 10/2013(IX.6) sz. önkormányzati rendelethez</t>
  </si>
</sst>
</file>

<file path=xl/styles.xml><?xml version="1.0" encoding="utf-8"?>
<styleSheet xmlns="http://schemas.openxmlformats.org/spreadsheetml/2006/main">
  <fonts count="16">
    <font>
      <sz val="10"/>
      <name val="Arial CE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b/>
      <u/>
      <sz val="10"/>
      <name val="Arial CE"/>
      <family val="2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i/>
      <sz val="8"/>
      <name val="Arial CE"/>
      <family val="2"/>
      <charset val="238"/>
    </font>
    <font>
      <sz val="12"/>
      <name val="Arial CE"/>
      <family val="2"/>
      <charset val="238"/>
    </font>
    <font>
      <b/>
      <u/>
      <sz val="12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3" fontId="1" fillId="0" borderId="1" xfId="0" applyNumberFormat="1" applyFont="1" applyBorder="1"/>
    <xf numFmtId="3" fontId="1" fillId="0" borderId="3" xfId="0" applyNumberFormat="1" applyFont="1" applyBorder="1"/>
    <xf numFmtId="3" fontId="1" fillId="0" borderId="2" xfId="0" applyNumberFormat="1" applyFont="1" applyBorder="1"/>
    <xf numFmtId="0" fontId="0" fillId="0" borderId="2" xfId="0" applyBorder="1"/>
    <xf numFmtId="3" fontId="1" fillId="0" borderId="4" xfId="0" applyNumberFormat="1" applyFont="1" applyBorder="1"/>
    <xf numFmtId="0" fontId="1" fillId="0" borderId="0" xfId="0" applyFont="1" applyBorder="1"/>
    <xf numFmtId="3" fontId="1" fillId="0" borderId="5" xfId="0" applyNumberFormat="1" applyFont="1" applyBorder="1"/>
    <xf numFmtId="0" fontId="1" fillId="0" borderId="5" xfId="0" applyFont="1" applyBorder="1"/>
    <xf numFmtId="0" fontId="0" fillId="0" borderId="5" xfId="0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3" fillId="0" borderId="1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0" fillId="0" borderId="0" xfId="0" applyBorder="1"/>
    <xf numFmtId="0" fontId="3" fillId="0" borderId="9" xfId="0" applyFont="1" applyBorder="1" applyAlignment="1">
      <alignment horizontal="center"/>
    </xf>
    <xf numFmtId="3" fontId="0" fillId="0" borderId="0" xfId="0" applyNumberFormat="1"/>
    <xf numFmtId="0" fontId="0" fillId="0" borderId="9" xfId="0" applyBorder="1"/>
    <xf numFmtId="0" fontId="1" fillId="0" borderId="0" xfId="0" applyFont="1" applyAlignment="1">
      <alignment horizontal="right"/>
    </xf>
    <xf numFmtId="3" fontId="1" fillId="0" borderId="9" xfId="0" applyNumberFormat="1" applyFont="1" applyBorder="1"/>
    <xf numFmtId="0" fontId="0" fillId="0" borderId="10" xfId="0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/>
    <xf numFmtId="0" fontId="2" fillId="0" borderId="9" xfId="0" applyFont="1" applyBorder="1"/>
    <xf numFmtId="0" fontId="4" fillId="0" borderId="0" xfId="0" applyFont="1" applyAlignment="1">
      <alignment horizontal="right"/>
    </xf>
    <xf numFmtId="0" fontId="3" fillId="0" borderId="0" xfId="0" applyFont="1"/>
    <xf numFmtId="3" fontId="3" fillId="0" borderId="0" xfId="0" applyNumberFormat="1" applyFont="1"/>
    <xf numFmtId="3" fontId="1" fillId="0" borderId="13" xfId="0" applyNumberFormat="1" applyFont="1" applyBorder="1"/>
    <xf numFmtId="0" fontId="0" fillId="0" borderId="13" xfId="0" applyBorder="1"/>
    <xf numFmtId="0" fontId="0" fillId="0" borderId="14" xfId="0" applyBorder="1"/>
    <xf numFmtId="0" fontId="5" fillId="0" borderId="1" xfId="0" applyFont="1" applyBorder="1"/>
    <xf numFmtId="0" fontId="1" fillId="0" borderId="10" xfId="0" applyFont="1" applyBorder="1"/>
    <xf numFmtId="3" fontId="1" fillId="2" borderId="3" xfId="0" applyNumberFormat="1" applyFont="1" applyFill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/>
    <xf numFmtId="0" fontId="6" fillId="0" borderId="0" xfId="0" applyFont="1"/>
    <xf numFmtId="3" fontId="1" fillId="2" borderId="1" xfId="0" applyNumberFormat="1" applyFont="1" applyFill="1" applyBorder="1"/>
    <xf numFmtId="3" fontId="7" fillId="0" borderId="1" xfId="0" applyNumberFormat="1" applyFont="1" applyBorder="1"/>
    <xf numFmtId="0" fontId="1" fillId="0" borderId="13" xfId="0" applyFont="1" applyBorder="1"/>
    <xf numFmtId="0" fontId="6" fillId="0" borderId="1" xfId="0" applyFont="1" applyBorder="1"/>
    <xf numFmtId="0" fontId="6" fillId="0" borderId="2" xfId="0" applyFont="1" applyBorder="1"/>
    <xf numFmtId="0" fontId="6" fillId="0" borderId="4" xfId="0" applyFont="1" applyBorder="1"/>
    <xf numFmtId="0" fontId="6" fillId="0" borderId="13" xfId="0" applyFont="1" applyBorder="1"/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" xfId="0" applyFont="1" applyFill="1" applyBorder="1"/>
    <xf numFmtId="3" fontId="1" fillId="2" borderId="5" xfId="0" applyNumberFormat="1" applyFont="1" applyFill="1" applyBorder="1"/>
    <xf numFmtId="3" fontId="1" fillId="2" borderId="13" xfId="0" applyNumberFormat="1" applyFont="1" applyFill="1" applyBorder="1"/>
    <xf numFmtId="3" fontId="1" fillId="0" borderId="7" xfId="0" applyNumberFormat="1" applyFont="1" applyBorder="1"/>
    <xf numFmtId="3" fontId="1" fillId="0" borderId="17" xfId="0" applyNumberFormat="1" applyFont="1" applyBorder="1"/>
    <xf numFmtId="3" fontId="1" fillId="0" borderId="8" xfId="0" applyNumberFormat="1" applyFont="1" applyBorder="1"/>
    <xf numFmtId="3" fontId="1" fillId="0" borderId="6" xfId="0" applyNumberFormat="1" applyFont="1" applyBorder="1"/>
    <xf numFmtId="0" fontId="2" fillId="0" borderId="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right"/>
    </xf>
    <xf numFmtId="3" fontId="8" fillId="0" borderId="0" xfId="0" applyNumberFormat="1" applyFont="1"/>
    <xf numFmtId="3" fontId="10" fillId="0" borderId="0" xfId="0" applyNumberFormat="1" applyFont="1"/>
    <xf numFmtId="0" fontId="10" fillId="0" borderId="0" xfId="0" applyFont="1"/>
    <xf numFmtId="0" fontId="1" fillId="0" borderId="6" xfId="0" applyFont="1" applyBorder="1" applyAlignment="1">
      <alignment horizontal="center" vertical="center"/>
    </xf>
    <xf numFmtId="3" fontId="1" fillId="0" borderId="16" xfId="0" applyNumberFormat="1" applyFont="1" applyBorder="1"/>
    <xf numFmtId="3" fontId="1" fillId="0" borderId="19" xfId="0" applyNumberFormat="1" applyFont="1" applyBorder="1"/>
    <xf numFmtId="3" fontId="1" fillId="2" borderId="2" xfId="0" applyNumberFormat="1" applyFont="1" applyFill="1" applyBorder="1"/>
    <xf numFmtId="3" fontId="1" fillId="0" borderId="1" xfId="0" applyNumberFormat="1" applyFont="1" applyBorder="1" applyAlignment="1">
      <alignment horizontal="right" vertical="center"/>
    </xf>
    <xf numFmtId="3" fontId="1" fillId="2" borderId="2" xfId="0" applyNumberFormat="1" applyFont="1" applyFill="1" applyBorder="1" applyAlignment="1">
      <alignment horizontal="right"/>
    </xf>
    <xf numFmtId="0" fontId="11" fillId="0" borderId="0" xfId="0" applyFont="1"/>
    <xf numFmtId="3" fontId="12" fillId="0" borderId="0" xfId="0" applyNumberFormat="1" applyFont="1"/>
    <xf numFmtId="3" fontId="11" fillId="0" borderId="0" xfId="0" applyNumberFormat="1" applyFont="1"/>
    <xf numFmtId="1" fontId="1" fillId="0" borderId="7" xfId="0" applyNumberFormat="1" applyFont="1" applyBorder="1"/>
    <xf numFmtId="0" fontId="2" fillId="0" borderId="0" xfId="0" applyFont="1" applyAlignment="1">
      <alignment horizontal="center"/>
    </xf>
    <xf numFmtId="3" fontId="1" fillId="2" borderId="7" xfId="0" applyNumberFormat="1" applyFont="1" applyFill="1" applyBorder="1"/>
    <xf numFmtId="0" fontId="13" fillId="0" borderId="0" xfId="0" applyFont="1"/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21" xfId="0" applyFont="1" applyBorder="1" applyAlignment="1">
      <alignment horizontal="right"/>
    </xf>
    <xf numFmtId="3" fontId="2" fillId="0" borderId="16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N57"/>
  <sheetViews>
    <sheetView tabSelected="1" topLeftCell="DR1" zoomScaleNormal="100" zoomScaleSheetLayoutView="42" workbookViewId="0">
      <selection activeCell="BV1" sqref="BV1:CL1"/>
    </sheetView>
  </sheetViews>
  <sheetFormatPr defaultRowHeight="12.75"/>
  <cols>
    <col min="1" max="1" width="3.5703125" customWidth="1"/>
    <col min="2" max="2" width="7" customWidth="1"/>
    <col min="3" max="3" width="22.28515625" bestFit="1" customWidth="1"/>
    <col min="4" max="4" width="5.85546875" customWidth="1"/>
    <col min="5" max="6" width="5.7109375" customWidth="1"/>
    <col min="7" max="8" width="5.85546875" customWidth="1"/>
    <col min="9" max="9" width="5.7109375" customWidth="1"/>
    <col min="10" max="10" width="6" customWidth="1"/>
    <col min="11" max="11" width="4.28515625" bestFit="1" customWidth="1"/>
    <col min="12" max="12" width="5.7109375" bestFit="1" customWidth="1"/>
    <col min="13" max="13" width="6.140625" customWidth="1"/>
    <col min="14" max="14" width="5.85546875" customWidth="1"/>
    <col min="15" max="15" width="5.7109375" customWidth="1"/>
    <col min="16" max="16" width="6" customWidth="1"/>
    <col min="17" max="17" width="4.28515625" bestFit="1" customWidth="1"/>
    <col min="18" max="18" width="6.140625" customWidth="1"/>
    <col min="19" max="21" width="6" customWidth="1"/>
    <col min="22" max="22" width="3.42578125" customWidth="1"/>
    <col min="23" max="23" width="6.28515625" customWidth="1"/>
    <col min="24" max="24" width="23.85546875" customWidth="1"/>
    <col min="25" max="25" width="5.85546875" customWidth="1"/>
    <col min="26" max="26" width="5.7109375" customWidth="1"/>
    <col min="27" max="27" width="6.140625" customWidth="1"/>
    <col min="28" max="28" width="6.42578125" customWidth="1"/>
    <col min="29" max="30" width="6.85546875" customWidth="1"/>
    <col min="31" max="31" width="6.5703125" customWidth="1"/>
    <col min="32" max="32" width="6" customWidth="1"/>
    <col min="33" max="33" width="6.140625" customWidth="1"/>
    <col min="34" max="34" width="6.28515625" customWidth="1"/>
    <col min="35" max="35" width="6.42578125" customWidth="1"/>
    <col min="36" max="36" width="6.7109375" customWidth="1"/>
    <col min="37" max="37" width="6.140625" customWidth="1"/>
    <col min="38" max="38" width="6.140625" bestFit="1" customWidth="1"/>
    <col min="39" max="39" width="4" customWidth="1"/>
    <col min="40" max="40" width="6.42578125" customWidth="1"/>
    <col min="41" max="41" width="25.85546875" customWidth="1"/>
    <col min="42" max="42" width="6.7109375" customWidth="1"/>
    <col min="43" max="48" width="6.5703125" customWidth="1"/>
    <col min="49" max="49" width="6.28515625" customWidth="1"/>
    <col min="50" max="52" width="6.5703125" customWidth="1"/>
    <col min="53" max="53" width="6.7109375" customWidth="1"/>
    <col min="54" max="54" width="6.140625" customWidth="1"/>
    <col min="55" max="55" width="2.7109375" customWidth="1"/>
    <col min="56" max="56" width="7.28515625" customWidth="1"/>
    <col min="57" max="57" width="24.7109375" customWidth="1"/>
    <col min="58" max="58" width="6.5703125" customWidth="1"/>
    <col min="59" max="59" width="6.7109375" customWidth="1"/>
    <col min="60" max="60" width="6.5703125" customWidth="1"/>
    <col min="61" max="62" width="6.42578125" customWidth="1"/>
    <col min="63" max="64" width="6" customWidth="1"/>
    <col min="65" max="65" width="6.28515625" customWidth="1"/>
    <col min="66" max="66" width="6.140625" customWidth="1"/>
    <col min="67" max="70" width="6.28515625" customWidth="1"/>
    <col min="71" max="71" width="6.5703125" customWidth="1"/>
    <col min="72" max="72" width="6.5703125" bestFit="1" customWidth="1"/>
    <col min="73" max="73" width="6.28515625" customWidth="1"/>
    <col min="74" max="74" width="3.5703125" customWidth="1"/>
    <col min="75" max="75" width="6.42578125" customWidth="1"/>
    <col min="76" max="76" width="24.140625" customWidth="1"/>
    <col min="77" max="91" width="6.42578125" customWidth="1"/>
    <col min="92" max="92" width="3.28515625" customWidth="1"/>
    <col min="93" max="93" width="6.28515625" customWidth="1"/>
    <col min="94" max="94" width="27.5703125" customWidth="1"/>
    <col min="95" max="97" width="6.42578125" customWidth="1"/>
    <col min="98" max="98" width="6.140625" customWidth="1"/>
    <col min="99" max="99" width="6" customWidth="1"/>
    <col min="100" max="100" width="5.85546875" customWidth="1"/>
    <col min="101" max="101" width="5.5703125" customWidth="1"/>
    <col min="102" max="102" width="5.7109375" customWidth="1"/>
    <col min="103" max="105" width="5.5703125" customWidth="1"/>
    <col min="106" max="106" width="5.28515625" customWidth="1"/>
    <col min="107" max="107" width="5.140625" customWidth="1"/>
    <col min="108" max="108" width="5.85546875" customWidth="1"/>
    <col min="109" max="109" width="5.7109375" customWidth="1"/>
    <col min="110" max="110" width="5.85546875" customWidth="1"/>
    <col min="111" max="111" width="3.7109375" customWidth="1"/>
    <col min="112" max="112" width="7.28515625" customWidth="1"/>
    <col min="113" max="113" width="27.42578125" customWidth="1"/>
    <col min="114" max="115" width="6.42578125" customWidth="1"/>
    <col min="116" max="116" width="6.85546875" customWidth="1"/>
    <col min="117" max="117" width="6.42578125" customWidth="1"/>
    <col min="118" max="118" width="5.5703125" customWidth="1"/>
    <col min="119" max="119" width="5.85546875" customWidth="1"/>
    <col min="120" max="121" width="6" customWidth="1"/>
    <col min="122" max="123" width="6.28515625" customWidth="1"/>
    <col min="124" max="124" width="6" customWidth="1"/>
    <col min="125" max="127" width="5.7109375" customWidth="1"/>
    <col min="128" max="128" width="5.85546875" customWidth="1"/>
    <col min="129" max="129" width="3.7109375" customWidth="1"/>
    <col min="130" max="130" width="7.5703125" customWidth="1"/>
    <col min="131" max="131" width="27.42578125" customWidth="1"/>
    <col min="132" max="134" width="6.7109375" customWidth="1"/>
    <col min="135" max="135" width="8.7109375" customWidth="1"/>
    <col min="136" max="138" width="6.7109375" customWidth="1"/>
    <col min="139" max="139" width="4.42578125" customWidth="1"/>
    <col min="140" max="140" width="4.5703125" customWidth="1"/>
  </cols>
  <sheetData>
    <row r="1" spans="1:144" ht="11.1" customHeight="1">
      <c r="A1" s="104" t="s">
        <v>222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2" t="s">
        <v>45</v>
      </c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2" t="s">
        <v>46</v>
      </c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2" t="s">
        <v>47</v>
      </c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04" t="s">
        <v>223</v>
      </c>
      <c r="BW1" s="104"/>
      <c r="BX1" s="104"/>
      <c r="BY1" s="104"/>
      <c r="BZ1" s="104"/>
      <c r="CA1" s="104"/>
      <c r="CB1" s="104"/>
      <c r="CC1" s="104"/>
      <c r="CD1" s="104"/>
      <c r="CE1" s="104"/>
      <c r="CF1" s="104"/>
      <c r="CG1" s="104"/>
      <c r="CH1" s="104"/>
      <c r="CI1" s="104"/>
      <c r="CJ1" s="104"/>
      <c r="CK1" s="104"/>
      <c r="CL1" s="104"/>
      <c r="CM1" s="2" t="s">
        <v>45</v>
      </c>
      <c r="CN1" s="104"/>
      <c r="CO1" s="104"/>
      <c r="CP1" s="104"/>
      <c r="CQ1" s="104"/>
      <c r="CR1" s="104"/>
      <c r="CS1" s="104"/>
      <c r="CT1" s="104"/>
      <c r="CU1" s="104"/>
      <c r="CV1" s="104"/>
      <c r="CW1" s="104"/>
      <c r="CX1" s="104"/>
      <c r="CY1" s="104"/>
      <c r="CZ1" s="104"/>
      <c r="DA1" s="104"/>
      <c r="DB1" s="104"/>
      <c r="DC1" s="104"/>
      <c r="DD1" s="104"/>
      <c r="DE1" s="104"/>
      <c r="DF1" s="2" t="s">
        <v>46</v>
      </c>
      <c r="DG1" s="104"/>
      <c r="DH1" s="104"/>
      <c r="DI1" s="104"/>
      <c r="DJ1" s="104"/>
      <c r="DK1" s="104"/>
      <c r="DL1" s="104"/>
      <c r="DM1" s="104"/>
      <c r="DN1" s="104"/>
      <c r="DO1" s="104"/>
      <c r="DP1" s="104"/>
      <c r="DQ1" s="104"/>
      <c r="DR1" s="104"/>
      <c r="DS1" s="104"/>
      <c r="DT1" s="104"/>
      <c r="DU1" s="104"/>
      <c r="DV1" s="104"/>
      <c r="DW1" s="104"/>
      <c r="DX1" s="2" t="s">
        <v>47</v>
      </c>
      <c r="DY1" s="104"/>
      <c r="DZ1" s="104"/>
      <c r="EA1" s="104"/>
      <c r="EB1" s="104"/>
      <c r="EC1" s="104"/>
      <c r="ED1" s="104"/>
      <c r="EE1" s="104"/>
      <c r="EF1" s="104"/>
      <c r="EG1" s="104"/>
      <c r="EH1" s="104"/>
      <c r="EI1" s="104"/>
      <c r="EJ1" s="104"/>
      <c r="EK1" s="104"/>
      <c r="EL1" s="104"/>
      <c r="EM1" s="2" t="s">
        <v>181</v>
      </c>
    </row>
    <row r="2" spans="1:144" ht="11.1" customHeight="1">
      <c r="A2" s="98" t="s">
        <v>201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1"/>
      <c r="V2" s="98" t="s">
        <v>201</v>
      </c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 t="s">
        <v>202</v>
      </c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 t="s">
        <v>203</v>
      </c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 t="s">
        <v>204</v>
      </c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 t="s">
        <v>205</v>
      </c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 t="s">
        <v>205</v>
      </c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 t="s">
        <v>206</v>
      </c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</row>
    <row r="3" spans="1:144" ht="11.1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Q3" s="2"/>
      <c r="R3" s="2"/>
      <c r="S3" s="99" t="s">
        <v>19</v>
      </c>
      <c r="T3" s="99"/>
      <c r="U3" s="99"/>
      <c r="V3" s="2"/>
      <c r="W3" s="2"/>
      <c r="X3" s="2"/>
      <c r="Y3" s="2"/>
      <c r="Z3" s="2"/>
      <c r="AA3" s="2"/>
      <c r="AB3" s="2"/>
      <c r="AC3" s="2"/>
      <c r="AD3" s="2"/>
      <c r="AE3" s="2"/>
      <c r="AG3" s="2"/>
      <c r="AH3" s="2"/>
      <c r="AI3" s="2"/>
      <c r="AJ3" s="99" t="s">
        <v>19</v>
      </c>
      <c r="AK3" s="99"/>
      <c r="AL3" s="99"/>
      <c r="AZ3" s="99" t="s">
        <v>19</v>
      </c>
      <c r="BA3" s="99"/>
      <c r="BB3" s="99"/>
      <c r="BS3" s="99" t="s">
        <v>19</v>
      </c>
      <c r="BT3" s="99"/>
      <c r="BU3" s="99"/>
      <c r="CK3" s="99" t="s">
        <v>19</v>
      </c>
      <c r="CL3" s="99"/>
      <c r="CM3" s="99"/>
      <c r="DD3" s="99" t="s">
        <v>19</v>
      </c>
      <c r="DE3" s="99"/>
      <c r="DF3" s="99"/>
      <c r="DV3" s="99" t="s">
        <v>19</v>
      </c>
      <c r="DW3" s="99"/>
      <c r="DX3" s="99"/>
      <c r="EI3" s="2" t="s">
        <v>19</v>
      </c>
    </row>
    <row r="4" spans="1:144" ht="11.1" customHeight="1">
      <c r="A4" s="150" t="s">
        <v>0</v>
      </c>
      <c r="B4" s="124" t="s">
        <v>1</v>
      </c>
      <c r="C4" s="124"/>
      <c r="D4" s="106" t="s">
        <v>13</v>
      </c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3"/>
      <c r="V4" s="150" t="s">
        <v>0</v>
      </c>
      <c r="W4" s="110" t="s">
        <v>1</v>
      </c>
      <c r="X4" s="111"/>
      <c r="Y4" s="102" t="s">
        <v>13</v>
      </c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3"/>
      <c r="AM4" s="107" t="s">
        <v>0</v>
      </c>
      <c r="AN4" s="124" t="s">
        <v>1</v>
      </c>
      <c r="AO4" s="124"/>
      <c r="AP4" s="102"/>
      <c r="AQ4" s="102"/>
      <c r="AR4" s="102"/>
      <c r="AS4" s="103"/>
      <c r="AT4" s="109" t="s">
        <v>25</v>
      </c>
      <c r="AU4" s="109"/>
      <c r="AV4" s="109"/>
      <c r="AW4" s="109"/>
      <c r="AX4" s="109"/>
      <c r="AY4" s="109"/>
      <c r="AZ4" s="109"/>
      <c r="BA4" s="109"/>
      <c r="BB4" s="109"/>
      <c r="BC4" s="124" t="s">
        <v>0</v>
      </c>
      <c r="BD4" s="126" t="s">
        <v>1</v>
      </c>
      <c r="BE4" s="124"/>
      <c r="BF4" s="109" t="s">
        <v>25</v>
      </c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45" t="s">
        <v>53</v>
      </c>
      <c r="BS4" s="123" t="s">
        <v>27</v>
      </c>
      <c r="BT4" s="123"/>
      <c r="BU4" s="123"/>
      <c r="BV4" s="124" t="s">
        <v>0</v>
      </c>
      <c r="BW4" s="126" t="s">
        <v>1</v>
      </c>
      <c r="BX4" s="124"/>
      <c r="BY4" s="109" t="s">
        <v>31</v>
      </c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24" t="s">
        <v>0</v>
      </c>
      <c r="CO4" s="126" t="s">
        <v>1</v>
      </c>
      <c r="CP4" s="124"/>
      <c r="CQ4" s="109" t="s">
        <v>31</v>
      </c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24" t="s">
        <v>0</v>
      </c>
      <c r="DH4" s="126" t="s">
        <v>1</v>
      </c>
      <c r="DI4" s="124"/>
      <c r="DJ4" s="109" t="s">
        <v>31</v>
      </c>
      <c r="DK4" s="109"/>
      <c r="DL4" s="109"/>
      <c r="DM4" s="109" t="s">
        <v>39</v>
      </c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24" t="s">
        <v>0</v>
      </c>
      <c r="DZ4" s="126" t="s">
        <v>1</v>
      </c>
      <c r="EA4" s="124"/>
      <c r="EB4" s="109" t="s">
        <v>39</v>
      </c>
      <c r="EC4" s="109"/>
      <c r="ED4" s="109"/>
      <c r="EE4" s="128" t="s">
        <v>155</v>
      </c>
      <c r="EF4" s="131" t="s">
        <v>43</v>
      </c>
      <c r="EG4" s="132"/>
      <c r="EH4" s="133"/>
    </row>
    <row r="5" spans="1:144" ht="11.1" customHeight="1">
      <c r="A5" s="94"/>
      <c r="B5" s="124"/>
      <c r="C5" s="124"/>
      <c r="D5" s="109" t="s">
        <v>14</v>
      </c>
      <c r="E5" s="109"/>
      <c r="F5" s="109"/>
      <c r="G5" s="109" t="s">
        <v>18</v>
      </c>
      <c r="H5" s="109"/>
      <c r="I5" s="109"/>
      <c r="J5" s="109"/>
      <c r="K5" s="109"/>
      <c r="L5" s="109"/>
      <c r="M5" s="109"/>
      <c r="N5" s="109"/>
      <c r="O5" s="109"/>
      <c r="P5" s="106" t="s">
        <v>151</v>
      </c>
      <c r="Q5" s="102"/>
      <c r="R5" s="102"/>
      <c r="S5" s="102"/>
      <c r="T5" s="102"/>
      <c r="U5" s="103"/>
      <c r="V5" s="94"/>
      <c r="W5" s="112"/>
      <c r="X5" s="113"/>
      <c r="Y5" s="102" t="s">
        <v>168</v>
      </c>
      <c r="Z5" s="102"/>
      <c r="AA5" s="102"/>
      <c r="AB5" s="102"/>
      <c r="AC5" s="102"/>
      <c r="AD5" s="102"/>
      <c r="AE5" s="102"/>
      <c r="AF5" s="102"/>
      <c r="AG5" s="103"/>
      <c r="AH5" s="116" t="s">
        <v>49</v>
      </c>
      <c r="AI5" s="117"/>
      <c r="AJ5" s="118"/>
      <c r="AK5" s="134" t="s">
        <v>23</v>
      </c>
      <c r="AL5" s="136"/>
      <c r="AM5" s="108"/>
      <c r="AN5" s="124"/>
      <c r="AO5" s="124"/>
      <c r="AP5" s="148" t="s">
        <v>158</v>
      </c>
      <c r="AQ5" s="131" t="s">
        <v>24</v>
      </c>
      <c r="AR5" s="132"/>
      <c r="AS5" s="133"/>
      <c r="AT5" s="109" t="s">
        <v>26</v>
      </c>
      <c r="AU5" s="109"/>
      <c r="AV5" s="109"/>
      <c r="AW5" s="109" t="s">
        <v>149</v>
      </c>
      <c r="AX5" s="109"/>
      <c r="AY5" s="109"/>
      <c r="AZ5" s="116" t="s">
        <v>148</v>
      </c>
      <c r="BA5" s="117"/>
      <c r="BB5" s="118"/>
      <c r="BC5" s="124"/>
      <c r="BD5" s="126"/>
      <c r="BE5" s="124"/>
      <c r="BF5" s="141" t="s">
        <v>54</v>
      </c>
      <c r="BG5" s="142"/>
      <c r="BH5" s="146"/>
      <c r="BI5" s="141" t="s">
        <v>154</v>
      </c>
      <c r="BJ5" s="142"/>
      <c r="BK5" s="146"/>
      <c r="BL5" s="141" t="s">
        <v>150</v>
      </c>
      <c r="BM5" s="142"/>
      <c r="BN5" s="146"/>
      <c r="BO5" s="141" t="s">
        <v>48</v>
      </c>
      <c r="BP5" s="142"/>
      <c r="BQ5" s="142"/>
      <c r="BR5" s="145"/>
      <c r="BS5" s="123"/>
      <c r="BT5" s="123"/>
      <c r="BU5" s="123"/>
      <c r="BV5" s="124"/>
      <c r="BW5" s="126"/>
      <c r="BX5" s="124"/>
      <c r="BY5" s="123" t="s">
        <v>28</v>
      </c>
      <c r="BZ5" s="123"/>
      <c r="CA5" s="123"/>
      <c r="CB5" s="123" t="s">
        <v>29</v>
      </c>
      <c r="CC5" s="123"/>
      <c r="CD5" s="123"/>
      <c r="CE5" s="123" t="s">
        <v>30</v>
      </c>
      <c r="CF5" s="123"/>
      <c r="CG5" s="123"/>
      <c r="CH5" s="109" t="s">
        <v>33</v>
      </c>
      <c r="CI5" s="109"/>
      <c r="CJ5" s="109"/>
      <c r="CK5" s="109"/>
      <c r="CL5" s="109"/>
      <c r="CM5" s="109"/>
      <c r="CN5" s="124"/>
      <c r="CO5" s="126"/>
      <c r="CP5" s="124"/>
      <c r="CQ5" s="109" t="s">
        <v>34</v>
      </c>
      <c r="CR5" s="109"/>
      <c r="CS5" s="109"/>
      <c r="CT5" s="123" t="s">
        <v>36</v>
      </c>
      <c r="CU5" s="123"/>
      <c r="CV5" s="123"/>
      <c r="CW5" s="123" t="s">
        <v>37</v>
      </c>
      <c r="CX5" s="123"/>
      <c r="CY5" s="123"/>
      <c r="CZ5" s="131" t="s">
        <v>160</v>
      </c>
      <c r="DA5" s="133"/>
      <c r="DB5" s="123" t="s">
        <v>38</v>
      </c>
      <c r="DC5" s="123"/>
      <c r="DD5" s="140" t="s">
        <v>50</v>
      </c>
      <c r="DE5" s="140"/>
      <c r="DF5" s="140"/>
      <c r="DG5" s="124"/>
      <c r="DH5" s="126"/>
      <c r="DI5" s="124"/>
      <c r="DJ5" s="123" t="s">
        <v>24</v>
      </c>
      <c r="DK5" s="123"/>
      <c r="DL5" s="123"/>
      <c r="DM5" s="123" t="s">
        <v>40</v>
      </c>
      <c r="DN5" s="123"/>
      <c r="DO5" s="123"/>
      <c r="DP5" s="123" t="s">
        <v>41</v>
      </c>
      <c r="DQ5" s="123"/>
      <c r="DR5" s="123"/>
      <c r="DS5" s="140" t="s">
        <v>42</v>
      </c>
      <c r="DT5" s="140"/>
      <c r="DU5" s="140"/>
      <c r="DV5" s="140" t="s">
        <v>51</v>
      </c>
      <c r="DW5" s="140"/>
      <c r="DX5" s="140"/>
      <c r="DY5" s="124"/>
      <c r="DZ5" s="126"/>
      <c r="EA5" s="124"/>
      <c r="EB5" s="123" t="s">
        <v>24</v>
      </c>
      <c r="EC5" s="123"/>
      <c r="ED5" s="123"/>
      <c r="EE5" s="129"/>
      <c r="EF5" s="134"/>
      <c r="EG5" s="135"/>
      <c r="EH5" s="136"/>
    </row>
    <row r="6" spans="1:144" ht="11.1" customHeight="1">
      <c r="A6" s="94"/>
      <c r="B6" s="124"/>
      <c r="C6" s="124"/>
      <c r="D6" s="109"/>
      <c r="E6" s="109"/>
      <c r="F6" s="109"/>
      <c r="G6" s="109" t="s">
        <v>15</v>
      </c>
      <c r="H6" s="109"/>
      <c r="I6" s="109"/>
      <c r="J6" s="109" t="s">
        <v>16</v>
      </c>
      <c r="K6" s="109"/>
      <c r="L6" s="109"/>
      <c r="M6" s="109" t="s">
        <v>17</v>
      </c>
      <c r="N6" s="109"/>
      <c r="O6" s="109"/>
      <c r="P6" s="109" t="s">
        <v>20</v>
      </c>
      <c r="Q6" s="109"/>
      <c r="R6" s="109"/>
      <c r="S6" s="109" t="s">
        <v>159</v>
      </c>
      <c r="T6" s="109"/>
      <c r="U6" s="109"/>
      <c r="V6" s="94"/>
      <c r="W6" s="112"/>
      <c r="X6" s="113"/>
      <c r="Y6" s="103" t="s">
        <v>21</v>
      </c>
      <c r="Z6" s="109"/>
      <c r="AA6" s="109"/>
      <c r="AB6" s="109" t="s">
        <v>152</v>
      </c>
      <c r="AC6" s="109"/>
      <c r="AD6" s="109"/>
      <c r="AE6" s="109" t="s">
        <v>22</v>
      </c>
      <c r="AF6" s="109"/>
      <c r="AG6" s="106"/>
      <c r="AH6" s="119"/>
      <c r="AI6" s="120"/>
      <c r="AJ6" s="121"/>
      <c r="AK6" s="137"/>
      <c r="AL6" s="139"/>
      <c r="AM6" s="108"/>
      <c r="AN6" s="124"/>
      <c r="AO6" s="124"/>
      <c r="AP6" s="149"/>
      <c r="AQ6" s="137"/>
      <c r="AR6" s="138"/>
      <c r="AS6" s="139"/>
      <c r="AT6" s="109" t="s">
        <v>56</v>
      </c>
      <c r="AU6" s="109"/>
      <c r="AV6" s="109"/>
      <c r="AW6" s="109" t="s">
        <v>55</v>
      </c>
      <c r="AX6" s="109"/>
      <c r="AY6" s="109"/>
      <c r="AZ6" s="119"/>
      <c r="BA6" s="120"/>
      <c r="BB6" s="121"/>
      <c r="BC6" s="124"/>
      <c r="BD6" s="126"/>
      <c r="BE6" s="124"/>
      <c r="BF6" s="143"/>
      <c r="BG6" s="144"/>
      <c r="BH6" s="147"/>
      <c r="BI6" s="143"/>
      <c r="BJ6" s="144"/>
      <c r="BK6" s="147"/>
      <c r="BL6" s="143"/>
      <c r="BM6" s="144"/>
      <c r="BN6" s="147"/>
      <c r="BO6" s="143"/>
      <c r="BP6" s="144"/>
      <c r="BQ6" s="144"/>
      <c r="BR6" s="145"/>
      <c r="BS6" s="123"/>
      <c r="BT6" s="123"/>
      <c r="BU6" s="123"/>
      <c r="BV6" s="124"/>
      <c r="BW6" s="126"/>
      <c r="BX6" s="124"/>
      <c r="BY6" s="123"/>
      <c r="BZ6" s="123"/>
      <c r="CA6" s="123"/>
      <c r="CB6" s="123"/>
      <c r="CC6" s="123"/>
      <c r="CD6" s="123"/>
      <c r="CE6" s="123"/>
      <c r="CF6" s="123"/>
      <c r="CG6" s="123"/>
      <c r="CH6" s="109" t="s">
        <v>35</v>
      </c>
      <c r="CI6" s="109"/>
      <c r="CJ6" s="109"/>
      <c r="CK6" s="109" t="s">
        <v>32</v>
      </c>
      <c r="CL6" s="109"/>
      <c r="CM6" s="109"/>
      <c r="CN6" s="124"/>
      <c r="CO6" s="126"/>
      <c r="CP6" s="124"/>
      <c r="CQ6" s="109" t="s">
        <v>161</v>
      </c>
      <c r="CR6" s="109"/>
      <c r="CS6" s="109"/>
      <c r="CT6" s="123"/>
      <c r="CU6" s="123"/>
      <c r="CV6" s="123"/>
      <c r="CW6" s="123"/>
      <c r="CX6" s="123"/>
      <c r="CY6" s="123"/>
      <c r="CZ6" s="137"/>
      <c r="DA6" s="139"/>
      <c r="DB6" s="123"/>
      <c r="DC6" s="123"/>
      <c r="DD6" s="140"/>
      <c r="DE6" s="140"/>
      <c r="DF6" s="140"/>
      <c r="DG6" s="124"/>
      <c r="DH6" s="126"/>
      <c r="DI6" s="124"/>
      <c r="DJ6" s="123"/>
      <c r="DK6" s="123"/>
      <c r="DL6" s="123"/>
      <c r="DM6" s="123"/>
      <c r="DN6" s="123"/>
      <c r="DO6" s="123"/>
      <c r="DP6" s="123"/>
      <c r="DQ6" s="123"/>
      <c r="DR6" s="123"/>
      <c r="DS6" s="140"/>
      <c r="DT6" s="140"/>
      <c r="DU6" s="140"/>
      <c r="DV6" s="140"/>
      <c r="DW6" s="140"/>
      <c r="DX6" s="140"/>
      <c r="DY6" s="124"/>
      <c r="DZ6" s="126"/>
      <c r="EA6" s="124"/>
      <c r="EB6" s="123"/>
      <c r="EC6" s="123"/>
      <c r="ED6" s="123"/>
      <c r="EE6" s="130"/>
      <c r="EF6" s="137"/>
      <c r="EG6" s="138"/>
      <c r="EH6" s="139"/>
    </row>
    <row r="7" spans="1:144" ht="11.1" customHeight="1" thickBot="1">
      <c r="A7" s="95"/>
      <c r="B7" s="124"/>
      <c r="C7" s="124"/>
      <c r="D7" s="3" t="s">
        <v>10</v>
      </c>
      <c r="E7" s="3" t="s">
        <v>11</v>
      </c>
      <c r="F7" s="3" t="s">
        <v>12</v>
      </c>
      <c r="G7" s="3" t="s">
        <v>10</v>
      </c>
      <c r="H7" s="3" t="s">
        <v>11</v>
      </c>
      <c r="I7" s="3" t="s">
        <v>12</v>
      </c>
      <c r="J7" s="3" t="s">
        <v>10</v>
      </c>
      <c r="K7" s="3" t="s">
        <v>11</v>
      </c>
      <c r="L7" s="3" t="s">
        <v>12</v>
      </c>
      <c r="M7" s="3" t="s">
        <v>10</v>
      </c>
      <c r="N7" s="3" t="s">
        <v>11</v>
      </c>
      <c r="O7" s="3" t="s">
        <v>12</v>
      </c>
      <c r="P7" s="3" t="s">
        <v>10</v>
      </c>
      <c r="Q7" s="3" t="s">
        <v>11</v>
      </c>
      <c r="R7" s="3" t="s">
        <v>12</v>
      </c>
      <c r="S7" s="3" t="s">
        <v>10</v>
      </c>
      <c r="T7" s="3" t="s">
        <v>11</v>
      </c>
      <c r="U7" s="3" t="s">
        <v>12</v>
      </c>
      <c r="V7" s="151"/>
      <c r="W7" s="114"/>
      <c r="X7" s="115"/>
      <c r="Y7" s="57" t="s">
        <v>10</v>
      </c>
      <c r="Z7" s="57" t="s">
        <v>11</v>
      </c>
      <c r="AA7" s="57" t="s">
        <v>12</v>
      </c>
      <c r="AB7" s="57" t="s">
        <v>10</v>
      </c>
      <c r="AC7" s="57" t="s">
        <v>11</v>
      </c>
      <c r="AD7" s="57" t="s">
        <v>12</v>
      </c>
      <c r="AE7" s="57" t="s">
        <v>10</v>
      </c>
      <c r="AF7" s="57" t="s">
        <v>11</v>
      </c>
      <c r="AG7" s="71" t="s">
        <v>12</v>
      </c>
      <c r="AH7" s="57" t="s">
        <v>10</v>
      </c>
      <c r="AI7" s="57" t="s">
        <v>11</v>
      </c>
      <c r="AJ7" s="57" t="s">
        <v>12</v>
      </c>
      <c r="AK7" s="72" t="s">
        <v>10</v>
      </c>
      <c r="AL7" s="72" t="s">
        <v>146</v>
      </c>
      <c r="AM7" s="108"/>
      <c r="AN7" s="124"/>
      <c r="AO7" s="124"/>
      <c r="AP7" s="57" t="s">
        <v>153</v>
      </c>
      <c r="AQ7" s="57" t="s">
        <v>10</v>
      </c>
      <c r="AR7" s="57" t="s">
        <v>11</v>
      </c>
      <c r="AS7" s="57" t="s">
        <v>153</v>
      </c>
      <c r="AT7" s="57" t="s">
        <v>10</v>
      </c>
      <c r="AU7" s="57" t="s">
        <v>11</v>
      </c>
      <c r="AV7" s="57" t="s">
        <v>12</v>
      </c>
      <c r="AW7" s="57" t="s">
        <v>10</v>
      </c>
      <c r="AX7" s="57" t="s">
        <v>11</v>
      </c>
      <c r="AY7" s="57" t="s">
        <v>12</v>
      </c>
      <c r="AZ7" s="57" t="s">
        <v>10</v>
      </c>
      <c r="BA7" s="57" t="s">
        <v>11</v>
      </c>
      <c r="BB7" s="57" t="s">
        <v>12</v>
      </c>
      <c r="BC7" s="125"/>
      <c r="BD7" s="127"/>
      <c r="BE7" s="125"/>
      <c r="BF7" s="57" t="s">
        <v>10</v>
      </c>
      <c r="BG7" s="57" t="s">
        <v>146</v>
      </c>
      <c r="BH7" s="57" t="s">
        <v>147</v>
      </c>
      <c r="BI7" s="57" t="s">
        <v>10</v>
      </c>
      <c r="BJ7" s="57" t="s">
        <v>146</v>
      </c>
      <c r="BK7" s="57" t="s">
        <v>147</v>
      </c>
      <c r="BL7" s="57" t="s">
        <v>10</v>
      </c>
      <c r="BM7" s="57" t="s">
        <v>146</v>
      </c>
      <c r="BN7" s="57" t="s">
        <v>147</v>
      </c>
      <c r="BO7" s="57" t="s">
        <v>10</v>
      </c>
      <c r="BP7" s="57" t="s">
        <v>11</v>
      </c>
      <c r="BQ7" s="71" t="s">
        <v>12</v>
      </c>
      <c r="BR7" s="57"/>
      <c r="BS7" s="57" t="s">
        <v>10</v>
      </c>
      <c r="BT7" s="57" t="s">
        <v>11</v>
      </c>
      <c r="BU7" s="57" t="s">
        <v>12</v>
      </c>
      <c r="BV7" s="125"/>
      <c r="BW7" s="127"/>
      <c r="BX7" s="125"/>
      <c r="BY7" s="57" t="s">
        <v>10</v>
      </c>
      <c r="BZ7" s="57" t="s">
        <v>11</v>
      </c>
      <c r="CA7" s="57" t="s">
        <v>12</v>
      </c>
      <c r="CB7" s="57" t="s">
        <v>10</v>
      </c>
      <c r="CC7" s="57" t="s">
        <v>11</v>
      </c>
      <c r="CD7" s="57" t="s">
        <v>12</v>
      </c>
      <c r="CE7" s="57" t="s">
        <v>10</v>
      </c>
      <c r="CF7" s="57" t="s">
        <v>11</v>
      </c>
      <c r="CG7" s="57" t="s">
        <v>12</v>
      </c>
      <c r="CH7" s="57" t="s">
        <v>10</v>
      </c>
      <c r="CI7" s="57" t="s">
        <v>11</v>
      </c>
      <c r="CJ7" s="57" t="s">
        <v>12</v>
      </c>
      <c r="CK7" s="57" t="s">
        <v>10</v>
      </c>
      <c r="CL7" s="57" t="s">
        <v>11</v>
      </c>
      <c r="CM7" s="57" t="s">
        <v>12</v>
      </c>
      <c r="CN7" s="125"/>
      <c r="CO7" s="127"/>
      <c r="CP7" s="125"/>
      <c r="CQ7" s="57" t="s">
        <v>10</v>
      </c>
      <c r="CR7" s="57" t="s">
        <v>11</v>
      </c>
      <c r="CS7" s="57" t="s">
        <v>12</v>
      </c>
      <c r="CT7" s="57" t="s">
        <v>10</v>
      </c>
      <c r="CU7" s="57" t="s">
        <v>11</v>
      </c>
      <c r="CV7" s="57" t="s">
        <v>12</v>
      </c>
      <c r="CW7" s="57" t="s">
        <v>10</v>
      </c>
      <c r="CX7" s="57" t="s">
        <v>11</v>
      </c>
      <c r="CY7" s="57" t="s">
        <v>12</v>
      </c>
      <c r="CZ7" s="57" t="s">
        <v>11</v>
      </c>
      <c r="DA7" s="57" t="s">
        <v>12</v>
      </c>
      <c r="DB7" s="57" t="s">
        <v>10</v>
      </c>
      <c r="DC7" s="57" t="s">
        <v>11</v>
      </c>
      <c r="DD7" s="57" t="s">
        <v>10</v>
      </c>
      <c r="DE7" s="57" t="s">
        <v>11</v>
      </c>
      <c r="DF7" s="57" t="s">
        <v>12</v>
      </c>
      <c r="DG7" s="125"/>
      <c r="DH7" s="127"/>
      <c r="DI7" s="125"/>
      <c r="DJ7" s="3" t="s">
        <v>10</v>
      </c>
      <c r="DK7" s="3" t="s">
        <v>11</v>
      </c>
      <c r="DL7" s="3" t="s">
        <v>12</v>
      </c>
      <c r="DM7" s="57" t="s">
        <v>10</v>
      </c>
      <c r="DN7" s="57" t="s">
        <v>11</v>
      </c>
      <c r="DO7" s="57" t="s">
        <v>12</v>
      </c>
      <c r="DP7" s="57" t="s">
        <v>10</v>
      </c>
      <c r="DQ7" s="57" t="s">
        <v>11</v>
      </c>
      <c r="DR7" s="57" t="s">
        <v>12</v>
      </c>
      <c r="DS7" s="57" t="s">
        <v>10</v>
      </c>
      <c r="DT7" s="57" t="s">
        <v>11</v>
      </c>
      <c r="DU7" s="57" t="s">
        <v>52</v>
      </c>
      <c r="DV7" s="57" t="s">
        <v>10</v>
      </c>
      <c r="DW7" s="57" t="s">
        <v>11</v>
      </c>
      <c r="DX7" s="57" t="s">
        <v>12</v>
      </c>
      <c r="DY7" s="125"/>
      <c r="DZ7" s="127"/>
      <c r="EA7" s="125"/>
      <c r="EB7" s="57" t="s">
        <v>10</v>
      </c>
      <c r="EC7" s="57" t="s">
        <v>11</v>
      </c>
      <c r="ED7" s="57" t="s">
        <v>12</v>
      </c>
      <c r="EE7" s="57"/>
      <c r="EF7" s="57" t="s">
        <v>10</v>
      </c>
      <c r="EG7" s="57" t="s">
        <v>11</v>
      </c>
      <c r="EH7" s="57" t="s">
        <v>12</v>
      </c>
    </row>
    <row r="8" spans="1:144" ht="11.1" customHeight="1">
      <c r="A8" s="94"/>
      <c r="B8" s="17">
        <v>360000</v>
      </c>
      <c r="C8" s="5" t="s">
        <v>5</v>
      </c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3"/>
      <c r="S8" s="8"/>
      <c r="T8" s="8"/>
      <c r="U8" s="8"/>
      <c r="V8" s="100"/>
      <c r="W8" s="17">
        <v>360000</v>
      </c>
      <c r="X8" s="5" t="s">
        <v>5</v>
      </c>
      <c r="Y8" s="6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60"/>
      <c r="AL8" s="60"/>
      <c r="AM8" s="94"/>
      <c r="AN8" s="17">
        <v>360000</v>
      </c>
      <c r="AO8" s="5" t="s">
        <v>5</v>
      </c>
      <c r="AP8" s="5"/>
      <c r="AQ8" s="8">
        <f>SUM(D8,G8,J8,M8,P8,S8,Y8,AB8,AE8,,AH8)</f>
        <v>0</v>
      </c>
      <c r="AR8" s="8">
        <f>SUM(E8,H8,K8,N8,Q8,T8,Z8,AC8,AF8,AI8,AL8)</f>
        <v>0</v>
      </c>
      <c r="AS8" s="8">
        <f>SUM(F8,I8,L8,O8,R8,U8,AA8,AD8,AG8,AJ8)</f>
        <v>0</v>
      </c>
      <c r="AT8" s="9"/>
      <c r="AU8" s="54"/>
      <c r="AV8" s="54"/>
      <c r="AW8" s="54"/>
      <c r="AX8" s="54"/>
      <c r="AY8" s="8"/>
      <c r="AZ8" s="8"/>
      <c r="BA8" s="8"/>
      <c r="BB8" s="8"/>
      <c r="BC8" s="94"/>
      <c r="BD8" s="17">
        <v>360000</v>
      </c>
      <c r="BE8" s="5" t="s">
        <v>5</v>
      </c>
      <c r="BF8" s="8"/>
      <c r="BG8" s="8"/>
      <c r="BH8" s="8"/>
      <c r="BI8" s="8"/>
      <c r="BJ8" s="8"/>
      <c r="BK8" s="8"/>
      <c r="BL8" s="8"/>
      <c r="BM8" s="8"/>
      <c r="BN8" s="8"/>
      <c r="BO8" s="8">
        <f t="shared" ref="BO8:BO16" si="0">SUM(AT8,AW8,AZ8,BF8,BI8,BL8)</f>
        <v>0</v>
      </c>
      <c r="BP8" s="8">
        <f t="shared" ref="BP8:BP16" si="1">SUM(AU8,AX8,BA8,BG8,BJ8,BM8)</f>
        <v>0</v>
      </c>
      <c r="BQ8" s="8">
        <f t="shared" ref="BQ8:BQ16" si="2">SUM(AV8,AY8,BB8,BH8,BK8,BN8)</f>
        <v>0</v>
      </c>
      <c r="BR8" s="8"/>
      <c r="BS8" s="8">
        <f t="shared" ref="BS8:BS16" si="3">SUM(AQ8,BO8)</f>
        <v>0</v>
      </c>
      <c r="BT8" s="8">
        <f>SUM(AR8,BP8)</f>
        <v>0</v>
      </c>
      <c r="BU8" s="84">
        <f>SUM(AS8,BQ8)</f>
        <v>0</v>
      </c>
      <c r="BV8" s="94"/>
      <c r="BW8" s="17">
        <v>360000</v>
      </c>
      <c r="BX8" s="5" t="s">
        <v>5</v>
      </c>
      <c r="BY8" s="8"/>
      <c r="BZ8" s="8"/>
      <c r="CA8" s="8"/>
      <c r="CB8" s="8"/>
      <c r="CC8" s="8"/>
      <c r="CD8" s="8"/>
      <c r="CE8" s="8">
        <v>142</v>
      </c>
      <c r="CF8" s="8">
        <v>142</v>
      </c>
      <c r="CG8" s="8">
        <v>42</v>
      </c>
      <c r="CH8" s="5"/>
      <c r="CI8" s="5"/>
      <c r="CJ8" s="5"/>
      <c r="CK8" s="5"/>
      <c r="CL8" s="5"/>
      <c r="CM8" s="5"/>
      <c r="CN8" s="94"/>
      <c r="CO8" s="17">
        <v>360000</v>
      </c>
      <c r="CP8" s="5" t="s">
        <v>5</v>
      </c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94"/>
      <c r="DH8" s="17">
        <v>360000</v>
      </c>
      <c r="DI8" s="5" t="s">
        <v>5</v>
      </c>
      <c r="DJ8" s="8">
        <f>SUM(BY8,CB8,CE8,CH8,CK8,CQ8,CT8,CW8,DB8,DD8)</f>
        <v>142</v>
      </c>
      <c r="DK8" s="8">
        <f>SUM(BZ8,CC8,CF8,CI8,CL8,CR8,CU8,CX8,DC8,DE8)</f>
        <v>142</v>
      </c>
      <c r="DL8" s="8">
        <f>SUM(CA8,CD8,CG8,CJ8,CM8,CS8,CV8,CY8,DF8)</f>
        <v>42</v>
      </c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94"/>
      <c r="DZ8" s="17">
        <v>360000</v>
      </c>
      <c r="EA8" s="5" t="s">
        <v>5</v>
      </c>
      <c r="EB8" s="8">
        <f>SUM(DM8,DP8,DS8,DV8)</f>
        <v>0</v>
      </c>
      <c r="EC8" s="8">
        <f t="shared" ref="EC8:EC16" si="4">SUM(DN8,DQ8,DT8,DW8)</f>
        <v>0</v>
      </c>
      <c r="ED8" s="8">
        <f t="shared" ref="ED8:ED16" si="5">SUM(DO8,DR8,DU8,DX8)</f>
        <v>0</v>
      </c>
      <c r="EE8" s="86"/>
      <c r="EF8" s="8">
        <f t="shared" ref="EF8:EG20" si="6">SUM(DJ8,EB8)</f>
        <v>142</v>
      </c>
      <c r="EG8" s="8">
        <f t="shared" si="6"/>
        <v>142</v>
      </c>
      <c r="EH8" s="84">
        <f t="shared" ref="EH8:EH24" si="7">SUM(DL8,ED8,EE8)</f>
        <v>42</v>
      </c>
    </row>
    <row r="9" spans="1:144" ht="11.1" customHeight="1">
      <c r="A9" s="94"/>
      <c r="B9" s="17">
        <v>882123</v>
      </c>
      <c r="C9" s="5" t="s">
        <v>170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2"/>
      <c r="S9" s="6"/>
      <c r="T9" s="6"/>
      <c r="U9" s="6"/>
      <c r="V9" s="100"/>
      <c r="W9" s="17">
        <v>882123</v>
      </c>
      <c r="X9" s="5" t="s">
        <v>170</v>
      </c>
      <c r="Y9" s="69"/>
      <c r="Z9" s="6"/>
      <c r="AA9" s="6"/>
      <c r="AB9" s="6"/>
      <c r="AC9" s="6"/>
      <c r="AD9" s="6"/>
      <c r="AE9" s="6"/>
      <c r="AF9" s="4"/>
      <c r="AG9" s="50"/>
      <c r="AH9" s="6"/>
      <c r="AI9" s="6"/>
      <c r="AJ9" s="6"/>
      <c r="AK9" s="58"/>
      <c r="AL9" s="58"/>
      <c r="AM9" s="94"/>
      <c r="AN9" s="17">
        <v>882123</v>
      </c>
      <c r="AO9" s="5" t="s">
        <v>170</v>
      </c>
      <c r="AP9" s="4"/>
      <c r="AQ9" s="8">
        <f t="shared" ref="AQ9:AQ27" si="8">SUM(D9,G9,J9,M9,P9,S9,Y9,AB9,AE9,,AH9)</f>
        <v>0</v>
      </c>
      <c r="AR9" s="8">
        <f t="shared" ref="AR9:AR27" si="9">SUM(E9,H9,K9,N9,Q9,T9,Z9,AC9,AF9,AI9,AL9)</f>
        <v>0</v>
      </c>
      <c r="AS9" s="6">
        <f>SUM(F9,I9,L9,O9,R9,U9,AA9,AD9,AG9,AJ9)</f>
        <v>0</v>
      </c>
      <c r="AT9" s="1"/>
      <c r="AU9" s="53"/>
      <c r="AV9" s="53"/>
      <c r="AW9" s="53"/>
      <c r="AX9" s="53"/>
      <c r="AY9" s="6"/>
      <c r="AZ9" s="6"/>
      <c r="BA9" s="6"/>
      <c r="BB9" s="6"/>
      <c r="BC9" s="94"/>
      <c r="BD9" s="17">
        <v>882123</v>
      </c>
      <c r="BE9" s="5" t="s">
        <v>170</v>
      </c>
      <c r="BF9" s="6"/>
      <c r="BG9" s="6"/>
      <c r="BH9" s="6"/>
      <c r="BI9" s="6"/>
      <c r="BJ9" s="6"/>
      <c r="BK9" s="6"/>
      <c r="BL9" s="6"/>
      <c r="BM9" s="6"/>
      <c r="BN9" s="6"/>
      <c r="BO9" s="6">
        <f t="shared" si="0"/>
        <v>0</v>
      </c>
      <c r="BP9" s="6">
        <f t="shared" si="1"/>
        <v>0</v>
      </c>
      <c r="BQ9" s="6">
        <f t="shared" si="2"/>
        <v>0</v>
      </c>
      <c r="BR9" s="6"/>
      <c r="BS9" s="6">
        <f t="shared" si="3"/>
        <v>0</v>
      </c>
      <c r="BT9" s="6">
        <f>SUM(AR9,BP9)</f>
        <v>0</v>
      </c>
      <c r="BU9" s="50">
        <f>SUM(AS9,BQ9)</f>
        <v>0</v>
      </c>
      <c r="BV9" s="94"/>
      <c r="BW9" s="17">
        <v>882123</v>
      </c>
      <c r="BX9" s="5" t="s">
        <v>170</v>
      </c>
      <c r="BY9" s="6"/>
      <c r="BZ9" s="6"/>
      <c r="CA9" s="6"/>
      <c r="CB9" s="6"/>
      <c r="CC9" s="6"/>
      <c r="CD9" s="6"/>
      <c r="CE9" s="6"/>
      <c r="CF9" s="6"/>
      <c r="CG9" s="6"/>
      <c r="CH9" s="4"/>
      <c r="CI9" s="4"/>
      <c r="CJ9" s="4"/>
      <c r="CK9" s="4"/>
      <c r="CL9" s="4"/>
      <c r="CM9" s="4"/>
      <c r="CN9" s="94"/>
      <c r="CO9" s="17">
        <v>882123</v>
      </c>
      <c r="CP9" s="5" t="s">
        <v>170</v>
      </c>
      <c r="CQ9" s="6"/>
      <c r="CR9" s="6"/>
      <c r="CS9" s="6"/>
      <c r="CT9" s="6"/>
      <c r="CU9" s="17"/>
      <c r="CV9" s="5"/>
      <c r="CW9" s="6"/>
      <c r="CX9" s="6"/>
      <c r="CY9" s="6">
        <v>15</v>
      </c>
      <c r="CZ9" s="6"/>
      <c r="DA9" s="6"/>
      <c r="DB9" s="6"/>
      <c r="DC9" s="6"/>
      <c r="DD9" s="6"/>
      <c r="DE9" s="6"/>
      <c r="DF9" s="6"/>
      <c r="DG9" s="94"/>
      <c r="DH9" s="17">
        <v>882123</v>
      </c>
      <c r="DI9" s="5" t="s">
        <v>170</v>
      </c>
      <c r="DJ9" s="6">
        <f>SUM(BY9,CB9,CE9,CH9,CK9,CQ9,CT9,CW9,DB9,DD9)</f>
        <v>0</v>
      </c>
      <c r="DK9" s="6">
        <f>SUM(BZ9,CC9,CF9,CI9,CL9,CR9,CU9,CX9,DC9,DE9)</f>
        <v>0</v>
      </c>
      <c r="DL9" s="6">
        <f>SUM(CA9,CD9,CG9,CJ9,CM9,CS9,CV9,CY9,DF9)</f>
        <v>15</v>
      </c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94"/>
      <c r="DZ9" s="17">
        <v>882123</v>
      </c>
      <c r="EA9" s="5" t="s">
        <v>170</v>
      </c>
      <c r="EB9" s="6">
        <v>0</v>
      </c>
      <c r="EC9" s="6">
        <f t="shared" si="4"/>
        <v>0</v>
      </c>
      <c r="ED9" s="6">
        <f t="shared" si="5"/>
        <v>0</v>
      </c>
      <c r="EE9" s="50"/>
      <c r="EF9" s="6">
        <f t="shared" si="6"/>
        <v>0</v>
      </c>
      <c r="EG9" s="6">
        <f>SUM(DK9,EC9)</f>
        <v>0</v>
      </c>
      <c r="EH9" s="50">
        <f>SUM(DL9,ED9,EE9)</f>
        <v>15</v>
      </c>
    </row>
    <row r="10" spans="1:144" ht="11.1" customHeight="1">
      <c r="A10" s="94"/>
      <c r="B10" s="15">
        <v>841402</v>
      </c>
      <c r="C10" s="4" t="s">
        <v>6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10"/>
      <c r="S10" s="6"/>
      <c r="T10" s="6"/>
      <c r="U10" s="6"/>
      <c r="V10" s="100"/>
      <c r="W10" s="15">
        <v>841402</v>
      </c>
      <c r="X10" s="4" t="s">
        <v>6</v>
      </c>
      <c r="Y10" s="69"/>
      <c r="Z10" s="6"/>
      <c r="AA10" s="6"/>
      <c r="AB10" s="6"/>
      <c r="AC10" s="6"/>
      <c r="AD10" s="6"/>
      <c r="AE10" s="6"/>
      <c r="AF10" s="4"/>
      <c r="AG10" s="6"/>
      <c r="AH10" s="6"/>
      <c r="AI10" s="6"/>
      <c r="AJ10" s="6"/>
      <c r="AK10" s="58"/>
      <c r="AL10" s="58"/>
      <c r="AM10" s="94"/>
      <c r="AN10" s="15">
        <v>841402</v>
      </c>
      <c r="AO10" s="4" t="s">
        <v>6</v>
      </c>
      <c r="AP10" s="4"/>
      <c r="AQ10" s="8">
        <f t="shared" si="8"/>
        <v>0</v>
      </c>
      <c r="AR10" s="8">
        <f t="shared" si="9"/>
        <v>0</v>
      </c>
      <c r="AS10" s="6">
        <f>SUM(F10,I10,L10,O10,R10,U10,AA10,AD10,AG10,AJ10)</f>
        <v>0</v>
      </c>
      <c r="AT10" s="1"/>
      <c r="AU10" s="53"/>
      <c r="AV10" s="53"/>
      <c r="AW10" s="53"/>
      <c r="AX10" s="53"/>
      <c r="AY10" s="6"/>
      <c r="AZ10" s="6"/>
      <c r="BA10" s="6"/>
      <c r="BB10" s="6"/>
      <c r="BC10" s="94"/>
      <c r="BD10" s="15">
        <v>841402</v>
      </c>
      <c r="BE10" s="4" t="s">
        <v>6</v>
      </c>
      <c r="BF10" s="6"/>
      <c r="BG10" s="6"/>
      <c r="BH10" s="6"/>
      <c r="BI10" s="6"/>
      <c r="BJ10" s="6"/>
      <c r="BK10" s="6"/>
      <c r="BL10" s="6"/>
      <c r="BM10" s="6"/>
      <c r="BN10" s="6"/>
      <c r="BO10" s="6">
        <f t="shared" si="0"/>
        <v>0</v>
      </c>
      <c r="BP10" s="6">
        <f t="shared" si="1"/>
        <v>0</v>
      </c>
      <c r="BQ10" s="6">
        <f t="shared" si="2"/>
        <v>0</v>
      </c>
      <c r="BR10" s="6"/>
      <c r="BS10" s="6">
        <f t="shared" si="3"/>
        <v>0</v>
      </c>
      <c r="BT10" s="6">
        <f t="shared" ref="BT10:BT16" si="10">SUM(AR10,BP10)</f>
        <v>0</v>
      </c>
      <c r="BU10" s="50">
        <f>SUM(AS10,BQ10,BR10)</f>
        <v>0</v>
      </c>
      <c r="BV10" s="94"/>
      <c r="BW10" s="15">
        <v>841402</v>
      </c>
      <c r="BX10" s="4" t="s">
        <v>6</v>
      </c>
      <c r="BY10" s="6"/>
      <c r="BZ10" s="6"/>
      <c r="CA10" s="6"/>
      <c r="CB10" s="6"/>
      <c r="CC10" s="6"/>
      <c r="CD10" s="6"/>
      <c r="CE10" s="6">
        <v>1299</v>
      </c>
      <c r="CF10" s="6">
        <v>1299</v>
      </c>
      <c r="CG10" s="6">
        <v>460</v>
      </c>
      <c r="CH10" s="4"/>
      <c r="CI10" s="4"/>
      <c r="CJ10" s="4"/>
      <c r="CK10" s="4"/>
      <c r="CL10" s="4"/>
      <c r="CM10" s="4"/>
      <c r="CN10" s="94"/>
      <c r="CO10" s="15">
        <v>841402</v>
      </c>
      <c r="CP10" s="4" t="s">
        <v>6</v>
      </c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94"/>
      <c r="DH10" s="15">
        <v>841402</v>
      </c>
      <c r="DI10" s="4" t="s">
        <v>6</v>
      </c>
      <c r="DJ10" s="6">
        <f t="shared" ref="DJ10:DJ29" si="11">SUM(BY10,CB10,CE10,CH10,CK10,CQ10,CT10,CW10,DB10,DD10)</f>
        <v>1299</v>
      </c>
      <c r="DK10" s="6">
        <f t="shared" ref="DK10:DK29" si="12">SUM(BZ10,CC10,CF10,CI10,CL10,CR10,CU10,CX10,DC10,DE10)</f>
        <v>1299</v>
      </c>
      <c r="DL10" s="6">
        <f t="shared" ref="DL10:DL29" si="13">SUM(CA10,CD10,CG10,CJ10,CM10,CS10,CV10,CY10,DF10)</f>
        <v>460</v>
      </c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94"/>
      <c r="DZ10" s="15">
        <v>841402</v>
      </c>
      <c r="EA10" s="4" t="s">
        <v>6</v>
      </c>
      <c r="EB10" s="6">
        <v>0</v>
      </c>
      <c r="EC10" s="6">
        <f t="shared" si="4"/>
        <v>0</v>
      </c>
      <c r="ED10" s="6">
        <f t="shared" si="5"/>
        <v>0</v>
      </c>
      <c r="EE10" s="50"/>
      <c r="EF10" s="6">
        <f t="shared" si="6"/>
        <v>1299</v>
      </c>
      <c r="EG10" s="6">
        <f>SUM(DK10,EC10)</f>
        <v>1299</v>
      </c>
      <c r="EH10" s="50">
        <f>SUM(DL10,ED10,EE10)</f>
        <v>460</v>
      </c>
    </row>
    <row r="11" spans="1:144" ht="11.1" customHeight="1">
      <c r="A11" s="94"/>
      <c r="B11" s="15">
        <v>841403</v>
      </c>
      <c r="C11" s="4" t="s">
        <v>4</v>
      </c>
      <c r="D11" s="6"/>
      <c r="E11" s="6"/>
      <c r="F11" s="6">
        <v>222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5"/>
      <c r="S11" s="6"/>
      <c r="T11" s="6"/>
      <c r="U11" s="6"/>
      <c r="V11" s="100"/>
      <c r="W11" s="15">
        <v>841403</v>
      </c>
      <c r="X11" s="4" t="s">
        <v>4</v>
      </c>
      <c r="Y11" s="69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58"/>
      <c r="AL11" s="58"/>
      <c r="AM11" s="94"/>
      <c r="AN11" s="15">
        <v>841403</v>
      </c>
      <c r="AO11" s="4" t="s">
        <v>4</v>
      </c>
      <c r="AP11" s="4"/>
      <c r="AQ11" s="8">
        <f t="shared" si="8"/>
        <v>0</v>
      </c>
      <c r="AR11" s="8">
        <f t="shared" si="9"/>
        <v>0</v>
      </c>
      <c r="AS11" s="6">
        <f>SUM(F11,I11,L11,O11,R11,U11,AA11,AD11,AG11,AJ11)</f>
        <v>222</v>
      </c>
      <c r="AT11" s="1"/>
      <c r="AU11" s="53"/>
      <c r="AV11" s="53"/>
      <c r="AW11" s="53"/>
      <c r="AX11" s="53"/>
      <c r="AY11" s="53"/>
      <c r="AZ11" s="6"/>
      <c r="BA11" s="6"/>
      <c r="BB11" s="6"/>
      <c r="BC11" s="94"/>
      <c r="BD11" s="15">
        <v>841403</v>
      </c>
      <c r="BE11" s="4" t="s">
        <v>4</v>
      </c>
      <c r="BF11" s="6"/>
      <c r="BG11" s="6"/>
      <c r="BH11" s="6"/>
      <c r="BI11" s="6"/>
      <c r="BJ11" s="6"/>
      <c r="BK11" s="6"/>
      <c r="BL11" s="6"/>
      <c r="BM11" s="6"/>
      <c r="BN11" s="6"/>
      <c r="BO11" s="6">
        <f t="shared" si="0"/>
        <v>0</v>
      </c>
      <c r="BP11" s="6">
        <f t="shared" si="1"/>
        <v>0</v>
      </c>
      <c r="BQ11" s="6">
        <f t="shared" si="2"/>
        <v>0</v>
      </c>
      <c r="BR11" s="6"/>
      <c r="BS11" s="6">
        <f t="shared" si="3"/>
        <v>0</v>
      </c>
      <c r="BT11" s="6">
        <f t="shared" si="10"/>
        <v>0</v>
      </c>
      <c r="BU11" s="50">
        <f t="shared" ref="BU11:BU16" si="14">SUM(AS11,BQ11)</f>
        <v>222</v>
      </c>
      <c r="BV11" s="94"/>
      <c r="BW11" s="15">
        <v>841403</v>
      </c>
      <c r="BX11" s="4" t="s">
        <v>4</v>
      </c>
      <c r="BY11" s="6">
        <v>137</v>
      </c>
      <c r="BZ11" s="6">
        <v>137</v>
      </c>
      <c r="CA11" s="4">
        <v>137</v>
      </c>
      <c r="CB11" s="4">
        <v>33</v>
      </c>
      <c r="CC11" s="4">
        <v>33</v>
      </c>
      <c r="CD11" s="4">
        <v>33</v>
      </c>
      <c r="CE11" s="6">
        <v>1274</v>
      </c>
      <c r="CF11" s="6">
        <v>1274</v>
      </c>
      <c r="CG11" s="6">
        <v>548</v>
      </c>
      <c r="CH11" s="53"/>
      <c r="CI11" s="53"/>
      <c r="CJ11" s="53"/>
      <c r="CK11" s="53"/>
      <c r="CL11" s="53"/>
      <c r="CM11" s="53"/>
      <c r="CN11" s="94"/>
      <c r="CO11" s="15">
        <v>841403</v>
      </c>
      <c r="CP11" s="4" t="s">
        <v>4</v>
      </c>
      <c r="CQ11" s="1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94"/>
      <c r="DH11" s="15">
        <v>841403</v>
      </c>
      <c r="DI11" s="4" t="s">
        <v>4</v>
      </c>
      <c r="DJ11" s="6">
        <f t="shared" si="11"/>
        <v>1444</v>
      </c>
      <c r="DK11" s="6">
        <f t="shared" si="12"/>
        <v>1444</v>
      </c>
      <c r="DL11" s="6">
        <f t="shared" si="13"/>
        <v>718</v>
      </c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53"/>
      <c r="DY11" s="94"/>
      <c r="DZ11" s="15">
        <v>841403</v>
      </c>
      <c r="EA11" s="4" t="s">
        <v>4</v>
      </c>
      <c r="EB11" s="4">
        <v>0</v>
      </c>
      <c r="EC11" s="6">
        <f t="shared" si="4"/>
        <v>0</v>
      </c>
      <c r="ED11" s="6">
        <f t="shared" si="5"/>
        <v>0</v>
      </c>
      <c r="EE11" s="50"/>
      <c r="EF11" s="6">
        <f t="shared" si="6"/>
        <v>1444</v>
      </c>
      <c r="EG11" s="6">
        <f>SUM(DK11,EC11)</f>
        <v>1444</v>
      </c>
      <c r="EH11" s="50">
        <f t="shared" si="7"/>
        <v>718</v>
      </c>
    </row>
    <row r="12" spans="1:144" ht="11.1" customHeight="1">
      <c r="A12" s="94"/>
      <c r="B12" s="63">
        <v>841901</v>
      </c>
      <c r="C12" s="63" t="s">
        <v>44</v>
      </c>
      <c r="D12" s="8"/>
      <c r="E12" s="8"/>
      <c r="F12" s="8"/>
      <c r="G12" s="8">
        <v>350</v>
      </c>
      <c r="H12" s="8">
        <v>350</v>
      </c>
      <c r="I12" s="8">
        <v>376</v>
      </c>
      <c r="J12" s="8">
        <v>320</v>
      </c>
      <c r="K12" s="8">
        <v>320</v>
      </c>
      <c r="L12" s="8">
        <v>191</v>
      </c>
      <c r="M12" s="8"/>
      <c r="N12" s="8"/>
      <c r="O12" s="8"/>
      <c r="P12" s="8"/>
      <c r="Q12" s="8"/>
      <c r="R12" s="10"/>
      <c r="S12" s="6"/>
      <c r="T12" s="6"/>
      <c r="U12" s="6"/>
      <c r="V12" s="100"/>
      <c r="W12" s="63">
        <v>841901</v>
      </c>
      <c r="X12" s="63" t="s">
        <v>44</v>
      </c>
      <c r="Y12" s="69"/>
      <c r="Z12" s="6"/>
      <c r="AA12" s="6"/>
      <c r="AB12" s="6">
        <v>21681</v>
      </c>
      <c r="AC12" s="6">
        <v>20440</v>
      </c>
      <c r="AD12" s="6">
        <v>11440</v>
      </c>
      <c r="AE12" s="6"/>
      <c r="AF12" s="6"/>
      <c r="AG12" s="6"/>
      <c r="AH12" s="6"/>
      <c r="AI12" s="6"/>
      <c r="AJ12" s="6"/>
      <c r="AK12" s="58"/>
      <c r="AL12" s="58"/>
      <c r="AM12" s="94"/>
      <c r="AN12" s="63">
        <v>841901</v>
      </c>
      <c r="AO12" s="63" t="s">
        <v>44</v>
      </c>
      <c r="AP12" s="5"/>
      <c r="AQ12" s="8">
        <f t="shared" si="8"/>
        <v>22351</v>
      </c>
      <c r="AR12" s="8">
        <f t="shared" si="9"/>
        <v>21110</v>
      </c>
      <c r="AS12" s="8">
        <f t="shared" ref="AS12:AS27" si="15">SUM(F12,I12,L12,O12,R12,U12,AA12,AD12,AG12,AJ12,AP12)</f>
        <v>12007</v>
      </c>
      <c r="AT12" s="9"/>
      <c r="AU12" s="55"/>
      <c r="AV12" s="54"/>
      <c r="AW12" s="54"/>
      <c r="AX12" s="54"/>
      <c r="AY12" s="8"/>
      <c r="AZ12" s="8"/>
      <c r="BA12" s="8"/>
      <c r="BB12" s="8"/>
      <c r="BC12" s="94"/>
      <c r="BD12" s="63">
        <v>841901</v>
      </c>
      <c r="BE12" s="63" t="s">
        <v>44</v>
      </c>
      <c r="BF12" s="6"/>
      <c r="BG12" s="6"/>
      <c r="BH12" s="6"/>
      <c r="BI12" s="6"/>
      <c r="BJ12" s="6"/>
      <c r="BK12" s="6"/>
      <c r="BL12" s="6"/>
      <c r="BM12" s="6"/>
      <c r="BN12" s="6"/>
      <c r="BO12" s="6">
        <f t="shared" si="0"/>
        <v>0</v>
      </c>
      <c r="BP12" s="6">
        <f t="shared" si="1"/>
        <v>0</v>
      </c>
      <c r="BQ12" s="6">
        <f t="shared" si="2"/>
        <v>0</v>
      </c>
      <c r="BR12" s="6"/>
      <c r="BS12" s="6">
        <f t="shared" si="3"/>
        <v>22351</v>
      </c>
      <c r="BT12" s="6">
        <f t="shared" si="10"/>
        <v>21110</v>
      </c>
      <c r="BU12" s="50">
        <f t="shared" si="14"/>
        <v>12007</v>
      </c>
      <c r="BV12" s="94"/>
      <c r="BW12" s="63">
        <v>841901</v>
      </c>
      <c r="BX12" s="63" t="s">
        <v>44</v>
      </c>
      <c r="BY12" s="6"/>
      <c r="BZ12" s="6"/>
      <c r="CA12" s="6"/>
      <c r="CB12" s="6"/>
      <c r="CC12" s="6"/>
      <c r="CD12" s="6"/>
      <c r="CE12" s="6"/>
      <c r="CF12" s="6"/>
      <c r="CG12" s="6"/>
      <c r="CH12" s="4"/>
      <c r="CI12" s="4"/>
      <c r="CJ12" s="4"/>
      <c r="CK12" s="4"/>
      <c r="CL12" s="4"/>
      <c r="CM12" s="4"/>
      <c r="CN12" s="94"/>
      <c r="CO12" s="63">
        <v>841901</v>
      </c>
      <c r="CP12" s="63" t="s">
        <v>44</v>
      </c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94"/>
      <c r="DH12" s="63">
        <v>841901</v>
      </c>
      <c r="DI12" s="63" t="s">
        <v>44</v>
      </c>
      <c r="DJ12" s="6">
        <f t="shared" si="11"/>
        <v>0</v>
      </c>
      <c r="DK12" s="6">
        <f t="shared" si="12"/>
        <v>0</v>
      </c>
      <c r="DL12" s="6">
        <f t="shared" si="13"/>
        <v>0</v>
      </c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94"/>
      <c r="DZ12" s="63">
        <v>841901</v>
      </c>
      <c r="EA12" s="63" t="s">
        <v>44</v>
      </c>
      <c r="EB12" s="6">
        <f>DM12+DP12+DS12+DV12</f>
        <v>0</v>
      </c>
      <c r="EC12" s="6">
        <f t="shared" si="4"/>
        <v>0</v>
      </c>
      <c r="ED12" s="6">
        <f t="shared" si="5"/>
        <v>0</v>
      </c>
      <c r="EE12" s="50"/>
      <c r="EF12" s="6">
        <f t="shared" si="6"/>
        <v>0</v>
      </c>
      <c r="EG12" s="6">
        <f t="shared" ref="EG12:EG24" si="16">SUM(DK12,EC12)</f>
        <v>0</v>
      </c>
      <c r="EH12" s="50">
        <f t="shared" si="7"/>
        <v>0</v>
      </c>
    </row>
    <row r="13" spans="1:144" ht="11.1" customHeight="1">
      <c r="A13" s="94"/>
      <c r="B13" s="62">
        <v>882112</v>
      </c>
      <c r="C13" s="62" t="s">
        <v>174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40"/>
      <c r="S13" s="6"/>
      <c r="T13" s="6"/>
      <c r="U13" s="6"/>
      <c r="V13" s="100"/>
      <c r="W13" s="62">
        <v>882112</v>
      </c>
      <c r="X13" s="62" t="s">
        <v>174</v>
      </c>
      <c r="Y13" s="69"/>
      <c r="Z13" s="6"/>
      <c r="AA13" s="50"/>
      <c r="AB13" s="4"/>
      <c r="AC13" s="6"/>
      <c r="AD13" s="6"/>
      <c r="AE13" s="69"/>
      <c r="AF13" s="6"/>
      <c r="AG13" s="6"/>
      <c r="AH13" s="6"/>
      <c r="AI13" s="6"/>
      <c r="AJ13" s="6"/>
      <c r="AK13" s="58"/>
      <c r="AL13" s="59"/>
      <c r="AM13" s="94"/>
      <c r="AN13" s="62">
        <v>882112</v>
      </c>
      <c r="AO13" s="62" t="s">
        <v>174</v>
      </c>
      <c r="AP13" s="4"/>
      <c r="AQ13" s="8">
        <f t="shared" si="8"/>
        <v>0</v>
      </c>
      <c r="AR13" s="8">
        <f t="shared" si="9"/>
        <v>0</v>
      </c>
      <c r="AS13" s="8">
        <f t="shared" si="15"/>
        <v>0</v>
      </c>
      <c r="AT13" s="1"/>
      <c r="AU13" s="56"/>
      <c r="AV13" s="53"/>
      <c r="AW13" s="53"/>
      <c r="AX13" s="53"/>
      <c r="AY13" s="6"/>
      <c r="AZ13" s="6"/>
      <c r="BA13" s="6"/>
      <c r="BB13" s="6"/>
      <c r="BC13" s="94"/>
      <c r="BD13" s="62">
        <v>882112</v>
      </c>
      <c r="BE13" s="62" t="s">
        <v>174</v>
      </c>
      <c r="BF13" s="6"/>
      <c r="BG13" s="6"/>
      <c r="BH13" s="6"/>
      <c r="BI13" s="6"/>
      <c r="BJ13" s="6"/>
      <c r="BK13" s="6"/>
      <c r="BL13" s="6"/>
      <c r="BM13" s="6"/>
      <c r="BN13" s="6"/>
      <c r="BO13" s="6">
        <f t="shared" si="0"/>
        <v>0</v>
      </c>
      <c r="BP13" s="6">
        <f t="shared" si="1"/>
        <v>0</v>
      </c>
      <c r="BQ13" s="6">
        <f t="shared" si="2"/>
        <v>0</v>
      </c>
      <c r="BR13" s="6"/>
      <c r="BS13" s="6">
        <f t="shared" si="3"/>
        <v>0</v>
      </c>
      <c r="BT13" s="6">
        <f t="shared" si="10"/>
        <v>0</v>
      </c>
      <c r="BU13" s="50">
        <f t="shared" si="14"/>
        <v>0</v>
      </c>
      <c r="BV13" s="94"/>
      <c r="BW13" s="62">
        <v>882112</v>
      </c>
      <c r="BX13" s="62" t="s">
        <v>174</v>
      </c>
      <c r="BY13" s="6"/>
      <c r="BZ13" s="6"/>
      <c r="CA13" s="6"/>
      <c r="CB13" s="6"/>
      <c r="CC13" s="6"/>
      <c r="CD13" s="6"/>
      <c r="CE13" s="6"/>
      <c r="CF13" s="6"/>
      <c r="CG13" s="6"/>
      <c r="CH13" s="4"/>
      <c r="CI13" s="4"/>
      <c r="CJ13" s="4"/>
      <c r="CK13" s="4"/>
      <c r="CL13" s="4"/>
      <c r="CM13" s="4"/>
      <c r="CN13" s="94"/>
      <c r="CO13" s="62">
        <v>882112</v>
      </c>
      <c r="CP13" s="62" t="s">
        <v>174</v>
      </c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94"/>
      <c r="DH13" s="62">
        <v>882112</v>
      </c>
      <c r="DI13" s="62" t="s">
        <v>174</v>
      </c>
      <c r="DJ13" s="6">
        <f t="shared" si="11"/>
        <v>0</v>
      </c>
      <c r="DK13" s="6">
        <f t="shared" si="12"/>
        <v>0</v>
      </c>
      <c r="DL13" s="6">
        <f t="shared" si="13"/>
        <v>0</v>
      </c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94"/>
      <c r="DZ13" s="62">
        <v>882112</v>
      </c>
      <c r="EA13" s="62" t="s">
        <v>174</v>
      </c>
      <c r="EB13" s="6">
        <f>DM13+DP13+DS13+DV13</f>
        <v>0</v>
      </c>
      <c r="EC13" s="6">
        <f t="shared" si="4"/>
        <v>0</v>
      </c>
      <c r="ED13" s="6">
        <f t="shared" si="5"/>
        <v>0</v>
      </c>
      <c r="EE13" s="50"/>
      <c r="EF13" s="6">
        <f t="shared" si="6"/>
        <v>0</v>
      </c>
      <c r="EG13" s="6">
        <f t="shared" si="16"/>
        <v>0</v>
      </c>
      <c r="EH13" s="50">
        <f t="shared" si="7"/>
        <v>0</v>
      </c>
    </row>
    <row r="14" spans="1:144" ht="11.1" customHeight="1">
      <c r="A14" s="94"/>
      <c r="B14" s="4">
        <v>841112</v>
      </c>
      <c r="C14" s="4" t="s">
        <v>3</v>
      </c>
      <c r="D14" s="6">
        <v>726</v>
      </c>
      <c r="E14" s="6">
        <v>726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100"/>
      <c r="W14" s="4">
        <v>841112</v>
      </c>
      <c r="X14" s="4" t="s">
        <v>3</v>
      </c>
      <c r="Y14" s="69"/>
      <c r="Z14" s="6"/>
      <c r="AA14" s="6"/>
      <c r="AB14" s="6"/>
      <c r="AC14" s="6"/>
      <c r="AD14" s="6"/>
      <c r="AE14" s="6"/>
      <c r="AF14" s="6"/>
      <c r="AG14" s="6">
        <v>260</v>
      </c>
      <c r="AH14" s="6"/>
      <c r="AI14" s="6"/>
      <c r="AJ14" s="6"/>
      <c r="AK14" s="85">
        <v>1808</v>
      </c>
      <c r="AL14" s="81">
        <v>1808</v>
      </c>
      <c r="AM14" s="94"/>
      <c r="AN14" s="4">
        <v>841112</v>
      </c>
      <c r="AO14" s="4" t="s">
        <v>3</v>
      </c>
      <c r="AP14" s="4"/>
      <c r="AQ14" s="8">
        <f>SUM(D14,G14,J14,M14,P14,S14,Y14,AB14,AE14,,AK14,AH14)</f>
        <v>2534</v>
      </c>
      <c r="AR14" s="8">
        <f t="shared" si="9"/>
        <v>2534</v>
      </c>
      <c r="AS14" s="8">
        <f t="shared" si="15"/>
        <v>260</v>
      </c>
      <c r="AT14" s="1"/>
      <c r="AU14" s="56"/>
      <c r="AV14" s="53"/>
      <c r="AW14" s="53"/>
      <c r="AX14" s="53"/>
      <c r="AY14" s="6"/>
      <c r="AZ14" s="6"/>
      <c r="BA14" s="6"/>
      <c r="BB14" s="6"/>
      <c r="BC14" s="94"/>
      <c r="BD14" s="4">
        <v>841112</v>
      </c>
      <c r="BE14" s="4" t="s">
        <v>3</v>
      </c>
      <c r="BF14" s="6"/>
      <c r="BG14" s="6"/>
      <c r="BH14" s="6"/>
      <c r="BI14" s="6"/>
      <c r="BJ14" s="6"/>
      <c r="BK14" s="6"/>
      <c r="BL14" s="6"/>
      <c r="BM14" s="6"/>
      <c r="BN14" s="6"/>
      <c r="BO14" s="6">
        <f t="shared" si="0"/>
        <v>0</v>
      </c>
      <c r="BP14" s="6">
        <f t="shared" si="1"/>
        <v>0</v>
      </c>
      <c r="BQ14" s="6">
        <f t="shared" si="2"/>
        <v>0</v>
      </c>
      <c r="BR14" s="6">
        <v>-185</v>
      </c>
      <c r="BS14" s="6">
        <f t="shared" si="3"/>
        <v>2534</v>
      </c>
      <c r="BT14" s="6">
        <f t="shared" si="10"/>
        <v>2534</v>
      </c>
      <c r="BU14" s="50">
        <f>SUM(AS14,BQ14,BR14)</f>
        <v>75</v>
      </c>
      <c r="BV14" s="94"/>
      <c r="BW14" s="4">
        <v>841112</v>
      </c>
      <c r="BX14" s="4" t="s">
        <v>3</v>
      </c>
      <c r="BY14" s="6">
        <v>3360</v>
      </c>
      <c r="BZ14" s="6">
        <v>3360</v>
      </c>
      <c r="CA14" s="6">
        <v>1690</v>
      </c>
      <c r="CB14" s="6">
        <v>875</v>
      </c>
      <c r="CC14" s="6">
        <v>875</v>
      </c>
      <c r="CD14" s="6">
        <v>437</v>
      </c>
      <c r="CE14" s="6">
        <v>678</v>
      </c>
      <c r="CF14" s="6">
        <v>678</v>
      </c>
      <c r="CG14" s="6">
        <v>247</v>
      </c>
      <c r="CH14" s="6">
        <f>763+4473</f>
        <v>5236</v>
      </c>
      <c r="CI14" s="6">
        <v>5236</v>
      </c>
      <c r="CJ14" s="6">
        <v>2801</v>
      </c>
      <c r="CK14" s="4"/>
      <c r="CL14" s="4"/>
      <c r="CM14" s="4"/>
      <c r="CN14" s="94"/>
      <c r="CO14" s="4">
        <v>841112</v>
      </c>
      <c r="CP14" s="4" t="s">
        <v>3</v>
      </c>
      <c r="CQ14" s="6">
        <v>152</v>
      </c>
      <c r="CR14" s="6">
        <v>152</v>
      </c>
      <c r="CS14" s="6">
        <v>73</v>
      </c>
      <c r="CT14" s="6"/>
      <c r="CU14" s="6"/>
      <c r="CV14" s="6"/>
      <c r="CW14" s="6">
        <v>150</v>
      </c>
      <c r="CX14" s="6">
        <v>150</v>
      </c>
      <c r="CY14" s="6">
        <v>75</v>
      </c>
      <c r="CZ14" s="6"/>
      <c r="DA14" s="6"/>
      <c r="DB14" s="6"/>
      <c r="DC14" s="6"/>
      <c r="DD14" s="6"/>
      <c r="DE14" s="6"/>
      <c r="DF14" s="6"/>
      <c r="DG14" s="94"/>
      <c r="DH14" s="4">
        <v>841112</v>
      </c>
      <c r="DI14" s="4" t="s">
        <v>3</v>
      </c>
      <c r="DJ14" s="6">
        <f t="shared" si="11"/>
        <v>10451</v>
      </c>
      <c r="DK14" s="6">
        <f t="shared" si="12"/>
        <v>10451</v>
      </c>
      <c r="DL14" s="6">
        <f t="shared" si="13"/>
        <v>5323</v>
      </c>
      <c r="DM14" s="6"/>
      <c r="DN14" s="6"/>
      <c r="DO14" s="6"/>
      <c r="DP14" s="6"/>
      <c r="DQ14" s="6"/>
      <c r="DR14" s="6"/>
      <c r="DS14" s="6"/>
      <c r="DT14" s="6"/>
      <c r="DU14" s="6">
        <v>10</v>
      </c>
      <c r="DV14" s="6"/>
      <c r="DW14" s="6"/>
      <c r="DX14" s="6"/>
      <c r="DY14" s="94"/>
      <c r="DZ14" s="4">
        <v>841112</v>
      </c>
      <c r="EA14" s="4" t="s">
        <v>3</v>
      </c>
      <c r="EB14" s="6">
        <f>DM14+DP14+DS14+DV14</f>
        <v>0</v>
      </c>
      <c r="EC14" s="6">
        <f t="shared" si="4"/>
        <v>0</v>
      </c>
      <c r="ED14" s="6">
        <f t="shared" si="5"/>
        <v>10</v>
      </c>
      <c r="EE14" s="50">
        <v>-1</v>
      </c>
      <c r="EF14" s="6">
        <f t="shared" si="6"/>
        <v>10451</v>
      </c>
      <c r="EG14" s="6">
        <f t="shared" si="16"/>
        <v>10451</v>
      </c>
      <c r="EH14" s="50">
        <f t="shared" si="7"/>
        <v>5332</v>
      </c>
    </row>
    <row r="15" spans="1:144" ht="11.1" customHeight="1">
      <c r="A15" s="94"/>
      <c r="B15" s="4">
        <v>882111</v>
      </c>
      <c r="C15" s="4" t="s">
        <v>162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51"/>
      <c r="S15" s="6"/>
      <c r="T15" s="6"/>
      <c r="U15" s="6"/>
      <c r="V15" s="100"/>
      <c r="W15" s="4">
        <v>882111</v>
      </c>
      <c r="X15" s="4" t="s">
        <v>162</v>
      </c>
      <c r="Y15" s="69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58"/>
      <c r="AL15" s="59"/>
      <c r="AM15" s="94"/>
      <c r="AN15" s="4">
        <v>882111</v>
      </c>
      <c r="AO15" s="4" t="s">
        <v>162</v>
      </c>
      <c r="AP15" s="4"/>
      <c r="AQ15" s="8">
        <f t="shared" si="8"/>
        <v>0</v>
      </c>
      <c r="AR15" s="8">
        <f t="shared" si="9"/>
        <v>0</v>
      </c>
      <c r="AS15" s="8">
        <f t="shared" si="15"/>
        <v>0</v>
      </c>
      <c r="AT15" s="1"/>
      <c r="AU15" s="56"/>
      <c r="AV15" s="53"/>
      <c r="AW15" s="53"/>
      <c r="AX15" s="53"/>
      <c r="AY15" s="6"/>
      <c r="AZ15" s="6"/>
      <c r="BA15" s="6"/>
      <c r="BB15" s="6"/>
      <c r="BC15" s="94"/>
      <c r="BD15" s="4">
        <v>882111</v>
      </c>
      <c r="BE15" s="4" t="s">
        <v>162</v>
      </c>
      <c r="BF15" s="6"/>
      <c r="BG15" s="6"/>
      <c r="BH15" s="6"/>
      <c r="BI15" s="6"/>
      <c r="BJ15" s="6"/>
      <c r="BK15" s="6"/>
      <c r="BL15" s="6"/>
      <c r="BM15" s="6"/>
      <c r="BN15" s="6"/>
      <c r="BO15" s="6">
        <f t="shared" si="0"/>
        <v>0</v>
      </c>
      <c r="BP15" s="6">
        <f t="shared" si="1"/>
        <v>0</v>
      </c>
      <c r="BQ15" s="6">
        <f t="shared" si="2"/>
        <v>0</v>
      </c>
      <c r="BR15" s="6"/>
      <c r="BS15" s="6">
        <f t="shared" si="3"/>
        <v>0</v>
      </c>
      <c r="BT15" s="6">
        <f t="shared" si="10"/>
        <v>0</v>
      </c>
      <c r="BU15" s="50">
        <f t="shared" si="14"/>
        <v>0</v>
      </c>
      <c r="BV15" s="94"/>
      <c r="BW15" s="4">
        <v>882111</v>
      </c>
      <c r="BX15" s="4" t="s">
        <v>162</v>
      </c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4"/>
      <c r="CL15" s="4"/>
      <c r="CM15" s="4"/>
      <c r="CN15" s="94"/>
      <c r="CO15" s="4">
        <v>882111</v>
      </c>
      <c r="CP15" s="4" t="s">
        <v>162</v>
      </c>
      <c r="CQ15" s="6"/>
      <c r="CR15" s="6"/>
      <c r="CS15" s="6"/>
      <c r="CT15" s="6"/>
      <c r="CU15" s="6"/>
      <c r="CV15" s="6"/>
      <c r="CW15" s="6">
        <v>5848</v>
      </c>
      <c r="CX15" s="6">
        <v>5848</v>
      </c>
      <c r="CY15" s="6">
        <v>3399</v>
      </c>
      <c r="CZ15" s="6"/>
      <c r="DA15" s="6"/>
      <c r="DB15" s="6"/>
      <c r="DC15" s="6"/>
      <c r="DD15" s="6"/>
      <c r="DE15" s="6"/>
      <c r="DF15" s="6"/>
      <c r="DG15" s="94"/>
      <c r="DH15" s="4">
        <v>882111</v>
      </c>
      <c r="DI15" s="4" t="s">
        <v>162</v>
      </c>
      <c r="DJ15" s="6">
        <f t="shared" si="11"/>
        <v>5848</v>
      </c>
      <c r="DK15" s="6">
        <f t="shared" si="12"/>
        <v>5848</v>
      </c>
      <c r="DL15" s="6">
        <f t="shared" si="13"/>
        <v>3399</v>
      </c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94"/>
      <c r="DZ15" s="4">
        <v>882111</v>
      </c>
      <c r="EA15" s="4" t="s">
        <v>162</v>
      </c>
      <c r="EB15" s="6">
        <f>DM15+DP15+DS15+DV15</f>
        <v>0</v>
      </c>
      <c r="EC15" s="6">
        <f t="shared" si="4"/>
        <v>0</v>
      </c>
      <c r="ED15" s="6">
        <f t="shared" si="5"/>
        <v>0</v>
      </c>
      <c r="EE15" s="50"/>
      <c r="EF15" s="6">
        <f t="shared" si="6"/>
        <v>5848</v>
      </c>
      <c r="EG15" s="6">
        <f t="shared" si="16"/>
        <v>5848</v>
      </c>
      <c r="EH15" s="50">
        <f t="shared" si="7"/>
        <v>3399</v>
      </c>
    </row>
    <row r="16" spans="1:144" ht="11.1" customHeight="1">
      <c r="A16" s="94"/>
      <c r="B16" s="15">
        <v>882114</v>
      </c>
      <c r="C16" s="4" t="s">
        <v>184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50"/>
      <c r="S16" s="6"/>
      <c r="T16" s="6"/>
      <c r="U16" s="6"/>
      <c r="V16" s="100"/>
      <c r="W16" s="15">
        <v>882114</v>
      </c>
      <c r="X16" s="4" t="s">
        <v>163</v>
      </c>
      <c r="Y16" s="69"/>
      <c r="Z16" s="6"/>
      <c r="AA16" s="50"/>
      <c r="AB16" s="6"/>
      <c r="AC16" s="6"/>
      <c r="AD16" s="6"/>
      <c r="AE16" s="6"/>
      <c r="AF16" s="6"/>
      <c r="AG16" s="6"/>
      <c r="AH16" s="6"/>
      <c r="AI16" s="6"/>
      <c r="AJ16" s="6"/>
      <c r="AK16" s="59"/>
      <c r="AL16" s="59"/>
      <c r="AM16" s="94"/>
      <c r="AN16" s="15">
        <v>882114</v>
      </c>
      <c r="AO16" s="4" t="s">
        <v>163</v>
      </c>
      <c r="AP16" s="4"/>
      <c r="AQ16" s="8">
        <f t="shared" si="8"/>
        <v>0</v>
      </c>
      <c r="AR16" s="8">
        <f t="shared" si="9"/>
        <v>0</v>
      </c>
      <c r="AS16" s="8">
        <f t="shared" si="15"/>
        <v>0</v>
      </c>
      <c r="AT16" s="1"/>
      <c r="AU16" s="41"/>
      <c r="AV16" s="1"/>
      <c r="AW16" s="1"/>
      <c r="AX16" s="1"/>
      <c r="AY16" s="6"/>
      <c r="AZ16" s="6"/>
      <c r="BA16" s="6"/>
      <c r="BB16" s="6"/>
      <c r="BC16" s="94"/>
      <c r="BD16" s="15">
        <v>882114</v>
      </c>
      <c r="BE16" s="4" t="s">
        <v>163</v>
      </c>
      <c r="BF16" s="6"/>
      <c r="BG16" s="6"/>
      <c r="BH16" s="6"/>
      <c r="BI16" s="6"/>
      <c r="BJ16" s="6"/>
      <c r="BK16" s="6"/>
      <c r="BL16" s="6"/>
      <c r="BM16" s="6"/>
      <c r="BN16" s="6"/>
      <c r="BO16" s="6">
        <f t="shared" si="0"/>
        <v>0</v>
      </c>
      <c r="BP16" s="6">
        <f t="shared" si="1"/>
        <v>0</v>
      </c>
      <c r="BQ16" s="6">
        <f t="shared" si="2"/>
        <v>0</v>
      </c>
      <c r="BR16" s="6"/>
      <c r="BS16" s="6">
        <f t="shared" si="3"/>
        <v>0</v>
      </c>
      <c r="BT16" s="6">
        <f t="shared" si="10"/>
        <v>0</v>
      </c>
      <c r="BU16" s="50">
        <f t="shared" si="14"/>
        <v>0</v>
      </c>
      <c r="BV16" s="94"/>
      <c r="BW16" s="15">
        <v>882114</v>
      </c>
      <c r="BX16" s="4" t="s">
        <v>163</v>
      </c>
      <c r="BY16" s="6"/>
      <c r="BZ16" s="6"/>
      <c r="CA16" s="6"/>
      <c r="CB16" s="6"/>
      <c r="CC16" s="6"/>
      <c r="CD16" s="6"/>
      <c r="CE16" s="6"/>
      <c r="CF16" s="6"/>
      <c r="CG16" s="6"/>
      <c r="CH16" s="4"/>
      <c r="CI16" s="4"/>
      <c r="CJ16" s="4"/>
      <c r="CK16" s="4"/>
      <c r="CL16" s="4"/>
      <c r="CM16" s="4"/>
      <c r="CN16" s="94"/>
      <c r="CO16" s="15">
        <v>882113</v>
      </c>
      <c r="CP16" s="4" t="s">
        <v>163</v>
      </c>
      <c r="CQ16" s="6"/>
      <c r="CR16" s="6"/>
      <c r="CS16" s="6"/>
      <c r="CT16" s="6"/>
      <c r="CU16" s="6"/>
      <c r="CV16" s="6"/>
      <c r="CW16" s="6">
        <v>1498</v>
      </c>
      <c r="CX16" s="6">
        <v>1498</v>
      </c>
      <c r="CY16" s="6">
        <v>1055</v>
      </c>
      <c r="CZ16" s="6"/>
      <c r="DA16" s="6"/>
      <c r="DB16" s="6"/>
      <c r="DC16" s="6"/>
      <c r="DD16" s="6"/>
      <c r="DE16" s="6"/>
      <c r="DF16" s="6"/>
      <c r="DG16" s="94"/>
      <c r="DH16" s="15">
        <v>882114</v>
      </c>
      <c r="DI16" s="4" t="s">
        <v>163</v>
      </c>
      <c r="DJ16" s="6">
        <f t="shared" si="11"/>
        <v>1498</v>
      </c>
      <c r="DK16" s="6">
        <f t="shared" si="12"/>
        <v>1498</v>
      </c>
      <c r="DL16" s="6">
        <f t="shared" si="13"/>
        <v>1055</v>
      </c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94"/>
      <c r="DZ16" s="15">
        <v>882114</v>
      </c>
      <c r="EA16" s="4" t="s">
        <v>163</v>
      </c>
      <c r="EB16" s="6">
        <f>DM16+DP16+DS16+DV16</f>
        <v>0</v>
      </c>
      <c r="EC16" s="6">
        <f t="shared" si="4"/>
        <v>0</v>
      </c>
      <c r="ED16" s="6">
        <f t="shared" si="5"/>
        <v>0</v>
      </c>
      <c r="EE16" s="50"/>
      <c r="EF16" s="6">
        <f t="shared" si="6"/>
        <v>1498</v>
      </c>
      <c r="EG16" s="6">
        <f t="shared" si="16"/>
        <v>1498</v>
      </c>
      <c r="EH16" s="50">
        <f t="shared" si="7"/>
        <v>1055</v>
      </c>
    </row>
    <row r="17" spans="1:138" ht="11.1" customHeight="1">
      <c r="A17" s="94"/>
      <c r="B17" s="15">
        <v>882124</v>
      </c>
      <c r="C17" s="4" t="s">
        <v>176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100"/>
      <c r="W17" s="15">
        <v>882124</v>
      </c>
      <c r="X17" s="4" t="s">
        <v>176</v>
      </c>
      <c r="Y17" s="69"/>
      <c r="Z17" s="6"/>
      <c r="AA17" s="50"/>
      <c r="AB17" s="6"/>
      <c r="AC17" s="6"/>
      <c r="AD17" s="6"/>
      <c r="AE17" s="6"/>
      <c r="AF17" s="6"/>
      <c r="AG17" s="50"/>
      <c r="AH17" s="6"/>
      <c r="AI17" s="6"/>
      <c r="AJ17" s="6"/>
      <c r="AK17" s="59"/>
      <c r="AL17" s="59"/>
      <c r="AM17" s="94"/>
      <c r="AN17" s="15">
        <v>882124</v>
      </c>
      <c r="AO17" s="4" t="s">
        <v>176</v>
      </c>
      <c r="AP17" s="4"/>
      <c r="AQ17" s="8">
        <f t="shared" si="8"/>
        <v>0</v>
      </c>
      <c r="AR17" s="8">
        <f t="shared" si="9"/>
        <v>0</v>
      </c>
      <c r="AS17" s="8">
        <f t="shared" si="15"/>
        <v>0</v>
      </c>
      <c r="AT17" s="1"/>
      <c r="AU17" s="41"/>
      <c r="AV17" s="1"/>
      <c r="AW17" s="1"/>
      <c r="AX17" s="1"/>
      <c r="AY17" s="6"/>
      <c r="AZ17" s="6"/>
      <c r="BA17" s="6"/>
      <c r="BB17" s="6"/>
      <c r="BC17" s="94"/>
      <c r="BD17" s="15">
        <v>882124</v>
      </c>
      <c r="BE17" s="4" t="s">
        <v>177</v>
      </c>
      <c r="BF17" s="6"/>
      <c r="BG17" s="6"/>
      <c r="BH17" s="6"/>
      <c r="BI17" s="6"/>
      <c r="BJ17" s="6"/>
      <c r="BK17" s="6"/>
      <c r="BL17" s="6"/>
      <c r="BM17" s="6"/>
      <c r="BN17" s="6"/>
      <c r="BO17" s="6">
        <f t="shared" ref="BO17:BO24" si="17">SUM(AT17,AW17,AZ17,BF17,BI17,BL17)</f>
        <v>0</v>
      </c>
      <c r="BP17" s="6">
        <f t="shared" ref="BP17:BP24" si="18">SUM(AU17,AX17,BA17,BG17,BJ17,BM17)</f>
        <v>0</v>
      </c>
      <c r="BQ17" s="6">
        <f t="shared" ref="BQ17:BQ24" si="19">SUM(AV17,AY17,BB17,BH17,BK17,BN17)</f>
        <v>0</v>
      </c>
      <c r="BR17" s="6"/>
      <c r="BS17" s="6">
        <f t="shared" ref="BS17:BS27" si="20">SUM(AQ17,BO17)</f>
        <v>0</v>
      </c>
      <c r="BT17" s="6">
        <f t="shared" ref="BT17:BT27" si="21">SUM(AR17,BP17)</f>
        <v>0</v>
      </c>
      <c r="BU17" s="50">
        <f t="shared" ref="BU17:BU27" si="22">SUM(AS17,BQ17)</f>
        <v>0</v>
      </c>
      <c r="BV17" s="94"/>
      <c r="BW17" s="15">
        <v>882124</v>
      </c>
      <c r="BX17" s="4" t="s">
        <v>176</v>
      </c>
      <c r="BY17" s="6"/>
      <c r="BZ17" s="6"/>
      <c r="CA17" s="6"/>
      <c r="CB17" s="6"/>
      <c r="CC17" s="6"/>
      <c r="CD17" s="6"/>
      <c r="CE17" s="6"/>
      <c r="CF17" s="6"/>
      <c r="CG17" s="6"/>
      <c r="CH17" s="4"/>
      <c r="CI17" s="4"/>
      <c r="CJ17" s="4"/>
      <c r="CK17" s="4"/>
      <c r="CL17" s="4"/>
      <c r="CM17" s="4"/>
      <c r="CN17" s="94"/>
      <c r="CO17" s="15">
        <v>882122</v>
      </c>
      <c r="CP17" s="4" t="s">
        <v>186</v>
      </c>
      <c r="CQ17" s="6"/>
      <c r="CR17" s="6"/>
      <c r="CS17" s="6"/>
      <c r="CT17" s="6"/>
      <c r="CU17" s="6"/>
      <c r="CV17" s="6"/>
      <c r="CW17" s="6">
        <v>100</v>
      </c>
      <c r="CX17" s="6">
        <v>100</v>
      </c>
      <c r="CY17" s="6">
        <v>20</v>
      </c>
      <c r="CZ17" s="6"/>
      <c r="DA17" s="6"/>
      <c r="DB17" s="6"/>
      <c r="DC17" s="6"/>
      <c r="DD17" s="6"/>
      <c r="DE17" s="6"/>
      <c r="DF17" s="6"/>
      <c r="DG17" s="94"/>
      <c r="DH17" s="15">
        <v>882122</v>
      </c>
      <c r="DI17" s="4" t="s">
        <v>193</v>
      </c>
      <c r="DJ17" s="6">
        <f t="shared" si="11"/>
        <v>100</v>
      </c>
      <c r="DK17" s="6">
        <f t="shared" si="12"/>
        <v>100</v>
      </c>
      <c r="DL17" s="6">
        <f t="shared" si="13"/>
        <v>20</v>
      </c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94"/>
      <c r="DZ17" s="15">
        <v>882122</v>
      </c>
      <c r="EA17" s="4" t="s">
        <v>193</v>
      </c>
      <c r="EB17" s="6">
        <f t="shared" ref="EB17:EB24" si="23">DM17+DP17+DS17+DV17</f>
        <v>0</v>
      </c>
      <c r="EC17" s="6">
        <f t="shared" ref="EC17:EC24" si="24">SUM(DN17,DQ17,DT17,DW17)</f>
        <v>0</v>
      </c>
      <c r="ED17" s="6">
        <f t="shared" ref="ED17:ED24" si="25">SUM(DO17,DR17,DU17,DX17)</f>
        <v>0</v>
      </c>
      <c r="EE17" s="50"/>
      <c r="EF17" s="6">
        <f t="shared" si="6"/>
        <v>100</v>
      </c>
      <c r="EG17" s="6">
        <f t="shared" si="16"/>
        <v>100</v>
      </c>
      <c r="EH17" s="50">
        <f t="shared" si="7"/>
        <v>20</v>
      </c>
    </row>
    <row r="18" spans="1:138" ht="11.1" customHeight="1">
      <c r="A18" s="94"/>
      <c r="B18" s="15">
        <v>889967</v>
      </c>
      <c r="C18" s="4" t="s">
        <v>164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100"/>
      <c r="W18" s="15">
        <v>889967</v>
      </c>
      <c r="X18" s="4" t="s">
        <v>164</v>
      </c>
      <c r="Y18" s="69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59"/>
      <c r="AL18" s="59"/>
      <c r="AM18" s="94"/>
      <c r="AN18" s="15">
        <v>889967</v>
      </c>
      <c r="AO18" s="4" t="s">
        <v>164</v>
      </c>
      <c r="AP18" s="4"/>
      <c r="AQ18" s="8">
        <f t="shared" si="8"/>
        <v>0</v>
      </c>
      <c r="AR18" s="8">
        <f t="shared" si="9"/>
        <v>0</v>
      </c>
      <c r="AS18" s="8">
        <f t="shared" si="15"/>
        <v>0</v>
      </c>
      <c r="AT18" s="1"/>
      <c r="AU18" s="41"/>
      <c r="AV18" s="1"/>
      <c r="AW18" s="1"/>
      <c r="AX18" s="1"/>
      <c r="AY18" s="6"/>
      <c r="AZ18" s="6"/>
      <c r="BA18" s="6"/>
      <c r="BB18" s="6"/>
      <c r="BC18" s="94"/>
      <c r="BD18" s="15">
        <v>889967</v>
      </c>
      <c r="BE18" s="4" t="s">
        <v>164</v>
      </c>
      <c r="BF18" s="6"/>
      <c r="BG18" s="6"/>
      <c r="BH18" s="6"/>
      <c r="BI18" s="6"/>
      <c r="BJ18" s="6"/>
      <c r="BK18" s="6"/>
      <c r="BL18" s="6"/>
      <c r="BM18" s="6"/>
      <c r="BN18" s="6"/>
      <c r="BO18" s="6">
        <f t="shared" si="17"/>
        <v>0</v>
      </c>
      <c r="BP18" s="6">
        <f t="shared" si="18"/>
        <v>0</v>
      </c>
      <c r="BQ18" s="6">
        <f t="shared" si="19"/>
        <v>0</v>
      </c>
      <c r="BR18" s="6"/>
      <c r="BS18" s="6">
        <f t="shared" si="20"/>
        <v>0</v>
      </c>
      <c r="BT18" s="6">
        <f t="shared" si="21"/>
        <v>0</v>
      </c>
      <c r="BU18" s="50">
        <f t="shared" si="22"/>
        <v>0</v>
      </c>
      <c r="BV18" s="94"/>
      <c r="BW18" s="15">
        <v>889967</v>
      </c>
      <c r="BX18" s="4" t="s">
        <v>164</v>
      </c>
      <c r="BY18" s="6"/>
      <c r="BZ18" s="6"/>
      <c r="CA18" s="6"/>
      <c r="CB18" s="6"/>
      <c r="CC18" s="6"/>
      <c r="CD18" s="6"/>
      <c r="CE18" s="6"/>
      <c r="CF18" s="6"/>
      <c r="CG18" s="6"/>
      <c r="CH18" s="4"/>
      <c r="CI18" s="4"/>
      <c r="CJ18" s="4"/>
      <c r="CK18" s="4"/>
      <c r="CL18" s="4"/>
      <c r="CM18" s="4"/>
      <c r="CN18" s="94"/>
      <c r="CO18" s="15">
        <v>889967</v>
      </c>
      <c r="CP18" s="4" t="s">
        <v>164</v>
      </c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94"/>
      <c r="DH18" s="15">
        <v>889967</v>
      </c>
      <c r="DI18" s="4" t="s">
        <v>164</v>
      </c>
      <c r="DJ18" s="6">
        <f t="shared" si="11"/>
        <v>0</v>
      </c>
      <c r="DK18" s="6">
        <f t="shared" si="12"/>
        <v>0</v>
      </c>
      <c r="DL18" s="6">
        <f t="shared" si="13"/>
        <v>0</v>
      </c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94"/>
      <c r="DZ18" s="15">
        <v>889967</v>
      </c>
      <c r="EA18" s="4" t="s">
        <v>164</v>
      </c>
      <c r="EB18" s="6">
        <f t="shared" si="23"/>
        <v>0</v>
      </c>
      <c r="EC18" s="6">
        <f t="shared" si="24"/>
        <v>0</v>
      </c>
      <c r="ED18" s="6">
        <f t="shared" si="25"/>
        <v>0</v>
      </c>
      <c r="EE18" s="50"/>
      <c r="EF18" s="6">
        <f t="shared" si="6"/>
        <v>0</v>
      </c>
      <c r="EG18" s="6">
        <f t="shared" si="16"/>
        <v>0</v>
      </c>
      <c r="EH18" s="50">
        <f t="shared" si="7"/>
        <v>0</v>
      </c>
    </row>
    <row r="19" spans="1:138" ht="11.1" customHeight="1">
      <c r="A19" s="94"/>
      <c r="B19" s="61">
        <v>882122</v>
      </c>
      <c r="C19" s="62" t="s">
        <v>165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100"/>
      <c r="W19" s="61">
        <v>882122</v>
      </c>
      <c r="X19" s="62" t="s">
        <v>165</v>
      </c>
      <c r="Y19" s="69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59"/>
      <c r="AL19" s="59"/>
      <c r="AM19" s="94"/>
      <c r="AN19" s="61">
        <v>882122</v>
      </c>
      <c r="AO19" s="62" t="s">
        <v>165</v>
      </c>
      <c r="AP19" s="4"/>
      <c r="AQ19" s="8">
        <f t="shared" si="8"/>
        <v>0</v>
      </c>
      <c r="AR19" s="8">
        <f t="shared" si="9"/>
        <v>0</v>
      </c>
      <c r="AS19" s="8">
        <f t="shared" si="15"/>
        <v>0</v>
      </c>
      <c r="AT19" s="1"/>
      <c r="AU19" s="41"/>
      <c r="AV19" s="1"/>
      <c r="AW19" s="1"/>
      <c r="AX19" s="1"/>
      <c r="AY19" s="6"/>
      <c r="AZ19" s="6"/>
      <c r="BA19" s="6"/>
      <c r="BB19" s="6"/>
      <c r="BC19" s="94"/>
      <c r="BD19" s="61">
        <v>882122</v>
      </c>
      <c r="BE19" s="62" t="s">
        <v>165</v>
      </c>
      <c r="BF19" s="6"/>
      <c r="BG19" s="6"/>
      <c r="BH19" s="6"/>
      <c r="BI19" s="6"/>
      <c r="BJ19" s="6"/>
      <c r="BK19" s="6"/>
      <c r="BL19" s="6"/>
      <c r="BM19" s="6"/>
      <c r="BN19" s="6"/>
      <c r="BO19" s="6">
        <f t="shared" si="17"/>
        <v>0</v>
      </c>
      <c r="BP19" s="6">
        <f t="shared" si="18"/>
        <v>0</v>
      </c>
      <c r="BQ19" s="6">
        <f t="shared" si="19"/>
        <v>0</v>
      </c>
      <c r="BR19" s="6"/>
      <c r="BS19" s="6">
        <f t="shared" si="20"/>
        <v>0</v>
      </c>
      <c r="BT19" s="6">
        <f t="shared" si="21"/>
        <v>0</v>
      </c>
      <c r="BU19" s="50">
        <f t="shared" si="22"/>
        <v>0</v>
      </c>
      <c r="BV19" s="94"/>
      <c r="BW19" s="61">
        <v>882122</v>
      </c>
      <c r="BX19" s="62" t="s">
        <v>165</v>
      </c>
      <c r="BY19" s="6"/>
      <c r="BZ19" s="6"/>
      <c r="CA19" s="6"/>
      <c r="CB19" s="6"/>
      <c r="CC19" s="6"/>
      <c r="CD19" s="6"/>
      <c r="CE19" s="6"/>
      <c r="CF19" s="6"/>
      <c r="CG19" s="6"/>
      <c r="CH19" s="4"/>
      <c r="CI19" s="4"/>
      <c r="CJ19" s="4"/>
      <c r="CK19" s="4"/>
      <c r="CL19" s="4"/>
      <c r="CM19" s="4"/>
      <c r="CN19" s="94"/>
      <c r="CO19" s="61">
        <v>882202</v>
      </c>
      <c r="CP19" s="62" t="s">
        <v>220</v>
      </c>
      <c r="CQ19" s="6"/>
      <c r="CR19" s="6"/>
      <c r="CS19" s="6"/>
      <c r="CT19" s="6"/>
      <c r="CU19" s="6"/>
      <c r="CV19" s="6"/>
      <c r="CW19" s="6"/>
      <c r="CX19" s="6"/>
      <c r="CY19" s="6">
        <v>24</v>
      </c>
      <c r="CZ19" s="6"/>
      <c r="DA19" s="6"/>
      <c r="DB19" s="6"/>
      <c r="DC19" s="6"/>
      <c r="DD19" s="6"/>
      <c r="DE19" s="6"/>
      <c r="DF19" s="6"/>
      <c r="DG19" s="94"/>
      <c r="DH19" s="61">
        <v>882122</v>
      </c>
      <c r="DI19" s="62" t="s">
        <v>165</v>
      </c>
      <c r="DJ19" s="6">
        <f t="shared" si="11"/>
        <v>0</v>
      </c>
      <c r="DK19" s="6">
        <f t="shared" si="12"/>
        <v>0</v>
      </c>
      <c r="DL19" s="6">
        <f t="shared" si="13"/>
        <v>24</v>
      </c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94"/>
      <c r="DZ19" s="61">
        <v>882122</v>
      </c>
      <c r="EA19" s="62" t="s">
        <v>165</v>
      </c>
      <c r="EB19" s="6">
        <f t="shared" si="23"/>
        <v>0</v>
      </c>
      <c r="EC19" s="6">
        <f t="shared" si="24"/>
        <v>0</v>
      </c>
      <c r="ED19" s="6">
        <f t="shared" si="25"/>
        <v>0</v>
      </c>
      <c r="EE19" s="50"/>
      <c r="EF19" s="6">
        <f t="shared" si="6"/>
        <v>0</v>
      </c>
      <c r="EG19" s="6">
        <f t="shared" si="16"/>
        <v>0</v>
      </c>
      <c r="EH19" s="50">
        <f t="shared" si="7"/>
        <v>24</v>
      </c>
    </row>
    <row r="20" spans="1:138" ht="11.1" customHeight="1">
      <c r="A20" s="94"/>
      <c r="B20" s="15">
        <v>890441</v>
      </c>
      <c r="C20" s="4" t="s">
        <v>178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50"/>
      <c r="S20" s="6"/>
      <c r="T20" s="6"/>
      <c r="U20" s="6"/>
      <c r="V20" s="100"/>
      <c r="W20" s="15">
        <v>890441</v>
      </c>
      <c r="X20" s="4" t="s">
        <v>178</v>
      </c>
      <c r="Y20" s="69"/>
      <c r="Z20" s="6"/>
      <c r="AA20" s="50"/>
      <c r="AB20" s="6"/>
      <c r="AC20" s="6"/>
      <c r="AD20" s="6"/>
      <c r="AE20" s="6"/>
      <c r="AF20" s="6"/>
      <c r="AG20" s="6"/>
      <c r="AH20" s="6"/>
      <c r="AI20" s="6"/>
      <c r="AJ20" s="6"/>
      <c r="AK20" s="59"/>
      <c r="AL20" s="59"/>
      <c r="AM20" s="94"/>
      <c r="AN20" s="15">
        <v>890441</v>
      </c>
      <c r="AO20" s="4" t="s">
        <v>178</v>
      </c>
      <c r="AP20" s="4"/>
      <c r="AQ20" s="8">
        <f t="shared" si="8"/>
        <v>0</v>
      </c>
      <c r="AR20" s="8">
        <f t="shared" si="9"/>
        <v>0</v>
      </c>
      <c r="AS20" s="8">
        <f t="shared" si="15"/>
        <v>0</v>
      </c>
      <c r="AT20" s="1"/>
      <c r="AU20" s="41"/>
      <c r="AV20" s="1"/>
      <c r="AW20" s="1"/>
      <c r="AX20" s="1"/>
      <c r="AY20" s="6"/>
      <c r="AZ20" s="6"/>
      <c r="BA20" s="6"/>
      <c r="BB20" s="6"/>
      <c r="BC20" s="94"/>
      <c r="BD20" s="15">
        <v>890441</v>
      </c>
      <c r="BE20" s="4" t="s">
        <v>178</v>
      </c>
      <c r="BF20" s="6"/>
      <c r="BG20" s="6"/>
      <c r="BH20" s="6"/>
      <c r="BI20" s="6"/>
      <c r="BJ20" s="6"/>
      <c r="BK20" s="6"/>
      <c r="BL20" s="6"/>
      <c r="BM20" s="6"/>
      <c r="BN20" s="6"/>
      <c r="BO20" s="6">
        <f t="shared" si="17"/>
        <v>0</v>
      </c>
      <c r="BP20" s="6">
        <f t="shared" si="18"/>
        <v>0</v>
      </c>
      <c r="BQ20" s="6">
        <f t="shared" si="19"/>
        <v>0</v>
      </c>
      <c r="BR20" s="6"/>
      <c r="BS20" s="6">
        <f t="shared" si="20"/>
        <v>0</v>
      </c>
      <c r="BT20" s="6">
        <f t="shared" si="21"/>
        <v>0</v>
      </c>
      <c r="BU20" s="50">
        <f t="shared" si="22"/>
        <v>0</v>
      </c>
      <c r="BV20" s="94"/>
      <c r="BW20" s="15">
        <v>890441</v>
      </c>
      <c r="BX20" s="4" t="s">
        <v>178</v>
      </c>
      <c r="BY20" s="6"/>
      <c r="BZ20" s="6"/>
      <c r="CA20" s="6"/>
      <c r="CB20" s="6"/>
      <c r="CC20" s="6"/>
      <c r="CD20" s="6"/>
      <c r="CE20" s="6"/>
      <c r="CF20" s="6"/>
      <c r="CG20" s="6"/>
      <c r="CH20" s="4"/>
      <c r="CI20" s="4"/>
      <c r="CJ20" s="4"/>
      <c r="CK20" s="4"/>
      <c r="CL20" s="4"/>
      <c r="CM20" s="4"/>
      <c r="CN20" s="94"/>
      <c r="CO20" s="15">
        <v>890441</v>
      </c>
      <c r="CP20" s="4" t="s">
        <v>178</v>
      </c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94"/>
      <c r="DH20" s="15">
        <v>890441</v>
      </c>
      <c r="DI20" s="4" t="s">
        <v>178</v>
      </c>
      <c r="DJ20" s="6">
        <f t="shared" ref="DJ20:DK22" si="26">SUM(BY20,CB20,CE20,CH20,CK20,CQ20,CT20,CW20,DB20,DD20)</f>
        <v>0</v>
      </c>
      <c r="DK20" s="6">
        <f t="shared" si="26"/>
        <v>0</v>
      </c>
      <c r="DL20" s="6">
        <f>SUM(CA20,CD20,CG20,CJ20,CM20,CS20,CV20,CY20,DF20)</f>
        <v>0</v>
      </c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94"/>
      <c r="DZ20" s="15">
        <v>890441</v>
      </c>
      <c r="EA20" s="4" t="s">
        <v>178</v>
      </c>
      <c r="EB20" s="6">
        <f t="shared" si="23"/>
        <v>0</v>
      </c>
      <c r="EC20" s="6">
        <f t="shared" si="24"/>
        <v>0</v>
      </c>
      <c r="ED20" s="6">
        <f t="shared" si="25"/>
        <v>0</v>
      </c>
      <c r="EE20" s="50"/>
      <c r="EF20" s="6">
        <f t="shared" si="6"/>
        <v>0</v>
      </c>
      <c r="EG20" s="6">
        <f t="shared" si="16"/>
        <v>0</v>
      </c>
      <c r="EH20" s="50">
        <f t="shared" si="7"/>
        <v>0</v>
      </c>
    </row>
    <row r="21" spans="1:138" ht="11.1" customHeight="1">
      <c r="A21" s="94"/>
      <c r="B21" s="15">
        <v>890442</v>
      </c>
      <c r="C21" s="4" t="s">
        <v>179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50"/>
      <c r="S21" s="6"/>
      <c r="T21" s="6"/>
      <c r="U21" s="6"/>
      <c r="V21" s="100"/>
      <c r="W21" s="15">
        <v>890442</v>
      </c>
      <c r="X21" s="4" t="s">
        <v>179</v>
      </c>
      <c r="Y21" s="69">
        <v>4325</v>
      </c>
      <c r="Z21" s="6">
        <v>4325</v>
      </c>
      <c r="AA21" s="50">
        <v>4642</v>
      </c>
      <c r="AB21" s="6"/>
      <c r="AC21" s="6"/>
      <c r="AD21" s="6"/>
      <c r="AE21" s="6"/>
      <c r="AF21" s="6"/>
      <c r="AG21" s="6"/>
      <c r="AH21" s="6"/>
      <c r="AI21" s="6"/>
      <c r="AJ21" s="6"/>
      <c r="AK21" s="59"/>
      <c r="AL21" s="59"/>
      <c r="AM21" s="94"/>
      <c r="AN21" s="15">
        <v>890442</v>
      </c>
      <c r="AO21" s="4" t="s">
        <v>179</v>
      </c>
      <c r="AP21" s="4"/>
      <c r="AQ21" s="8">
        <f>SUM(D21,G21,J21,M21,P21,S21,Y21,AB21,AE21,,AH21)</f>
        <v>4325</v>
      </c>
      <c r="AR21" s="8">
        <f t="shared" si="9"/>
        <v>4325</v>
      </c>
      <c r="AS21" s="8">
        <f>SUM(F21,I21,L21,O21,R21,U21,AA21,AD21,AG21,AJ21,AP21)</f>
        <v>4642</v>
      </c>
      <c r="AT21" s="1"/>
      <c r="AU21" s="41"/>
      <c r="AV21" s="1"/>
      <c r="AW21" s="1"/>
      <c r="AX21" s="1"/>
      <c r="AY21" s="6"/>
      <c r="AZ21" s="6"/>
      <c r="BA21" s="6"/>
      <c r="BB21" s="6"/>
      <c r="BC21" s="94"/>
      <c r="BD21" s="15">
        <v>890442</v>
      </c>
      <c r="BE21" s="4" t="s">
        <v>210</v>
      </c>
      <c r="BF21" s="6"/>
      <c r="BG21" s="6"/>
      <c r="BH21" s="6"/>
      <c r="BI21" s="6"/>
      <c r="BJ21" s="6"/>
      <c r="BK21" s="6"/>
      <c r="BL21" s="6"/>
      <c r="BM21" s="6"/>
      <c r="BN21" s="6"/>
      <c r="BO21" s="6">
        <f t="shared" ref="BO21:BQ22" si="27">SUM(AT21,AW21,AZ21,BF21,BI21,BL21)</f>
        <v>0</v>
      </c>
      <c r="BP21" s="6">
        <f t="shared" si="27"/>
        <v>0</v>
      </c>
      <c r="BQ21" s="6">
        <f t="shared" si="27"/>
        <v>0</v>
      </c>
      <c r="BR21" s="6"/>
      <c r="BS21" s="6">
        <f t="shared" ref="BS21:BU22" si="28">SUM(AQ21,BO21)</f>
        <v>4325</v>
      </c>
      <c r="BT21" s="6">
        <f t="shared" si="28"/>
        <v>4325</v>
      </c>
      <c r="BU21" s="50">
        <f t="shared" si="28"/>
        <v>4642</v>
      </c>
      <c r="BV21" s="94"/>
      <c r="BW21" s="15">
        <v>890442</v>
      </c>
      <c r="BX21" s="4" t="s">
        <v>179</v>
      </c>
      <c r="BY21" s="6">
        <v>3591</v>
      </c>
      <c r="BZ21" s="6">
        <v>2350</v>
      </c>
      <c r="CA21" s="6">
        <v>1865</v>
      </c>
      <c r="CB21" s="6">
        <v>485</v>
      </c>
      <c r="CC21" s="6">
        <v>485</v>
      </c>
      <c r="CD21" s="6">
        <v>252</v>
      </c>
      <c r="CE21" s="6">
        <v>532</v>
      </c>
      <c r="CF21" s="6">
        <v>532</v>
      </c>
      <c r="CG21" s="6">
        <v>334</v>
      </c>
      <c r="CH21" s="4"/>
      <c r="CI21" s="4"/>
      <c r="CJ21" s="4"/>
      <c r="CK21" s="4"/>
      <c r="CL21" s="4"/>
      <c r="CM21" s="4"/>
      <c r="CN21" s="94"/>
      <c r="CO21" s="15">
        <v>890442</v>
      </c>
      <c r="CP21" s="4" t="s">
        <v>179</v>
      </c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94"/>
      <c r="DH21" s="15">
        <v>890442</v>
      </c>
      <c r="DI21" s="4" t="s">
        <v>179</v>
      </c>
      <c r="DJ21" s="6">
        <f t="shared" si="26"/>
        <v>4608</v>
      </c>
      <c r="DK21" s="6">
        <f t="shared" si="26"/>
        <v>3367</v>
      </c>
      <c r="DL21" s="6">
        <f>CA21+CD21+CG21+CJ21+CM21</f>
        <v>2451</v>
      </c>
      <c r="DM21" s="6"/>
      <c r="DN21" s="6"/>
      <c r="DO21" s="6"/>
      <c r="DP21" s="6"/>
      <c r="DQ21" s="6"/>
      <c r="DR21" s="6"/>
      <c r="DS21" s="6"/>
      <c r="DT21" s="6"/>
      <c r="DU21" s="6">
        <v>260</v>
      </c>
      <c r="DV21" s="6"/>
      <c r="DW21" s="6"/>
      <c r="DX21" s="6"/>
      <c r="DY21" s="94"/>
      <c r="DZ21" s="15">
        <v>890442</v>
      </c>
      <c r="EA21" s="4" t="s">
        <v>179</v>
      </c>
      <c r="EB21" s="6">
        <f>DM21+DP21+DS21+DV21</f>
        <v>0</v>
      </c>
      <c r="EC21" s="6">
        <f>SUM(DN21,DQ21,DT21,DW21)</f>
        <v>0</v>
      </c>
      <c r="ED21" s="6">
        <f>SUM(DO21,DR21,DU21,DX21)</f>
        <v>260</v>
      </c>
      <c r="EE21" s="50"/>
      <c r="EF21" s="6">
        <f>SUM(DJ21,EB21)</f>
        <v>4608</v>
      </c>
      <c r="EG21" s="6">
        <f>SUM(DK21,EC21)</f>
        <v>3367</v>
      </c>
      <c r="EH21" s="50">
        <f>SUM(DL21,ED21,EE21)</f>
        <v>2711</v>
      </c>
    </row>
    <row r="22" spans="1:138" ht="11.1" customHeight="1">
      <c r="A22" s="94"/>
      <c r="B22" s="15">
        <v>889921</v>
      </c>
      <c r="C22" s="4" t="s">
        <v>210</v>
      </c>
      <c r="D22" s="6">
        <v>204</v>
      </c>
      <c r="E22" s="6">
        <v>204</v>
      </c>
      <c r="F22" s="6">
        <v>94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50"/>
      <c r="S22" s="6"/>
      <c r="T22" s="6"/>
      <c r="U22" s="6"/>
      <c r="V22" s="100"/>
      <c r="W22" s="15">
        <v>889921</v>
      </c>
      <c r="X22" s="4" t="s">
        <v>210</v>
      </c>
      <c r="Y22" s="69"/>
      <c r="Z22" s="6"/>
      <c r="AA22" s="50"/>
      <c r="AB22" s="6"/>
      <c r="AC22" s="6"/>
      <c r="AD22" s="6"/>
      <c r="AE22" s="6"/>
      <c r="AF22" s="6"/>
      <c r="AG22" s="6"/>
      <c r="AH22" s="6"/>
      <c r="AI22" s="6"/>
      <c r="AJ22" s="6"/>
      <c r="AK22" s="59"/>
      <c r="AL22" s="59"/>
      <c r="AM22" s="94"/>
      <c r="AN22" s="15">
        <v>889921</v>
      </c>
      <c r="AO22" s="4" t="s">
        <v>210</v>
      </c>
      <c r="AP22" s="4"/>
      <c r="AQ22" s="8">
        <f>SUM(D22,G22,J22,M22,P22,S22,Y22,AB22,AE22,,AH22)</f>
        <v>204</v>
      </c>
      <c r="AR22" s="8">
        <f t="shared" si="9"/>
        <v>204</v>
      </c>
      <c r="AS22" s="8">
        <f>SUM(F22,I22,L22,O22,R22,U22,AA22,AD22,AG22,AJ22,AP22)</f>
        <v>94</v>
      </c>
      <c r="AT22" s="1"/>
      <c r="AU22" s="41"/>
      <c r="AV22" s="1"/>
      <c r="AW22" s="1"/>
      <c r="AX22" s="1"/>
      <c r="AY22" s="6"/>
      <c r="AZ22" s="6"/>
      <c r="BA22" s="6"/>
      <c r="BB22" s="6"/>
      <c r="BC22" s="94"/>
      <c r="BD22" s="15">
        <v>889921</v>
      </c>
      <c r="BE22" s="4" t="s">
        <v>180</v>
      </c>
      <c r="BF22" s="6"/>
      <c r="BG22" s="6"/>
      <c r="BH22" s="6"/>
      <c r="BI22" s="6"/>
      <c r="BJ22" s="6"/>
      <c r="BK22" s="6"/>
      <c r="BL22" s="6"/>
      <c r="BM22" s="6"/>
      <c r="BN22" s="6"/>
      <c r="BO22" s="6">
        <f t="shared" si="27"/>
        <v>0</v>
      </c>
      <c r="BP22" s="6">
        <f t="shared" si="27"/>
        <v>0</v>
      </c>
      <c r="BQ22" s="6">
        <f t="shared" si="27"/>
        <v>0</v>
      </c>
      <c r="BR22" s="6"/>
      <c r="BS22" s="6">
        <f t="shared" si="28"/>
        <v>204</v>
      </c>
      <c r="BT22" s="6">
        <f t="shared" si="28"/>
        <v>204</v>
      </c>
      <c r="BU22" s="50">
        <f t="shared" si="28"/>
        <v>94</v>
      </c>
      <c r="BV22" s="94"/>
      <c r="BW22" s="15">
        <v>889921</v>
      </c>
      <c r="BX22" s="4" t="s">
        <v>209</v>
      </c>
      <c r="BY22" s="6"/>
      <c r="BZ22" s="6"/>
      <c r="CA22" s="6"/>
      <c r="CB22" s="6"/>
      <c r="CC22" s="6"/>
      <c r="CD22" s="6"/>
      <c r="CE22" s="6">
        <v>276</v>
      </c>
      <c r="CF22" s="6">
        <v>276</v>
      </c>
      <c r="CG22" s="6">
        <v>44</v>
      </c>
      <c r="CH22" s="4"/>
      <c r="CI22" s="4"/>
      <c r="CJ22" s="4"/>
      <c r="CK22" s="4"/>
      <c r="CL22" s="4"/>
      <c r="CM22" s="4"/>
      <c r="CN22" s="94"/>
      <c r="CO22" s="15">
        <v>889921</v>
      </c>
      <c r="CP22" s="4" t="s">
        <v>210</v>
      </c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94"/>
      <c r="DH22" s="15">
        <v>890443</v>
      </c>
      <c r="DI22" s="4" t="s">
        <v>180</v>
      </c>
      <c r="DJ22" s="6">
        <f t="shared" si="26"/>
        <v>276</v>
      </c>
      <c r="DK22" s="6">
        <f t="shared" si="26"/>
        <v>276</v>
      </c>
      <c r="DL22" s="6">
        <f>SUM(CA22,CD22,CG22,CJ22,CM22,CS22,CV22,CY22,DF22)</f>
        <v>44</v>
      </c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94"/>
      <c r="DZ22" s="15">
        <v>890443</v>
      </c>
      <c r="EA22" s="4" t="s">
        <v>180</v>
      </c>
      <c r="EB22" s="6">
        <f>DM22+DP22+DS22+DV22</f>
        <v>0</v>
      </c>
      <c r="EC22" s="6">
        <f>SUM(DN22,DQ22,DT22,DW22)</f>
        <v>0</v>
      </c>
      <c r="ED22" s="6">
        <f>SUM(DO22,DR22,DU22,DX22)</f>
        <v>0</v>
      </c>
      <c r="EE22" s="50"/>
      <c r="EF22" s="6">
        <f>SUM(DJ22,EB22)</f>
        <v>276</v>
      </c>
      <c r="EG22" s="6">
        <f>SUM(DK22,EC22)</f>
        <v>276</v>
      </c>
      <c r="EH22" s="50">
        <f>SUM(DL22,ED22,EE22)</f>
        <v>44</v>
      </c>
    </row>
    <row r="23" spans="1:138" ht="11.1" customHeight="1">
      <c r="A23" s="94"/>
      <c r="B23" s="4">
        <v>882119</v>
      </c>
      <c r="C23" s="4" t="s">
        <v>172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50"/>
      <c r="S23" s="6"/>
      <c r="T23" s="6"/>
      <c r="U23" s="6"/>
      <c r="V23" s="100"/>
      <c r="W23" s="4">
        <v>882119</v>
      </c>
      <c r="X23" s="4" t="s">
        <v>172</v>
      </c>
      <c r="Y23" s="69"/>
      <c r="Z23" s="6"/>
      <c r="AA23" s="50"/>
      <c r="AB23" s="6"/>
      <c r="AC23" s="6"/>
      <c r="AD23" s="6"/>
      <c r="AE23" s="6"/>
      <c r="AF23" s="6"/>
      <c r="AG23" s="6"/>
      <c r="AH23" s="6"/>
      <c r="AI23" s="6"/>
      <c r="AJ23" s="6"/>
      <c r="AK23" s="59"/>
      <c r="AL23" s="59"/>
      <c r="AM23" s="94"/>
      <c r="AN23" s="4">
        <v>882119</v>
      </c>
      <c r="AO23" s="4" t="s">
        <v>172</v>
      </c>
      <c r="AP23" s="4"/>
      <c r="AQ23" s="8">
        <f t="shared" si="8"/>
        <v>0</v>
      </c>
      <c r="AR23" s="8">
        <f t="shared" si="9"/>
        <v>0</v>
      </c>
      <c r="AS23" s="8">
        <f t="shared" si="15"/>
        <v>0</v>
      </c>
      <c r="AT23" s="1"/>
      <c r="AU23" s="41"/>
      <c r="AV23" s="1"/>
      <c r="AW23" s="1"/>
      <c r="AX23" s="1"/>
      <c r="AY23" s="6"/>
      <c r="AZ23" s="6"/>
      <c r="BA23" s="6"/>
      <c r="BB23" s="6"/>
      <c r="BC23" s="94"/>
      <c r="BD23" s="4">
        <v>882119</v>
      </c>
      <c r="BE23" s="4" t="s">
        <v>172</v>
      </c>
      <c r="BF23" s="6"/>
      <c r="BG23" s="6"/>
      <c r="BH23" s="6"/>
      <c r="BI23" s="6"/>
      <c r="BJ23" s="6"/>
      <c r="BK23" s="6"/>
      <c r="BL23" s="6"/>
      <c r="BM23" s="6"/>
      <c r="BN23" s="6"/>
      <c r="BO23" s="6">
        <f t="shared" si="17"/>
        <v>0</v>
      </c>
      <c r="BP23" s="6">
        <f t="shared" si="18"/>
        <v>0</v>
      </c>
      <c r="BQ23" s="6">
        <f t="shared" si="19"/>
        <v>0</v>
      </c>
      <c r="BR23" s="6"/>
      <c r="BS23" s="6">
        <f t="shared" si="20"/>
        <v>0</v>
      </c>
      <c r="BT23" s="6">
        <f t="shared" si="21"/>
        <v>0</v>
      </c>
      <c r="BU23" s="50">
        <f t="shared" si="22"/>
        <v>0</v>
      </c>
      <c r="BV23" s="94"/>
      <c r="BW23" s="4">
        <v>882119</v>
      </c>
      <c r="BX23" s="4" t="s">
        <v>172</v>
      </c>
      <c r="BY23" s="6"/>
      <c r="BZ23" s="6"/>
      <c r="CA23" s="6"/>
      <c r="CB23" s="6"/>
      <c r="CC23" s="6"/>
      <c r="CD23" s="6"/>
      <c r="CE23" s="6"/>
      <c r="CF23" s="6"/>
      <c r="CG23" s="6"/>
      <c r="CH23" s="4"/>
      <c r="CI23" s="4"/>
      <c r="CJ23" s="4"/>
      <c r="CK23" s="4"/>
      <c r="CL23" s="4"/>
      <c r="CM23" s="4"/>
      <c r="CN23" s="94"/>
      <c r="CO23" s="4">
        <v>882119</v>
      </c>
      <c r="CP23" s="4" t="s">
        <v>172</v>
      </c>
      <c r="CQ23" s="6"/>
      <c r="CR23" s="6"/>
      <c r="CS23" s="6"/>
      <c r="CT23" s="6"/>
      <c r="CU23" s="6"/>
      <c r="CV23" s="6"/>
      <c r="CW23" s="6"/>
      <c r="CX23" s="6"/>
      <c r="CY23" s="6">
        <v>80</v>
      </c>
      <c r="CZ23" s="6"/>
      <c r="DA23" s="6"/>
      <c r="DB23" s="6"/>
      <c r="DC23" s="6"/>
      <c r="DD23" s="6"/>
      <c r="DE23" s="6"/>
      <c r="DF23" s="6"/>
      <c r="DG23" s="94"/>
      <c r="DH23" s="4">
        <v>882119</v>
      </c>
      <c r="DI23" s="4" t="s">
        <v>172</v>
      </c>
      <c r="DJ23" s="6">
        <f t="shared" si="11"/>
        <v>0</v>
      </c>
      <c r="DK23" s="6">
        <f t="shared" si="12"/>
        <v>0</v>
      </c>
      <c r="DL23" s="6">
        <f t="shared" si="13"/>
        <v>80</v>
      </c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94"/>
      <c r="DZ23" s="4">
        <v>882119</v>
      </c>
      <c r="EA23" s="4" t="s">
        <v>172</v>
      </c>
      <c r="EB23" s="6">
        <f t="shared" si="23"/>
        <v>0</v>
      </c>
      <c r="EC23" s="6">
        <f t="shared" si="24"/>
        <v>0</v>
      </c>
      <c r="ED23" s="6">
        <f t="shared" si="25"/>
        <v>0</v>
      </c>
      <c r="EE23" s="50"/>
      <c r="EF23" s="6">
        <f t="shared" ref="EF23:EF29" si="29">SUM(DJ23,EB23)</f>
        <v>0</v>
      </c>
      <c r="EG23" s="6">
        <f t="shared" si="16"/>
        <v>0</v>
      </c>
      <c r="EH23" s="50">
        <f t="shared" si="7"/>
        <v>80</v>
      </c>
    </row>
    <row r="24" spans="1:138" ht="11.1" customHeight="1">
      <c r="A24" s="94"/>
      <c r="B24" s="61">
        <v>910123</v>
      </c>
      <c r="C24" s="62" t="s">
        <v>166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100"/>
      <c r="W24" s="61">
        <v>910123</v>
      </c>
      <c r="X24" s="62" t="s">
        <v>166</v>
      </c>
      <c r="Y24" s="69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59"/>
      <c r="AL24" s="59"/>
      <c r="AM24" s="94"/>
      <c r="AN24" s="61">
        <v>910123</v>
      </c>
      <c r="AO24" s="62" t="s">
        <v>166</v>
      </c>
      <c r="AP24" s="4"/>
      <c r="AQ24" s="8">
        <f t="shared" si="8"/>
        <v>0</v>
      </c>
      <c r="AR24" s="8">
        <f t="shared" si="9"/>
        <v>0</v>
      </c>
      <c r="AS24" s="8">
        <f t="shared" si="15"/>
        <v>0</v>
      </c>
      <c r="AT24" s="1"/>
      <c r="AU24" s="41"/>
      <c r="AV24" s="1"/>
      <c r="AW24" s="1"/>
      <c r="AX24" s="1"/>
      <c r="AY24" s="6"/>
      <c r="AZ24" s="6"/>
      <c r="BA24" s="6"/>
      <c r="BB24" s="6"/>
      <c r="BC24" s="94"/>
      <c r="BD24" s="61">
        <v>910123</v>
      </c>
      <c r="BE24" s="62" t="s">
        <v>166</v>
      </c>
      <c r="BF24" s="6"/>
      <c r="BG24" s="6"/>
      <c r="BH24" s="6"/>
      <c r="BI24" s="6"/>
      <c r="BJ24" s="6"/>
      <c r="BK24" s="6"/>
      <c r="BL24" s="6"/>
      <c r="BM24" s="6"/>
      <c r="BN24" s="6"/>
      <c r="BO24" s="6">
        <f t="shared" si="17"/>
        <v>0</v>
      </c>
      <c r="BP24" s="6">
        <f t="shared" si="18"/>
        <v>0</v>
      </c>
      <c r="BQ24" s="6">
        <f t="shared" si="19"/>
        <v>0</v>
      </c>
      <c r="BR24" s="6"/>
      <c r="BS24" s="6">
        <f t="shared" si="20"/>
        <v>0</v>
      </c>
      <c r="BT24" s="6">
        <f t="shared" si="21"/>
        <v>0</v>
      </c>
      <c r="BU24" s="50">
        <f t="shared" si="22"/>
        <v>0</v>
      </c>
      <c r="BV24" s="94"/>
      <c r="BW24" s="61">
        <v>910123</v>
      </c>
      <c r="BX24" s="62" t="s">
        <v>166</v>
      </c>
      <c r="BY24" s="6">
        <v>195</v>
      </c>
      <c r="BZ24" s="6">
        <v>195</v>
      </c>
      <c r="CA24" s="6">
        <v>105</v>
      </c>
      <c r="CB24" s="6">
        <v>53</v>
      </c>
      <c r="CC24" s="6">
        <v>53</v>
      </c>
      <c r="CD24" s="6">
        <v>26</v>
      </c>
      <c r="CE24" s="6">
        <v>280</v>
      </c>
      <c r="CF24" s="6">
        <v>280</v>
      </c>
      <c r="CG24" s="6">
        <v>154</v>
      </c>
      <c r="CH24" s="4"/>
      <c r="CI24" s="4"/>
      <c r="CJ24" s="4"/>
      <c r="CK24" s="4"/>
      <c r="CL24" s="4"/>
      <c r="CM24" s="4"/>
      <c r="CN24" s="94"/>
      <c r="CO24" s="61">
        <v>910123</v>
      </c>
      <c r="CP24" s="62" t="s">
        <v>166</v>
      </c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94"/>
      <c r="DH24" s="61">
        <v>910123</v>
      </c>
      <c r="DI24" s="62" t="s">
        <v>166</v>
      </c>
      <c r="DJ24" s="6">
        <f t="shared" si="11"/>
        <v>528</v>
      </c>
      <c r="DK24" s="6">
        <f t="shared" si="12"/>
        <v>528</v>
      </c>
      <c r="DL24" s="6">
        <f t="shared" si="13"/>
        <v>285</v>
      </c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94"/>
      <c r="DZ24" s="61">
        <v>910123</v>
      </c>
      <c r="EA24" s="62" t="s">
        <v>166</v>
      </c>
      <c r="EB24" s="6">
        <f t="shared" si="23"/>
        <v>0</v>
      </c>
      <c r="EC24" s="6">
        <f t="shared" si="24"/>
        <v>0</v>
      </c>
      <c r="ED24" s="6">
        <f t="shared" si="25"/>
        <v>0</v>
      </c>
      <c r="EE24" s="50"/>
      <c r="EF24" s="6">
        <f t="shared" si="29"/>
        <v>528</v>
      </c>
      <c r="EG24" s="6">
        <f t="shared" si="16"/>
        <v>528</v>
      </c>
      <c r="EH24" s="50">
        <f t="shared" si="7"/>
        <v>285</v>
      </c>
    </row>
    <row r="25" spans="1:138" ht="11.1" customHeight="1">
      <c r="A25" s="94"/>
      <c r="B25" s="16">
        <v>889928</v>
      </c>
      <c r="C25" s="13" t="s">
        <v>169</v>
      </c>
      <c r="D25" s="12">
        <v>350</v>
      </c>
      <c r="E25" s="12">
        <v>350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00"/>
      <c r="W25" s="16">
        <v>889928</v>
      </c>
      <c r="X25" s="13" t="s">
        <v>169</v>
      </c>
      <c r="Y25" s="66"/>
      <c r="Z25" s="12"/>
      <c r="AA25" s="12"/>
      <c r="AB25" s="12"/>
      <c r="AC25" s="12"/>
      <c r="AD25" s="12"/>
      <c r="AE25" s="12">
        <f>952+1563</f>
        <v>2515</v>
      </c>
      <c r="AF25" s="12">
        <v>2515</v>
      </c>
      <c r="AG25" s="64">
        <v>871</v>
      </c>
      <c r="AH25" s="12"/>
      <c r="AI25" s="12"/>
      <c r="AJ25" s="12"/>
      <c r="AK25" s="70"/>
      <c r="AL25" s="70"/>
      <c r="AM25" s="94"/>
      <c r="AN25" s="16">
        <v>889928</v>
      </c>
      <c r="AO25" s="13" t="s">
        <v>169</v>
      </c>
      <c r="AP25" s="46"/>
      <c r="AQ25" s="8">
        <f t="shared" si="8"/>
        <v>2865</v>
      </c>
      <c r="AR25" s="8">
        <f t="shared" si="9"/>
        <v>2865</v>
      </c>
      <c r="AS25" s="8">
        <f t="shared" si="15"/>
        <v>871</v>
      </c>
      <c r="AT25" s="14"/>
      <c r="AU25" s="42"/>
      <c r="AV25" s="42"/>
      <c r="AW25" s="42"/>
      <c r="AX25" s="42"/>
      <c r="AY25" s="12"/>
      <c r="AZ25" s="12"/>
      <c r="BA25" s="12"/>
      <c r="BB25" s="12"/>
      <c r="BC25" s="94"/>
      <c r="BD25" s="16">
        <v>889928</v>
      </c>
      <c r="BE25" s="13" t="s">
        <v>169</v>
      </c>
      <c r="BF25" s="6"/>
      <c r="BG25" s="6"/>
      <c r="BH25" s="6"/>
      <c r="BI25" s="6"/>
      <c r="BJ25" s="6"/>
      <c r="BK25" s="6"/>
      <c r="BL25" s="6"/>
      <c r="BM25" s="6"/>
      <c r="BN25" s="6"/>
      <c r="BO25" s="6">
        <f t="shared" ref="BO25:BQ27" si="30">SUM(AT25,AW25,AZ25,BF25,BI25,BL25)</f>
        <v>0</v>
      </c>
      <c r="BP25" s="6">
        <f t="shared" si="30"/>
        <v>0</v>
      </c>
      <c r="BQ25" s="6">
        <f t="shared" si="30"/>
        <v>0</v>
      </c>
      <c r="BR25" s="6"/>
      <c r="BS25" s="6">
        <f t="shared" si="20"/>
        <v>2865</v>
      </c>
      <c r="BT25" s="6">
        <f t="shared" si="21"/>
        <v>2865</v>
      </c>
      <c r="BU25" s="50">
        <f t="shared" si="22"/>
        <v>871</v>
      </c>
      <c r="BV25" s="94"/>
      <c r="BW25" s="16">
        <v>889928</v>
      </c>
      <c r="BX25" s="13" t="s">
        <v>169</v>
      </c>
      <c r="BY25" s="6">
        <v>1746</v>
      </c>
      <c r="BZ25" s="6">
        <v>1746</v>
      </c>
      <c r="CA25" s="6">
        <v>1069</v>
      </c>
      <c r="CB25" s="6">
        <v>439</v>
      </c>
      <c r="CC25" s="6">
        <v>439</v>
      </c>
      <c r="CD25" s="6">
        <v>150</v>
      </c>
      <c r="CE25" s="6">
        <v>2825</v>
      </c>
      <c r="CF25" s="6">
        <v>2825</v>
      </c>
      <c r="CG25" s="6">
        <v>1264</v>
      </c>
      <c r="CH25" s="4"/>
      <c r="CI25" s="4"/>
      <c r="CJ25" s="4">
        <v>28</v>
      </c>
      <c r="CK25" s="4"/>
      <c r="CL25" s="4"/>
      <c r="CM25" s="4"/>
      <c r="CN25" s="94"/>
      <c r="CO25" s="16">
        <v>889928</v>
      </c>
      <c r="CP25" s="13" t="s">
        <v>169</v>
      </c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94"/>
      <c r="DH25" s="16">
        <v>889928</v>
      </c>
      <c r="DI25" s="13" t="s">
        <v>169</v>
      </c>
      <c r="DJ25" s="6">
        <f t="shared" si="11"/>
        <v>5010</v>
      </c>
      <c r="DK25" s="6">
        <f t="shared" si="12"/>
        <v>5010</v>
      </c>
      <c r="DL25" s="6">
        <f t="shared" si="13"/>
        <v>2511</v>
      </c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94"/>
      <c r="DZ25" s="16">
        <v>889928</v>
      </c>
      <c r="EA25" s="13" t="s">
        <v>169</v>
      </c>
      <c r="EB25" s="6">
        <f>DM25+DP25+DS25+DV25</f>
        <v>0</v>
      </c>
      <c r="EC25" s="6">
        <f>SUM(DN25,DQ25,DT25,DW25)</f>
        <v>0</v>
      </c>
      <c r="ED25" s="6">
        <f>SUM(DO25,DR25,DU25,DX25)</f>
        <v>0</v>
      </c>
      <c r="EE25" s="50"/>
      <c r="EF25" s="6">
        <f t="shared" si="29"/>
        <v>5010</v>
      </c>
      <c r="EG25" s="6">
        <f>SUM(DK25,EC25)</f>
        <v>5010</v>
      </c>
      <c r="EH25" s="50">
        <f>SUM(DL25,ED25,EE25)</f>
        <v>2511</v>
      </c>
    </row>
    <row r="26" spans="1:138" ht="11.1" customHeight="1">
      <c r="A26" s="94"/>
      <c r="B26" s="16">
        <v>882117</v>
      </c>
      <c r="C26" s="13" t="s">
        <v>192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00"/>
      <c r="W26" s="90">
        <v>882117</v>
      </c>
      <c r="X26" s="13" t="s">
        <v>216</v>
      </c>
      <c r="Y26" s="66"/>
      <c r="Z26" s="12"/>
      <c r="AA26" s="12"/>
      <c r="AB26" s="12"/>
      <c r="AC26" s="12"/>
      <c r="AD26" s="12"/>
      <c r="AE26" s="12"/>
      <c r="AF26" s="12"/>
      <c r="AG26" s="64"/>
      <c r="AH26" s="12"/>
      <c r="AI26" s="12"/>
      <c r="AJ26" s="12"/>
      <c r="AK26" s="70"/>
      <c r="AL26" s="70"/>
      <c r="AM26" s="94"/>
      <c r="AN26" s="16">
        <v>882117</v>
      </c>
      <c r="AO26" s="13" t="s">
        <v>191</v>
      </c>
      <c r="AP26" s="46"/>
      <c r="AQ26" s="8">
        <f t="shared" si="8"/>
        <v>0</v>
      </c>
      <c r="AR26" s="8">
        <f t="shared" si="9"/>
        <v>0</v>
      </c>
      <c r="AS26" s="8">
        <f t="shared" si="15"/>
        <v>0</v>
      </c>
      <c r="AT26" s="14"/>
      <c r="AU26" s="42"/>
      <c r="AV26" s="42"/>
      <c r="AW26" s="42"/>
      <c r="AX26" s="42"/>
      <c r="AY26" s="12"/>
      <c r="AZ26" s="12"/>
      <c r="BA26" s="12"/>
      <c r="BB26" s="12"/>
      <c r="BC26" s="94"/>
      <c r="BD26" s="16">
        <v>882117</v>
      </c>
      <c r="BE26" s="13" t="s">
        <v>190</v>
      </c>
      <c r="BF26" s="6"/>
      <c r="BG26" s="6"/>
      <c r="BH26" s="6"/>
      <c r="BI26" s="6"/>
      <c r="BJ26" s="6"/>
      <c r="BK26" s="6"/>
      <c r="BL26" s="6"/>
      <c r="BM26" s="6"/>
      <c r="BN26" s="6"/>
      <c r="BO26" s="6">
        <f t="shared" si="30"/>
        <v>0</v>
      </c>
      <c r="BP26" s="6">
        <f t="shared" si="30"/>
        <v>0</v>
      </c>
      <c r="BQ26" s="6">
        <f t="shared" si="30"/>
        <v>0</v>
      </c>
      <c r="BR26" s="6"/>
      <c r="BS26" s="6">
        <f t="shared" si="20"/>
        <v>0</v>
      </c>
      <c r="BT26" s="6">
        <f t="shared" si="21"/>
        <v>0</v>
      </c>
      <c r="BU26" s="50">
        <f t="shared" si="22"/>
        <v>0</v>
      </c>
      <c r="BV26" s="94"/>
      <c r="BW26" s="16">
        <v>882117</v>
      </c>
      <c r="BX26" s="13" t="s">
        <v>189</v>
      </c>
      <c r="BY26" s="12"/>
      <c r="BZ26" s="12"/>
      <c r="CA26" s="12"/>
      <c r="CB26" s="12"/>
      <c r="CC26" s="12"/>
      <c r="CD26" s="12"/>
      <c r="CE26" s="12"/>
      <c r="CF26" s="12"/>
      <c r="CG26" s="12"/>
      <c r="CH26" s="13"/>
      <c r="CI26" s="13"/>
      <c r="CJ26" s="13"/>
      <c r="CK26" s="13"/>
      <c r="CL26" s="13"/>
      <c r="CM26" s="13"/>
      <c r="CN26" s="94"/>
      <c r="CO26" s="16">
        <v>882117</v>
      </c>
      <c r="CP26" s="13" t="s">
        <v>185</v>
      </c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94"/>
      <c r="DH26" s="16">
        <v>882117</v>
      </c>
      <c r="DI26" s="13" t="s">
        <v>188</v>
      </c>
      <c r="DJ26" s="6">
        <f t="shared" si="11"/>
        <v>0</v>
      </c>
      <c r="DK26" s="6">
        <f t="shared" si="12"/>
        <v>0</v>
      </c>
      <c r="DL26" s="6">
        <f>SUM(CA26,CD26,CG26,CJ26,CM26,CS26,CV26,CY26,DF26)</f>
        <v>0</v>
      </c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94"/>
      <c r="DZ26" s="16">
        <v>882117</v>
      </c>
      <c r="EA26" s="13" t="s">
        <v>187</v>
      </c>
      <c r="EB26" s="6">
        <f>DM26+DP26+DS26+DV26</f>
        <v>0</v>
      </c>
      <c r="EC26" s="6">
        <f>SUM(DN26,DQ26,DT26,DW26)</f>
        <v>0</v>
      </c>
      <c r="ED26" s="6">
        <f>SUM(DO26,DR26,DU26,DX26)</f>
        <v>0</v>
      </c>
      <c r="EE26" s="50"/>
      <c r="EF26" s="6">
        <f t="shared" si="29"/>
        <v>0</v>
      </c>
      <c r="EG26" s="6">
        <f>SUM(DK26,EC26)</f>
        <v>0</v>
      </c>
      <c r="EH26" s="50">
        <f>SUM(DL26,ED26,EE26)</f>
        <v>0</v>
      </c>
    </row>
    <row r="27" spans="1:138" ht="11.1" customHeight="1">
      <c r="A27" s="94"/>
      <c r="B27" s="16">
        <v>9105021</v>
      </c>
      <c r="C27" s="13" t="s">
        <v>211</v>
      </c>
      <c r="D27" s="12">
        <v>576</v>
      </c>
      <c r="E27" s="12">
        <v>576</v>
      </c>
      <c r="F27" s="12">
        <v>505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00"/>
      <c r="W27" s="90">
        <v>910502</v>
      </c>
      <c r="X27" s="13" t="s">
        <v>211</v>
      </c>
      <c r="Y27" s="66"/>
      <c r="Z27" s="66"/>
      <c r="AA27" s="66"/>
      <c r="AB27" s="66"/>
      <c r="AC27" s="66"/>
      <c r="AD27" s="66"/>
      <c r="AE27" s="66"/>
      <c r="AF27" s="66"/>
      <c r="AG27" s="92"/>
      <c r="AH27" s="66"/>
      <c r="AI27" s="66"/>
      <c r="AJ27" s="66"/>
      <c r="AK27" s="70"/>
      <c r="AL27" s="70"/>
      <c r="AM27" s="94"/>
      <c r="AN27" s="16">
        <v>910502</v>
      </c>
      <c r="AO27" s="13" t="s">
        <v>215</v>
      </c>
      <c r="AP27" s="46"/>
      <c r="AQ27" s="8">
        <f t="shared" si="8"/>
        <v>576</v>
      </c>
      <c r="AR27" s="8">
        <f t="shared" si="9"/>
        <v>576</v>
      </c>
      <c r="AS27" s="8">
        <f t="shared" si="15"/>
        <v>505</v>
      </c>
      <c r="AT27" s="14"/>
      <c r="AU27" s="42"/>
      <c r="AV27" s="42"/>
      <c r="AW27" s="42"/>
      <c r="AX27" s="42"/>
      <c r="AY27" s="12"/>
      <c r="AZ27" s="12"/>
      <c r="BA27" s="12"/>
      <c r="BB27" s="12"/>
      <c r="BC27" s="94"/>
      <c r="BD27" s="16">
        <v>910502</v>
      </c>
      <c r="BE27" s="13" t="s">
        <v>214</v>
      </c>
      <c r="BF27" s="12"/>
      <c r="BG27" s="12"/>
      <c r="BH27" s="12"/>
      <c r="BI27" s="12"/>
      <c r="BJ27" s="12"/>
      <c r="BK27" s="12"/>
      <c r="BL27" s="12"/>
      <c r="BM27" s="12"/>
      <c r="BN27" s="12"/>
      <c r="BO27" s="6">
        <f t="shared" si="30"/>
        <v>0</v>
      </c>
      <c r="BP27" s="6">
        <f t="shared" si="30"/>
        <v>0</v>
      </c>
      <c r="BQ27" s="6">
        <f t="shared" si="30"/>
        <v>0</v>
      </c>
      <c r="BR27" s="12"/>
      <c r="BS27" s="6">
        <f t="shared" si="20"/>
        <v>576</v>
      </c>
      <c r="BT27" s="6">
        <f t="shared" si="21"/>
        <v>576</v>
      </c>
      <c r="BU27" s="50">
        <f t="shared" si="22"/>
        <v>505</v>
      </c>
      <c r="BV27" s="94"/>
      <c r="BW27" s="16">
        <v>910502</v>
      </c>
      <c r="BX27" s="13" t="s">
        <v>211</v>
      </c>
      <c r="BY27" s="12"/>
      <c r="BZ27" s="12"/>
      <c r="CA27" s="12"/>
      <c r="CB27" s="12"/>
      <c r="CC27" s="12"/>
      <c r="CD27" s="12"/>
      <c r="CE27" s="12">
        <v>1194</v>
      </c>
      <c r="CF27" s="12">
        <v>1194</v>
      </c>
      <c r="CG27" s="12">
        <v>520</v>
      </c>
      <c r="CH27" s="13"/>
      <c r="CI27" s="13"/>
      <c r="CJ27" s="13"/>
      <c r="CK27" s="13"/>
      <c r="CL27" s="13"/>
      <c r="CM27" s="13"/>
      <c r="CN27" s="94"/>
      <c r="CO27" s="16">
        <v>910502</v>
      </c>
      <c r="CP27" s="13" t="s">
        <v>212</v>
      </c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94"/>
      <c r="DH27" s="16">
        <v>910502</v>
      </c>
      <c r="DI27" s="13" t="s">
        <v>213</v>
      </c>
      <c r="DJ27" s="6">
        <f t="shared" si="11"/>
        <v>1194</v>
      </c>
      <c r="DK27" s="6">
        <f t="shared" si="12"/>
        <v>1194</v>
      </c>
      <c r="DL27" s="6">
        <f>SUM(CA27,CD27,CG27,CJ27,CM27,CS27,CV27,CY27,DF27)</f>
        <v>520</v>
      </c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94"/>
      <c r="DZ27" s="16">
        <v>910502</v>
      </c>
      <c r="EA27" s="13" t="s">
        <v>213</v>
      </c>
      <c r="EB27" s="6">
        <f>DM27+DP27+DS27+DV27</f>
        <v>0</v>
      </c>
      <c r="EC27" s="6">
        <f t="shared" ref="EC27:ED29" si="31">SUM(DN27,DQ27,DT27,DW27)</f>
        <v>0</v>
      </c>
      <c r="ED27" s="6">
        <f t="shared" si="31"/>
        <v>0</v>
      </c>
      <c r="EE27" s="64"/>
      <c r="EF27" s="6">
        <f t="shared" si="29"/>
        <v>1194</v>
      </c>
      <c r="EG27" s="6">
        <f>SUM(DK27,EC27)</f>
        <v>1194</v>
      </c>
      <c r="EH27" s="50">
        <f>SUM(DL27,ED27,EE27)</f>
        <v>520</v>
      </c>
    </row>
    <row r="28" spans="1:138" ht="11.1" customHeight="1">
      <c r="A28" s="94"/>
      <c r="B28" s="16"/>
      <c r="C28" s="13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00"/>
      <c r="W28" s="90"/>
      <c r="X28" s="13"/>
      <c r="Y28" s="66"/>
      <c r="Z28" s="66"/>
      <c r="AA28" s="66"/>
      <c r="AB28" s="66"/>
      <c r="AC28" s="66"/>
      <c r="AD28" s="66"/>
      <c r="AE28" s="66"/>
      <c r="AF28" s="66"/>
      <c r="AG28" s="92"/>
      <c r="AH28" s="66"/>
      <c r="AI28" s="66"/>
      <c r="AJ28" s="66"/>
      <c r="AK28" s="70"/>
      <c r="AL28" s="70"/>
      <c r="AM28" s="94"/>
      <c r="AN28" s="16"/>
      <c r="AO28" s="13"/>
      <c r="AP28" s="46"/>
      <c r="AQ28" s="42"/>
      <c r="AR28" s="42"/>
      <c r="AS28" s="42"/>
      <c r="AT28" s="14"/>
      <c r="AU28" s="42"/>
      <c r="AV28" s="42"/>
      <c r="AW28" s="42"/>
      <c r="AX28" s="42"/>
      <c r="AY28" s="12"/>
      <c r="AZ28" s="12"/>
      <c r="BA28" s="12"/>
      <c r="BB28" s="12"/>
      <c r="BC28" s="94"/>
      <c r="BD28" s="16"/>
      <c r="BE28" s="13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64"/>
      <c r="BV28" s="94"/>
      <c r="BW28" s="16">
        <v>960302</v>
      </c>
      <c r="BX28" s="13" t="s">
        <v>194</v>
      </c>
      <c r="BY28" s="12"/>
      <c r="BZ28" s="12"/>
      <c r="CA28" s="12"/>
      <c r="CB28" s="12"/>
      <c r="CC28" s="12"/>
      <c r="CD28" s="12"/>
      <c r="CE28" s="12">
        <v>457</v>
      </c>
      <c r="CF28" s="12">
        <v>457</v>
      </c>
      <c r="CG28" s="12">
        <v>34</v>
      </c>
      <c r="CH28" s="13"/>
      <c r="CI28" s="13"/>
      <c r="CJ28" s="13"/>
      <c r="CK28" s="13"/>
      <c r="CL28" s="13"/>
      <c r="CM28" s="13"/>
      <c r="CN28" s="94"/>
      <c r="CO28" s="16">
        <v>960302</v>
      </c>
      <c r="CP28" s="13" t="s">
        <v>194</v>
      </c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94"/>
      <c r="DH28" s="16">
        <v>960302</v>
      </c>
      <c r="DI28" s="13" t="s">
        <v>194</v>
      </c>
      <c r="DJ28" s="6">
        <f t="shared" si="11"/>
        <v>457</v>
      </c>
      <c r="DK28" s="6">
        <f t="shared" si="12"/>
        <v>457</v>
      </c>
      <c r="DL28" s="6">
        <f>SUM(CA28,CD28,CG28,CJ28,CM28,CS28,CV28,CY28,DF28)</f>
        <v>34</v>
      </c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94"/>
      <c r="DZ28" s="16">
        <v>960302</v>
      </c>
      <c r="EA28" s="13" t="s">
        <v>194</v>
      </c>
      <c r="EB28" s="6">
        <f>DM28+DP28+DS28+DV28</f>
        <v>0</v>
      </c>
      <c r="EC28" s="6">
        <f t="shared" si="31"/>
        <v>0</v>
      </c>
      <c r="ED28" s="6">
        <f t="shared" si="31"/>
        <v>0</v>
      </c>
      <c r="EE28" s="64"/>
      <c r="EF28" s="6">
        <f t="shared" si="29"/>
        <v>457</v>
      </c>
      <c r="EG28" s="6">
        <f>SUM(DK28,EC28)</f>
        <v>457</v>
      </c>
      <c r="EH28" s="50">
        <f>SUM(DL28,ED28,EE28)</f>
        <v>34</v>
      </c>
    </row>
    <row r="29" spans="1:138" ht="11.1" customHeight="1">
      <c r="A29" s="94"/>
      <c r="B29" s="16"/>
      <c r="C29" s="13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00"/>
      <c r="W29" s="90"/>
      <c r="X29" s="13"/>
      <c r="Y29" s="66"/>
      <c r="Z29" s="66"/>
      <c r="AA29" s="66"/>
      <c r="AB29" s="66"/>
      <c r="AC29" s="66"/>
      <c r="AD29" s="66"/>
      <c r="AE29" s="66"/>
      <c r="AF29" s="66"/>
      <c r="AG29" s="92"/>
      <c r="AH29" s="66"/>
      <c r="AI29" s="66"/>
      <c r="AJ29" s="66"/>
      <c r="AK29" s="70"/>
      <c r="AL29" s="70"/>
      <c r="AM29" s="94"/>
      <c r="AN29" s="16"/>
      <c r="AO29" s="13"/>
      <c r="AP29" s="46"/>
      <c r="AQ29" s="42"/>
      <c r="AR29" s="42"/>
      <c r="AS29" s="42"/>
      <c r="AT29" s="14"/>
      <c r="AU29" s="42"/>
      <c r="AV29" s="42"/>
      <c r="AW29" s="42"/>
      <c r="AX29" s="42"/>
      <c r="AY29" s="12"/>
      <c r="AZ29" s="12"/>
      <c r="BA29" s="12"/>
      <c r="BB29" s="12"/>
      <c r="BC29" s="94"/>
      <c r="BD29" s="16"/>
      <c r="BE29" s="13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64"/>
      <c r="BV29" s="94"/>
      <c r="BW29" s="16">
        <v>841907</v>
      </c>
      <c r="BX29" s="13" t="s">
        <v>195</v>
      </c>
      <c r="BY29" s="12"/>
      <c r="BZ29" s="12"/>
      <c r="CA29" s="12"/>
      <c r="CB29" s="12"/>
      <c r="CC29" s="12"/>
      <c r="CD29" s="12"/>
      <c r="CE29" s="12"/>
      <c r="CF29" s="12"/>
      <c r="CG29" s="12"/>
      <c r="CH29" s="13"/>
      <c r="CI29" s="13"/>
      <c r="CJ29" s="13"/>
      <c r="CK29" s="13"/>
      <c r="CL29" s="13"/>
      <c r="CM29" s="13"/>
      <c r="CN29" s="94"/>
      <c r="CO29" s="16">
        <v>841907</v>
      </c>
      <c r="CP29" s="13" t="s">
        <v>195</v>
      </c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94"/>
      <c r="DH29" s="16">
        <v>841907</v>
      </c>
      <c r="DI29" s="13" t="s">
        <v>195</v>
      </c>
      <c r="DJ29" s="6">
        <f t="shared" si="11"/>
        <v>0</v>
      </c>
      <c r="DK29" s="6">
        <f t="shared" si="12"/>
        <v>0</v>
      </c>
      <c r="DL29" s="6">
        <f t="shared" si="13"/>
        <v>0</v>
      </c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94"/>
      <c r="DZ29" s="16">
        <v>841907</v>
      </c>
      <c r="EA29" s="13" t="s">
        <v>195</v>
      </c>
      <c r="EB29" s="6">
        <f>DM29+DP29+DS29+DV29</f>
        <v>0</v>
      </c>
      <c r="EC29" s="6">
        <f t="shared" si="31"/>
        <v>0</v>
      </c>
      <c r="ED29" s="6">
        <f t="shared" si="31"/>
        <v>0</v>
      </c>
      <c r="EE29" s="64"/>
      <c r="EF29" s="6">
        <f t="shared" si="29"/>
        <v>0</v>
      </c>
      <c r="EG29" s="6">
        <f>SUM(DK29,EC29)</f>
        <v>0</v>
      </c>
      <c r="EH29" s="50">
        <f>SUM(DL29,ED29,EE29)</f>
        <v>0</v>
      </c>
    </row>
    <row r="30" spans="1:138" ht="11.1" customHeight="1" thickBot="1">
      <c r="A30" s="95"/>
      <c r="B30" s="96" t="s">
        <v>183</v>
      </c>
      <c r="C30" s="97"/>
      <c r="D30" s="7">
        <f>SUM(D27:D29,D8:D26)</f>
        <v>1856</v>
      </c>
      <c r="E30" s="7">
        <f>SUM(E27:E29,E8:E26)</f>
        <v>1856</v>
      </c>
      <c r="F30" s="7">
        <f>SUM(F8:F28)</f>
        <v>821</v>
      </c>
      <c r="G30" s="7">
        <f t="shared" ref="G30:U30" si="32">SUM(G8:G26)</f>
        <v>350</v>
      </c>
      <c r="H30" s="7">
        <f t="shared" si="32"/>
        <v>350</v>
      </c>
      <c r="I30" s="7">
        <f t="shared" si="32"/>
        <v>376</v>
      </c>
      <c r="J30" s="7">
        <f t="shared" si="32"/>
        <v>320</v>
      </c>
      <c r="K30" s="7">
        <f t="shared" si="32"/>
        <v>320</v>
      </c>
      <c r="L30" s="7">
        <f t="shared" si="32"/>
        <v>191</v>
      </c>
      <c r="M30" s="7">
        <f t="shared" si="32"/>
        <v>0</v>
      </c>
      <c r="N30" s="7">
        <f t="shared" si="32"/>
        <v>0</v>
      </c>
      <c r="O30" s="7">
        <f t="shared" si="32"/>
        <v>0</v>
      </c>
      <c r="P30" s="7">
        <f t="shared" si="32"/>
        <v>0</v>
      </c>
      <c r="Q30" s="7">
        <f t="shared" si="32"/>
        <v>0</v>
      </c>
      <c r="R30" s="7">
        <f t="shared" si="32"/>
        <v>0</v>
      </c>
      <c r="S30" s="7">
        <f t="shared" si="32"/>
        <v>0</v>
      </c>
      <c r="T30" s="7">
        <f t="shared" si="32"/>
        <v>0</v>
      </c>
      <c r="U30" s="7">
        <f t="shared" si="32"/>
        <v>0</v>
      </c>
      <c r="V30" s="101"/>
      <c r="W30" s="96" t="s">
        <v>7</v>
      </c>
      <c r="X30" s="97"/>
      <c r="Y30" s="67">
        <f t="shared" ref="Y30:AL30" si="33">SUM(Y8:Y26)</f>
        <v>4325</v>
      </c>
      <c r="Z30" s="67">
        <f t="shared" si="33"/>
        <v>4325</v>
      </c>
      <c r="AA30" s="67">
        <f>SUM(AA26,AA18:AA21)</f>
        <v>4642</v>
      </c>
      <c r="AB30" s="67">
        <f t="shared" si="33"/>
        <v>21681</v>
      </c>
      <c r="AC30" s="67">
        <f t="shared" si="33"/>
        <v>20440</v>
      </c>
      <c r="AD30" s="67">
        <f t="shared" si="33"/>
        <v>11440</v>
      </c>
      <c r="AE30" s="67">
        <f t="shared" si="33"/>
        <v>2515</v>
      </c>
      <c r="AF30" s="67">
        <f t="shared" si="33"/>
        <v>2515</v>
      </c>
      <c r="AG30" s="67">
        <f t="shared" si="33"/>
        <v>1131</v>
      </c>
      <c r="AH30" s="67">
        <f t="shared" si="33"/>
        <v>0</v>
      </c>
      <c r="AI30" s="67">
        <f t="shared" si="33"/>
        <v>0</v>
      </c>
      <c r="AJ30" s="67">
        <f t="shared" si="33"/>
        <v>0</v>
      </c>
      <c r="AK30" s="67">
        <f t="shared" si="33"/>
        <v>1808</v>
      </c>
      <c r="AL30" s="67">
        <f t="shared" si="33"/>
        <v>1808</v>
      </c>
      <c r="AM30" s="95"/>
      <c r="AN30" s="96" t="s">
        <v>7</v>
      </c>
      <c r="AO30" s="97"/>
      <c r="AP30" s="45">
        <f t="shared" ref="AP30:BB30" si="34">SUM(AP8:AP26)</f>
        <v>0</v>
      </c>
      <c r="AQ30" s="45">
        <f>SUM(AQ8:AQ29)</f>
        <v>32855</v>
      </c>
      <c r="AR30" s="45">
        <f>SUM(AR8:AR29)</f>
        <v>31614</v>
      </c>
      <c r="AS30" s="45">
        <f>SUM(AS8:AS28)</f>
        <v>18601</v>
      </c>
      <c r="AT30" s="45">
        <f t="shared" si="34"/>
        <v>0</v>
      </c>
      <c r="AU30" s="45">
        <f t="shared" si="34"/>
        <v>0</v>
      </c>
      <c r="AV30" s="45">
        <f t="shared" si="34"/>
        <v>0</v>
      </c>
      <c r="AW30" s="45">
        <f t="shared" si="34"/>
        <v>0</v>
      </c>
      <c r="AX30" s="45">
        <f t="shared" si="34"/>
        <v>0</v>
      </c>
      <c r="AY30" s="45">
        <f t="shared" si="34"/>
        <v>0</v>
      </c>
      <c r="AZ30" s="45">
        <f t="shared" si="34"/>
        <v>0</v>
      </c>
      <c r="BA30" s="45">
        <f t="shared" si="34"/>
        <v>0</v>
      </c>
      <c r="BB30" s="45">
        <f t="shared" si="34"/>
        <v>0</v>
      </c>
      <c r="BC30" s="95"/>
      <c r="BD30" s="96" t="s">
        <v>7</v>
      </c>
      <c r="BE30" s="97"/>
      <c r="BF30" s="7">
        <f t="shared" ref="BF30:BR30" si="35">SUM(BF8:BF26)</f>
        <v>0</v>
      </c>
      <c r="BG30" s="7">
        <f t="shared" si="35"/>
        <v>0</v>
      </c>
      <c r="BH30" s="7">
        <f t="shared" si="35"/>
        <v>0</v>
      </c>
      <c r="BI30" s="7">
        <f t="shared" si="35"/>
        <v>0</v>
      </c>
      <c r="BJ30" s="7">
        <f t="shared" si="35"/>
        <v>0</v>
      </c>
      <c r="BK30" s="7">
        <f t="shared" si="35"/>
        <v>0</v>
      </c>
      <c r="BL30" s="7">
        <f t="shared" si="35"/>
        <v>0</v>
      </c>
      <c r="BM30" s="7">
        <f t="shared" si="35"/>
        <v>0</v>
      </c>
      <c r="BN30" s="7">
        <f t="shared" si="35"/>
        <v>0</v>
      </c>
      <c r="BO30" s="7">
        <f t="shared" si="35"/>
        <v>0</v>
      </c>
      <c r="BP30" s="7">
        <f t="shared" si="35"/>
        <v>0</v>
      </c>
      <c r="BQ30" s="7">
        <f t="shared" si="35"/>
        <v>0</v>
      </c>
      <c r="BR30" s="7">
        <f t="shared" si="35"/>
        <v>-185</v>
      </c>
      <c r="BS30" s="7">
        <f>SUM(BS8:BS28)</f>
        <v>32855</v>
      </c>
      <c r="BT30" s="7">
        <f>SUM(BT8:BT29)</f>
        <v>31614</v>
      </c>
      <c r="BU30" s="7">
        <f>SUM(BU8:BU27)</f>
        <v>18416</v>
      </c>
      <c r="BV30" s="95"/>
      <c r="BW30" s="96" t="s">
        <v>7</v>
      </c>
      <c r="BX30" s="97"/>
      <c r="BY30" s="7">
        <f t="shared" ref="BY30:CM30" si="36">SUM(BY8:BY26)</f>
        <v>9029</v>
      </c>
      <c r="BZ30" s="7">
        <f t="shared" si="36"/>
        <v>7788</v>
      </c>
      <c r="CA30" s="7">
        <f t="shared" si="36"/>
        <v>4866</v>
      </c>
      <c r="CB30" s="7">
        <f t="shared" si="36"/>
        <v>1885</v>
      </c>
      <c r="CC30" s="7">
        <f t="shared" si="36"/>
        <v>1885</v>
      </c>
      <c r="CD30" s="7">
        <f t="shared" si="36"/>
        <v>898</v>
      </c>
      <c r="CE30" s="7">
        <f>SUM(CE8:CE28)</f>
        <v>8957</v>
      </c>
      <c r="CF30" s="7">
        <f>SUM(CF8:CF28)</f>
        <v>8957</v>
      </c>
      <c r="CG30" s="7">
        <f>SUM(CG8:CG28)</f>
        <v>3647</v>
      </c>
      <c r="CH30" s="7">
        <f>SUM(CH29,CH8:CH28)</f>
        <v>5236</v>
      </c>
      <c r="CI30" s="7">
        <f t="shared" si="36"/>
        <v>5236</v>
      </c>
      <c r="CJ30" s="7">
        <f t="shared" si="36"/>
        <v>2829</v>
      </c>
      <c r="CK30" s="7">
        <f t="shared" si="36"/>
        <v>0</v>
      </c>
      <c r="CL30" s="7">
        <f t="shared" si="36"/>
        <v>0</v>
      </c>
      <c r="CM30" s="7">
        <f t="shared" si="36"/>
        <v>0</v>
      </c>
      <c r="CN30" s="95"/>
      <c r="CO30" s="96" t="s">
        <v>7</v>
      </c>
      <c r="CP30" s="97"/>
      <c r="CQ30" s="7">
        <f t="shared" ref="CQ30:DF30" si="37">SUM(CQ8:CQ26)</f>
        <v>152</v>
      </c>
      <c r="CR30" s="7">
        <f t="shared" si="37"/>
        <v>152</v>
      </c>
      <c r="CS30" s="7">
        <f t="shared" si="37"/>
        <v>73</v>
      </c>
      <c r="CT30" s="7">
        <f t="shared" si="37"/>
        <v>0</v>
      </c>
      <c r="CU30" s="7">
        <f>SUM(CU26,CU10:CU24)</f>
        <v>0</v>
      </c>
      <c r="CV30" s="7">
        <f t="shared" si="37"/>
        <v>0</v>
      </c>
      <c r="CW30" s="7">
        <f t="shared" si="37"/>
        <v>7596</v>
      </c>
      <c r="CX30" s="7">
        <f t="shared" si="37"/>
        <v>7596</v>
      </c>
      <c r="CY30" s="7">
        <f t="shared" si="37"/>
        <v>4668</v>
      </c>
      <c r="CZ30" s="7">
        <f t="shared" si="37"/>
        <v>0</v>
      </c>
      <c r="DA30" s="7">
        <f t="shared" si="37"/>
        <v>0</v>
      </c>
      <c r="DB30" s="7">
        <f t="shared" si="37"/>
        <v>0</v>
      </c>
      <c r="DC30" s="7">
        <f t="shared" si="37"/>
        <v>0</v>
      </c>
      <c r="DD30" s="7">
        <f t="shared" si="37"/>
        <v>0</v>
      </c>
      <c r="DE30" s="7">
        <f t="shared" si="37"/>
        <v>0</v>
      </c>
      <c r="DF30" s="7">
        <f t="shared" si="37"/>
        <v>0</v>
      </c>
      <c r="DG30" s="95"/>
      <c r="DH30" s="96" t="s">
        <v>7</v>
      </c>
      <c r="DI30" s="97"/>
      <c r="DJ30" s="7">
        <f>SUM(DJ8:DJ29)</f>
        <v>32855</v>
      </c>
      <c r="DK30" s="7">
        <f>SUM(DK8:DK29)</f>
        <v>31614</v>
      </c>
      <c r="DL30" s="7">
        <f>SUM(DL8:DL29)</f>
        <v>16981</v>
      </c>
      <c r="DM30" s="7">
        <f t="shared" ref="DM30:DX30" si="38">SUM(DM8:DM26)</f>
        <v>0</v>
      </c>
      <c r="DN30" s="7">
        <f t="shared" si="38"/>
        <v>0</v>
      </c>
      <c r="DO30" s="7">
        <f t="shared" si="38"/>
        <v>0</v>
      </c>
      <c r="DP30" s="7">
        <f t="shared" si="38"/>
        <v>0</v>
      </c>
      <c r="DQ30" s="7">
        <f t="shared" si="38"/>
        <v>0</v>
      </c>
      <c r="DR30" s="7">
        <f t="shared" si="38"/>
        <v>0</v>
      </c>
      <c r="DS30" s="7">
        <f t="shared" si="38"/>
        <v>0</v>
      </c>
      <c r="DT30" s="7">
        <f t="shared" si="38"/>
        <v>0</v>
      </c>
      <c r="DU30" s="7">
        <f t="shared" si="38"/>
        <v>270</v>
      </c>
      <c r="DV30" s="7">
        <f t="shared" si="38"/>
        <v>0</v>
      </c>
      <c r="DW30" s="7">
        <f t="shared" si="38"/>
        <v>0</v>
      </c>
      <c r="DX30" s="7">
        <f t="shared" si="38"/>
        <v>0</v>
      </c>
      <c r="DY30" s="95"/>
      <c r="DZ30" s="96" t="s">
        <v>7</v>
      </c>
      <c r="EA30" s="97"/>
      <c r="EB30" s="7">
        <f>SUM(EB8:EB26)</f>
        <v>0</v>
      </c>
      <c r="EC30" s="7">
        <f>SUM(EC8:EC26)</f>
        <v>0</v>
      </c>
      <c r="ED30" s="7">
        <f>SUM(ED8:ED26)</f>
        <v>270</v>
      </c>
      <c r="EE30" s="7">
        <f>SUM(EE8:EE26)</f>
        <v>-1</v>
      </c>
      <c r="EF30" s="7">
        <f>SUM(EF8:EF29)</f>
        <v>32855</v>
      </c>
      <c r="EG30" s="7">
        <f>SUM(EG8:EG29)</f>
        <v>31614</v>
      </c>
      <c r="EH30" s="7">
        <f>SUM(EH8:EH29)</f>
        <v>17250</v>
      </c>
    </row>
    <row r="31" spans="1:138" ht="11.1" customHeight="1"/>
    <row r="32" spans="1:138" ht="11.1" customHeight="1"/>
    <row r="33" spans="24:140" ht="11.1" customHeight="1"/>
    <row r="34" spans="24:140" ht="11.1" customHeight="1">
      <c r="AH34" s="49"/>
    </row>
    <row r="35" spans="24:140">
      <c r="X35" s="11"/>
      <c r="Y35" s="11"/>
      <c r="Z35" s="21"/>
      <c r="AA35" s="21"/>
      <c r="AB35" s="21"/>
      <c r="AC35" s="21"/>
      <c r="EG35" s="11"/>
      <c r="EH35" s="11"/>
      <c r="EI35" s="21"/>
      <c r="EJ35" s="21"/>
    </row>
    <row r="36" spans="24:140">
      <c r="X36" s="11"/>
      <c r="Y36" s="11"/>
      <c r="Z36" s="21"/>
      <c r="AA36" s="21"/>
      <c r="AB36" s="21"/>
      <c r="AC36" s="21"/>
      <c r="EE36" s="11"/>
      <c r="EF36" s="11"/>
      <c r="EG36" s="11"/>
      <c r="EH36" s="11"/>
      <c r="EI36" s="21"/>
      <c r="EJ36" s="21"/>
    </row>
    <row r="37" spans="24:140">
      <c r="X37" s="11"/>
      <c r="Y37" s="11"/>
      <c r="Z37" s="21"/>
      <c r="AA37" s="21"/>
      <c r="AB37" s="21"/>
      <c r="AC37" s="21"/>
      <c r="EE37" s="11"/>
      <c r="EF37" s="11"/>
      <c r="EG37" s="21"/>
      <c r="EH37" s="21"/>
      <c r="EI37" s="21"/>
      <c r="EJ37" s="21"/>
    </row>
    <row r="38" spans="24:140">
      <c r="X38" s="11"/>
      <c r="Y38" s="11"/>
      <c r="Z38" s="21"/>
      <c r="AA38" s="21"/>
      <c r="AB38" s="21"/>
      <c r="AC38" s="21"/>
      <c r="EE38" s="11"/>
      <c r="EF38" s="11"/>
    </row>
    <row r="39" spans="24:140">
      <c r="X39" s="11"/>
      <c r="Y39" s="11"/>
      <c r="Z39" s="21"/>
      <c r="AA39" s="21"/>
      <c r="AB39" s="21"/>
      <c r="AC39" s="21"/>
      <c r="EA39" s="11"/>
    </row>
    <row r="40" spans="24:140">
      <c r="X40" s="73"/>
      <c r="Y40" s="73"/>
      <c r="Z40" s="21"/>
      <c r="AA40" s="21"/>
      <c r="AB40" s="21"/>
      <c r="AC40" s="21"/>
    </row>
    <row r="41" spans="24:140">
      <c r="X41" s="73"/>
      <c r="Y41" s="73"/>
      <c r="Z41" s="21"/>
      <c r="AA41" s="21"/>
      <c r="AB41" s="21"/>
      <c r="AC41" s="21"/>
    </row>
    <row r="42" spans="24:140">
      <c r="X42" s="11"/>
      <c r="Y42" s="11"/>
      <c r="Z42" s="21"/>
      <c r="AA42" s="21"/>
      <c r="AB42" s="21"/>
      <c r="AC42" s="21"/>
    </row>
    <row r="43" spans="24:140">
      <c r="X43" s="11"/>
      <c r="Y43" s="11"/>
      <c r="Z43" s="21"/>
      <c r="AA43" s="21"/>
      <c r="AB43" s="21"/>
      <c r="AC43" s="21"/>
    </row>
    <row r="44" spans="24:140">
      <c r="X44" s="11"/>
      <c r="Y44" s="11"/>
      <c r="Z44" s="21"/>
      <c r="AA44" s="21"/>
      <c r="AB44" s="21"/>
      <c r="AC44" s="21"/>
    </row>
    <row r="45" spans="24:140">
      <c r="X45" s="11"/>
      <c r="Y45" s="11"/>
      <c r="Z45" s="21"/>
      <c r="AA45" s="21"/>
      <c r="AB45" s="21"/>
      <c r="AC45" s="21"/>
    </row>
    <row r="46" spans="24:140">
      <c r="X46" s="11"/>
      <c r="Y46" s="11"/>
      <c r="Z46" s="21"/>
      <c r="AA46" s="21"/>
      <c r="AB46" s="21"/>
      <c r="AC46" s="21"/>
    </row>
    <row r="47" spans="24:140">
      <c r="X47" s="11"/>
      <c r="Y47" s="11"/>
      <c r="Z47" s="21"/>
      <c r="AA47" s="21"/>
      <c r="AB47" s="21"/>
      <c r="AC47" s="21"/>
    </row>
    <row r="48" spans="24:140">
      <c r="X48" s="73"/>
      <c r="Y48" s="73"/>
      <c r="Z48" s="21"/>
      <c r="AA48" s="21"/>
      <c r="AB48" s="21"/>
      <c r="AC48" s="21"/>
    </row>
    <row r="49" spans="24:29">
      <c r="X49" s="11"/>
      <c r="Y49" s="11"/>
      <c r="Z49" s="21"/>
      <c r="AA49" s="21"/>
      <c r="AB49" s="21"/>
      <c r="AC49" s="21"/>
    </row>
    <row r="50" spans="24:29">
      <c r="X50" s="73"/>
      <c r="Y50" s="73"/>
      <c r="Z50" s="21"/>
      <c r="AA50" s="21"/>
      <c r="AB50" s="21"/>
      <c r="AC50" s="21"/>
    </row>
    <row r="51" spans="24:29">
      <c r="X51" s="11"/>
      <c r="Y51" s="11"/>
      <c r="Z51" s="21"/>
      <c r="AA51" s="21"/>
      <c r="AB51" s="21"/>
      <c r="AC51" s="21"/>
    </row>
    <row r="52" spans="24:29">
      <c r="X52" s="11"/>
      <c r="Y52" s="11"/>
      <c r="Z52" s="21"/>
      <c r="AA52" s="21"/>
      <c r="AB52" s="21"/>
      <c r="AC52" s="21"/>
    </row>
    <row r="53" spans="24:29">
      <c r="X53" s="11"/>
      <c r="Y53" s="11"/>
      <c r="Z53" s="21"/>
      <c r="AA53" s="21"/>
      <c r="AB53" s="21"/>
      <c r="AC53" s="21"/>
    </row>
    <row r="54" spans="24:29">
      <c r="X54" s="11"/>
      <c r="Y54" s="11"/>
      <c r="Z54" s="21"/>
      <c r="AA54" s="21"/>
      <c r="AB54" s="21"/>
      <c r="AC54" s="21"/>
    </row>
    <row r="55" spans="24:29">
      <c r="X55" s="21"/>
      <c r="Y55" s="21"/>
      <c r="Z55" s="21"/>
      <c r="AA55" s="21"/>
      <c r="AB55" s="21"/>
      <c r="AC55" s="21"/>
    </row>
    <row r="56" spans="24:29">
      <c r="X56" s="21"/>
      <c r="Y56" s="21"/>
      <c r="Z56" s="21"/>
      <c r="AA56" s="21"/>
      <c r="AB56" s="21"/>
      <c r="AC56" s="21"/>
    </row>
    <row r="57" spans="24:29">
      <c r="X57" s="21"/>
      <c r="Y57" s="21"/>
      <c r="Z57" s="21"/>
      <c r="AA57" s="21"/>
      <c r="AB57" s="21"/>
      <c r="AC57" s="21"/>
    </row>
  </sheetData>
  <mergeCells count="113">
    <mergeCell ref="AW5:AY5"/>
    <mergeCell ref="AQ5:AS6"/>
    <mergeCell ref="AW6:AY6"/>
    <mergeCell ref="Y5:AG5"/>
    <mergeCell ref="AT5:AV5"/>
    <mergeCell ref="AN4:AO7"/>
    <mergeCell ref="AK5:AL6"/>
    <mergeCell ref="Y6:AA6"/>
    <mergeCell ref="AT6:AV6"/>
    <mergeCell ref="M6:O6"/>
    <mergeCell ref="A8:A30"/>
    <mergeCell ref="J6:L6"/>
    <mergeCell ref="P6:R6"/>
    <mergeCell ref="D4:U4"/>
    <mergeCell ref="V4:V7"/>
    <mergeCell ref="A4:A7"/>
    <mergeCell ref="B4:C7"/>
    <mergeCell ref="S6:U6"/>
    <mergeCell ref="D5:F6"/>
    <mergeCell ref="G6:I6"/>
    <mergeCell ref="BI5:BK6"/>
    <mergeCell ref="BL5:BN6"/>
    <mergeCell ref="BF5:BH6"/>
    <mergeCell ref="AP4:AS4"/>
    <mergeCell ref="AZ5:BB6"/>
    <mergeCell ref="BD4:BE7"/>
    <mergeCell ref="BC4:BC7"/>
    <mergeCell ref="AP5:AP6"/>
    <mergeCell ref="AT4:BB4"/>
    <mergeCell ref="CO4:CP7"/>
    <mergeCell ref="BV4:BV7"/>
    <mergeCell ref="BO5:BQ6"/>
    <mergeCell ref="BW4:BX7"/>
    <mergeCell ref="BF4:BQ4"/>
    <mergeCell ref="BS4:BU6"/>
    <mergeCell ref="CB5:CD6"/>
    <mergeCell ref="CE5:CG6"/>
    <mergeCell ref="BY5:CA6"/>
    <mergeCell ref="BR4:BR6"/>
    <mergeCell ref="CH6:CJ6"/>
    <mergeCell ref="CK6:CM6"/>
    <mergeCell ref="CH5:CM5"/>
    <mergeCell ref="BY4:CM4"/>
    <mergeCell ref="CQ4:DF4"/>
    <mergeCell ref="CT5:CV6"/>
    <mergeCell ref="CW5:CY6"/>
    <mergeCell ref="DB5:DC6"/>
    <mergeCell ref="CZ5:DA6"/>
    <mergeCell ref="CN4:CN7"/>
    <mergeCell ref="DH30:DI30"/>
    <mergeCell ref="CQ5:CS5"/>
    <mergeCell ref="CQ6:CS6"/>
    <mergeCell ref="DD5:DF6"/>
    <mergeCell ref="DZ30:EA30"/>
    <mergeCell ref="DY4:DY7"/>
    <mergeCell ref="DM4:DX4"/>
    <mergeCell ref="DS5:DU6"/>
    <mergeCell ref="DP5:DR6"/>
    <mergeCell ref="DV5:DX6"/>
    <mergeCell ref="DM5:DO6"/>
    <mergeCell ref="DJ4:DL4"/>
    <mergeCell ref="EE4:EE6"/>
    <mergeCell ref="DY8:DY30"/>
    <mergeCell ref="DY2:EN2"/>
    <mergeCell ref="DZ4:EA7"/>
    <mergeCell ref="EB4:ED4"/>
    <mergeCell ref="EB5:ED6"/>
    <mergeCell ref="EF4:EH6"/>
    <mergeCell ref="DV3:DX3"/>
    <mergeCell ref="DY1:EL1"/>
    <mergeCell ref="BC1:BU1"/>
    <mergeCell ref="BV1:CL1"/>
    <mergeCell ref="CN1:DE1"/>
    <mergeCell ref="DG1:DW1"/>
    <mergeCell ref="DJ5:DL6"/>
    <mergeCell ref="DG4:DG7"/>
    <mergeCell ref="DH4:DI7"/>
    <mergeCell ref="BV2:CM2"/>
    <mergeCell ref="DD3:DF3"/>
    <mergeCell ref="A1:T1"/>
    <mergeCell ref="V1:AK1"/>
    <mergeCell ref="AM1:BA1"/>
    <mergeCell ref="P5:U5"/>
    <mergeCell ref="AM4:AM7"/>
    <mergeCell ref="G5:O5"/>
    <mergeCell ref="W4:X7"/>
    <mergeCell ref="AE6:AG6"/>
    <mergeCell ref="AH5:AJ6"/>
    <mergeCell ref="AB6:AD6"/>
    <mergeCell ref="V2:AL2"/>
    <mergeCell ref="AM2:BB2"/>
    <mergeCell ref="AZ3:BB3"/>
    <mergeCell ref="S3:U3"/>
    <mergeCell ref="AJ3:AL3"/>
    <mergeCell ref="A2:T2"/>
    <mergeCell ref="DG2:DX2"/>
    <mergeCell ref="CN2:DF2"/>
    <mergeCell ref="BS3:BU3"/>
    <mergeCell ref="BC2:BU2"/>
    <mergeCell ref="B30:C30"/>
    <mergeCell ref="AN30:AO30"/>
    <mergeCell ref="V8:V30"/>
    <mergeCell ref="AM8:AM30"/>
    <mergeCell ref="CK3:CM3"/>
    <mergeCell ref="Y4:AL4"/>
    <mergeCell ref="BV8:BV30"/>
    <mergeCell ref="CN8:CN30"/>
    <mergeCell ref="DG8:DG30"/>
    <mergeCell ref="CO30:CP30"/>
    <mergeCell ref="BW30:BX30"/>
    <mergeCell ref="W30:X30"/>
    <mergeCell ref="BD30:BE30"/>
    <mergeCell ref="BC8:BC30"/>
  </mergeCells>
  <phoneticPr fontId="0" type="noConversion"/>
  <pageMargins left="0.78740157480314965" right="0.78740157480314965" top="0.19685039370078741" bottom="0.19685039370078741" header="0.51181102362204722" footer="0.51181102362204722"/>
  <pageSetup paperSize="9" scale="88" orientation="landscape" verticalDpi="72" r:id="rId1"/>
  <headerFooter alignWithMargins="0"/>
  <rowBreaks count="1" manualBreakCount="1">
    <brk id="30" max="143" man="1"/>
  </rowBreaks>
  <colBreaks count="7" manualBreakCount="7">
    <brk id="21" max="27" man="1"/>
    <brk id="38" max="27" man="1"/>
    <brk id="54" max="27" man="1"/>
    <brk id="73" max="27" man="1"/>
    <brk id="91" max="27" man="1"/>
    <brk id="110" max="27" man="1"/>
    <brk id="128" max="27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P42"/>
  <sheetViews>
    <sheetView workbookViewId="0">
      <selection activeCell="D39" sqref="D39:N39"/>
    </sheetView>
  </sheetViews>
  <sheetFormatPr defaultRowHeight="12.75"/>
  <cols>
    <col min="1" max="1" width="3.85546875" customWidth="1"/>
    <col min="2" max="2" width="30.7109375" customWidth="1"/>
    <col min="3" max="3" width="7" customWidth="1"/>
    <col min="4" max="4" width="6.7109375" customWidth="1"/>
    <col min="5" max="5" width="6.85546875" customWidth="1"/>
    <col min="6" max="7" width="6.5703125" customWidth="1"/>
    <col min="8" max="8" width="6.85546875" customWidth="1"/>
    <col min="9" max="10" width="6.7109375" customWidth="1"/>
    <col min="11" max="11" width="6.5703125" customWidth="1"/>
    <col min="12" max="13" width="6.7109375" customWidth="1"/>
    <col min="14" max="14" width="6" customWidth="1"/>
    <col min="15" max="15" width="6.85546875" customWidth="1"/>
    <col min="16" max="16" width="8.28515625" customWidth="1"/>
  </cols>
  <sheetData>
    <row r="1" spans="1:16">
      <c r="A1" s="153" t="s">
        <v>217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2" spans="1:16" ht="11.1" customHeight="1">
      <c r="B2" s="98" t="s">
        <v>207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152"/>
      <c r="P2" s="152"/>
    </row>
    <row r="3" spans="1:16" ht="11.1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5" t="s">
        <v>79</v>
      </c>
    </row>
    <row r="4" spans="1:16" ht="11.1" customHeight="1">
      <c r="A4" s="3" t="s">
        <v>156</v>
      </c>
      <c r="B4" s="15" t="s">
        <v>58</v>
      </c>
      <c r="C4" s="4">
        <v>2013</v>
      </c>
      <c r="D4" s="4" t="s">
        <v>80</v>
      </c>
      <c r="E4" s="4" t="s">
        <v>81</v>
      </c>
      <c r="F4" s="4" t="s">
        <v>82</v>
      </c>
      <c r="G4" s="4" t="s">
        <v>83</v>
      </c>
      <c r="H4" s="4" t="s">
        <v>84</v>
      </c>
      <c r="I4" s="4" t="s">
        <v>85</v>
      </c>
      <c r="J4" s="4" t="s">
        <v>86</v>
      </c>
      <c r="K4" s="4" t="s">
        <v>123</v>
      </c>
      <c r="L4" s="4" t="s">
        <v>124</v>
      </c>
      <c r="M4" s="4" t="s">
        <v>87</v>
      </c>
      <c r="N4" s="4" t="s">
        <v>125</v>
      </c>
      <c r="O4" s="4" t="s">
        <v>88</v>
      </c>
      <c r="P4" s="4" t="s">
        <v>89</v>
      </c>
    </row>
    <row r="5" spans="1:16" ht="11.1" customHeight="1">
      <c r="A5" s="3"/>
      <c r="B5" s="15"/>
      <c r="C5" s="4"/>
      <c r="D5" s="4">
        <v>1</v>
      </c>
      <c r="E5" s="4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4">
        <v>8</v>
      </c>
      <c r="L5" s="4">
        <v>9</v>
      </c>
      <c r="M5" s="4">
        <v>10</v>
      </c>
      <c r="N5" s="4">
        <v>11</v>
      </c>
      <c r="O5" s="4">
        <v>12</v>
      </c>
      <c r="P5" s="43" t="s">
        <v>157</v>
      </c>
    </row>
    <row r="6" spans="1:16" ht="11.1" customHeight="1">
      <c r="A6" s="3"/>
      <c r="B6" s="15" t="s">
        <v>90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6">
        <f>SUM(D6:O6)</f>
        <v>0</v>
      </c>
    </row>
    <row r="7" spans="1:16" ht="11.1" customHeight="1">
      <c r="A7" s="3" t="s">
        <v>2</v>
      </c>
      <c r="B7" s="15" t="s">
        <v>91</v>
      </c>
      <c r="C7" s="6">
        <v>1856</v>
      </c>
      <c r="D7" s="6">
        <f>C7/12</f>
        <v>154.66666666666666</v>
      </c>
      <c r="E7" s="6">
        <v>155</v>
      </c>
      <c r="F7" s="6">
        <v>155</v>
      </c>
      <c r="G7" s="6">
        <v>155</v>
      </c>
      <c r="H7" s="6">
        <v>155</v>
      </c>
      <c r="I7" s="6">
        <v>155</v>
      </c>
      <c r="J7" s="6">
        <v>155</v>
      </c>
      <c r="K7" s="6">
        <v>155</v>
      </c>
      <c r="L7" s="6">
        <v>155</v>
      </c>
      <c r="M7" s="6">
        <v>155</v>
      </c>
      <c r="N7" s="6">
        <v>155</v>
      </c>
      <c r="O7" s="6">
        <v>151</v>
      </c>
      <c r="P7" s="6">
        <f t="shared" ref="P7:P23" si="0">SUM(D7:O7)</f>
        <v>1855.6666666666665</v>
      </c>
    </row>
    <row r="8" spans="1:16" ht="11.1" customHeight="1">
      <c r="A8" s="3" t="s">
        <v>8</v>
      </c>
      <c r="B8" s="15" t="s">
        <v>196</v>
      </c>
      <c r="C8" s="6">
        <v>670</v>
      </c>
      <c r="D8" s="6">
        <v>10</v>
      </c>
      <c r="E8" s="6">
        <v>10</v>
      </c>
      <c r="F8" s="6">
        <v>250</v>
      </c>
      <c r="G8" s="6">
        <v>20</v>
      </c>
      <c r="H8" s="6">
        <v>20</v>
      </c>
      <c r="I8" s="6">
        <v>20</v>
      </c>
      <c r="J8" s="6">
        <v>20</v>
      </c>
      <c r="K8" s="6">
        <v>20</v>
      </c>
      <c r="L8" s="6">
        <v>250</v>
      </c>
      <c r="M8" s="6">
        <v>20</v>
      </c>
      <c r="N8" s="6">
        <v>15</v>
      </c>
      <c r="O8" s="6">
        <v>15</v>
      </c>
      <c r="P8" s="6">
        <f t="shared" si="0"/>
        <v>670</v>
      </c>
    </row>
    <row r="9" spans="1:16" ht="11.1" customHeight="1">
      <c r="A9" s="3"/>
      <c r="B9" s="15" t="s">
        <v>92</v>
      </c>
      <c r="C9" s="6">
        <v>350</v>
      </c>
      <c r="D9" s="6">
        <v>10</v>
      </c>
      <c r="E9" s="6">
        <v>10</v>
      </c>
      <c r="F9" s="6">
        <v>125</v>
      </c>
      <c r="G9" s="6">
        <v>10</v>
      </c>
      <c r="H9" s="6">
        <v>10</v>
      </c>
      <c r="I9" s="6">
        <v>10</v>
      </c>
      <c r="J9" s="6">
        <v>10</v>
      </c>
      <c r="K9" s="6">
        <v>10</v>
      </c>
      <c r="L9" s="6">
        <v>125</v>
      </c>
      <c r="M9" s="6">
        <v>10</v>
      </c>
      <c r="N9" s="6">
        <v>10</v>
      </c>
      <c r="O9" s="6">
        <v>10</v>
      </c>
      <c r="P9" s="6">
        <f t="shared" si="0"/>
        <v>350</v>
      </c>
    </row>
    <row r="10" spans="1:16" ht="11.1" customHeight="1">
      <c r="A10" s="3" t="s">
        <v>9</v>
      </c>
      <c r="B10" s="15" t="s">
        <v>93</v>
      </c>
      <c r="C10" s="4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>
        <f t="shared" si="0"/>
        <v>0</v>
      </c>
    </row>
    <row r="11" spans="1:16" ht="11.1" customHeight="1">
      <c r="A11" s="3" t="s">
        <v>59</v>
      </c>
      <c r="B11" s="15" t="s">
        <v>94</v>
      </c>
      <c r="C11" s="6">
        <v>21401</v>
      </c>
      <c r="D11" s="6">
        <f>C11/12</f>
        <v>1783.4166666666667</v>
      </c>
      <c r="E11" s="6">
        <v>1783</v>
      </c>
      <c r="F11" s="6">
        <v>1783</v>
      </c>
      <c r="G11" s="6">
        <v>1783</v>
      </c>
      <c r="H11" s="6">
        <v>1783</v>
      </c>
      <c r="I11" s="6">
        <v>1783</v>
      </c>
      <c r="J11" s="6">
        <v>1783</v>
      </c>
      <c r="K11" s="6">
        <v>1783</v>
      </c>
      <c r="L11" s="6">
        <v>1783</v>
      </c>
      <c r="M11" s="6">
        <v>1784</v>
      </c>
      <c r="N11" s="6">
        <v>1785</v>
      </c>
      <c r="O11" s="6">
        <v>1785</v>
      </c>
      <c r="P11" s="6">
        <f t="shared" si="0"/>
        <v>21401.416666666668</v>
      </c>
    </row>
    <row r="12" spans="1:16" ht="11.1" customHeight="1">
      <c r="A12" s="3"/>
      <c r="B12" s="15" t="s">
        <v>95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>
        <f t="shared" si="0"/>
        <v>0</v>
      </c>
    </row>
    <row r="13" spans="1:16" ht="11.1" customHeight="1">
      <c r="A13" s="3" t="s">
        <v>60</v>
      </c>
      <c r="B13" s="15" t="s">
        <v>96</v>
      </c>
      <c r="C13" s="6">
        <v>7120</v>
      </c>
      <c r="D13" s="6">
        <f>7120/12</f>
        <v>593.33333333333337</v>
      </c>
      <c r="E13" s="6">
        <v>593</v>
      </c>
      <c r="F13" s="6">
        <v>593</v>
      </c>
      <c r="G13" s="6">
        <v>593</v>
      </c>
      <c r="H13" s="6">
        <v>593</v>
      </c>
      <c r="I13" s="6">
        <v>593</v>
      </c>
      <c r="J13" s="6">
        <v>593</v>
      </c>
      <c r="K13" s="6">
        <v>593</v>
      </c>
      <c r="L13" s="6">
        <v>594</v>
      </c>
      <c r="M13" s="6">
        <v>594</v>
      </c>
      <c r="N13" s="6">
        <v>594</v>
      </c>
      <c r="O13" s="6">
        <v>594</v>
      </c>
      <c r="P13" s="6">
        <f t="shared" si="0"/>
        <v>7120.3333333333339</v>
      </c>
    </row>
    <row r="14" spans="1:16" ht="11.1" customHeight="1">
      <c r="A14" s="3"/>
      <c r="B14" s="15" t="s">
        <v>97</v>
      </c>
      <c r="C14" s="6">
        <v>7120</v>
      </c>
      <c r="D14" s="6">
        <f>7120/12</f>
        <v>593.33333333333337</v>
      </c>
      <c r="E14" s="6">
        <v>593</v>
      </c>
      <c r="F14" s="6">
        <v>593</v>
      </c>
      <c r="G14" s="6">
        <v>593</v>
      </c>
      <c r="H14" s="6">
        <v>593</v>
      </c>
      <c r="I14" s="6">
        <v>593</v>
      </c>
      <c r="J14" s="6">
        <v>593</v>
      </c>
      <c r="K14" s="6">
        <v>593</v>
      </c>
      <c r="L14" s="6">
        <v>594</v>
      </c>
      <c r="M14" s="6">
        <v>594</v>
      </c>
      <c r="N14" s="6">
        <v>594</v>
      </c>
      <c r="O14" s="6">
        <v>594</v>
      </c>
      <c r="P14" s="6">
        <f t="shared" si="0"/>
        <v>7120.3333333333339</v>
      </c>
    </row>
    <row r="15" spans="1:16" ht="11.1" customHeight="1">
      <c r="A15" s="3"/>
      <c r="B15" s="15" t="s">
        <v>98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>
        <f t="shared" si="0"/>
        <v>0</v>
      </c>
    </row>
    <row r="16" spans="1:16" ht="11.1" customHeight="1">
      <c r="A16" s="3" t="s">
        <v>61</v>
      </c>
      <c r="B16" s="15" t="s">
        <v>99</v>
      </c>
      <c r="C16" s="6">
        <v>1808</v>
      </c>
      <c r="D16" s="6">
        <f>1808/12</f>
        <v>150.66666666666666</v>
      </c>
      <c r="E16" s="6">
        <v>151</v>
      </c>
      <c r="F16" s="6">
        <v>151</v>
      </c>
      <c r="G16" s="6">
        <v>151</v>
      </c>
      <c r="H16" s="6">
        <v>151</v>
      </c>
      <c r="I16" s="6">
        <v>151</v>
      </c>
      <c r="J16" s="6">
        <v>151</v>
      </c>
      <c r="K16" s="6">
        <v>150</v>
      </c>
      <c r="L16" s="6">
        <v>151</v>
      </c>
      <c r="M16" s="6">
        <v>150</v>
      </c>
      <c r="N16" s="6">
        <v>150</v>
      </c>
      <c r="O16" s="6">
        <v>150</v>
      </c>
      <c r="P16" s="6">
        <f t="shared" si="0"/>
        <v>1807.6666666666665</v>
      </c>
    </row>
    <row r="17" spans="1:16" ht="11.1" customHeight="1">
      <c r="A17" s="3"/>
      <c r="B17" s="15" t="s">
        <v>120</v>
      </c>
      <c r="C17" s="4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>
        <f t="shared" si="0"/>
        <v>0</v>
      </c>
    </row>
    <row r="18" spans="1:16" ht="11.1" customHeight="1">
      <c r="A18" s="3"/>
      <c r="B18" s="15" t="s">
        <v>122</v>
      </c>
      <c r="C18" s="6">
        <v>1808</v>
      </c>
      <c r="D18" s="6">
        <f>1808/12</f>
        <v>150.66666666666666</v>
      </c>
      <c r="E18" s="6">
        <v>151</v>
      </c>
      <c r="F18" s="6">
        <v>151</v>
      </c>
      <c r="G18" s="6">
        <v>151</v>
      </c>
      <c r="H18" s="6">
        <v>151</v>
      </c>
      <c r="I18" s="6">
        <v>151</v>
      </c>
      <c r="J18" s="6">
        <v>151</v>
      </c>
      <c r="K18" s="6">
        <v>150</v>
      </c>
      <c r="L18" s="6">
        <v>151</v>
      </c>
      <c r="M18" s="6">
        <v>150</v>
      </c>
      <c r="N18" s="6">
        <v>150</v>
      </c>
      <c r="O18" s="6">
        <v>150</v>
      </c>
      <c r="P18" s="6">
        <f t="shared" si="0"/>
        <v>1807.6666666666665</v>
      </c>
    </row>
    <row r="19" spans="1:16" ht="11.1" customHeight="1">
      <c r="A19" s="3" t="s">
        <v>62</v>
      </c>
      <c r="B19" s="15" t="s">
        <v>100</v>
      </c>
      <c r="C19" s="6">
        <f>C7+C8+C10+C11+C13+C16</f>
        <v>32855</v>
      </c>
      <c r="D19" s="6">
        <f t="shared" ref="D19:O19" si="1">D7+D8+D10+D11+D13+D16</f>
        <v>2692.0833333333335</v>
      </c>
      <c r="E19" s="6">
        <f t="shared" si="1"/>
        <v>2692</v>
      </c>
      <c r="F19" s="6">
        <f t="shared" si="1"/>
        <v>2932</v>
      </c>
      <c r="G19" s="6">
        <f t="shared" si="1"/>
        <v>2702</v>
      </c>
      <c r="H19" s="6">
        <f t="shared" si="1"/>
        <v>2702</v>
      </c>
      <c r="I19" s="6">
        <f t="shared" si="1"/>
        <v>2702</v>
      </c>
      <c r="J19" s="6">
        <f t="shared" si="1"/>
        <v>2702</v>
      </c>
      <c r="K19" s="6">
        <f t="shared" si="1"/>
        <v>2701</v>
      </c>
      <c r="L19" s="6">
        <f t="shared" si="1"/>
        <v>2933</v>
      </c>
      <c r="M19" s="6">
        <f t="shared" si="1"/>
        <v>2703</v>
      </c>
      <c r="N19" s="6">
        <f t="shared" si="1"/>
        <v>2699</v>
      </c>
      <c r="O19" s="6">
        <f t="shared" si="1"/>
        <v>2695</v>
      </c>
      <c r="P19" s="6">
        <f t="shared" si="0"/>
        <v>32855.083333333336</v>
      </c>
    </row>
    <row r="20" spans="1:16" ht="11.1" customHeight="1">
      <c r="A20" s="3" t="s">
        <v>63</v>
      </c>
      <c r="B20" s="15" t="s">
        <v>101</v>
      </c>
      <c r="C20" s="6">
        <f>C21+C22+C23</f>
        <v>0</v>
      </c>
      <c r="D20" s="6">
        <f t="shared" ref="D20:O20" si="2">D21+D22+D23</f>
        <v>0</v>
      </c>
      <c r="E20" s="6">
        <f t="shared" si="2"/>
        <v>0</v>
      </c>
      <c r="F20" s="6">
        <f t="shared" si="2"/>
        <v>0</v>
      </c>
      <c r="G20" s="6">
        <f t="shared" si="2"/>
        <v>0</v>
      </c>
      <c r="H20" s="6">
        <f t="shared" si="2"/>
        <v>0</v>
      </c>
      <c r="I20" s="6">
        <f t="shared" si="2"/>
        <v>0</v>
      </c>
      <c r="J20" s="6">
        <f t="shared" si="2"/>
        <v>0</v>
      </c>
      <c r="K20" s="6">
        <f t="shared" si="2"/>
        <v>0</v>
      </c>
      <c r="L20" s="6">
        <f t="shared" si="2"/>
        <v>0</v>
      </c>
      <c r="M20" s="6">
        <f t="shared" si="2"/>
        <v>0</v>
      </c>
      <c r="N20" s="6">
        <f t="shared" si="2"/>
        <v>0</v>
      </c>
      <c r="O20" s="6">
        <f t="shared" si="2"/>
        <v>0</v>
      </c>
      <c r="P20" s="6">
        <f t="shared" si="0"/>
        <v>0</v>
      </c>
    </row>
    <row r="21" spans="1:16" ht="11.1" customHeight="1">
      <c r="A21" s="3"/>
      <c r="B21" s="15" t="s">
        <v>102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>
        <f t="shared" si="0"/>
        <v>0</v>
      </c>
    </row>
    <row r="22" spans="1:16" ht="11.1" customHeight="1">
      <c r="A22" s="3"/>
      <c r="B22" s="15" t="s">
        <v>103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>
        <f t="shared" si="0"/>
        <v>0</v>
      </c>
    </row>
    <row r="23" spans="1:16" ht="11.1" customHeight="1" thickBot="1">
      <c r="A23" s="3"/>
      <c r="B23" s="16" t="s">
        <v>104</v>
      </c>
      <c r="C23" s="13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6">
        <f t="shared" si="0"/>
        <v>0</v>
      </c>
    </row>
    <row r="24" spans="1:16" ht="11.1" customHeight="1" thickBot="1">
      <c r="A24" s="3" t="s">
        <v>64</v>
      </c>
      <c r="B24" s="44" t="s">
        <v>105</v>
      </c>
      <c r="C24" s="26">
        <f>SUM(C19+C20)</f>
        <v>32855</v>
      </c>
      <c r="D24" s="26">
        <f t="shared" ref="D24:P24" si="3">SUM(D19+D20)</f>
        <v>2692.0833333333335</v>
      </c>
      <c r="E24" s="26">
        <f t="shared" si="3"/>
        <v>2692</v>
      </c>
      <c r="F24" s="26">
        <f t="shared" si="3"/>
        <v>2932</v>
      </c>
      <c r="G24" s="26">
        <f t="shared" si="3"/>
        <v>2702</v>
      </c>
      <c r="H24" s="26">
        <f t="shared" si="3"/>
        <v>2702</v>
      </c>
      <c r="I24" s="26">
        <f t="shared" si="3"/>
        <v>2702</v>
      </c>
      <c r="J24" s="26">
        <f t="shared" si="3"/>
        <v>2702</v>
      </c>
      <c r="K24" s="26">
        <f t="shared" si="3"/>
        <v>2701</v>
      </c>
      <c r="L24" s="26">
        <f t="shared" si="3"/>
        <v>2933</v>
      </c>
      <c r="M24" s="26">
        <f t="shared" si="3"/>
        <v>2703</v>
      </c>
      <c r="N24" s="26">
        <f t="shared" si="3"/>
        <v>2699</v>
      </c>
      <c r="O24" s="26">
        <f t="shared" si="3"/>
        <v>2695</v>
      </c>
      <c r="P24" s="26">
        <f t="shared" si="3"/>
        <v>32855.083333333336</v>
      </c>
    </row>
    <row r="25" spans="1:16" ht="11.1" customHeight="1">
      <c r="A25" s="3"/>
      <c r="B25" s="17" t="s">
        <v>106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1.1" customHeight="1">
      <c r="A26" s="3" t="s">
        <v>65</v>
      </c>
      <c r="B26" s="15" t="s">
        <v>107</v>
      </c>
      <c r="C26" s="6">
        <v>9029</v>
      </c>
      <c r="D26" s="6">
        <f>C26/12</f>
        <v>752.41666666666663</v>
      </c>
      <c r="E26" s="6">
        <v>752</v>
      </c>
      <c r="F26" s="6">
        <v>752</v>
      </c>
      <c r="G26" s="6">
        <v>752</v>
      </c>
      <c r="H26" s="6">
        <v>752</v>
      </c>
      <c r="I26" s="6">
        <v>752</v>
      </c>
      <c r="J26" s="6">
        <v>752</v>
      </c>
      <c r="K26" s="6">
        <v>752</v>
      </c>
      <c r="L26" s="6">
        <v>752</v>
      </c>
      <c r="M26" s="6">
        <v>752</v>
      </c>
      <c r="N26" s="6">
        <v>757</v>
      </c>
      <c r="O26" s="6">
        <v>752</v>
      </c>
      <c r="P26" s="6">
        <f>SUM(D26:O26)</f>
        <v>9029.4166666666661</v>
      </c>
    </row>
    <row r="27" spans="1:16" ht="11.1" customHeight="1">
      <c r="A27" s="3" t="s">
        <v>66</v>
      </c>
      <c r="B27" s="15" t="s">
        <v>108</v>
      </c>
      <c r="C27" s="6">
        <v>1885</v>
      </c>
      <c r="D27" s="6">
        <f>C27/12</f>
        <v>157.08333333333334</v>
      </c>
      <c r="E27" s="6">
        <v>157</v>
      </c>
      <c r="F27" s="6">
        <v>157</v>
      </c>
      <c r="G27" s="6">
        <v>157</v>
      </c>
      <c r="H27" s="6">
        <v>157</v>
      </c>
      <c r="I27" s="6">
        <v>157</v>
      </c>
      <c r="J27" s="6">
        <v>157</v>
      </c>
      <c r="K27" s="6">
        <v>157</v>
      </c>
      <c r="L27" s="6">
        <v>157</v>
      </c>
      <c r="M27" s="6">
        <v>157</v>
      </c>
      <c r="N27" s="6">
        <v>157</v>
      </c>
      <c r="O27" s="6">
        <v>158</v>
      </c>
      <c r="P27" s="6">
        <f t="shared" ref="P27:P41" si="4">SUM(D27:O27)</f>
        <v>1885.0833333333335</v>
      </c>
    </row>
    <row r="28" spans="1:16" ht="11.1" customHeight="1">
      <c r="A28" s="3" t="s">
        <v>67</v>
      </c>
      <c r="B28" s="15" t="s">
        <v>109</v>
      </c>
      <c r="C28" s="6">
        <v>8957</v>
      </c>
      <c r="D28" s="6">
        <f>C28/12</f>
        <v>746.41666666666663</v>
      </c>
      <c r="E28" s="6">
        <v>746</v>
      </c>
      <c r="F28" s="6">
        <v>746</v>
      </c>
      <c r="G28" s="6">
        <v>746</v>
      </c>
      <c r="H28" s="6">
        <v>746</v>
      </c>
      <c r="I28" s="6">
        <v>746</v>
      </c>
      <c r="J28" s="6">
        <v>746</v>
      </c>
      <c r="K28" s="6">
        <v>746</v>
      </c>
      <c r="L28" s="6">
        <v>746</v>
      </c>
      <c r="M28" s="6">
        <v>748</v>
      </c>
      <c r="N28" s="6">
        <v>748</v>
      </c>
      <c r="O28" s="6">
        <v>747</v>
      </c>
      <c r="P28" s="6">
        <f t="shared" si="4"/>
        <v>8957.4166666666661</v>
      </c>
    </row>
    <row r="29" spans="1:16" ht="11.1" customHeight="1">
      <c r="A29" s="3" t="s">
        <v>68</v>
      </c>
      <c r="B29" s="15" t="s">
        <v>110</v>
      </c>
      <c r="C29" s="6">
        <v>7596</v>
      </c>
      <c r="D29" s="6">
        <f>C29/12</f>
        <v>633</v>
      </c>
      <c r="E29" s="6">
        <v>633</v>
      </c>
      <c r="F29" s="6">
        <v>633</v>
      </c>
      <c r="G29" s="6">
        <v>633</v>
      </c>
      <c r="H29" s="6">
        <v>633</v>
      </c>
      <c r="I29" s="6">
        <v>633</v>
      </c>
      <c r="J29" s="6">
        <v>633</v>
      </c>
      <c r="K29" s="6">
        <v>633</v>
      </c>
      <c r="L29" s="6">
        <v>633</v>
      </c>
      <c r="M29" s="6">
        <v>633</v>
      </c>
      <c r="N29" s="6">
        <v>633</v>
      </c>
      <c r="O29" s="6">
        <v>633</v>
      </c>
      <c r="P29" s="6">
        <f t="shared" si="4"/>
        <v>7596</v>
      </c>
    </row>
    <row r="30" spans="1:16" ht="11.1" customHeight="1">
      <c r="A30" s="3" t="s">
        <v>69</v>
      </c>
      <c r="B30" s="15" t="s">
        <v>111</v>
      </c>
      <c r="C30" s="6">
        <v>5388</v>
      </c>
      <c r="D30" s="6">
        <f>C30/12</f>
        <v>449</v>
      </c>
      <c r="E30" s="6">
        <v>449</v>
      </c>
      <c r="F30" s="6">
        <v>449</v>
      </c>
      <c r="G30" s="6">
        <v>449</v>
      </c>
      <c r="H30" s="6">
        <v>449</v>
      </c>
      <c r="I30" s="6">
        <v>449</v>
      </c>
      <c r="J30" s="6">
        <v>449</v>
      </c>
      <c r="K30" s="6">
        <v>449</v>
      </c>
      <c r="L30" s="6">
        <v>449</v>
      </c>
      <c r="M30" s="6">
        <v>449</v>
      </c>
      <c r="N30" s="6">
        <v>449</v>
      </c>
      <c r="O30" s="6">
        <v>449</v>
      </c>
      <c r="P30" s="6">
        <f t="shared" si="4"/>
        <v>5388</v>
      </c>
    </row>
    <row r="31" spans="1:16" ht="11.1" customHeight="1">
      <c r="A31" s="3" t="s">
        <v>70</v>
      </c>
      <c r="B31" s="15" t="s">
        <v>198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>
        <f t="shared" si="4"/>
        <v>0</v>
      </c>
    </row>
    <row r="32" spans="1:16" ht="11.1" customHeight="1">
      <c r="A32" s="3" t="s">
        <v>71</v>
      </c>
      <c r="B32" s="15" t="s">
        <v>112</v>
      </c>
      <c r="C32" s="6">
        <f t="shared" ref="C32:H32" si="5">SUM(C26:C31)</f>
        <v>32855</v>
      </c>
      <c r="D32" s="6">
        <f t="shared" si="5"/>
        <v>2737.9166666666665</v>
      </c>
      <c r="E32" s="6">
        <f t="shared" si="5"/>
        <v>2737</v>
      </c>
      <c r="F32" s="6">
        <f t="shared" si="5"/>
        <v>2737</v>
      </c>
      <c r="G32" s="6">
        <f t="shared" si="5"/>
        <v>2737</v>
      </c>
      <c r="H32" s="6">
        <f t="shared" si="5"/>
        <v>2737</v>
      </c>
      <c r="I32" s="6">
        <f t="shared" ref="I32:N32" si="6">SUM(I26:I31)</f>
        <v>2737</v>
      </c>
      <c r="J32" s="6">
        <f t="shared" si="6"/>
        <v>2737</v>
      </c>
      <c r="K32" s="6">
        <f t="shared" si="6"/>
        <v>2737</v>
      </c>
      <c r="L32" s="6">
        <f t="shared" si="6"/>
        <v>2737</v>
      </c>
      <c r="M32" s="6">
        <f t="shared" si="6"/>
        <v>2739</v>
      </c>
      <c r="N32" s="6">
        <f t="shared" si="6"/>
        <v>2744</v>
      </c>
      <c r="O32" s="6">
        <f>SUM( O26:O30)</f>
        <v>2739</v>
      </c>
      <c r="P32" s="6">
        <v>32855</v>
      </c>
    </row>
    <row r="33" spans="1:16" ht="11.1" customHeight="1">
      <c r="A33" s="3" t="s">
        <v>72</v>
      </c>
      <c r="B33" s="15" t="s">
        <v>113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>
        <f t="shared" si="4"/>
        <v>0</v>
      </c>
    </row>
    <row r="34" spans="1:16" ht="11.1" customHeight="1">
      <c r="A34" s="3" t="s">
        <v>73</v>
      </c>
      <c r="B34" s="15" t="s">
        <v>114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>
        <f t="shared" si="4"/>
        <v>0</v>
      </c>
    </row>
    <row r="35" spans="1:16" ht="11.1" customHeight="1">
      <c r="A35" s="3" t="s">
        <v>74</v>
      </c>
      <c r="B35" s="15" t="s">
        <v>78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>
        <f t="shared" si="4"/>
        <v>0</v>
      </c>
    </row>
    <row r="36" spans="1:16" ht="11.1" customHeight="1">
      <c r="A36" s="3" t="s">
        <v>75</v>
      </c>
      <c r="B36" s="15" t="s">
        <v>115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>
        <f t="shared" si="4"/>
        <v>0</v>
      </c>
    </row>
    <row r="37" spans="1:16" ht="11.1" customHeight="1">
      <c r="A37" s="3" t="s">
        <v>76</v>
      </c>
      <c r="B37" s="15" t="s">
        <v>116</v>
      </c>
      <c r="C37" s="6">
        <f>C33+C34+C35+C36</f>
        <v>0</v>
      </c>
      <c r="D37" s="6">
        <f t="shared" ref="D37:O37" si="7">D33+D34+D35+D36</f>
        <v>0</v>
      </c>
      <c r="E37" s="6">
        <f t="shared" si="7"/>
        <v>0</v>
      </c>
      <c r="F37" s="6">
        <f t="shared" si="7"/>
        <v>0</v>
      </c>
      <c r="G37" s="6">
        <f t="shared" si="7"/>
        <v>0</v>
      </c>
      <c r="H37" s="6">
        <f t="shared" si="7"/>
        <v>0</v>
      </c>
      <c r="I37" s="6">
        <f t="shared" si="7"/>
        <v>0</v>
      </c>
      <c r="J37" s="6">
        <f t="shared" si="7"/>
        <v>0</v>
      </c>
      <c r="K37" s="6">
        <f t="shared" si="7"/>
        <v>0</v>
      </c>
      <c r="L37" s="6">
        <f t="shared" si="7"/>
        <v>0</v>
      </c>
      <c r="M37" s="6">
        <f t="shared" si="7"/>
        <v>0</v>
      </c>
      <c r="N37" s="6">
        <f t="shared" si="7"/>
        <v>0</v>
      </c>
      <c r="O37" s="6">
        <f t="shared" si="7"/>
        <v>0</v>
      </c>
      <c r="P37" s="6">
        <f t="shared" si="4"/>
        <v>0</v>
      </c>
    </row>
    <row r="38" spans="1:16" ht="11.1" customHeight="1">
      <c r="A38" s="3" t="s">
        <v>77</v>
      </c>
      <c r="B38" s="15" t="s">
        <v>117</v>
      </c>
      <c r="C38" s="6">
        <f>C32+C37</f>
        <v>32855</v>
      </c>
      <c r="D38" s="6">
        <f t="shared" ref="D38:O38" si="8">D32+D37</f>
        <v>2737.9166666666665</v>
      </c>
      <c r="E38" s="6">
        <f t="shared" si="8"/>
        <v>2737</v>
      </c>
      <c r="F38" s="6">
        <f t="shared" si="8"/>
        <v>2737</v>
      </c>
      <c r="G38" s="6">
        <f t="shared" si="8"/>
        <v>2737</v>
      </c>
      <c r="H38" s="6">
        <f t="shared" si="8"/>
        <v>2737</v>
      </c>
      <c r="I38" s="6">
        <f t="shared" si="8"/>
        <v>2737</v>
      </c>
      <c r="J38" s="6">
        <f t="shared" si="8"/>
        <v>2737</v>
      </c>
      <c r="K38" s="6">
        <f t="shared" si="8"/>
        <v>2737</v>
      </c>
      <c r="L38" s="6">
        <f t="shared" si="8"/>
        <v>2737</v>
      </c>
      <c r="M38" s="6">
        <f t="shared" si="8"/>
        <v>2739</v>
      </c>
      <c r="N38" s="6">
        <f t="shared" si="8"/>
        <v>2744</v>
      </c>
      <c r="O38" s="6">
        <f t="shared" si="8"/>
        <v>2739</v>
      </c>
      <c r="P38" s="6">
        <f>SUM(P32)</f>
        <v>32855</v>
      </c>
    </row>
    <row r="39" spans="1:16" ht="11.1" customHeight="1">
      <c r="A39" s="3" t="s">
        <v>197</v>
      </c>
      <c r="B39" s="15" t="s">
        <v>121</v>
      </c>
      <c r="C39" s="6"/>
      <c r="D39" s="6">
        <f>D40+D41</f>
        <v>0</v>
      </c>
      <c r="E39" s="6">
        <f t="shared" ref="E39:N39" si="9">E40+E41</f>
        <v>0</v>
      </c>
      <c r="F39" s="6">
        <f t="shared" si="9"/>
        <v>0</v>
      </c>
      <c r="G39" s="6">
        <f t="shared" si="9"/>
        <v>0</v>
      </c>
      <c r="H39" s="6">
        <f t="shared" si="9"/>
        <v>0</v>
      </c>
      <c r="I39" s="6">
        <f t="shared" si="9"/>
        <v>0</v>
      </c>
      <c r="J39" s="6">
        <f t="shared" si="9"/>
        <v>0</v>
      </c>
      <c r="K39" s="6">
        <f t="shared" si="9"/>
        <v>0</v>
      </c>
      <c r="L39" s="6">
        <f t="shared" si="9"/>
        <v>0</v>
      </c>
      <c r="M39" s="6">
        <f t="shared" si="9"/>
        <v>0</v>
      </c>
      <c r="N39" s="6">
        <f t="shared" si="9"/>
        <v>0</v>
      </c>
      <c r="O39" s="6"/>
      <c r="P39" s="6">
        <f t="shared" si="4"/>
        <v>0</v>
      </c>
    </row>
    <row r="40" spans="1:16" ht="11.1" customHeight="1">
      <c r="A40" s="3"/>
      <c r="B40" s="15" t="s">
        <v>118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>
        <f t="shared" si="4"/>
        <v>0</v>
      </c>
    </row>
    <row r="41" spans="1:16" ht="11.1" customHeight="1" thickBot="1">
      <c r="A41" s="3"/>
      <c r="B41" s="16" t="s">
        <v>119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3"/>
      <c r="P41" s="6">
        <f t="shared" si="4"/>
        <v>0</v>
      </c>
    </row>
    <row r="42" spans="1:16" ht="11.1" customHeight="1" thickBot="1">
      <c r="A42" s="1"/>
      <c r="B42" s="44" t="s">
        <v>199</v>
      </c>
      <c r="C42" s="26">
        <f>SUM(C38:C39)</f>
        <v>32855</v>
      </c>
      <c r="D42" s="26">
        <f t="shared" ref="D42:P42" si="10">SUM(D38:D39)</f>
        <v>2737.9166666666665</v>
      </c>
      <c r="E42" s="26">
        <f t="shared" si="10"/>
        <v>2737</v>
      </c>
      <c r="F42" s="26">
        <f t="shared" si="10"/>
        <v>2737</v>
      </c>
      <c r="G42" s="26">
        <f t="shared" si="10"/>
        <v>2737</v>
      </c>
      <c r="H42" s="26">
        <f t="shared" si="10"/>
        <v>2737</v>
      </c>
      <c r="I42" s="26">
        <f t="shared" si="10"/>
        <v>2737</v>
      </c>
      <c r="J42" s="26">
        <f t="shared" si="10"/>
        <v>2737</v>
      </c>
      <c r="K42" s="26">
        <f t="shared" si="10"/>
        <v>2737</v>
      </c>
      <c r="L42" s="26">
        <f t="shared" si="10"/>
        <v>2737</v>
      </c>
      <c r="M42" s="26">
        <f t="shared" si="10"/>
        <v>2739</v>
      </c>
      <c r="N42" s="26">
        <f t="shared" si="10"/>
        <v>2744</v>
      </c>
      <c r="O42" s="26">
        <f t="shared" si="10"/>
        <v>2739</v>
      </c>
      <c r="P42" s="26">
        <f t="shared" si="10"/>
        <v>32855</v>
      </c>
    </row>
  </sheetData>
  <mergeCells count="3">
    <mergeCell ref="O2:P2"/>
    <mergeCell ref="B2:N2"/>
    <mergeCell ref="A1:P1"/>
  </mergeCells>
  <phoneticPr fontId="0" type="noConversion"/>
  <pageMargins left="0.75" right="0.75" top="1" bottom="1" header="0.5" footer="0.5"/>
  <pageSetup paperSize="9" orientation="landscape" verticalDpi="7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8"/>
  <sheetViews>
    <sheetView workbookViewId="0">
      <selection sqref="A1:M1"/>
    </sheetView>
  </sheetViews>
  <sheetFormatPr defaultRowHeight="12.75"/>
  <cols>
    <col min="1" max="3" width="5" customWidth="1"/>
    <col min="4" max="4" width="4.5703125" customWidth="1"/>
    <col min="5" max="5" width="4.7109375" customWidth="1"/>
    <col min="6" max="6" width="9.42578125" customWidth="1"/>
    <col min="7" max="7" width="28.7109375" customWidth="1"/>
    <col min="8" max="8" width="8.28515625" customWidth="1"/>
    <col min="10" max="10" width="9.85546875" customWidth="1"/>
  </cols>
  <sheetData>
    <row r="1" spans="1:13">
      <c r="A1" s="153" t="s">
        <v>221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</row>
    <row r="2" spans="1:13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3">
      <c r="A3" s="153" t="s">
        <v>200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</row>
    <row r="4" spans="1:13">
      <c r="A4" s="156"/>
      <c r="B4" s="156"/>
      <c r="C4" s="156"/>
      <c r="D4" s="156"/>
      <c r="E4" s="156"/>
      <c r="F4" s="156"/>
      <c r="G4" s="156"/>
      <c r="H4" s="156"/>
      <c r="I4" s="156"/>
      <c r="J4" s="156"/>
      <c r="K4" s="156"/>
    </row>
    <row r="6" spans="1:13" ht="13.5" thickBot="1"/>
    <row r="7" spans="1:13" ht="25.5" customHeight="1" thickBot="1">
      <c r="D7" s="35" t="s">
        <v>0</v>
      </c>
      <c r="E7" s="36" t="s">
        <v>57</v>
      </c>
      <c r="F7" s="154" t="s">
        <v>1</v>
      </c>
      <c r="G7" s="155"/>
      <c r="H7" s="32" t="s">
        <v>129</v>
      </c>
      <c r="I7" s="33" t="s">
        <v>126</v>
      </c>
      <c r="J7" s="31" t="s">
        <v>127</v>
      </c>
      <c r="K7" s="34" t="s">
        <v>128</v>
      </c>
    </row>
    <row r="8" spans="1:13">
      <c r="D8" s="157" t="s">
        <v>2</v>
      </c>
      <c r="E8" s="20">
        <v>1</v>
      </c>
      <c r="F8" s="17">
        <v>360000</v>
      </c>
      <c r="G8" s="5" t="s">
        <v>5</v>
      </c>
      <c r="H8" s="28"/>
      <c r="I8" s="28"/>
      <c r="J8" s="28"/>
      <c r="K8" s="28"/>
    </row>
    <row r="9" spans="1:13">
      <c r="D9" s="157"/>
      <c r="E9" s="19">
        <v>2</v>
      </c>
      <c r="F9" s="17">
        <v>882123</v>
      </c>
      <c r="G9" s="5" t="s">
        <v>170</v>
      </c>
      <c r="H9" s="18"/>
      <c r="I9" s="18"/>
      <c r="J9" s="18"/>
      <c r="K9" s="28"/>
    </row>
    <row r="10" spans="1:13">
      <c r="D10" s="157"/>
      <c r="E10" s="20">
        <v>3</v>
      </c>
      <c r="F10" s="15">
        <v>841402</v>
      </c>
      <c r="G10" s="4" t="s">
        <v>6</v>
      </c>
      <c r="H10" s="18"/>
      <c r="I10" s="18"/>
      <c r="J10" s="18"/>
      <c r="K10" s="28"/>
    </row>
    <row r="11" spans="1:13">
      <c r="D11" s="157"/>
      <c r="E11" s="19">
        <v>4</v>
      </c>
      <c r="F11" s="15">
        <v>841403</v>
      </c>
      <c r="G11" s="4" t="s">
        <v>4</v>
      </c>
      <c r="H11" s="18"/>
      <c r="I11" s="18"/>
      <c r="J11" s="18"/>
      <c r="K11" s="28"/>
    </row>
    <row r="12" spans="1:13">
      <c r="D12" s="157"/>
      <c r="E12" s="20">
        <v>5</v>
      </c>
      <c r="F12" s="63">
        <v>841901</v>
      </c>
      <c r="G12" s="63" t="s">
        <v>44</v>
      </c>
      <c r="H12" s="18"/>
      <c r="I12" s="18"/>
      <c r="J12" s="18"/>
      <c r="K12" s="28"/>
    </row>
    <row r="13" spans="1:13">
      <c r="D13" s="157"/>
      <c r="E13" s="19">
        <v>6</v>
      </c>
      <c r="F13" s="62">
        <v>882112</v>
      </c>
      <c r="G13" s="62" t="s">
        <v>174</v>
      </c>
      <c r="H13" s="18"/>
      <c r="I13" s="18"/>
      <c r="J13" s="18"/>
      <c r="K13" s="28"/>
    </row>
    <row r="14" spans="1:13">
      <c r="D14" s="157"/>
      <c r="E14" s="20">
        <v>7</v>
      </c>
      <c r="F14" s="4">
        <v>841126</v>
      </c>
      <c r="G14" s="4" t="s">
        <v>3</v>
      </c>
      <c r="H14" s="18">
        <v>1</v>
      </c>
      <c r="I14" s="18"/>
      <c r="J14" s="18"/>
      <c r="K14" s="28">
        <f>SUM(H14:J14)</f>
        <v>1</v>
      </c>
    </row>
    <row r="15" spans="1:13">
      <c r="D15" s="157"/>
      <c r="E15" s="19">
        <v>8</v>
      </c>
      <c r="F15" s="4">
        <v>882111</v>
      </c>
      <c r="G15" s="4" t="s">
        <v>162</v>
      </c>
      <c r="H15" s="18"/>
      <c r="I15" s="18"/>
      <c r="J15" s="18"/>
      <c r="K15" s="28"/>
    </row>
    <row r="16" spans="1:13">
      <c r="D16" s="157"/>
      <c r="E16" s="20">
        <v>9</v>
      </c>
      <c r="F16" s="15">
        <v>882114</v>
      </c>
      <c r="G16" s="4" t="s">
        <v>163</v>
      </c>
      <c r="H16" s="18"/>
      <c r="I16" s="18"/>
      <c r="J16" s="18"/>
      <c r="K16" s="28"/>
    </row>
    <row r="17" spans="4:11">
      <c r="D17" s="157"/>
      <c r="E17" s="19">
        <v>10</v>
      </c>
      <c r="F17" s="15">
        <v>882117</v>
      </c>
      <c r="G17" s="4" t="s">
        <v>171</v>
      </c>
      <c r="H17" s="18"/>
      <c r="I17" s="18"/>
      <c r="J17" s="18"/>
      <c r="K17" s="28"/>
    </row>
    <row r="18" spans="4:11">
      <c r="D18" s="157"/>
      <c r="E18" s="20">
        <v>11</v>
      </c>
      <c r="F18" s="4">
        <v>882124</v>
      </c>
      <c r="G18" s="4" t="s">
        <v>182</v>
      </c>
      <c r="H18" s="18"/>
      <c r="I18" s="18"/>
      <c r="J18" s="18"/>
      <c r="K18" s="28"/>
    </row>
    <row r="19" spans="4:11">
      <c r="D19" s="157"/>
      <c r="E19" s="19">
        <v>12</v>
      </c>
      <c r="F19" s="15">
        <v>882125</v>
      </c>
      <c r="G19" s="4" t="s">
        <v>164</v>
      </c>
      <c r="H19" s="18"/>
      <c r="I19" s="18"/>
      <c r="J19" s="18"/>
      <c r="K19" s="28"/>
    </row>
    <row r="20" spans="4:11">
      <c r="D20" s="157"/>
      <c r="E20" s="20">
        <v>13</v>
      </c>
      <c r="F20" s="61">
        <v>882122</v>
      </c>
      <c r="G20" s="62" t="s">
        <v>165</v>
      </c>
      <c r="H20" s="18"/>
      <c r="I20" s="18"/>
      <c r="K20" s="28"/>
    </row>
    <row r="21" spans="4:11">
      <c r="D21" s="157"/>
      <c r="E21" s="19">
        <v>14</v>
      </c>
      <c r="F21" s="15">
        <v>890441</v>
      </c>
      <c r="G21" s="4" t="s">
        <v>178</v>
      </c>
      <c r="H21" s="18"/>
      <c r="I21" s="18"/>
      <c r="J21" s="18"/>
      <c r="K21" s="28"/>
    </row>
    <row r="22" spans="4:11">
      <c r="D22" s="157"/>
      <c r="E22" s="20">
        <v>15</v>
      </c>
      <c r="F22" s="15">
        <v>890442</v>
      </c>
      <c r="G22" s="4" t="s">
        <v>179</v>
      </c>
      <c r="H22" s="18"/>
      <c r="I22" s="18"/>
      <c r="J22" s="18">
        <v>7</v>
      </c>
      <c r="K22" s="28">
        <v>7</v>
      </c>
    </row>
    <row r="23" spans="4:11">
      <c r="D23" s="157"/>
      <c r="E23" s="19">
        <v>16</v>
      </c>
      <c r="F23" s="4">
        <v>882119</v>
      </c>
      <c r="G23" s="4" t="s">
        <v>172</v>
      </c>
      <c r="H23" s="18"/>
      <c r="I23" s="18"/>
      <c r="J23" s="18"/>
      <c r="K23" s="28"/>
    </row>
    <row r="24" spans="4:11">
      <c r="D24" s="157"/>
      <c r="E24" s="20">
        <v>17</v>
      </c>
      <c r="F24" s="61">
        <v>910123</v>
      </c>
      <c r="G24" s="62" t="s">
        <v>166</v>
      </c>
      <c r="H24" s="29"/>
      <c r="I24" s="29"/>
      <c r="J24" s="29"/>
      <c r="K24" s="28"/>
    </row>
    <row r="25" spans="4:11">
      <c r="D25" s="157"/>
      <c r="E25" s="19">
        <v>18</v>
      </c>
      <c r="F25" s="16">
        <v>889928</v>
      </c>
      <c r="G25" s="13" t="s">
        <v>169</v>
      </c>
      <c r="H25" s="29"/>
      <c r="I25" s="29">
        <v>1</v>
      </c>
      <c r="J25" s="29"/>
      <c r="K25" s="28">
        <f>SUM(H25:J25)</f>
        <v>1</v>
      </c>
    </row>
    <row r="26" spans="4:11" ht="13.5" thickBot="1">
      <c r="D26" s="157"/>
      <c r="E26" s="20">
        <v>19</v>
      </c>
      <c r="F26" s="16">
        <v>889921</v>
      </c>
      <c r="G26" s="13" t="s">
        <v>167</v>
      </c>
      <c r="H26" s="29"/>
      <c r="I26" s="29"/>
      <c r="J26" s="29"/>
      <c r="K26" s="28"/>
    </row>
    <row r="27" spans="4:11" ht="13.5" thickBot="1">
      <c r="D27" s="158"/>
      <c r="E27" s="27" t="s">
        <v>7</v>
      </c>
      <c r="F27" s="24"/>
      <c r="G27" s="24"/>
      <c r="H27" s="22">
        <f>SUM(H8:H26)</f>
        <v>1</v>
      </c>
      <c r="I27" s="22">
        <f>SUM(I8:I26)</f>
        <v>1</v>
      </c>
      <c r="J27" s="22">
        <f>SUM(J8:J26)</f>
        <v>7</v>
      </c>
      <c r="K27" s="30">
        <f>SUM(K8:K26)</f>
        <v>9</v>
      </c>
    </row>
    <row r="28" spans="4:11">
      <c r="D28" s="74"/>
      <c r="E28" s="21"/>
      <c r="F28" s="21"/>
      <c r="G28" s="21"/>
      <c r="H28" s="75"/>
      <c r="I28" s="75"/>
      <c r="J28" s="75"/>
      <c r="K28" s="75"/>
    </row>
    <row r="29" spans="4:11">
      <c r="D29" s="21"/>
      <c r="E29" s="21"/>
      <c r="F29" s="21"/>
      <c r="G29" s="21"/>
      <c r="H29" s="75"/>
      <c r="I29" s="75"/>
      <c r="J29" s="75"/>
      <c r="K29" s="75"/>
    </row>
    <row r="30" spans="4:11">
      <c r="D30" s="21"/>
      <c r="E30" s="21"/>
      <c r="F30" s="21"/>
      <c r="G30" s="21"/>
      <c r="H30" s="75"/>
      <c r="I30" s="75"/>
      <c r="J30" s="75"/>
      <c r="K30" s="75"/>
    </row>
    <row r="31" spans="4:11">
      <c r="D31" s="21"/>
      <c r="E31" s="21"/>
      <c r="F31" s="21"/>
      <c r="G31" s="21"/>
      <c r="H31" s="75"/>
      <c r="I31" s="75"/>
      <c r="J31" s="75"/>
      <c r="K31" s="75"/>
    </row>
    <row r="32" spans="4:11">
      <c r="D32" s="21"/>
      <c r="E32" s="21"/>
      <c r="F32" s="21"/>
      <c r="G32" s="21"/>
      <c r="H32" s="75"/>
      <c r="I32" s="75"/>
      <c r="J32" s="75"/>
      <c r="K32" s="75"/>
    </row>
    <row r="33" spans="4:11">
      <c r="D33" s="21"/>
      <c r="E33" s="21"/>
      <c r="F33" s="21"/>
      <c r="G33" s="21"/>
      <c r="H33" s="75"/>
      <c r="I33" s="75"/>
      <c r="J33" s="75"/>
      <c r="K33" s="75"/>
    </row>
    <row r="34" spans="4:11">
      <c r="D34" s="74"/>
      <c r="E34" s="21"/>
      <c r="F34" s="21"/>
      <c r="G34" s="21"/>
      <c r="H34" s="75"/>
      <c r="I34" s="75"/>
      <c r="J34" s="75"/>
      <c r="K34" s="75"/>
    </row>
    <row r="35" spans="4:11">
      <c r="D35" s="21"/>
      <c r="E35" s="21"/>
      <c r="F35" s="21"/>
      <c r="G35" s="21"/>
      <c r="H35" s="75"/>
      <c r="I35" s="75"/>
      <c r="J35" s="75"/>
      <c r="K35" s="75"/>
    </row>
    <row r="36" spans="4:11">
      <c r="D36" s="21"/>
      <c r="E36" s="21"/>
      <c r="F36" s="21"/>
      <c r="G36" s="21"/>
      <c r="H36" s="75"/>
      <c r="I36" s="75"/>
      <c r="J36" s="75"/>
      <c r="K36" s="75"/>
    </row>
    <row r="37" spans="4:11">
      <c r="D37" s="21"/>
      <c r="E37" s="21"/>
      <c r="F37" s="21"/>
      <c r="G37" s="21"/>
      <c r="H37" s="75"/>
      <c r="I37" s="75"/>
      <c r="J37" s="75"/>
      <c r="K37" s="75"/>
    </row>
    <row r="38" spans="4:11">
      <c r="D38" s="21"/>
      <c r="E38" s="21"/>
      <c r="F38" s="21"/>
      <c r="G38" s="21"/>
      <c r="H38" s="75"/>
      <c r="I38" s="75"/>
      <c r="J38" s="75"/>
      <c r="K38" s="75"/>
    </row>
  </sheetData>
  <mergeCells count="5">
    <mergeCell ref="F7:G7"/>
    <mergeCell ref="A4:K4"/>
    <mergeCell ref="D8:D27"/>
    <mergeCell ref="A1:M1"/>
    <mergeCell ref="A3:M3"/>
  </mergeCells>
  <phoneticPr fontId="0" type="noConversion"/>
  <pageMargins left="0.75" right="0.75" top="1" bottom="1" header="0.5" footer="0.5"/>
  <pageSetup paperSize="9" orientation="landscape" verticalDpi="7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U49"/>
  <sheetViews>
    <sheetView zoomScale="75" workbookViewId="0">
      <selection activeCell="C27" sqref="C27"/>
    </sheetView>
  </sheetViews>
  <sheetFormatPr defaultRowHeight="12.75"/>
  <cols>
    <col min="2" max="2" width="35.42578125" customWidth="1"/>
    <col min="3" max="3" width="14.42578125" customWidth="1"/>
    <col min="4" max="4" width="5.42578125" customWidth="1"/>
    <col min="5" max="5" width="11" customWidth="1"/>
    <col min="7" max="7" width="1.42578125" customWidth="1"/>
    <col min="9" max="9" width="35" customWidth="1"/>
    <col min="11" max="11" width="3.5703125" customWidth="1"/>
    <col min="16" max="16" width="25" customWidth="1"/>
  </cols>
  <sheetData>
    <row r="1" spans="1:21">
      <c r="B1" s="47"/>
      <c r="C1" s="47"/>
      <c r="D1" s="47"/>
      <c r="E1" s="161"/>
      <c r="F1" s="161"/>
      <c r="G1" s="47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</row>
    <row r="2" spans="1:21">
      <c r="A2" s="162" t="s">
        <v>218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</row>
    <row r="4" spans="1:21" ht="24.75" customHeight="1">
      <c r="A4" s="160" t="s">
        <v>208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4"/>
      <c r="P4" s="164"/>
      <c r="Q4" s="164"/>
      <c r="R4" s="164"/>
      <c r="S4" s="164"/>
      <c r="T4" s="164"/>
      <c r="U4" s="164"/>
    </row>
    <row r="5" spans="1:21" ht="15.75">
      <c r="A5" s="163" t="s">
        <v>219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56"/>
      <c r="P5" s="156"/>
      <c r="Q5" s="156"/>
      <c r="R5" s="156"/>
      <c r="S5" s="156"/>
      <c r="T5" s="156"/>
      <c r="U5" s="156"/>
    </row>
    <row r="6" spans="1:21">
      <c r="C6" s="38"/>
    </row>
    <row r="7" spans="1:21" ht="8.25" customHeight="1"/>
    <row r="8" spans="1:21" ht="15.75">
      <c r="B8" s="47"/>
      <c r="C8" s="77" t="s">
        <v>130</v>
      </c>
      <c r="D8" s="77"/>
      <c r="E8" s="77"/>
      <c r="F8" s="76"/>
      <c r="I8" s="47"/>
      <c r="J8" s="77"/>
      <c r="K8" s="77"/>
      <c r="L8" s="77"/>
      <c r="Q8" s="37"/>
      <c r="R8" s="37"/>
      <c r="S8" s="48"/>
    </row>
    <row r="9" spans="1:21" ht="12.75" customHeight="1">
      <c r="B9" s="76"/>
      <c r="C9" s="76"/>
      <c r="D9" s="76"/>
      <c r="E9" s="76"/>
      <c r="F9" s="76"/>
      <c r="I9" s="76"/>
      <c r="J9" s="76"/>
      <c r="K9" s="76"/>
      <c r="L9" s="76"/>
    </row>
    <row r="10" spans="1:21" ht="15">
      <c r="B10" s="76" t="s">
        <v>131</v>
      </c>
      <c r="C10" s="78"/>
      <c r="D10" s="76"/>
      <c r="F10" s="76"/>
      <c r="I10" s="76"/>
      <c r="J10" s="78"/>
      <c r="K10" s="76"/>
      <c r="L10" s="87"/>
    </row>
    <row r="11" spans="1:21" ht="15">
      <c r="B11" s="76" t="s">
        <v>132</v>
      </c>
      <c r="C11" s="89">
        <v>73186</v>
      </c>
      <c r="D11" s="76"/>
      <c r="F11" s="87"/>
      <c r="I11" s="76"/>
      <c r="J11" s="78"/>
      <c r="K11" s="76"/>
      <c r="L11" s="87"/>
    </row>
    <row r="12" spans="1:21" ht="15">
      <c r="B12" s="76" t="s">
        <v>133</v>
      </c>
      <c r="C12" s="89">
        <v>1632</v>
      </c>
      <c r="D12" s="76"/>
      <c r="F12" s="87"/>
      <c r="I12" s="76"/>
      <c r="J12" s="78"/>
      <c r="K12" s="76"/>
      <c r="L12" s="87"/>
    </row>
    <row r="13" spans="1:21" ht="15">
      <c r="B13" s="76" t="s">
        <v>173</v>
      </c>
      <c r="C13" s="89">
        <v>5612</v>
      </c>
      <c r="D13" s="78"/>
      <c r="F13" s="87"/>
      <c r="I13" s="76"/>
      <c r="J13" s="78"/>
      <c r="K13" s="78"/>
      <c r="L13" s="87"/>
    </row>
    <row r="14" spans="1:21" ht="15">
      <c r="B14" s="76" t="s">
        <v>175</v>
      </c>
      <c r="C14" s="89"/>
      <c r="D14" s="78"/>
      <c r="F14" s="87"/>
      <c r="I14" s="76"/>
      <c r="J14" s="78"/>
      <c r="K14" s="78"/>
      <c r="L14" s="87"/>
    </row>
    <row r="15" spans="1:21" ht="15">
      <c r="B15" s="76" t="s">
        <v>134</v>
      </c>
      <c r="C15" s="89">
        <v>2224</v>
      </c>
      <c r="D15" s="76"/>
      <c r="F15" s="87"/>
      <c r="I15" s="76"/>
      <c r="J15" s="78"/>
      <c r="K15" s="76"/>
      <c r="L15" s="87"/>
    </row>
    <row r="16" spans="1:21" ht="15">
      <c r="B16" s="76" t="s">
        <v>135</v>
      </c>
      <c r="C16" s="89"/>
      <c r="D16" s="76"/>
      <c r="F16" s="87"/>
      <c r="I16" s="76"/>
      <c r="J16" s="78"/>
      <c r="K16" s="76"/>
      <c r="L16" s="87"/>
    </row>
    <row r="17" spans="1:19" ht="15">
      <c r="B17" s="76" t="s">
        <v>136</v>
      </c>
      <c r="C17" s="89">
        <v>480</v>
      </c>
      <c r="D17" s="76"/>
      <c r="F17" s="87"/>
      <c r="I17" s="76"/>
      <c r="J17" s="78"/>
      <c r="K17" s="76"/>
      <c r="L17" s="87"/>
    </row>
    <row r="18" spans="1:19" ht="15">
      <c r="B18" s="76" t="s">
        <v>137</v>
      </c>
      <c r="C18" s="89">
        <v>926</v>
      </c>
      <c r="D18" s="76"/>
      <c r="F18" s="87"/>
      <c r="I18" s="76"/>
      <c r="J18" s="78"/>
      <c r="K18" s="76"/>
      <c r="L18" s="87"/>
      <c r="S18" s="47"/>
    </row>
    <row r="19" spans="1:19" ht="15">
      <c r="B19" s="76" t="s">
        <v>138</v>
      </c>
      <c r="C19" s="89">
        <v>2870</v>
      </c>
      <c r="D19" s="76"/>
      <c r="F19" s="87"/>
      <c r="I19" s="76"/>
      <c r="J19" s="78"/>
      <c r="K19" s="76"/>
      <c r="L19" s="87"/>
    </row>
    <row r="20" spans="1:19" ht="15">
      <c r="B20" s="76" t="s">
        <v>139</v>
      </c>
      <c r="C20" s="89">
        <v>352</v>
      </c>
      <c r="D20" s="76"/>
      <c r="F20" s="87"/>
      <c r="I20" s="76"/>
      <c r="J20" s="78"/>
      <c r="K20" s="76"/>
      <c r="L20" s="87"/>
      <c r="Q20" s="38"/>
      <c r="R20" s="38"/>
      <c r="S20" s="38"/>
    </row>
    <row r="21" spans="1:19" ht="15.75">
      <c r="B21" s="76" t="s">
        <v>140</v>
      </c>
      <c r="C21" s="88">
        <f>SUM(C11:C20)</f>
        <v>87282</v>
      </c>
      <c r="D21" s="80"/>
      <c r="F21" s="87"/>
      <c r="I21" s="76"/>
      <c r="J21" s="79"/>
      <c r="K21" s="80"/>
      <c r="L21" s="87"/>
    </row>
    <row r="22" spans="1:19" ht="15.75">
      <c r="B22" s="76"/>
      <c r="C22" s="89"/>
      <c r="D22" s="80"/>
      <c r="F22" s="87"/>
      <c r="I22" s="76"/>
      <c r="J22" s="80"/>
      <c r="K22" s="80"/>
      <c r="L22" s="87"/>
    </row>
    <row r="23" spans="1:19" ht="15">
      <c r="B23" s="76" t="s">
        <v>141</v>
      </c>
      <c r="C23" s="78">
        <v>84052</v>
      </c>
      <c r="D23" s="78"/>
      <c r="F23" s="87"/>
      <c r="I23" s="76"/>
      <c r="J23" s="78"/>
      <c r="K23" s="76"/>
      <c r="L23" s="87"/>
    </row>
    <row r="24" spans="1:19" ht="15">
      <c r="B24" s="76" t="s">
        <v>142</v>
      </c>
      <c r="C24" s="78">
        <v>3158</v>
      </c>
      <c r="D24" s="78"/>
      <c r="F24" s="87"/>
      <c r="I24" s="76"/>
      <c r="J24" s="78"/>
      <c r="K24" s="76"/>
      <c r="L24" s="87"/>
    </row>
    <row r="25" spans="1:19" ht="15">
      <c r="B25" s="76" t="s">
        <v>143</v>
      </c>
      <c r="C25" s="89">
        <v>8</v>
      </c>
      <c r="D25" s="76"/>
      <c r="F25" s="87"/>
      <c r="I25" s="76"/>
      <c r="J25" s="78"/>
      <c r="K25" s="76"/>
      <c r="L25" s="87"/>
    </row>
    <row r="26" spans="1:19" ht="15">
      <c r="B26" s="76" t="s">
        <v>144</v>
      </c>
      <c r="C26" s="89">
        <v>64</v>
      </c>
      <c r="D26" s="76"/>
      <c r="F26" s="87"/>
      <c r="I26" s="76"/>
      <c r="J26" s="78"/>
      <c r="K26" s="76"/>
      <c r="L26" s="87"/>
      <c r="Q26" s="38"/>
      <c r="R26" s="38"/>
      <c r="S26" s="38"/>
    </row>
    <row r="27" spans="1:19" ht="15.75">
      <c r="B27" s="76" t="s">
        <v>145</v>
      </c>
      <c r="C27" s="79">
        <f>SUM(C23:C26)</f>
        <v>87282</v>
      </c>
      <c r="D27" s="79"/>
      <c r="F27" s="87"/>
      <c r="I27" s="76"/>
      <c r="J27" s="79"/>
      <c r="K27" s="80"/>
      <c r="L27" s="87"/>
      <c r="Q27" s="38"/>
      <c r="R27" s="38"/>
    </row>
    <row r="28" spans="1:19" ht="15.75">
      <c r="B28" s="76"/>
      <c r="C28" s="79"/>
      <c r="D28" s="80"/>
      <c r="E28" s="88"/>
      <c r="F28" s="87"/>
      <c r="J28" s="38"/>
      <c r="K28" s="38"/>
      <c r="L28" s="87"/>
      <c r="Q28" s="38"/>
      <c r="R28" s="38"/>
    </row>
    <row r="29" spans="1:19" ht="15">
      <c r="B29" s="76"/>
      <c r="C29" s="76"/>
      <c r="D29" s="76"/>
      <c r="E29" s="76"/>
      <c r="F29" s="76"/>
    </row>
    <row r="30" spans="1:19" ht="27" customHeight="1">
      <c r="B30" s="160"/>
      <c r="C30" s="160"/>
      <c r="D30" s="160"/>
      <c r="E30" s="160"/>
      <c r="F30" s="160"/>
    </row>
    <row r="31" spans="1:19" ht="15.75" customHeight="1">
      <c r="A31" s="156"/>
      <c r="B31" s="156"/>
      <c r="C31" s="156"/>
      <c r="D31" s="156"/>
      <c r="E31" s="156"/>
      <c r="F31" s="156"/>
      <c r="G31" s="156"/>
    </row>
    <row r="32" spans="1:19" ht="21" customHeight="1">
      <c r="C32" s="37"/>
      <c r="D32" s="37"/>
      <c r="E32" s="37"/>
      <c r="F32" s="38"/>
    </row>
    <row r="35" spans="3:6">
      <c r="F35" s="23"/>
    </row>
    <row r="41" spans="3:6">
      <c r="C41" s="23"/>
    </row>
    <row r="42" spans="3:6">
      <c r="C42" s="23"/>
      <c r="E42" s="23"/>
    </row>
    <row r="43" spans="3:6">
      <c r="C43" s="39"/>
      <c r="D43" s="38"/>
      <c r="E43" s="39"/>
    </row>
    <row r="45" spans="3:6">
      <c r="C45" s="23"/>
    </row>
    <row r="46" spans="3:6">
      <c r="C46" s="23"/>
      <c r="E46" s="23"/>
    </row>
    <row r="49" spans="3:5">
      <c r="C49" s="39"/>
      <c r="D49" s="38"/>
      <c r="E49" s="39"/>
    </row>
  </sheetData>
  <mergeCells count="12">
    <mergeCell ref="A31:G31"/>
    <mergeCell ref="H5:N5"/>
    <mergeCell ref="O5:U5"/>
    <mergeCell ref="B30:F30"/>
    <mergeCell ref="A5:G5"/>
    <mergeCell ref="O4:U4"/>
    <mergeCell ref="O1:U1"/>
    <mergeCell ref="A4:G4"/>
    <mergeCell ref="H4:N4"/>
    <mergeCell ref="H1:N1"/>
    <mergeCell ref="E1:F1"/>
    <mergeCell ref="A2:M2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Munka1</vt:lpstr>
      <vt:lpstr>Munka4</vt:lpstr>
      <vt:lpstr>Munka5</vt:lpstr>
      <vt:lpstr>Munka6</vt:lpstr>
      <vt:lpstr>Munka1!Nyomtatási_terület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Mindszentgodisa</dc:creator>
  <cp:lastModifiedBy>CsB</cp:lastModifiedBy>
  <cp:lastPrinted>2013-09-05T08:13:11Z</cp:lastPrinted>
  <dcterms:created xsi:type="dcterms:W3CDTF">2008-05-19T08:08:07Z</dcterms:created>
  <dcterms:modified xsi:type="dcterms:W3CDTF">2014-05-19T13:12:27Z</dcterms:modified>
</cp:coreProperties>
</file>