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6. sz. mell Kornisné Kp." sheetId="1" r:id="rId1"/>
  </sheets>
  <externalReferences>
    <externalReference r:id="rId2"/>
  </externalReferences>
  <definedNames>
    <definedName name="_xlnm.Print_Titles" localSheetId="0">'9.6. sz. mell Kornisné Kp.'!$1:$6</definedName>
  </definedNames>
  <calcPr calcId="145621"/>
</workbook>
</file>

<file path=xl/calcChain.xml><?xml version="1.0" encoding="utf-8"?>
<calcChain xmlns="http://schemas.openxmlformats.org/spreadsheetml/2006/main">
  <c r="E63" i="1" l="1"/>
  <c r="F63" i="1" s="1"/>
  <c r="E62" i="1"/>
  <c r="F62" i="1" s="1"/>
  <c r="E60" i="1"/>
  <c r="F60" i="1" s="1"/>
  <c r="E59" i="1"/>
  <c r="F59" i="1" s="1"/>
  <c r="E58" i="1"/>
  <c r="F57" i="1"/>
  <c r="E57" i="1"/>
  <c r="F56" i="1"/>
  <c r="E56" i="1"/>
  <c r="F55" i="1"/>
  <c r="E55" i="1"/>
  <c r="F54" i="1"/>
  <c r="E54" i="1"/>
  <c r="E53" i="1"/>
  <c r="C53" i="1"/>
  <c r="C52" i="1" s="1"/>
  <c r="F52" i="1" s="1"/>
  <c r="E52" i="1"/>
  <c r="F51" i="1"/>
  <c r="E51" i="1"/>
  <c r="F50" i="1"/>
  <c r="E50" i="1"/>
  <c r="E49" i="1"/>
  <c r="C49" i="1"/>
  <c r="F49" i="1" s="1"/>
  <c r="E48" i="1"/>
  <c r="C48" i="1"/>
  <c r="F48" i="1" s="1"/>
  <c r="E47" i="1"/>
  <c r="C47" i="1"/>
  <c r="F47" i="1" s="1"/>
  <c r="E46" i="1"/>
  <c r="C46" i="1"/>
  <c r="C58" i="1" s="1"/>
  <c r="F58" i="1" s="1"/>
  <c r="E45" i="1"/>
  <c r="F45" i="1" s="1"/>
  <c r="E44" i="1"/>
  <c r="F44" i="1" s="1"/>
  <c r="E43" i="1"/>
  <c r="F43" i="1" s="1"/>
  <c r="E42" i="1"/>
  <c r="E41" i="1"/>
  <c r="C41" i="1"/>
  <c r="F41" i="1" s="1"/>
  <c r="E40" i="1"/>
  <c r="F40" i="1" s="1"/>
  <c r="E39" i="1"/>
  <c r="F39" i="1" s="1"/>
  <c r="E38" i="1"/>
  <c r="C38" i="1"/>
  <c r="F38" i="1" s="1"/>
  <c r="E37" i="1"/>
  <c r="E36" i="1"/>
  <c r="F36" i="1" s="1"/>
  <c r="E35" i="1"/>
  <c r="F35" i="1" s="1"/>
  <c r="E34" i="1"/>
  <c r="F34" i="1" s="1"/>
  <c r="E33" i="1"/>
  <c r="F33" i="1" s="1"/>
  <c r="E32" i="1"/>
  <c r="F32" i="1" s="1"/>
  <c r="E31" i="1"/>
  <c r="C31" i="1"/>
  <c r="F31" i="1" s="1"/>
  <c r="F30" i="1"/>
  <c r="E30" i="1"/>
  <c r="F29" i="1"/>
  <c r="E29" i="1"/>
  <c r="F28" i="1"/>
  <c r="E28" i="1"/>
  <c r="F27" i="1"/>
  <c r="E27" i="1"/>
  <c r="E26" i="1"/>
  <c r="C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C20" i="1"/>
  <c r="F20" i="1" s="1"/>
  <c r="F19" i="1"/>
  <c r="E19" i="1"/>
  <c r="F18" i="1"/>
  <c r="E18" i="1"/>
  <c r="F17" i="1"/>
  <c r="E17" i="1"/>
  <c r="E16" i="1"/>
  <c r="F16" i="1" s="1"/>
  <c r="E15" i="1"/>
  <c r="F15" i="1" s="1"/>
  <c r="E14" i="1"/>
  <c r="C14" i="1"/>
  <c r="F14" i="1" s="1"/>
  <c r="E13" i="1"/>
  <c r="C13" i="1"/>
  <c r="F13" i="1" s="1"/>
  <c r="E12" i="1"/>
  <c r="F12" i="1" s="1"/>
  <c r="E11" i="1"/>
  <c r="F11" i="1" s="1"/>
  <c r="E10" i="1"/>
  <c r="C10" i="1"/>
  <c r="F10" i="1" s="1"/>
  <c r="F9" i="1"/>
  <c r="E9" i="1"/>
  <c r="E8" i="1"/>
  <c r="C8" i="1"/>
  <c r="C37" i="1" s="1"/>
  <c r="F37" i="1" l="1"/>
  <c r="C42" i="1"/>
  <c r="F42" i="1" s="1"/>
  <c r="F8" i="1"/>
  <c r="F53" i="1"/>
  <c r="F46" i="1"/>
</calcChain>
</file>

<file path=xl/sharedStrings.xml><?xml version="1.0" encoding="utf-8"?>
<sst xmlns="http://schemas.openxmlformats.org/spreadsheetml/2006/main" count="116" uniqueCount="102">
  <si>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</si>
  <si>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</si>
  <si>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</si>
  <si>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</si>
  <si>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</si>
  <si>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</si>
  <si>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</si>
  <si>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</si>
  <si>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</si>
  <si>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</si>
  <si>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</si>
  <si>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</si>
  <si>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</si>
  <si>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</si>
  <si>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</si>
  <si>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</si>
  <si>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</si>
  <si>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</si>
  <si>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</si>
  <si>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</si>
  <si>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</si>
  <si>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</si>
  <si>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</si>
  <si>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</si>
  <si>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</si>
  <si>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</si>
  <si>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</si>
  <si>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</si>
  <si>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</si>
  <si>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</si>
  <si>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</si>
  <si>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</si>
  <si>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</si>
  <si>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</si>
  <si>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</si>
  <si>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</si>
  <si>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</si>
  <si>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</si>
  <si>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</si>
  <si>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</si>
  <si>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</si>
  <si>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</si>
  <si>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</si>
  <si>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</si>
  <si>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</si>
  <si>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</si>
  <si>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</si>
  <si>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</si>
  <si>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</si>
  <si>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</si>
  <si>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</si>
  <si>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</si>
  <si>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</si>
  <si>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</si>
  <si>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</si>
  <si>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</si>
  <si>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</si>
  <si>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</si>
  <si>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</si>
  <si>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</si>
  <si>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</si>
  <si>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</si>
  <si>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</si>
  <si>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</si>
  <si>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</si>
  <si>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</si>
  <si>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</si>
  <si>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</si>
  <si>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</si>
  <si>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</si>
  <si>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</si>
  <si>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</si>
  <si>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</si>
  <si>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</si>
  <si>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</si>
  <si>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</si>
  <si>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</si>
  <si>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</si>
  <si>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</si>
  <si>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</si>
  <si>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</si>
  <si>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</si>
  <si>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</si>
  <si>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</si>
  <si>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</si>
  <si>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</si>
  <si>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</si>
  <si>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</si>
  <si>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</si>
  <si>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</si>
  <si>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</si>
  <si>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</si>
  <si>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</si>
  <si>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</si>
  <si>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</si>
  <si>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</si>
  <si>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</si>
  <si>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</si>
  <si>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EFOP 3.2.9-16 pályázat keretében foglalkoztatott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</si>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</sst>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5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17" fillId="0" borderId="0"/>
    <xf numFmtId="166" fontId="1" fillId="0" borderId="0" applyFont="0" applyFill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29" fillId="7" borderId="0" applyNumberFormat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9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3" fontId="9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3" fontId="9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3" fontId="16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0" fontId="18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4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3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2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2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left" vertical="center"/>
    </xf>
    <xf numFmtId="0" fontId="11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1" fillId="0" borderId="32" xfId="0" applyFont="1" applyFill="1" applyBorder="1" applyAlignment="1" applyProtection="1">
      <alignment vertical="center" wrapText="1"/>
    </xf>
    <xf numFmtId="165" fontId="2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  <xf numFmtId="0" fontId="27" fillId="0" borderId="10" xfId="0" applyFont="1" applyFill="1" applyBorder="1" applyAlignment="1" applyProtection="1">
      <alignment horizontal="left" vertic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167" fontId="27" fillId="0" borderId="12" xfId="2" applyNumberFormat="1" applyFont="1" applyFill="1" applyBorder="1" applyAlignment="1" applyProtection="1">
      <alignment horizontal="right" vertical="center" wrapText="1" indent="1"/>
    </xf>
    <xf numFmtId="0" fontId="27" fillId="2" borderId="31" xfId="0" applyFont="1" applyFill="1" applyBorder="1" applyAlignment="1" applyProtection="1">
      <alignment horizontal="left" vertical="center" wrapText="1"/>
    </xf>
    <xf numFmtId="0" fontId="27" fillId="2" borderId="26" xfId="0" applyFont="1" applyFill="1" applyBorder="1" applyAlignment="1" applyProtection="1">
      <alignment horizontal="left" vertical="center" wrapText="1"/>
    </xf>
    <xf numFmtId="168" fontId="27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21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3" xfId="10"/>
    <cellStyle name="Ezres 4" xfId="11"/>
    <cellStyle name="Ezres 4 2" xfId="12"/>
    <cellStyle name="Ezres 4 2 2" xfId="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04.25/Sz&#233;tszed&#233;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6.sz.mell.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feladatos Önk. "/>
      <sheetName val="9.sz tájékoztató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C8">
            <v>8934298</v>
          </cell>
        </row>
        <row r="10">
          <cell r="C10">
            <v>7034880</v>
          </cell>
        </row>
        <row r="14">
          <cell r="C14">
            <v>1899418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8934298</v>
          </cell>
        </row>
        <row r="38">
          <cell r="C38">
            <v>163452496</v>
          </cell>
        </row>
        <row r="39">
          <cell r="C39">
            <v>4393962</v>
          </cell>
        </row>
        <row r="41">
          <cell r="C41">
            <v>159058534</v>
          </cell>
        </row>
        <row r="42">
          <cell r="C42">
            <v>172386794</v>
          </cell>
        </row>
        <row r="46">
          <cell r="C46">
            <v>171573963</v>
          </cell>
        </row>
        <row r="47">
          <cell r="C47">
            <v>125174356</v>
          </cell>
        </row>
        <row r="48">
          <cell r="C48">
            <v>25654067</v>
          </cell>
        </row>
        <row r="49">
          <cell r="C49">
            <v>20745540</v>
          </cell>
        </row>
        <row r="52">
          <cell r="C52">
            <v>812831</v>
          </cell>
        </row>
        <row r="53">
          <cell r="C53">
            <v>812831</v>
          </cell>
        </row>
        <row r="58">
          <cell r="C58">
            <v>172386794</v>
          </cell>
        </row>
        <row r="60">
          <cell r="C60">
            <v>40.369999999999997</v>
          </cell>
        </row>
      </sheetData>
      <sheetData sheetId="22">
        <row r="8">
          <cell r="C8">
            <v>181862900</v>
          </cell>
        </row>
        <row r="10">
          <cell r="C10">
            <v>1075250</v>
          </cell>
        </row>
        <row r="11">
          <cell r="C11">
            <v>12700000</v>
          </cell>
        </row>
        <row r="13">
          <cell r="C13">
            <v>166316000</v>
          </cell>
        </row>
        <row r="14">
          <cell r="C14">
            <v>1771650</v>
          </cell>
        </row>
        <row r="20">
          <cell r="C20">
            <v>22754943</v>
          </cell>
        </row>
        <row r="23">
          <cell r="C23">
            <v>22754943</v>
          </cell>
        </row>
        <row r="24">
          <cell r="C24">
            <v>754943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204617843</v>
          </cell>
        </row>
        <row r="38">
          <cell r="C38">
            <v>402155507</v>
          </cell>
        </row>
        <row r="39">
          <cell r="C39">
            <v>9446650</v>
          </cell>
        </row>
        <row r="41">
          <cell r="C41">
            <v>392708857</v>
          </cell>
        </row>
        <row r="42">
          <cell r="C42">
            <v>606773350</v>
          </cell>
        </row>
        <row r="46">
          <cell r="C46">
            <v>594775902</v>
          </cell>
        </row>
        <row r="47">
          <cell r="C47">
            <v>344719877</v>
          </cell>
        </row>
        <row r="48">
          <cell r="C48">
            <v>72169927</v>
          </cell>
        </row>
        <row r="49">
          <cell r="C49">
            <v>177886098</v>
          </cell>
        </row>
        <row r="52">
          <cell r="C52">
            <v>13192569</v>
          </cell>
        </row>
        <row r="53">
          <cell r="C53">
            <v>13192569</v>
          </cell>
        </row>
        <row r="58">
          <cell r="C58">
            <v>607968471</v>
          </cell>
        </row>
        <row r="60">
          <cell r="C60">
            <v>109</v>
          </cell>
        </row>
        <row r="62">
          <cell r="C62">
            <v>4</v>
          </cell>
        </row>
        <row r="63">
          <cell r="C63">
            <v>1.5</v>
          </cell>
        </row>
      </sheetData>
      <sheetData sheetId="23">
        <row r="8">
          <cell r="C8">
            <v>7187023</v>
          </cell>
        </row>
        <row r="10">
          <cell r="C10">
            <v>5960368</v>
          </cell>
        </row>
        <row r="14">
          <cell r="C14">
            <v>1226655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7187023</v>
          </cell>
        </row>
        <row r="38">
          <cell r="C38">
            <v>0</v>
          </cell>
        </row>
        <row r="42">
          <cell r="C42">
            <v>7187023</v>
          </cell>
        </row>
        <row r="46">
          <cell r="C46">
            <v>5923369</v>
          </cell>
        </row>
        <row r="47">
          <cell r="C47">
            <v>1631250</v>
          </cell>
        </row>
        <row r="48">
          <cell r="C48">
            <v>321772</v>
          </cell>
        </row>
        <row r="49">
          <cell r="C49">
            <v>3970347</v>
          </cell>
        </row>
        <row r="52">
          <cell r="C52">
            <v>68533</v>
          </cell>
        </row>
        <row r="53">
          <cell r="C53">
            <v>68533</v>
          </cell>
        </row>
        <row r="58">
          <cell r="C58">
            <v>5991902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tabColor rgb="FF92D050"/>
  </sheetPr>
  <dimension ref="A1:F64"/>
  <sheetViews>
    <sheetView tabSelected="1" view="pageLayout" zoomScaleNormal="100" workbookViewId="0">
      <selection activeCell="D2" sqref="D2"/>
    </sheetView>
  </sheetViews>
  <sheetFormatPr defaultRowHeight="12.75" x14ac:dyDescent="0.2"/>
  <cols>
    <col min="1" max="1" width="13.83203125" style="76" customWidth="1"/>
    <col min="2" max="2" width="79.1640625" style="20" customWidth="1"/>
    <col min="3" max="3" width="25" style="84" customWidth="1"/>
    <col min="4" max="4" width="9.33203125" style="20"/>
    <col min="5" max="5" width="11.83203125" style="5" hidden="1" customWidth="1"/>
    <col min="6" max="6" width="12.5" style="5" hidden="1" customWidth="1"/>
    <col min="7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3.75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197984221</v>
      </c>
      <c r="E8" s="32">
        <f>'[1]9.6.1. sz. mell Kornisné Kp. '!C8+'[1]9.6.2. sz. mell Kornisné Kp.'!C8+'[1]9.6.3. sz. mell Kornisné Kp '!C8</f>
        <v>197984221</v>
      </c>
      <c r="F8" s="32">
        <f>C8-E8</f>
        <v>0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>
        <f>'[1]9.6.1. sz. mell Kornisné Kp. '!C9+'[1]9.6.2. sz. mell Kornisné Kp.'!C9+'[1]9.6.3. sz. mell Kornisné Kp '!C9</f>
        <v>0</v>
      </c>
      <c r="F9" s="32">
        <f t="shared" ref="F9:F63" si="0">C9-E9</f>
        <v>0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13688512+306736+75250</f>
        <v>14070498</v>
      </c>
      <c r="E10" s="32">
        <f>'[1]9.6.1. sz. mell Kornisné Kp. '!C10+'[1]9.6.2. sz. mell Kornisné Kp.'!C10+'[1]9.6.3. sz. mell Kornisné Kp '!C10</f>
        <v>14070498</v>
      </c>
      <c r="F10" s="32">
        <f t="shared" si="0"/>
        <v>0</v>
      </c>
    </row>
    <row r="11" spans="1:6" s="31" customFormat="1" ht="12" customHeight="1" x14ac:dyDescent="0.2">
      <c r="A11" s="36" t="s">
        <v>20</v>
      </c>
      <c r="B11" s="37" t="s">
        <v>21</v>
      </c>
      <c r="C11" s="39">
        <v>12700000</v>
      </c>
      <c r="E11" s="32">
        <f>'[1]9.6.1. sz. mell Kornisné Kp. '!C11+'[1]9.6.2. sz. mell Kornisné Kp.'!C11+'[1]9.6.3. sz. mell Kornisné Kp '!C11</f>
        <v>12700000</v>
      </c>
      <c r="F11" s="32">
        <f t="shared" si="0"/>
        <v>0</v>
      </c>
    </row>
    <row r="12" spans="1:6" s="31" customFormat="1" ht="12" customHeight="1" x14ac:dyDescent="0.2">
      <c r="A12" s="36" t="s">
        <v>22</v>
      </c>
      <c r="B12" s="37" t="s">
        <v>23</v>
      </c>
      <c r="C12" s="39"/>
      <c r="E12" s="32">
        <f>'[1]9.6.1. sz. mell Kornisné Kp. '!C12+'[1]9.6.2. sz. mell Kornisné Kp.'!C12+'[1]9.6.3. sz. mell Kornisné Kp '!C12</f>
        <v>0</v>
      </c>
      <c r="F12" s="32">
        <f t="shared" si="0"/>
        <v>0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f>152500000+13816000</f>
        <v>166316000</v>
      </c>
      <c r="E13" s="32">
        <f>'[1]9.6.1. sz. mell Kornisné Kp. '!C13+'[1]9.6.2. sz. mell Kornisné Kp.'!C13+'[1]9.6.3. sz. mell Kornisné Kp '!C13</f>
        <v>166316000</v>
      </c>
      <c r="F13" s="32">
        <f t="shared" si="0"/>
        <v>0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f>4814904+82819</f>
        <v>4897723</v>
      </c>
      <c r="E14" s="32">
        <f>'[1]9.6.1. sz. mell Kornisné Kp. '!C14+'[1]9.6.2. sz. mell Kornisné Kp.'!C14+'[1]9.6.3. sz. mell Kornisné Kp '!C14</f>
        <v>4897723</v>
      </c>
      <c r="F14" s="32">
        <f t="shared" si="0"/>
        <v>0</v>
      </c>
    </row>
    <row r="15" spans="1:6" s="31" customFormat="1" ht="12" customHeight="1" x14ac:dyDescent="0.2">
      <c r="A15" s="36" t="s">
        <v>28</v>
      </c>
      <c r="B15" s="40" t="s">
        <v>29</v>
      </c>
      <c r="C15" s="39"/>
      <c r="E15" s="32">
        <f>'[1]9.6.1. sz. mell Kornisné Kp. '!C15+'[1]9.6.2. sz. mell Kornisné Kp.'!C15+'[1]9.6.3. sz. mell Kornisné Kp '!C15</f>
        <v>0</v>
      </c>
      <c r="F15" s="32">
        <f t="shared" si="0"/>
        <v>0</v>
      </c>
    </row>
    <row r="16" spans="1:6" s="31" customFormat="1" ht="12" customHeight="1" x14ac:dyDescent="0.2">
      <c r="A16" s="36" t="s">
        <v>30</v>
      </c>
      <c r="B16" s="37" t="s">
        <v>31</v>
      </c>
      <c r="C16" s="41"/>
      <c r="E16" s="32">
        <f>'[1]9.6.1. sz. mell Kornisné Kp. '!C16+'[1]9.6.2. sz. mell Kornisné Kp.'!C16+'[1]9.6.3. sz. mell Kornisné Kp '!C16</f>
        <v>0</v>
      </c>
      <c r="F16" s="32">
        <f t="shared" si="0"/>
        <v>0</v>
      </c>
    </row>
    <row r="17" spans="1:6" s="42" customFormat="1" ht="12" customHeight="1" x14ac:dyDescent="0.2">
      <c r="A17" s="36" t="s">
        <v>32</v>
      </c>
      <c r="B17" s="37" t="s">
        <v>33</v>
      </c>
      <c r="C17" s="39"/>
      <c r="E17" s="32">
        <f>'[1]9.6.1. sz. mell Kornisné Kp. '!C17+'[1]9.6.2. sz. mell Kornisné Kp.'!C17+'[1]9.6.3. sz. mell Kornisné Kp '!C17</f>
        <v>0</v>
      </c>
      <c r="F17" s="32">
        <f t="shared" si="0"/>
        <v>0</v>
      </c>
    </row>
    <row r="18" spans="1:6" s="42" customFormat="1" ht="12" customHeight="1" x14ac:dyDescent="0.2">
      <c r="A18" s="36" t="s">
        <v>34</v>
      </c>
      <c r="B18" s="37" t="s">
        <v>35</v>
      </c>
      <c r="C18" s="43"/>
      <c r="E18" s="32">
        <f>'[1]9.6.1. sz. mell Kornisné Kp. '!C18+'[1]9.6.2. sz. mell Kornisné Kp.'!C18+'[1]9.6.3. sz. mell Kornisné Kp '!C18</f>
        <v>0</v>
      </c>
      <c r="F18" s="32">
        <f t="shared" si="0"/>
        <v>0</v>
      </c>
    </row>
    <row r="19" spans="1:6" s="42" customFormat="1" ht="12" customHeight="1" thickBot="1" x14ac:dyDescent="0.25">
      <c r="A19" s="36" t="s">
        <v>36</v>
      </c>
      <c r="B19" s="40" t="s">
        <v>37</v>
      </c>
      <c r="C19" s="43"/>
      <c r="E19" s="32">
        <f>'[1]9.6.1. sz. mell Kornisné Kp. '!C19+'[1]9.6.2. sz. mell Kornisné Kp.'!C19+'[1]9.6.3. sz. mell Kornisné Kp '!C19</f>
        <v>0</v>
      </c>
      <c r="F19" s="32">
        <f t="shared" si="0"/>
        <v>0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44">
        <f>SUM(C21:C23)</f>
        <v>22754943</v>
      </c>
      <c r="E20" s="32">
        <f>'[1]9.6.1. sz. mell Kornisné Kp. '!C20+'[1]9.6.2. sz. mell Kornisné Kp.'!C20+'[1]9.6.3. sz. mell Kornisné Kp '!C20</f>
        <v>22754943</v>
      </c>
      <c r="F20" s="32">
        <f t="shared" si="0"/>
        <v>0</v>
      </c>
    </row>
    <row r="21" spans="1:6" s="42" customFormat="1" ht="12" customHeight="1" x14ac:dyDescent="0.2">
      <c r="A21" s="36" t="s">
        <v>40</v>
      </c>
      <c r="B21" s="45" t="s">
        <v>41</v>
      </c>
      <c r="C21" s="39"/>
      <c r="E21" s="32">
        <f>'[1]9.6.1. sz. mell Kornisné Kp. '!C21+'[1]9.6.2. sz. mell Kornisné Kp.'!C21+'[1]9.6.3. sz. mell Kornisné Kp '!C21</f>
        <v>0</v>
      </c>
      <c r="F21" s="32">
        <f t="shared" si="0"/>
        <v>0</v>
      </c>
    </row>
    <row r="22" spans="1:6" s="42" customFormat="1" ht="12" customHeight="1" x14ac:dyDescent="0.2">
      <c r="A22" s="36" t="s">
        <v>42</v>
      </c>
      <c r="B22" s="37" t="s">
        <v>43</v>
      </c>
      <c r="C22" s="39"/>
      <c r="E22" s="32">
        <f>'[1]9.6.1. sz. mell Kornisné Kp. '!C22+'[1]9.6.2. sz. mell Kornisné Kp.'!C22+'[1]9.6.3. sz. mell Kornisné Kp '!C22</f>
        <v>0</v>
      </c>
      <c r="F22" s="32">
        <f t="shared" si="0"/>
        <v>0</v>
      </c>
    </row>
    <row r="23" spans="1:6" s="42" customFormat="1" ht="12" customHeight="1" x14ac:dyDescent="0.2">
      <c r="A23" s="36" t="s">
        <v>44</v>
      </c>
      <c r="B23" s="37" t="s">
        <v>45</v>
      </c>
      <c r="C23" s="39">
        <v>22754943</v>
      </c>
      <c r="E23" s="32">
        <f>'[1]9.6.1. sz. mell Kornisné Kp. '!C23+'[1]9.6.2. sz. mell Kornisné Kp.'!C23+'[1]9.6.3. sz. mell Kornisné Kp '!C23</f>
        <v>22754943</v>
      </c>
      <c r="F23" s="32">
        <f t="shared" si="0"/>
        <v>0</v>
      </c>
    </row>
    <row r="24" spans="1:6" s="42" customFormat="1" ht="12" customHeight="1" thickBot="1" x14ac:dyDescent="0.25">
      <c r="A24" s="36" t="s">
        <v>46</v>
      </c>
      <c r="B24" s="37" t="s">
        <v>47</v>
      </c>
      <c r="C24" s="39">
        <v>754943</v>
      </c>
      <c r="E24" s="32">
        <f>'[1]9.6.1. sz. mell Kornisné Kp. '!C24+'[1]9.6.2. sz. mell Kornisné Kp.'!C24+'[1]9.6.3. sz. mell Kornisné Kp '!C24</f>
        <v>754943</v>
      </c>
      <c r="F24" s="32">
        <f t="shared" si="0"/>
        <v>0</v>
      </c>
    </row>
    <row r="25" spans="1:6" s="42" customFormat="1" ht="12" customHeight="1" thickBot="1" x14ac:dyDescent="0.25">
      <c r="A25" s="46" t="s">
        <v>48</v>
      </c>
      <c r="B25" s="47" t="s">
        <v>49</v>
      </c>
      <c r="C25" s="48"/>
      <c r="E25" s="32">
        <f>'[1]9.6.1. sz. mell Kornisné Kp. '!C25+'[1]9.6.2. sz. mell Kornisné Kp.'!C25+'[1]9.6.3. sz. mell Kornisné Kp '!C25</f>
        <v>0</v>
      </c>
      <c r="F25" s="32">
        <f t="shared" si="0"/>
        <v>0</v>
      </c>
    </row>
    <row r="26" spans="1:6" s="42" customFormat="1" ht="12" customHeight="1" thickBot="1" x14ac:dyDescent="0.25">
      <c r="A26" s="46" t="s">
        <v>50</v>
      </c>
      <c r="B26" s="47" t="s">
        <v>51</v>
      </c>
      <c r="C26" s="44">
        <f>+C27+C28+C29</f>
        <v>0</v>
      </c>
      <c r="E26" s="32">
        <f>'[1]9.6.1. sz. mell Kornisné Kp. '!C26+'[1]9.6.2. sz. mell Kornisné Kp.'!C26+'[1]9.6.3. sz. mell Kornisné Kp '!C26</f>
        <v>0</v>
      </c>
      <c r="F26" s="32">
        <f t="shared" si="0"/>
        <v>0</v>
      </c>
    </row>
    <row r="27" spans="1:6" s="42" customFormat="1" ht="12" customHeight="1" x14ac:dyDescent="0.2">
      <c r="A27" s="49" t="s">
        <v>52</v>
      </c>
      <c r="B27" s="50" t="s">
        <v>53</v>
      </c>
      <c r="C27" s="51"/>
      <c r="E27" s="32">
        <f>'[1]9.6.1. sz. mell Kornisné Kp. '!C27+'[1]9.6.2. sz. mell Kornisné Kp.'!C27+'[1]9.6.3. sz. mell Kornisné Kp '!C27</f>
        <v>0</v>
      </c>
      <c r="F27" s="32">
        <f t="shared" si="0"/>
        <v>0</v>
      </c>
    </row>
    <row r="28" spans="1:6" s="42" customFormat="1" ht="12" customHeight="1" x14ac:dyDescent="0.2">
      <c r="A28" s="49" t="s">
        <v>54</v>
      </c>
      <c r="B28" s="50" t="s">
        <v>43</v>
      </c>
      <c r="C28" s="52"/>
      <c r="E28" s="32">
        <f>'[1]9.6.1. sz. mell Kornisné Kp. '!C28+'[1]9.6.2. sz. mell Kornisné Kp.'!C28+'[1]9.6.3. sz. mell Kornisné Kp '!C28</f>
        <v>0</v>
      </c>
      <c r="F28" s="32">
        <f t="shared" si="0"/>
        <v>0</v>
      </c>
    </row>
    <row r="29" spans="1:6" s="42" customFormat="1" ht="12" customHeight="1" x14ac:dyDescent="0.2">
      <c r="A29" s="49" t="s">
        <v>55</v>
      </c>
      <c r="B29" s="53" t="s">
        <v>56</v>
      </c>
      <c r="C29" s="52"/>
      <c r="E29" s="32">
        <f>'[1]9.6.1. sz. mell Kornisné Kp. '!C29+'[1]9.6.2. sz. mell Kornisné Kp.'!C29+'[1]9.6.3. sz. mell Kornisné Kp '!C29</f>
        <v>0</v>
      </c>
      <c r="F29" s="32">
        <f t="shared" si="0"/>
        <v>0</v>
      </c>
    </row>
    <row r="30" spans="1:6" s="42" customFormat="1" ht="12" customHeight="1" thickBot="1" x14ac:dyDescent="0.25">
      <c r="A30" s="36" t="s">
        <v>57</v>
      </c>
      <c r="B30" s="54" t="s">
        <v>58</v>
      </c>
      <c r="C30" s="55"/>
      <c r="E30" s="32">
        <f>'[1]9.6.1. sz. mell Kornisné Kp. '!C30+'[1]9.6.2. sz. mell Kornisné Kp.'!C30+'[1]9.6.3. sz. mell Kornisné Kp '!C30</f>
        <v>0</v>
      </c>
      <c r="F30" s="32">
        <f t="shared" si="0"/>
        <v>0</v>
      </c>
    </row>
    <row r="31" spans="1:6" s="42" customFormat="1" ht="12" customHeight="1" thickBot="1" x14ac:dyDescent="0.25">
      <c r="A31" s="46" t="s">
        <v>59</v>
      </c>
      <c r="B31" s="47" t="s">
        <v>60</v>
      </c>
      <c r="C31" s="44">
        <f>+C32+C33+C34</f>
        <v>0</v>
      </c>
      <c r="E31" s="32">
        <f>'[1]9.6.1. sz. mell Kornisné Kp. '!C31+'[1]9.6.2. sz. mell Kornisné Kp.'!C31+'[1]9.6.3. sz. mell Kornisné Kp '!C31</f>
        <v>0</v>
      </c>
      <c r="F31" s="32">
        <f t="shared" si="0"/>
        <v>0</v>
      </c>
    </row>
    <row r="32" spans="1:6" s="42" customFormat="1" ht="12" customHeight="1" x14ac:dyDescent="0.2">
      <c r="A32" s="49" t="s">
        <v>61</v>
      </c>
      <c r="B32" s="50" t="s">
        <v>62</v>
      </c>
      <c r="C32" s="51"/>
      <c r="E32" s="32">
        <f>'[1]9.6.1. sz. mell Kornisné Kp. '!C32+'[1]9.6.2. sz. mell Kornisné Kp.'!C32+'[1]9.6.3. sz. mell Kornisné Kp '!C32</f>
        <v>0</v>
      </c>
      <c r="F32" s="32">
        <f t="shared" si="0"/>
        <v>0</v>
      </c>
    </row>
    <row r="33" spans="1:6" s="42" customFormat="1" ht="12" customHeight="1" x14ac:dyDescent="0.2">
      <c r="A33" s="49" t="s">
        <v>63</v>
      </c>
      <c r="B33" s="53" t="s">
        <v>64</v>
      </c>
      <c r="C33" s="41"/>
      <c r="E33" s="32">
        <f>'[1]9.6.1. sz. mell Kornisné Kp. '!C33+'[1]9.6.2. sz. mell Kornisné Kp.'!C33+'[1]9.6.3. sz. mell Kornisné Kp '!C33</f>
        <v>0</v>
      </c>
      <c r="F33" s="32">
        <f t="shared" si="0"/>
        <v>0</v>
      </c>
    </row>
    <row r="34" spans="1:6" s="31" customFormat="1" ht="12" customHeight="1" thickBot="1" x14ac:dyDescent="0.25">
      <c r="A34" s="36" t="s">
        <v>65</v>
      </c>
      <c r="B34" s="54" t="s">
        <v>66</v>
      </c>
      <c r="C34" s="55"/>
      <c r="E34" s="32">
        <f>'[1]9.6.1. sz. mell Kornisné Kp. '!C34+'[1]9.6.2. sz. mell Kornisné Kp.'!C34+'[1]9.6.3. sz. mell Kornisné Kp '!C34</f>
        <v>0</v>
      </c>
      <c r="F34" s="32">
        <f t="shared" si="0"/>
        <v>0</v>
      </c>
    </row>
    <row r="35" spans="1:6" s="31" customFormat="1" ht="12" customHeight="1" thickBot="1" x14ac:dyDescent="0.25">
      <c r="A35" s="46" t="s">
        <v>67</v>
      </c>
      <c r="B35" s="47" t="s">
        <v>68</v>
      </c>
      <c r="C35" s="48"/>
      <c r="E35" s="32">
        <f>'[1]9.6.1. sz. mell Kornisné Kp. '!C35+'[1]9.6.2. sz. mell Kornisné Kp.'!C35+'[1]9.6.3. sz. mell Kornisné Kp '!C35</f>
        <v>0</v>
      </c>
      <c r="F35" s="32">
        <f t="shared" si="0"/>
        <v>0</v>
      </c>
    </row>
    <row r="36" spans="1:6" s="31" customFormat="1" ht="12" customHeight="1" thickBot="1" x14ac:dyDescent="0.25">
      <c r="A36" s="46" t="s">
        <v>69</v>
      </c>
      <c r="B36" s="47" t="s">
        <v>70</v>
      </c>
      <c r="C36" s="56"/>
      <c r="E36" s="32">
        <f>'[1]9.6.1. sz. mell Kornisné Kp. '!C36+'[1]9.6.2. sz. mell Kornisné Kp.'!C36+'[1]9.6.3. sz. mell Kornisné Kp '!C36</f>
        <v>0</v>
      </c>
      <c r="F36" s="32">
        <f t="shared" si="0"/>
        <v>0</v>
      </c>
    </row>
    <row r="37" spans="1:6" s="31" customFormat="1" ht="12" customHeight="1" thickBot="1" x14ac:dyDescent="0.25">
      <c r="A37" s="21" t="s">
        <v>71</v>
      </c>
      <c r="B37" s="47" t="s">
        <v>72</v>
      </c>
      <c r="C37" s="57">
        <f>+C8+C20+C25+C26+C31+C35+C36</f>
        <v>220739164</v>
      </c>
      <c r="E37" s="32">
        <f>'[1]9.6.1. sz. mell Kornisné Kp. '!C37+'[1]9.6.2. sz. mell Kornisné Kp.'!C37+'[1]9.6.3. sz. mell Kornisné Kp '!C37</f>
        <v>220739164</v>
      </c>
      <c r="F37" s="32">
        <f t="shared" si="0"/>
        <v>0</v>
      </c>
    </row>
    <row r="38" spans="1:6" s="31" customFormat="1" ht="12" customHeight="1" thickBot="1" x14ac:dyDescent="0.25">
      <c r="A38" s="58" t="s">
        <v>73</v>
      </c>
      <c r="B38" s="47" t="s">
        <v>74</v>
      </c>
      <c r="C38" s="57">
        <f>+C39+C40+C41</f>
        <v>565608003</v>
      </c>
      <c r="E38" s="32">
        <f>'[1]9.6.1. sz. mell Kornisné Kp. '!C38+'[1]9.6.2. sz. mell Kornisné Kp.'!C38+'[1]9.6.3. sz. mell Kornisné Kp '!C38</f>
        <v>565608003</v>
      </c>
      <c r="F38" s="32">
        <f t="shared" si="0"/>
        <v>0</v>
      </c>
    </row>
    <row r="39" spans="1:6" s="31" customFormat="1" ht="12" customHeight="1" x14ac:dyDescent="0.2">
      <c r="A39" s="49" t="s">
        <v>75</v>
      </c>
      <c r="B39" s="50" t="s">
        <v>76</v>
      </c>
      <c r="C39" s="51">
        <v>13840612</v>
      </c>
      <c r="E39" s="32">
        <f>'[1]9.6.1. sz. mell Kornisné Kp. '!C39+'[1]9.6.2. sz. mell Kornisné Kp.'!C39+'[1]9.6.3. sz. mell Kornisné Kp '!C39</f>
        <v>13840612</v>
      </c>
      <c r="F39" s="32">
        <f t="shared" si="0"/>
        <v>0</v>
      </c>
    </row>
    <row r="40" spans="1:6" s="42" customFormat="1" ht="12" customHeight="1" x14ac:dyDescent="0.2">
      <c r="A40" s="49" t="s">
        <v>77</v>
      </c>
      <c r="B40" s="53" t="s">
        <v>78</v>
      </c>
      <c r="C40" s="41"/>
      <c r="E40" s="32">
        <f>'[1]9.6.1. sz. mell Kornisné Kp. '!C40+'[1]9.6.2. sz. mell Kornisné Kp.'!C40+'[1]9.6.3. sz. mell Kornisné Kp '!C40</f>
        <v>0</v>
      </c>
      <c r="F40" s="32">
        <f t="shared" si="0"/>
        <v>0</v>
      </c>
    </row>
    <row r="41" spans="1:6" s="42" customFormat="1" ht="15" customHeight="1" thickBot="1" x14ac:dyDescent="0.25">
      <c r="A41" s="36" t="s">
        <v>79</v>
      </c>
      <c r="B41" s="54" t="s">
        <v>80</v>
      </c>
      <c r="C41" s="59">
        <f>562158632+95600-10486841</f>
        <v>551767391</v>
      </c>
      <c r="E41" s="32">
        <f>'[1]9.6.1. sz. mell Kornisné Kp. '!C41+'[1]9.6.2. sz. mell Kornisné Kp.'!C41+'[1]9.6.3. sz. mell Kornisné Kp '!C41</f>
        <v>551767391</v>
      </c>
      <c r="F41" s="32">
        <f t="shared" si="0"/>
        <v>0</v>
      </c>
    </row>
    <row r="42" spans="1:6" s="42" customFormat="1" ht="15" customHeight="1" thickBot="1" x14ac:dyDescent="0.25">
      <c r="A42" s="58" t="s">
        <v>81</v>
      </c>
      <c r="B42" s="60" t="s">
        <v>82</v>
      </c>
      <c r="C42" s="57">
        <f>+C37+C38</f>
        <v>786347167</v>
      </c>
      <c r="E42" s="32">
        <f>'[1]9.6.1. sz. mell Kornisné Kp. '!C42+'[1]9.6.2. sz. mell Kornisné Kp.'!C42+'[1]9.6.3. sz. mell Kornisné Kp '!C42</f>
        <v>786347167</v>
      </c>
      <c r="F42" s="32">
        <f t="shared" si="0"/>
        <v>0</v>
      </c>
    </row>
    <row r="43" spans="1:6" x14ac:dyDescent="0.2">
      <c r="A43" s="61"/>
      <c r="B43" s="62"/>
      <c r="C43" s="63"/>
      <c r="E43" s="32">
        <f>'[1]9.6.1. sz. mell Kornisné Kp. '!C43+'[1]9.6.2. sz. mell Kornisné Kp.'!C43+'[1]9.6.3. sz. mell Kornisné Kp '!C43</f>
        <v>0</v>
      </c>
      <c r="F43" s="32">
        <f t="shared" si="0"/>
        <v>0</v>
      </c>
    </row>
    <row r="44" spans="1:6" s="24" customFormat="1" ht="16.5" customHeight="1" thickBot="1" x14ac:dyDescent="0.25">
      <c r="A44" s="64"/>
      <c r="B44" s="65"/>
      <c r="C44" s="66"/>
      <c r="E44" s="32">
        <f>'[1]9.6.1. sz. mell Kornisné Kp. '!C44+'[1]9.6.2. sz. mell Kornisné Kp.'!C44+'[1]9.6.3. sz. mell Kornisné Kp '!C44</f>
        <v>0</v>
      </c>
      <c r="F44" s="32">
        <f t="shared" si="0"/>
        <v>0</v>
      </c>
    </row>
    <row r="45" spans="1:6" s="70" customFormat="1" ht="12" customHeight="1" thickBot="1" x14ac:dyDescent="0.25">
      <c r="A45" s="67"/>
      <c r="B45" s="68" t="s">
        <v>83</v>
      </c>
      <c r="C45" s="69"/>
      <c r="E45" s="32">
        <f>'[1]9.6.1. sz. mell Kornisné Kp. '!C45+'[1]9.6.2. sz. mell Kornisné Kp.'!C45+'[1]9.6.3. sz. mell Kornisné Kp '!C45</f>
        <v>0</v>
      </c>
      <c r="F45" s="32">
        <f t="shared" si="0"/>
        <v>0</v>
      </c>
    </row>
    <row r="46" spans="1:6" ht="12" customHeight="1" thickBot="1" x14ac:dyDescent="0.25">
      <c r="A46" s="46" t="s">
        <v>14</v>
      </c>
      <c r="B46" s="47" t="s">
        <v>84</v>
      </c>
      <c r="C46" s="30">
        <f>SUM(C47:C51)</f>
        <v>772273234</v>
      </c>
      <c r="E46" s="32">
        <f>'[1]9.6.1. sz. mell Kornisné Kp. '!C46+'[1]9.6.2. sz. mell Kornisné Kp.'!C46+'[1]9.6.3. sz. mell Kornisné Kp '!C46</f>
        <v>772273234</v>
      </c>
      <c r="F46" s="32">
        <f t="shared" si="0"/>
        <v>0</v>
      </c>
    </row>
    <row r="47" spans="1:6" ht="12" customHeight="1" x14ac:dyDescent="0.2">
      <c r="A47" s="36" t="s">
        <v>16</v>
      </c>
      <c r="B47" s="45" t="s">
        <v>85</v>
      </c>
      <c r="C47" s="71">
        <f>471445483+80000</f>
        <v>471525483</v>
      </c>
      <c r="E47" s="32">
        <f>'[1]9.6.1. sz. mell Kornisné Kp. '!C47+'[1]9.6.2. sz. mell Kornisné Kp.'!C47+'[1]9.6.3. sz. mell Kornisné Kp '!C47</f>
        <v>471525483</v>
      </c>
      <c r="F47" s="32">
        <f t="shared" si="0"/>
        <v>0</v>
      </c>
    </row>
    <row r="48" spans="1:6" ht="12" customHeight="1" x14ac:dyDescent="0.2">
      <c r="A48" s="36" t="s">
        <v>18</v>
      </c>
      <c r="B48" s="37" t="s">
        <v>86</v>
      </c>
      <c r="C48" s="72">
        <f>98130166+15600</f>
        <v>98145766</v>
      </c>
      <c r="E48" s="32">
        <f>'[1]9.6.1. sz. mell Kornisné Kp. '!C48+'[1]9.6.2. sz. mell Kornisné Kp.'!C48+'[1]9.6.3. sz. mell Kornisné Kp '!C48</f>
        <v>98145766</v>
      </c>
      <c r="F48" s="32">
        <f t="shared" si="0"/>
        <v>0</v>
      </c>
    </row>
    <row r="49" spans="1:6" ht="12" customHeight="1" x14ac:dyDescent="0.2">
      <c r="A49" s="36" t="s">
        <v>20</v>
      </c>
      <c r="B49" s="37" t="s">
        <v>87</v>
      </c>
      <c r="C49" s="38">
        <f>198957271+3292441+131952+220321</f>
        <v>202601985</v>
      </c>
      <c r="E49" s="32">
        <f>'[1]9.6.1. sz. mell Kornisné Kp. '!C49+'[1]9.6.2. sz. mell Kornisné Kp.'!C49+'[1]9.6.3. sz. mell Kornisné Kp '!C49</f>
        <v>202601985</v>
      </c>
      <c r="F49" s="32">
        <f t="shared" si="0"/>
        <v>0</v>
      </c>
    </row>
    <row r="50" spans="1:6" ht="12" customHeight="1" x14ac:dyDescent="0.2">
      <c r="A50" s="36" t="s">
        <v>22</v>
      </c>
      <c r="B50" s="37" t="s">
        <v>88</v>
      </c>
      <c r="C50" s="39"/>
      <c r="E50" s="32">
        <f>'[1]9.6.1. sz. mell Kornisné Kp. '!C50+'[1]9.6.2. sz. mell Kornisné Kp.'!C50+'[1]9.6.3. sz. mell Kornisné Kp '!C50</f>
        <v>0</v>
      </c>
      <c r="F50" s="32">
        <f t="shared" si="0"/>
        <v>0</v>
      </c>
    </row>
    <row r="51" spans="1:6" ht="12" customHeight="1" thickBot="1" x14ac:dyDescent="0.25">
      <c r="A51" s="36" t="s">
        <v>24</v>
      </c>
      <c r="B51" s="37" t="s">
        <v>89</v>
      </c>
      <c r="C51" s="39"/>
      <c r="E51" s="32">
        <f>'[1]9.6.1. sz. mell Kornisné Kp. '!C51+'[1]9.6.2. sz. mell Kornisné Kp.'!C51+'[1]9.6.3. sz. mell Kornisné Kp '!C51</f>
        <v>0</v>
      </c>
      <c r="F51" s="32">
        <f t="shared" si="0"/>
        <v>0</v>
      </c>
    </row>
    <row r="52" spans="1:6" s="70" customFormat="1" ht="12" customHeight="1" thickBot="1" x14ac:dyDescent="0.25">
      <c r="A52" s="46" t="s">
        <v>38</v>
      </c>
      <c r="B52" s="47" t="s">
        <v>90</v>
      </c>
      <c r="C52" s="30">
        <f>SUM(C53:C55)</f>
        <v>14073933</v>
      </c>
      <c r="E52" s="32">
        <f>'[1]9.6.1. sz. mell Kornisné Kp. '!C52+'[1]9.6.2. sz. mell Kornisné Kp.'!C52+'[1]9.6.3. sz. mell Kornisné Kp '!C52</f>
        <v>14073933</v>
      </c>
      <c r="F52" s="32">
        <f t="shared" si="0"/>
        <v>0</v>
      </c>
    </row>
    <row r="53" spans="1:6" ht="12" customHeight="1" x14ac:dyDescent="0.2">
      <c r="A53" s="36" t="s">
        <v>40</v>
      </c>
      <c r="B53" s="45" t="s">
        <v>91</v>
      </c>
      <c r="C53" s="73">
        <f>13924683+74000+75250</f>
        <v>14073933</v>
      </c>
      <c r="E53" s="32">
        <f>'[1]9.6.1. sz. mell Kornisné Kp. '!C53+'[1]9.6.2. sz. mell Kornisné Kp.'!C53+'[1]9.6.3. sz. mell Kornisné Kp '!C53</f>
        <v>14073933</v>
      </c>
      <c r="F53" s="32">
        <f t="shared" si="0"/>
        <v>0</v>
      </c>
    </row>
    <row r="54" spans="1:6" ht="12" customHeight="1" x14ac:dyDescent="0.2">
      <c r="A54" s="36" t="s">
        <v>42</v>
      </c>
      <c r="B54" s="37" t="s">
        <v>92</v>
      </c>
      <c r="C54" s="39"/>
      <c r="E54" s="32">
        <f>'[1]9.6.1. sz. mell Kornisné Kp. '!C54+'[1]9.6.2. sz. mell Kornisné Kp.'!C54+'[1]9.6.3. sz. mell Kornisné Kp '!C54</f>
        <v>0</v>
      </c>
      <c r="F54" s="32">
        <f t="shared" si="0"/>
        <v>0</v>
      </c>
    </row>
    <row r="55" spans="1:6" ht="12" customHeight="1" x14ac:dyDescent="0.2">
      <c r="A55" s="36" t="s">
        <v>44</v>
      </c>
      <c r="B55" s="37" t="s">
        <v>93</v>
      </c>
      <c r="C55" s="39"/>
      <c r="E55" s="32">
        <f>'[1]9.6.1. sz. mell Kornisné Kp. '!C55+'[1]9.6.2. sz. mell Kornisné Kp.'!C55+'[1]9.6.3. sz. mell Kornisné Kp '!C55</f>
        <v>0</v>
      </c>
      <c r="F55" s="32">
        <f t="shared" si="0"/>
        <v>0</v>
      </c>
    </row>
    <row r="56" spans="1:6" ht="15" customHeight="1" thickBot="1" x14ac:dyDescent="0.25">
      <c r="A56" s="36" t="s">
        <v>46</v>
      </c>
      <c r="B56" s="37" t="s">
        <v>94</v>
      </c>
      <c r="C56" s="39"/>
      <c r="E56" s="32">
        <f>'[1]9.6.1. sz. mell Kornisné Kp. '!C56+'[1]9.6.2. sz. mell Kornisné Kp.'!C56+'[1]9.6.3. sz. mell Kornisné Kp '!C56</f>
        <v>0</v>
      </c>
      <c r="F56" s="32">
        <f t="shared" si="0"/>
        <v>0</v>
      </c>
    </row>
    <row r="57" spans="1:6" ht="13.5" thickBot="1" x14ac:dyDescent="0.25">
      <c r="A57" s="46" t="s">
        <v>48</v>
      </c>
      <c r="B57" s="47" t="s">
        <v>95</v>
      </c>
      <c r="C57" s="48"/>
      <c r="E57" s="32">
        <f>'[1]9.6.1. sz. mell Kornisné Kp. '!C57+'[1]9.6.2. sz. mell Kornisné Kp.'!C57+'[1]9.6.3. sz. mell Kornisné Kp '!C57</f>
        <v>0</v>
      </c>
      <c r="F57" s="32">
        <f t="shared" si="0"/>
        <v>0</v>
      </c>
    </row>
    <row r="58" spans="1:6" ht="15" customHeight="1" thickBot="1" x14ac:dyDescent="0.25">
      <c r="A58" s="46" t="s">
        <v>50</v>
      </c>
      <c r="B58" s="74" t="s">
        <v>96</v>
      </c>
      <c r="C58" s="75">
        <f>+C46+C52+C57</f>
        <v>786347167</v>
      </c>
      <c r="E58" s="32">
        <f>'[1]9.6.1. sz. mell Kornisné Kp. '!C58+'[1]9.6.2. sz. mell Kornisné Kp.'!C58+'[1]9.6.3. sz. mell Kornisné Kp '!C58</f>
        <v>786347167</v>
      </c>
      <c r="F58" s="32">
        <f t="shared" si="0"/>
        <v>0</v>
      </c>
    </row>
    <row r="59" spans="1:6" ht="14.25" customHeight="1" thickBot="1" x14ac:dyDescent="0.25">
      <c r="C59" s="77"/>
      <c r="E59" s="32">
        <f>'[1]9.6.1. sz. mell Kornisné Kp. '!C59+'[1]9.6.2. sz. mell Kornisné Kp.'!C59+'[1]9.6.3. sz. mell Kornisné Kp '!C59</f>
        <v>0</v>
      </c>
      <c r="F59" s="32">
        <f t="shared" si="0"/>
        <v>0</v>
      </c>
    </row>
    <row r="60" spans="1:6" ht="13.5" thickBot="1" x14ac:dyDescent="0.25">
      <c r="A60" s="78" t="s">
        <v>97</v>
      </c>
      <c r="B60" s="79"/>
      <c r="C60" s="80">
        <v>149.37</v>
      </c>
      <c r="E60" s="32">
        <f>'[1]9.6.1. sz. mell Kornisné Kp. '!C60+'[1]9.6.2. sz. mell Kornisné Kp.'!C60+'[1]9.6.3. sz. mell Kornisné Kp '!C60</f>
        <v>149.37</v>
      </c>
      <c r="F60" s="32">
        <f t="shared" si="0"/>
        <v>0</v>
      </c>
    </row>
    <row r="61" spans="1:6" s="84" customFormat="1" ht="13.9" customHeight="1" thickBot="1" x14ac:dyDescent="0.25">
      <c r="A61" s="81" t="s">
        <v>98</v>
      </c>
      <c r="B61" s="82"/>
      <c r="C61" s="83">
        <v>0.5</v>
      </c>
      <c r="E61" s="32"/>
      <c r="F61" s="32"/>
    </row>
    <row r="62" spans="1:6" s="84" customFormat="1" ht="13.9" customHeight="1" thickBot="1" x14ac:dyDescent="0.25">
      <c r="A62" s="85" t="s">
        <v>99</v>
      </c>
      <c r="B62" s="86"/>
      <c r="C62" s="87">
        <v>4</v>
      </c>
      <c r="E62" s="32">
        <f>'[1]9.6.1. sz. mell Kornisné Kp. '!C61+'[1]9.6.2. sz. mell Kornisné Kp.'!C62+'[1]9.6.3. sz. mell Kornisné Kp '!C61</f>
        <v>4</v>
      </c>
      <c r="F62" s="32">
        <f t="shared" si="0"/>
        <v>0</v>
      </c>
    </row>
    <row r="63" spans="1:6" s="84" customFormat="1" ht="19.899999999999999" customHeight="1" thickBot="1" x14ac:dyDescent="0.25">
      <c r="A63" s="88" t="s">
        <v>100</v>
      </c>
      <c r="B63" s="89"/>
      <c r="C63" s="90">
        <v>1.5</v>
      </c>
      <c r="E63" s="32">
        <f>'[1]9.6.1. sz. mell Kornisné Kp. '!C62+'[1]9.6.2. sz. mell Kornisné Kp.'!C63+'[1]9.6.3. sz. mell Kornisné Kp '!C62</f>
        <v>1.5</v>
      </c>
      <c r="F63" s="32">
        <f t="shared" si="0"/>
        <v>0</v>
      </c>
    </row>
    <row r="64" spans="1:6" ht="13.5" thickBot="1" x14ac:dyDescent="0.25">
      <c r="A64" s="91" t="s">
        <v>101</v>
      </c>
      <c r="B64" s="92"/>
      <c r="C64" s="90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21. számú melléklet a 13/2019.(V.1.)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2019-04-30T10:19:05Z</dcterms:created>
  <dcterms:modified xsi:type="dcterms:W3CDTF">2019-04-30T10:19:06Z</dcterms:modified>
</cp:coreProperties>
</file>