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0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state="hidden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state="hidden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state="hidden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state="hidden" r:id="rId23"/>
    <sheet name="16_átvett" sheetId="24" state="hidden" r:id="rId24"/>
    <sheet name="17_szociális kiadások" sheetId="25" state="hidden" r:id="rId25"/>
    <sheet name="18_helyi adók" sheetId="26" state="hidden" r:id="rId26"/>
    <sheet name="19_finanszírozás" sheetId="27" state="hidden" r:id="rId27"/>
    <sheet name="20_hitelek" sheetId="28" state="hidden" r:id="rId28"/>
    <sheet name="GÖRDÜLŐ kiadások teljes" sheetId="29" state="hidden" r:id="rId29"/>
    <sheet name="GÖRDÜLŐ bevételek teljes" sheetId="30" state="hidden" r:id="rId30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projektek'!$A$1:$B$141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'13_tartalékok'!$A$1:$E$9</definedName>
    <definedName name="_xlnm.Print_Area" localSheetId="22">'15_átadott'!$A$1:$D$116</definedName>
    <definedName name="_xlnm.Print_Area" localSheetId="23">'16_átvett'!$A$1:$D$117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KÖH'!$A$1:$G$123</definedName>
    <definedName name="_xlnm.Print_Area" localSheetId="5">'3_B_kiadások BVKI'!$A$1:$G$124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KÖH'!$A$1:$G$96</definedName>
    <definedName name="_xlnm.Print_Area" localSheetId="12">'6_B_bevételek BVKI'!$A$1:$G$97</definedName>
    <definedName name="_xlnm.Print_Area" localSheetId="13">'7_bevételek ÖSSZEVONT ÖSSZES'!$A$1:$G$97</definedName>
    <definedName name="_xlnm.Print_Area" localSheetId="15">'8_beruházások felújítások'!$A$1:$F$54</definedName>
    <definedName name="_xlnm.Print_Area" localSheetId="16">'9_létszám'!$A$1:$F$32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29">'GÖRDÜLŐ bevételek teljes'!$A$2:$F$96</definedName>
    <definedName name="_xlnm.Print_Area" localSheetId="28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<sst xmlns="http://schemas.openxmlformats.org/spreadsheetml/2006/main" count="5340" uniqueCount="897">
  <si>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</si>
  <si>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</si>
  <si>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</si>
  <si>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</si>
  <si>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</si>
  <si>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</si>
  <si>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</si>
  <si>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</si>
  <si>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</si>
  <si>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</si>
  <si>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</si>
  <si>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</si>
  <si>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</si>
  <si>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</si>
  <si>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</si>
  <si>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</si>
  <si>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</si>
  <si>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</si>
  <si>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</si>
  <si>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</si>
  <si>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</si>
  <si>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</si>
  <si>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</si>
  <si>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</si>
  <si>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</si>
  <si>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</si>
  <si>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</si>
  <si>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</si>
  <si>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</si>
  <si>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</si>
  <si>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</si>
  <si>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</si>
  <si>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</si>
  <si>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</si>
  <si>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</si>
  <si>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</si>
  <si>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</si>
  <si>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</si>
  <si>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</si>
  <si>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</si>
  <si>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</si>
  <si>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</si>
  <si>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</si>
  <si>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</si>
  <si>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</si>
  <si>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</si>
  <si>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</si>
  <si>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</si>
  <si>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</si>
  <si>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</si>
  <si>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</si>
  <si>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</si>
  <si>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</si>
  <si>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</si>
  <si>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</si>
  <si>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</si>
  <si>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</si>
  <si>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</si>
  <si>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</si>
  <si>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</si>
  <si>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</si>
  <si>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</si>
  <si>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</si>
  <si>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</si>
  <si>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</si>
  <si>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</si>
  <si>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</si>
  <si>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</si>
  <si>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</si>
  <si>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</si>
  <si>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</si>
  <si>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</si>
  <si>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</si>
  <si>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</si>
  <si>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</si>
  <si>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</si>
  <si>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</si>
  <si>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</si>
  <si>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</si>
  <si>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</si>
  <si>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</si>
  <si>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</si>
  <si>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</si>
  <si>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</si>
  <si>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</si>
  <si>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</si>
  <si>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</si>
  <si>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</si>
  <si>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</si>
  <si>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</si>
  <si>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</si>
  <si>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</si>
  <si>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</si>
  <si>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</si>
  <si>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</si>
  <si>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</si>
  <si>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</si>
  <si>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</si>
  <si>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</si>
  <si>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</si>
  <si>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</si>
  <si>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</si>
  <si>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</si>
  <si>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</si>
  <si>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</si>
  <si>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</si>
  <si>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</si>
  <si>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</si>
  <si>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</si>
  <si>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</si>
  <si>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</si>
  <si>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</si>
  <si>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</si>
  <si>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</si>
  <si>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</si>
  <si>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</si>
  <si>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</si>
  <si>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</si>
  <si>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</si>
  <si>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</si>
  <si>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</si>
  <si>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</si>
  <si>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</si>
  <si>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</si>
  <si>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</si>
  <si>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</si>
  <si>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</si>
  <si>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</si>
  <si>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</si>
  <si>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közvetett támogatások (E Ft)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</si>
  <si>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</si>
  <si>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</si>
  <si>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</si>
  <si>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</si>
  <si>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</si>
  <si>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</si>
  <si>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</si>
  <si>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</si>
  <si>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</si>
  <si>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</si>
  <si>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</si>
  <si>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</si>
  <si>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</si>
  <si>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</si>
  <si>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</si>
  <si>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</si>
  <si>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</si>
  <si>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Számítógép, laptop beszerzés</t>
  </si>
  <si>
    <t>Útjelző táblák, közlekedési táblák, tükrök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</si>
  <si>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</si>
  <si>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</si>
  <si>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</si>
  <si>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</si>
  <si>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</si>
  <si>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</si>
  <si>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</si>
  <si>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</si>
  <si>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</si>
  <si>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</si>
  <si>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</si>
  <si>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</si>
  <si>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</si>
  <si>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</si>
  <si>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</si>
  <si>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</si>
  <si>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</si>
  <si>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</si>
  <si>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</si>
  <si>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</si>
  <si>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</si>
  <si>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</si>
  <si>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</si>
  <si>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</si>
  <si>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</si>
  <si>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</si>
  <si>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</si>
  <si>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</si>
  <si>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</si>
  <si>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</si>
  <si>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</si>
  <si>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</si>
  <si>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</si>
  <si>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</si>
  <si>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</si>
  <si>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</si>
  <si>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</si>
  <si>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</si>
  <si>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</si>
  <si>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</si>
  <si>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</si>
  <si>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</si>
  <si>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</si>
  <si>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</si>
  <si>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</si>
  <si>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</si>
  <si>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</si>
  <si>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</si>
  <si>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</si>
  <si>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</si>
  <si>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</si>
  <si>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</si>
  <si>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</si>
  <si>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</si>
  <si>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</si>
  <si>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</si>
  <si>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</si>
  <si>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</si>
  <si>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</si>
  <si>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</si>
  <si>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</si>
  <si>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</si>
  <si>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</si>
  <si>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</si>
  <si>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</si>
  <si>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r>
      <t xml:space="preserve">Költségvetési engedélyezett létszámkeret </t>
    </r>
    <r>
      <rPr>
        <b/>
        <sz val="10"/>
        <rFont val="Bookman Old Style"/>
        <family val="1"/>
      </rPr>
      <t>módosítás</t>
    </r>
    <r>
      <rPr>
        <sz val="10"/>
        <rFont val="Bookman Old Style"/>
        <family val="1"/>
      </rPr>
      <t xml:space="preserve"> (álláshely) (fő) ÖNKORMÁNYZAT </t>
    </r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</si>
  <si>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</si>
  <si>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</si>
  <si>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</si>
  <si>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</si>
  <si>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</si>
  <si>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</si>
  <si>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</si>
  <si>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</si>
  <si>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</si>
  <si>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</si>
  <si>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</si>
  <si>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</si>
  <si>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</si>
  <si>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</si>
  <si>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</si>
  <si>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</si>
  <si>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</si>
  <si>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</si>
  <si>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</si>
  <si>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</si>
  <si>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</si>
  <si>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</si>
  <si>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</si>
  <si>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</si>
  <si>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</si>
  <si>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</si>
  <si>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</si>
  <si>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</si>
  <si>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</si>
  <si>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</si>
  <si>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</si>
  <si>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</si>
  <si>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</si>
  <si>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</si>
  <si>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</si>
  <si>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</si>
  <si>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</si>
  <si>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</si>
  <si>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</si>
  <si>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</si>
  <si>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</si>
  <si>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</si>
  <si>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</si>
  <si>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</si>
  <si>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</si>
  <si>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</si>
  <si>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</si>
  <si>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</si>
  <si>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</si>
  <si>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</si>
  <si>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</si>
  <si>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</si>
  <si>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</si>
  <si>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</si>
  <si>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</si>
  <si>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</si>
  <si>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</si>
  <si>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</si>
  <si>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</si>
  <si>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</si>
  <si>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</si>
  <si>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</si>
  <si>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</si>
  <si>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</si>
  <si>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</si>
  <si>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</si>
  <si>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</si>
  <si>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</si>
  <si>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</si>
  <si>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</si>
  <si>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</si>
  <si>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</si>
  <si>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</si>
  <si>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</si>
  <si>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</si>
  <si>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</si>
  <si>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</si>
  <si>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</si>
  <si>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</si>
  <si>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</si>
  <si>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</si>
  <si>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</si>
  <si>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</si>
  <si>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</si>
  <si>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</si>
  <si>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</si>
  <si>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</si>
  <si>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</si>
  <si>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</si>
  <si>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</si>
  <si>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</si>
  <si>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</si>
  <si>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</si>
  <si>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</si>
  <si>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</si>
  <si>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</si>
  <si>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</si>
  <si>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</si>
  <si>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</si>
  <si>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</si>
  <si>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</si>
  <si>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</si>
  <si>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</si>
  <si>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</si>
  <si>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</si>
  <si>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</si>
  <si>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</si>
  <si>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</si>
  <si>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</si>
  <si>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</si>
  <si>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</si>
  <si>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</si>
  <si>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</si>
  <si>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</si>
  <si>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</si>
  <si>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</si>
  <si>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</si>
  <si>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</si>
  <si>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</si>
  <si>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</si>
  <si>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</si>
  <si>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</si>
  <si>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</si>
  <si>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</si>
  <si>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</si>
  <si>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</si>
  <si>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</si>
  <si>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</si>
  <si>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</si>
  <si>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</si>
  <si>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</si>
  <si>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</si>
  <si>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</si>
  <si>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</si>
  <si>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</si>
  <si>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</si>
  <si>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</si>
  <si>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</si>
  <si>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</si>
  <si>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</si>
  <si>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</si>
  <si>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</si>
  <si>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</si>
  <si>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</si>
  <si>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</si>
  <si>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</si>
  <si>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</si>
  <si>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</si>
  <si>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</si>
  <si>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</si>
  <si>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</si>
  <si>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</si>
  <si>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</si>
  <si>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</si>
  <si>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</si>
  <si>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</si>
  <si>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</si>
  <si>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</si>
  <si>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</si>
  <si>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</si>
  <si>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</si>
  <si>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</si>
  <si>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</si>
  <si>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</si>
  <si>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</si>
  <si>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</si>
  <si>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</si>
  <si>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</si>
  <si>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</si>
  <si>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</si>
  <si>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</si>
  <si>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</si>
  <si>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</si>
  <si>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</si>
  <si>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</si>
  <si>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</si>
  <si>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</si>
  <si>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</si>
  <si>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</si>
  <si>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</si>
  <si>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</si>
  <si>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</si>
  <si>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</si>
  <si>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</si>
  <si>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</si>
  <si>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</si>
  <si>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</si>
  <si>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</si>
  <si>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</si>
  <si>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</si>
  <si>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</si>
  <si>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</si>
  <si>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</si>
  <si>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</si>
  <si>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</si>
  <si>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</si>
  <si>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</si>
  <si>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</si>
  <si>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</si>
  <si>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</si>
  <si>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</si>
  <si>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</si>
  <si>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</si>
  <si>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</si>
  <si>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</si>
  <si>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</si>
  <si>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</si>
  <si>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</si>
  <si>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</si>
  <si>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</si>
  <si>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</si>
  <si>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</si>
  <si>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</si>
  <si>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</si>
  <si>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</si>
  <si>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</si>
  <si>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</si>
  <si>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</si>
  <si>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</si>
  <si>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</si>
  <si>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</si>
  <si>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</si>
  <si>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</si>
  <si>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</si>
  <si>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</si>
  <si>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</si>
  <si>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</si>
  <si>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</si>
  <si>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</si>
  <si>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</si>
  <si>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</si>
  <si>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</si>
  <si>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</si>
  <si>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</si>
  <si>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</si>
  <si>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</si>
  <si>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</si>
  <si>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</si>
  <si>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</si>
  <si>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</si>
  <si>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</si>
  <si>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</si>
  <si>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</si>
  <si>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</si>
  <si>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</si>
  <si>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</si>
  <si>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</si>
  <si>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</si>
  <si>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</si>
  <si>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</si>
  <si>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</si>
  <si>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</si>
  <si>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</si>
  <si>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</si>
  <si>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</si>
  <si>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</si>
  <si>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</si>
  <si>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</si>
  <si>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</si>
  <si>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</si>
  <si>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</si>
  <si>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</si>
  <si>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</si>
  <si>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</si>
  <si>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</si>
  <si>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</si>
  <si>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</si>
  <si>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</si>
  <si>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</si>
  <si>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</si>
  <si>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</si>
  <si>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</si>
  <si>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</si>
  <si>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</si>
  <si>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</si>
  <si>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</si>
  <si>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</si>
  <si>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</si>
  <si>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</si>
  <si>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</si>
  <si>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</si>
  <si>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</si>
  <si>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</si>
  <si>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</si>
  <si>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</si>
  <si>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</si>
  <si>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</si>
  <si>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</si>
  <si>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</si>
  <si>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</si>
  <si>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</si>
  <si>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</si>
  <si>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</si>
  <si>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</si>
  <si>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</si>
  <si>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</si>
  <si>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</si>
  <si>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</si>
  <si>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</si>
  <si>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</si>
  <si>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</si>
  <si>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</si>
  <si>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</si>
  <si>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</si>
  <si>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</si>
  <si>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</si>
  <si>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</si>
  <si>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</si>
  <si>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</si>
  <si>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</si>
  <si>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</si>
  <si>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</si>
  <si>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</si>
  <si>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</si>
  <si>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</si>
  <si>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</si>
  <si>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</si>
  <si>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</si>
  <si>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</si>
  <si>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</si>
  <si>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</si>
  <si>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</si>
  <si>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</si>
  <si>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</si>
  <si>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</si>
  <si>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</si>
  <si>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</si>
  <si>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</si>
  <si>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</si>
  <si>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</si>
  <si>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</si>
  <si>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</si>
  <si>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</si>
  <si>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</si>
  <si>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</si>
  <si>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</si>
  <si>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</si>
  <si>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</si>
  <si>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</si>
  <si>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</si>
  <si>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</si>
  <si>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</si>
  <si>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</si>
  <si>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</si>
  <si>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</si>
  <si>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</si>
  <si>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</si>
  <si>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</si>
  <si>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</si>
  <si>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</si>
  <si>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</si>
  <si>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</si>
  <si>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</si>
  <si>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</si>
  <si>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</si>
  <si>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</si>
  <si>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</si>
  <si>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</si>
  <si>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</si>
  <si>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</si>
  <si>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</si>
  <si>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</si>
  <si>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</si>
  <si>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</si>
  <si>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</si>
  <si>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</si>
  <si>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</si>
  <si>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</si>
  <si>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</si>
  <si>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</si>
  <si>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</si>
  <si>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</si>
  <si>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</si>
  <si>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</si>
  <si>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</si>
  <si>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</si>
  <si>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</si>
  <si>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</si>
  <si>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</si>
  <si>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</si>
  <si>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</si>
  <si>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</si>
  <si>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</si>
  <si>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</si>
  <si>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</si>
  <si>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</si>
  <si>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</si>
  <si>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</si>
  <si>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</si>
  <si>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</si>
  <si>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</si>
  <si>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</si>
  <si>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</si>
  <si>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</si>
  <si>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</si>
  <si>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</si>
  <si>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</si>
  <si>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</si>
  <si>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</si>
  <si>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</si>
  <si>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</si>
  <si>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</si>
  <si>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</si>
  <si>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</si>
  <si>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</si>
  <si>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</si>
  <si>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</si>
  <si>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</si>
  <si>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</si>
  <si>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</si>
  <si>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</si>
  <si>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</si>
  <si>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</si>
  <si>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</si>
  <si>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</si>
  <si>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</si>
  <si>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</si>
  <si>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</si>
  <si>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</si>
  <si>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</si>
  <si>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</si>
  <si>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</si>
  <si>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</si>
  <si>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</si>
  <si>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</si>
  <si>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</si>
  <si>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</si>
  <si>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</si>
  <si>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</si>
  <si>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</si>
  <si>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</si>
  <si>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</si>
  <si>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</si>
  <si>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</si>
  <si>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</si>
  <si>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</si>
  <si>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</si>
  <si>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</si>
  <si>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</si>
  <si>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</si>
  <si>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</si>
  <si>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</si>
  <si>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</si>
  <si>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</si>
  <si>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</si>
  <si>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</si>
  <si>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</si>
  <si>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</si>
  <si>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</si>
  <si>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</si>
  <si>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</si>
  <si>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</si>
  <si>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</si>
  <si>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</si>
  <si>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</si>
  <si>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</si>
  <si>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</si>
  <si>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</si>
  <si>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</si>
  <si>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</si>
  <si>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</si>
  <si>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</si>
  <si>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</si>
  <si>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</si>
  <si>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</si>
  <si>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</si>
  <si>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</si>
  <si>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</si>
  <si>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</si>
  <si>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</si>
  <si>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</si>
  <si>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</si>
  <si>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</si>
  <si>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</si>
  <si>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</si>
  <si>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</si>
  <si>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</si>
  <si>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</si>
  <si>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</si>
  <si>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</si>
  <si>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</si>
  <si>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</si>
  <si>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</si>
  <si>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</si>
  <si>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</si>
  <si>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</si>
  <si>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</si>
  <si>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</si>
  <si>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</si>
  <si>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</si>
  <si>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</si>
  <si>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</si>
  <si>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</si>
  <si>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</si>
  <si>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</si>
  <si>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</si>
  <si>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</si>
  <si>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</si>
  <si>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</si>
  <si>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</si>
  <si>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</si>
  <si>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</si>
  <si>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</si>
  <si>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</si>
  <si>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</si>
  <si>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</si>
  <si>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</si>
  <si>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</si>
  <si>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</si>
  <si>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</si>
  <si>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</si>
  <si>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</si>
  <si>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</si>
  <si>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</si>
  <si>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</si>
  <si>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</si>
  <si>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</si>
  <si>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</si>
  <si>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</si>
  <si>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</si>
  <si>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</si>
  <si>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</si>
  <si>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</si>
  <si>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</si>
  <si>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</si>
  <si>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</si>
  <si>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</si>
  <si>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</si>
  <si>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</si>
  <si>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</si>
  <si>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</si>
  <si>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</si>
  <si>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</si>
  <si>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</si>
  <si>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</si>
  <si>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</si>
  <si>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</si>
  <si>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</si>
  <si>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</si>
  <si>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</si>
  <si>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</si>
  <si>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</si>
  <si>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</si>
  <si>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</si>
  <si>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</si>
  <si>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</si>
  <si>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</si>
  <si>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</si>
  <si>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</si>
  <si>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</si>
  <si>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</si>
  <si>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</si>
  <si>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</si>
  <si>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</si>
  <si>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</si>
  <si>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</si>
  <si>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</si>
  <si>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</si>
  <si>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</si>
  <si>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</si>
  <si>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</si>
  <si>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</si>
  <si>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</si>
  <si>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</si>
  <si>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</si>
  <si>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</si>
  <si>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</si>
  <si>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</si>
  <si>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</si>
  <si>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</si>
  <si>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</si>
  <si>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</si>
  <si>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</si>
  <si>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</si>
  <si>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</si>
  <si>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</si>
  <si>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</si>
  <si>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</si>
  <si>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</si>
  <si>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</si>
  <si>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</si>
  <si>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</si>
  <si>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</si>
  <si>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</si>
  <si>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</si>
  <si>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</si>
  <si>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</si>
  <si>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</si>
  <si>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</si>
  <si>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</si>
  <si>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</si>
  <si>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</si>
  <si>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</si>
  <si>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</si>
  <si>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</si>
  <si>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</si>
  <si>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</si>
  <si>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</si>
  <si>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Bevételek ( Ft)</t>
  </si>
  <si>
    <t>saját bevételek 2018</t>
  </si>
  <si>
    <t>KÖZÖS HIVATAL</t>
  </si>
  <si>
    <t>KULTURÁLIS INTÉZMÉNY</t>
  </si>
  <si>
    <t>Csónakveszteglő tervezés + hatástanulmányok</t>
  </si>
  <si>
    <t>Kisértékű eszköz, bútor beszerzés</t>
  </si>
  <si>
    <t>Kisfaludy Ház tetőfelújítás</t>
  </si>
  <si>
    <t>Egyéb eszköz, bútor</t>
  </si>
  <si>
    <t>Önkormányzat 2018. évi költségvetése</t>
  </si>
  <si>
    <t>Önkormányzat 2018 évi költségvetése</t>
  </si>
  <si>
    <t>saját bevételek 2019</t>
  </si>
  <si>
    <t>saját bevételek 2020.</t>
  </si>
  <si>
    <t>saját bevételek 2021</t>
  </si>
  <si>
    <t>Csendesdűlő tervezési díj</t>
  </si>
  <si>
    <t>Szennyvízcsatorna V. ütem</t>
  </si>
  <si>
    <t>Kisfaludy út tervezési feladatok</t>
  </si>
  <si>
    <t>Strand vizesblokk</t>
  </si>
  <si>
    <t xml:space="preserve">Zöldváros pályázat </t>
  </si>
  <si>
    <t>MLSZ pályázat önrész</t>
  </si>
  <si>
    <t>Kisajátított terület útkialakítása</t>
  </si>
  <si>
    <t>Zöldváros pályázat</t>
  </si>
  <si>
    <t>Badacsonyi üzlet kisajátítás</t>
  </si>
  <si>
    <t xml:space="preserve">Kerékpáros pályázat </t>
  </si>
  <si>
    <t>Zöldváros pályázat eszközbeszerzés</t>
  </si>
  <si>
    <t>Az európai uniós forrásból finanszírozott támogatással megvalósuló programok, projektek kiadásai, bevételei, valamint a helyi önkormányzat ilyen projektekhez történő hozzájárulásai ( Ft)</t>
  </si>
  <si>
    <t>Projekt megnevezése: ASP bevezetése</t>
  </si>
  <si>
    <t>B8 Finanszírozási bevételek- pm. Igénybevétele</t>
  </si>
  <si>
    <t>B8 Finanszírozási bevételek- pm. Igénybevétel</t>
  </si>
  <si>
    <t xml:space="preserve">államigaz-gatási feladatok </t>
  </si>
  <si>
    <t>11. melléklet a 2/2018.(II.15.) önkormányzati rendelethez</t>
  </si>
  <si>
    <t>12. melléklet a 2/2018.(II.15.) önkormányzati rendelethez</t>
  </si>
  <si>
    <t>14. melléklet a 2/2018.(II.15.) önkormányzati rendelethez</t>
  </si>
  <si>
    <t>17. melléklet a 2/2018.(II.15.) önkormányzati rendelethez</t>
  </si>
  <si>
    <t>18. melléklet a 2/2018.(II.15.) önkormányzati rendelethez</t>
  </si>
  <si>
    <t>19. melléklet a 2/2018.(II.15.) önkormányzati rendelethez</t>
  </si>
  <si>
    <t>20. melléklet a 2/2018.(II.15.) önkormányzati rendelethez</t>
  </si>
  <si>
    <t>Eredeti ei összesen</t>
  </si>
  <si>
    <t>Módosított ei</t>
  </si>
  <si>
    <t>Eredeti ei Összesen</t>
  </si>
  <si>
    <t xml:space="preserve">Módosított ei </t>
  </si>
  <si>
    <t>Eredeti ei mindösszesen</t>
  </si>
  <si>
    <t>Konyhapályázathoz  eszközbeszerzés</t>
  </si>
  <si>
    <t>Konzorciumi pályázathoz  eszközbeszerzés</t>
  </si>
  <si>
    <t>Konzorciumi pályázathoz felújítási ktg</t>
  </si>
  <si>
    <t>Projekt megnevezése: Konyha fejlesztés pályázat</t>
  </si>
  <si>
    <t>9. melléklet a ………./2018.(………….) önkormányzati rendelethez</t>
  </si>
  <si>
    <t>GINOP pályázathoz eszközbeszerzés</t>
  </si>
  <si>
    <t>GINOP pályázathoz imm.javak</t>
  </si>
  <si>
    <t>Beruházások és felújítások ( Ft) módosított ei</t>
  </si>
  <si>
    <t>GINOP pályázat felújítás</t>
  </si>
  <si>
    <t>3. melléklet a …….../2018.(…………...) önkormányzati rendelethez</t>
  </si>
  <si>
    <t xml:space="preserve"> 7. melléklet a……………/2018.(………...) önkormányzati rendelethez</t>
  </si>
  <si>
    <t>11. melléklet a….../2018.(…………...) önkormányzati rendelethez</t>
  </si>
  <si>
    <t>K513</t>
  </si>
  <si>
    <t>Egészségház Energetikai pályázat</t>
  </si>
  <si>
    <t>Egészségház Energetikai pályázatos eszközök beszerzése</t>
  </si>
  <si>
    <t xml:space="preserve">Egészségház Energetikai pályázat </t>
  </si>
  <si>
    <t>Önkorm. Épületek energ. Fejlesztése</t>
  </si>
  <si>
    <t>Zöldváros 2 pályázat</t>
  </si>
  <si>
    <t>Civil ház tervezés</t>
  </si>
  <si>
    <t>Projekt megnevezése: Badacsonytomaji  Egészségház Minőségi és Energetikai fejlesztése : TOP-4.1.1-15-VE1-2016-00017</t>
  </si>
  <si>
    <t>Projekt megnevezése: Kerékpáros közlekedés komfortérzetének javítása Badacsonytomajon: TOP-3.1.1-15-VE1-2016-00016</t>
  </si>
  <si>
    <t>Projekt megnevezése: Badacsonytomaj Zöldváros kialakítása  pályázat: TOP-2.1.2-15-VE1-2016-00009</t>
  </si>
  <si>
    <t>Projekt megnevezése: Humán szolgáltatások fejlesztése, Konzorciumi pályázat EFOP-1.5.2-16-2017-00032</t>
  </si>
  <si>
    <t>Projekt megnevezése: Balaton-felvidéki kulturtáj világörökség várományos helyszin turisztikai fejlesztése GINOP-7.1.6-16-2017-00004 Kisfaludy út felújítás pályázat</t>
  </si>
  <si>
    <t>Projekt megnevezése: Zöldváros 2 pályázat: TOP-2.1.2-16-VE1-2017-0004</t>
  </si>
  <si>
    <t>Projekt megnevezése: Önkormányzati épületek energetikai korszerűsítése:  TOP-3.2.1-16-VE1-2017-00005</t>
  </si>
  <si>
    <t>B65</t>
  </si>
  <si>
    <t>Csülök csárda vásárlás</t>
  </si>
  <si>
    <t>Ingatlan , beruházás/Önrész</t>
  </si>
  <si>
    <t>Gyermekorvosi lakás felújítás, önrész</t>
  </si>
  <si>
    <t>Óvoda kerítés felúj.</t>
  </si>
  <si>
    <t>132. melléklet a …../2018.(I…………...) önkormányzati rendelethez</t>
  </si>
  <si>
    <t>13. melléklet a ……../2018.(………....) önkormányzati rendelethez</t>
  </si>
  <si>
    <t>Klíma beszerzés /iskola</t>
  </si>
  <si>
    <t>1. melléklet a 18/2018.(IX.27.) önkormányzati rendelethez</t>
  </si>
  <si>
    <t>2. melléklet a 18/2018.(IX.27.) önkormányzati rendelethez</t>
  </si>
  <si>
    <t>3. melléklet a 18/2018.(IX.27.) önkormányzati rendelethez</t>
  </si>
  <si>
    <t>4. melléklet a 18/2018.(IX.27.) önkormányzati rendelethez</t>
  </si>
  <si>
    <t>5. melléklet a 18/2018.(IX.27.) önkormányzati rendelethez</t>
  </si>
  <si>
    <t>6. melléklet a 18/2018.(IX.27.) önkormányzati rendelethez</t>
  </si>
  <si>
    <t>7. melléklet a 18/2018.(IX.27.) önkormányzati rendelethez</t>
  </si>
  <si>
    <t>8. melléklet a 18/2018.(IX.27.) önkormányzati rendelethez</t>
  </si>
  <si>
    <t>9. melléklet a 18/2018.(IX.27.)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</si>
</sst>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  <numFmt numFmtId="178" formatCode="#,##0\ _F_t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1" fillId="21" borderId="7" applyNumberFormat="0" applyFont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" fillId="0" borderId="0">
      <alignment/>
      <protection/>
    </xf>
    <xf numFmtId="0" fontId="7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29" borderId="1" applyNumberFormat="0" applyAlignment="0" applyProtection="0"/>
    <xf numFmtId="9" fontId="1" fillId="0" borderId="0" applyFont="0" applyFill="0" applyBorder="0" applyAlignment="0" applyProtection="0"/>
  </cellStyleXfs>
  <cellXfs count="40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65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5" fontId="12" fillId="0" borderId="10" xfId="40" applyNumberFormat="1" applyFont="1" applyBorder="1" applyAlignment="1">
      <alignment/>
    </xf>
    <xf numFmtId="175" fontId="8" fillId="0" borderId="10" xfId="40" applyNumberFormat="1" applyFont="1" applyFill="1" applyBorder="1" applyAlignment="1">
      <alignment horizontal="left" vertical="center" wrapText="1"/>
    </xf>
    <xf numFmtId="175" fontId="7" fillId="0" borderId="10" xfId="40" applyNumberFormat="1" applyFont="1" applyFill="1" applyBorder="1" applyAlignment="1">
      <alignment horizontal="left" vertical="center" wrapText="1"/>
    </xf>
    <xf numFmtId="175" fontId="8" fillId="0" borderId="10" xfId="40" applyNumberFormat="1" applyFont="1" applyFill="1" applyBorder="1" applyAlignment="1">
      <alignment horizontal="left" vertical="center"/>
    </xf>
    <xf numFmtId="175" fontId="7" fillId="0" borderId="10" xfId="4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5" fontId="15" fillId="0" borderId="10" xfId="40" applyNumberFormat="1" applyFont="1" applyBorder="1" applyAlignment="1">
      <alignment/>
    </xf>
    <xf numFmtId="175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5" fontId="15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wrapText="1"/>
    </xf>
    <xf numFmtId="175" fontId="5" fillId="0" borderId="10" xfId="4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175" fontId="12" fillId="0" borderId="10" xfId="4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5" fillId="0" borderId="0" xfId="4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0" applyNumberFormat="1" applyFont="1" applyFill="1" applyBorder="1" applyAlignment="1">
      <alignment/>
    </xf>
    <xf numFmtId="175" fontId="14" fillId="35" borderId="10" xfId="40" applyNumberFormat="1" applyFont="1" applyFill="1" applyBorder="1" applyAlignment="1">
      <alignment/>
    </xf>
    <xf numFmtId="175" fontId="15" fillId="35" borderId="10" xfId="40" applyNumberFormat="1" applyFont="1" applyFill="1" applyBorder="1" applyAlignment="1">
      <alignment/>
    </xf>
    <xf numFmtId="175" fontId="12" fillId="10" borderId="10" xfId="40" applyNumberFormat="1" applyFont="1" applyFill="1" applyBorder="1" applyAlignment="1">
      <alignment/>
    </xf>
    <xf numFmtId="175" fontId="7" fillId="10" borderId="10" xfId="40" applyNumberFormat="1" applyFont="1" applyFill="1" applyBorder="1" applyAlignment="1">
      <alignment horizontal="right" vertical="center"/>
    </xf>
    <xf numFmtId="175" fontId="15" fillId="10" borderId="10" xfId="40" applyNumberFormat="1" applyFont="1" applyFill="1" applyBorder="1" applyAlignment="1">
      <alignment/>
    </xf>
    <xf numFmtId="175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5" fontId="15" fillId="0" borderId="10" xfId="40" applyNumberFormat="1" applyFont="1" applyBorder="1" applyAlignment="1">
      <alignment horizontal="center" vertical="center"/>
    </xf>
    <xf numFmtId="175" fontId="15" fillId="0" borderId="10" xfId="0" applyNumberFormat="1" applyFont="1" applyBorder="1" applyAlignment="1">
      <alignment vertical="center"/>
    </xf>
    <xf numFmtId="175" fontId="12" fillId="0" borderId="10" xfId="4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 wrapText="1"/>
    </xf>
    <xf numFmtId="178" fontId="7" fillId="0" borderId="10" xfId="58" applyNumberFormat="1" applyFont="1" applyFill="1" applyBorder="1" applyAlignment="1">
      <alignment horizontal="left" vertical="center" wrapText="1"/>
    </xf>
    <xf numFmtId="178" fontId="8" fillId="0" borderId="10" xfId="58" applyNumberFormat="1" applyFont="1" applyFill="1" applyBorder="1" applyAlignment="1">
      <alignment horizontal="left" vertical="center"/>
    </xf>
    <xf numFmtId="178" fontId="7" fillId="0" borderId="10" xfId="58" applyNumberFormat="1" applyFont="1" applyFill="1" applyBorder="1" applyAlignment="1">
      <alignment horizontal="left" vertical="center"/>
    </xf>
    <xf numFmtId="178" fontId="5" fillId="0" borderId="10" xfId="58" applyNumberFormat="1" applyFont="1" applyBorder="1" applyAlignment="1">
      <alignment/>
    </xf>
    <xf numFmtId="178" fontId="4" fillId="0" borderId="10" xfId="58" applyNumberFormat="1" applyFont="1" applyBorder="1" applyAlignment="1">
      <alignment/>
    </xf>
    <xf numFmtId="0" fontId="45" fillId="0" borderId="11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5" fontId="4" fillId="0" borderId="10" xfId="40" applyNumberFormat="1" applyFont="1" applyBorder="1" applyAlignment="1">
      <alignment horizontal="center" wrapText="1"/>
    </xf>
    <xf numFmtId="175" fontId="4" fillId="0" borderId="10" xfId="4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5" fontId="14" fillId="0" borderId="10" xfId="40" applyNumberFormat="1" applyFont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wrapText="1"/>
    </xf>
    <xf numFmtId="3" fontId="6" fillId="10" borderId="10" xfId="0" applyNumberFormat="1" applyFont="1" applyFill="1" applyBorder="1" applyAlignment="1">
      <alignment vertical="center"/>
    </xf>
    <xf numFmtId="3" fontId="12" fillId="35" borderId="10" xfId="0" applyNumberFormat="1" applyFont="1" applyFill="1" applyBorder="1" applyAlignment="1">
      <alignment vertical="center"/>
    </xf>
    <xf numFmtId="178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78" fontId="7" fillId="24" borderId="10" xfId="58" applyNumberFormat="1" applyFont="1" applyFill="1" applyBorder="1" applyAlignment="1">
      <alignment horizontal="left" vertical="center"/>
    </xf>
    <xf numFmtId="178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5" fontId="6" fillId="24" borderId="10" xfId="0" applyNumberFormat="1" applyFont="1" applyFill="1" applyBorder="1" applyAlignment="1">
      <alignment vertical="center"/>
    </xf>
    <xf numFmtId="178" fontId="4" fillId="24" borderId="10" xfId="58" applyNumberFormat="1" applyFont="1" applyFill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178" fontId="5" fillId="38" borderId="10" xfId="58" applyNumberFormat="1" applyFont="1" applyFill="1" applyBorder="1" applyAlignment="1">
      <alignment/>
    </xf>
    <xf numFmtId="165" fontId="11" fillId="38" borderId="10" xfId="0" applyNumberFormat="1" applyFont="1" applyFill="1" applyBorder="1" applyAlignment="1">
      <alignment vertical="center"/>
    </xf>
    <xf numFmtId="178" fontId="44" fillId="38" borderId="10" xfId="58" applyNumberFormat="1" applyFont="1" applyFill="1" applyBorder="1" applyAlignment="1">
      <alignment/>
    </xf>
    <xf numFmtId="175" fontId="12" fillId="0" borderId="10" xfId="40" applyNumberFormat="1" applyFont="1" applyFill="1" applyBorder="1" applyAlignment="1">
      <alignment/>
    </xf>
    <xf numFmtId="175" fontId="12" fillId="35" borderId="10" xfId="40" applyNumberFormat="1" applyFont="1" applyFill="1" applyBorder="1" applyAlignment="1">
      <alignment/>
    </xf>
    <xf numFmtId="175" fontId="36" fillId="0" borderId="10" xfId="40" applyNumberFormat="1" applyFont="1" applyBorder="1" applyAlignment="1">
      <alignment/>
    </xf>
    <xf numFmtId="175" fontId="30" fillId="0" borderId="10" xfId="40" applyNumberFormat="1" applyFont="1" applyBorder="1" applyAlignment="1">
      <alignment/>
    </xf>
    <xf numFmtId="175" fontId="30" fillId="35" borderId="10" xfId="40" applyNumberFormat="1" applyFont="1" applyFill="1" applyBorder="1" applyAlignment="1">
      <alignment/>
    </xf>
    <xf numFmtId="175" fontId="30" fillId="32" borderId="10" xfId="40" applyNumberFormat="1" applyFont="1" applyFill="1" applyBorder="1" applyAlignment="1">
      <alignment/>
    </xf>
    <xf numFmtId="175" fontId="12" fillId="32" borderId="10" xfId="40" applyNumberFormat="1" applyFont="1" applyFill="1" applyBorder="1" applyAlignment="1">
      <alignment/>
    </xf>
    <xf numFmtId="175" fontId="12" fillId="0" borderId="10" xfId="40" applyNumberFormat="1" applyFont="1" applyFill="1" applyBorder="1" applyAlignment="1">
      <alignment/>
    </xf>
    <xf numFmtId="175" fontId="30" fillId="32" borderId="10" xfId="4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5" fontId="4" fillId="0" borderId="10" xfId="40" applyNumberFormat="1" applyFont="1" applyFill="1" applyBorder="1" applyAlignment="1">
      <alignment horizontal="center" vertical="center" wrapText="1"/>
    </xf>
    <xf numFmtId="175" fontId="4" fillId="0" borderId="10" xfId="40" applyNumberFormat="1" applyFont="1" applyBorder="1" applyAlignment="1">
      <alignment horizontal="center" wrapText="1"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Fill="1" applyBorder="1" applyAlignment="1">
      <alignment horizontal="left" vertical="center"/>
    </xf>
    <xf numFmtId="175" fontId="4" fillId="0" borderId="10" xfId="40" applyNumberFormat="1" applyFont="1" applyBorder="1" applyAlignment="1">
      <alignment/>
    </xf>
    <xf numFmtId="175" fontId="5" fillId="0" borderId="10" xfId="40" applyNumberFormat="1" applyFont="1" applyFill="1" applyBorder="1" applyAlignment="1">
      <alignment horizontal="left" vertical="center"/>
    </xf>
    <xf numFmtId="175" fontId="5" fillId="0" borderId="10" xfId="40" applyNumberFormat="1" applyFont="1" applyBorder="1" applyAlignment="1">
      <alignment/>
    </xf>
    <xf numFmtId="175" fontId="4" fillId="0" borderId="10" xfId="40" applyNumberFormat="1" applyFont="1" applyFill="1" applyBorder="1" applyAlignment="1">
      <alignment horizontal="left" vertical="center"/>
    </xf>
    <xf numFmtId="175" fontId="4" fillId="0" borderId="10" xfId="40" applyNumberFormat="1" applyFont="1" applyBorder="1" applyAlignment="1">
      <alignment/>
    </xf>
    <xf numFmtId="175" fontId="5" fillId="0" borderId="10" xfId="40" applyNumberFormat="1" applyFont="1" applyFill="1" applyBorder="1" applyAlignment="1">
      <alignment horizontal="left" vertical="center"/>
    </xf>
    <xf numFmtId="175" fontId="44" fillId="0" borderId="10" xfId="40" applyNumberFormat="1" applyFont="1" applyFill="1" applyBorder="1" applyAlignment="1">
      <alignment horizontal="left" vertical="center"/>
    </xf>
    <xf numFmtId="175" fontId="44" fillId="0" borderId="10" xfId="40" applyNumberFormat="1" applyFont="1" applyBorder="1" applyAlignment="1">
      <alignment/>
    </xf>
    <xf numFmtId="175" fontId="4" fillId="32" borderId="10" xfId="40" applyNumberFormat="1" applyFont="1" applyFill="1" applyBorder="1" applyAlignment="1">
      <alignment horizontal="left" vertical="center"/>
    </xf>
    <xf numFmtId="175" fontId="4" fillId="32" borderId="10" xfId="40" applyNumberFormat="1" applyFont="1" applyFill="1" applyBorder="1" applyAlignment="1">
      <alignment horizontal="right" vertical="center"/>
    </xf>
    <xf numFmtId="175" fontId="4" fillId="39" borderId="10" xfId="40" applyNumberFormat="1" applyFont="1" applyFill="1" applyBorder="1" applyAlignment="1">
      <alignment horizontal="center" wrapText="1"/>
    </xf>
    <xf numFmtId="175" fontId="5" fillId="0" borderId="10" xfId="40" applyNumberFormat="1" applyFont="1" applyFill="1" applyBorder="1" applyAlignment="1">
      <alignment/>
    </xf>
    <xf numFmtId="175" fontId="4" fillId="0" borderId="10" xfId="40" applyNumberFormat="1" applyFont="1" applyFill="1" applyBorder="1" applyAlignment="1">
      <alignment/>
    </xf>
    <xf numFmtId="175" fontId="5" fillId="0" borderId="0" xfId="40" applyNumberFormat="1" applyFont="1" applyAlignment="1">
      <alignment/>
    </xf>
    <xf numFmtId="175" fontId="15" fillId="0" borderId="0" xfId="40" applyNumberFormat="1" applyFont="1" applyFill="1" applyAlignment="1">
      <alignment/>
    </xf>
    <xf numFmtId="175" fontId="36" fillId="0" borderId="0" xfId="40" applyNumberFormat="1" applyFont="1" applyFill="1" applyAlignment="1">
      <alignment/>
    </xf>
    <xf numFmtId="175" fontId="21" fillId="0" borderId="0" xfId="40" applyNumberFormat="1" applyFont="1" applyAlignment="1">
      <alignment wrapText="1"/>
    </xf>
    <xf numFmtId="175" fontId="12" fillId="34" borderId="10" xfId="40" applyNumberFormat="1" applyFont="1" applyFill="1" applyBorder="1" applyAlignment="1">
      <alignment/>
    </xf>
    <xf numFmtId="175" fontId="6" fillId="0" borderId="10" xfId="40" applyNumberFormat="1" applyFont="1" applyFill="1" applyBorder="1" applyAlignment="1">
      <alignment vertical="center" wrapText="1"/>
    </xf>
    <xf numFmtId="175" fontId="6" fillId="34" borderId="10" xfId="40" applyNumberFormat="1" applyFont="1" applyFill="1" applyBorder="1" applyAlignment="1">
      <alignment/>
    </xf>
    <xf numFmtId="0" fontId="81" fillId="0" borderId="0" xfId="0" applyFont="1" applyAlignment="1">
      <alignment/>
    </xf>
    <xf numFmtId="175" fontId="81" fillId="0" borderId="0" xfId="40" applyNumberFormat="1" applyFont="1" applyAlignment="1">
      <alignment/>
    </xf>
    <xf numFmtId="175" fontId="12" fillId="0" borderId="10" xfId="40" applyNumberFormat="1" applyFont="1" applyBorder="1" applyAlignment="1">
      <alignment/>
    </xf>
    <xf numFmtId="175" fontId="15" fillId="0" borderId="10" xfId="4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175" fontId="0" fillId="0" borderId="0" xfId="40" applyNumberFormat="1" applyFont="1" applyAlignment="1">
      <alignment horizontal="center" wrapText="1"/>
    </xf>
    <xf numFmtId="175" fontId="42" fillId="0" borderId="0" xfId="40" applyNumberFormat="1" applyFont="1" applyAlignment="1">
      <alignment horizontal="center" wrapText="1"/>
    </xf>
    <xf numFmtId="175" fontId="0" fillId="0" borderId="0" xfId="40" applyNumberFormat="1" applyFont="1" applyAlignment="1">
      <alignment/>
    </xf>
    <xf numFmtId="175" fontId="42" fillId="0" borderId="0" xfId="40" applyNumberFormat="1" applyFont="1" applyAlignment="1">
      <alignment/>
    </xf>
    <xf numFmtId="175" fontId="5" fillId="0" borderId="10" xfId="40" applyNumberFormat="1" applyFont="1" applyBorder="1" applyAlignment="1">
      <alignment horizontal="center" vertical="center" wrapText="1"/>
    </xf>
    <xf numFmtId="175" fontId="18" fillId="0" borderId="10" xfId="40" applyNumberFormat="1" applyFont="1" applyBorder="1" applyAlignment="1">
      <alignment horizontal="center" vertical="center" wrapText="1"/>
    </xf>
    <xf numFmtId="175" fontId="15" fillId="0" borderId="10" xfId="40" applyNumberFormat="1" applyFont="1" applyBorder="1" applyAlignment="1">
      <alignment/>
    </xf>
    <xf numFmtId="175" fontId="25" fillId="0" borderId="10" xfId="40" applyNumberFormat="1" applyFont="1" applyBorder="1" applyAlignment="1">
      <alignment horizontal="center" vertical="center" wrapText="1"/>
    </xf>
    <xf numFmtId="175" fontId="25" fillId="0" borderId="10" xfId="40" applyNumberFormat="1" applyFont="1" applyBorder="1" applyAlignment="1">
      <alignment/>
    </xf>
    <xf numFmtId="175" fontId="0" fillId="32" borderId="10" xfId="40" applyNumberFormat="1" applyFont="1" applyFill="1" applyBorder="1" applyAlignment="1">
      <alignment/>
    </xf>
    <xf numFmtId="175" fontId="42" fillId="32" borderId="10" xfId="40" applyNumberFormat="1" applyFont="1" applyFill="1" applyBorder="1" applyAlignment="1">
      <alignment/>
    </xf>
    <xf numFmtId="175" fontId="0" fillId="0" borderId="10" xfId="40" applyNumberFormat="1" applyFont="1" applyBorder="1" applyAlignment="1">
      <alignment/>
    </xf>
    <xf numFmtId="175" fontId="42" fillId="0" borderId="10" xfId="40" applyNumberFormat="1" applyFont="1" applyBorder="1" applyAlignment="1">
      <alignment/>
    </xf>
    <xf numFmtId="175" fontId="0" fillId="0" borderId="0" xfId="40" applyNumberFormat="1" applyFont="1" applyBorder="1" applyAlignment="1">
      <alignment/>
    </xf>
    <xf numFmtId="175" fontId="42" fillId="0" borderId="0" xfId="40" applyNumberFormat="1" applyFont="1" applyBorder="1" applyAlignment="1">
      <alignment/>
    </xf>
    <xf numFmtId="175" fontId="6" fillId="0" borderId="0" xfId="40" applyNumberFormat="1" applyFont="1" applyAlignment="1">
      <alignment horizontal="center" wrapText="1"/>
    </xf>
    <xf numFmtId="175" fontId="5" fillId="0" borderId="10" xfId="40" applyNumberFormat="1" applyFont="1" applyBorder="1" applyAlignment="1">
      <alignment horizontal="center" vertical="center" wrapText="1"/>
    </xf>
    <xf numFmtId="175" fontId="5" fillId="0" borderId="13" xfId="40" applyNumberFormat="1" applyFont="1" applyBorder="1" applyAlignment="1">
      <alignment horizontal="center" vertical="center" wrapText="1"/>
    </xf>
    <xf numFmtId="175" fontId="15" fillId="0" borderId="13" xfId="40" applyNumberFormat="1" applyFont="1" applyBorder="1" applyAlignment="1">
      <alignment/>
    </xf>
    <xf numFmtId="175" fontId="15" fillId="0" borderId="10" xfId="40" applyNumberFormat="1" applyFont="1" applyBorder="1" applyAlignment="1">
      <alignment vertical="center"/>
    </xf>
    <xf numFmtId="175" fontId="12" fillId="0" borderId="0" xfId="40" applyNumberFormat="1" applyFont="1" applyAlignment="1">
      <alignment/>
    </xf>
    <xf numFmtId="175" fontId="5" fillId="0" borderId="10" xfId="40" applyNumberFormat="1" applyFont="1" applyBorder="1" applyAlignment="1">
      <alignment wrapText="1"/>
    </xf>
    <xf numFmtId="175" fontId="15" fillId="0" borderId="0" xfId="40" applyNumberFormat="1" applyFont="1" applyAlignment="1">
      <alignment horizontal="center" wrapText="1"/>
    </xf>
    <xf numFmtId="175" fontId="12" fillId="0" borderId="10" xfId="40" applyNumberFormat="1" applyFont="1" applyBorder="1" applyAlignment="1">
      <alignment horizontal="center"/>
    </xf>
    <xf numFmtId="175" fontId="37" fillId="0" borderId="0" xfId="40" applyNumberFormat="1" applyFont="1" applyAlignment="1">
      <alignment horizontal="center" wrapText="1"/>
    </xf>
    <xf numFmtId="175" fontId="15" fillId="32" borderId="10" xfId="40" applyNumberFormat="1" applyFont="1" applyFill="1" applyBorder="1" applyAlignment="1">
      <alignment/>
    </xf>
    <xf numFmtId="175" fontId="38" fillId="0" borderId="10" xfId="40" applyNumberFormat="1" applyFont="1" applyBorder="1" applyAlignment="1">
      <alignment vertical="center" wrapText="1"/>
    </xf>
    <xf numFmtId="175" fontId="38" fillId="0" borderId="10" xfId="4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38" borderId="10" xfId="0" applyNumberFormat="1" applyFont="1" applyFill="1" applyBorder="1" applyAlignment="1">
      <alignment/>
    </xf>
    <xf numFmtId="3" fontId="15" fillId="40" borderId="10" xfId="0" applyNumberFormat="1" applyFont="1" applyFill="1" applyBorder="1" applyAlignment="1">
      <alignment/>
    </xf>
    <xf numFmtId="3" fontId="15" fillId="39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38" borderId="10" xfId="0" applyNumberFormat="1" applyFont="1" applyFill="1" applyBorder="1" applyAlignment="1">
      <alignment/>
    </xf>
    <xf numFmtId="3" fontId="12" fillId="39" borderId="10" xfId="0" applyNumberFormat="1" applyFont="1" applyFill="1" applyBorder="1" applyAlignment="1">
      <alignment/>
    </xf>
    <xf numFmtId="3" fontId="12" fillId="37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75" fontId="4" fillId="0" borderId="10" xfId="40" applyNumberFormat="1" applyFont="1" applyBorder="1" applyAlignment="1">
      <alignment wrapText="1"/>
    </xf>
    <xf numFmtId="0" fontId="6" fillId="39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left" vertical="center"/>
    </xf>
    <xf numFmtId="178" fontId="8" fillId="0" borderId="10" xfId="58" applyNumberFormat="1" applyFont="1" applyBorder="1" applyAlignment="1">
      <alignment/>
    </xf>
    <xf numFmtId="178" fontId="43" fillId="38" borderId="10" xfId="58" applyNumberFormat="1" applyFont="1" applyFill="1" applyBorder="1" applyAlignment="1">
      <alignment/>
    </xf>
    <xf numFmtId="178" fontId="43" fillId="0" borderId="10" xfId="58" applyNumberFormat="1" applyFont="1" applyBorder="1" applyAlignment="1">
      <alignment/>
    </xf>
    <xf numFmtId="178" fontId="7" fillId="39" borderId="10" xfId="58" applyNumberFormat="1" applyFont="1" applyFill="1" applyBorder="1" applyAlignment="1">
      <alignment/>
    </xf>
    <xf numFmtId="178" fontId="7" fillId="37" borderId="10" xfId="58" applyNumberFormat="1" applyFont="1" applyFill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1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5.57421875" style="123" customWidth="1"/>
    <col min="2" max="16384" width="9.140625" style="123" customWidth="1"/>
  </cols>
  <sheetData>
    <row r="1" ht="15">
      <c r="A1" s="122" t="s">
        <v>888</v>
      </c>
    </row>
    <row r="2" ht="38.25" customHeight="1">
      <c r="A2" s="98" t="s">
        <v>821</v>
      </c>
    </row>
    <row r="3" ht="50.25" customHeight="1">
      <c r="A3" s="83" t="s">
        <v>738</v>
      </c>
    </row>
    <row r="6" ht="15">
      <c r="A6" s="124" t="s">
        <v>188</v>
      </c>
    </row>
    <row r="7" ht="15">
      <c r="A7" s="124" t="s">
        <v>189</v>
      </c>
    </row>
    <row r="8" ht="15">
      <c r="A8" s="124" t="s">
        <v>190</v>
      </c>
    </row>
    <row r="9" ht="15">
      <c r="A9" s="124" t="s">
        <v>191</v>
      </c>
    </row>
    <row r="10" ht="15">
      <c r="A10" s="124" t="s">
        <v>192</v>
      </c>
    </row>
    <row r="11" ht="15">
      <c r="A11" s="124" t="s">
        <v>193</v>
      </c>
    </row>
    <row r="12" ht="15">
      <c r="A12" s="124" t="s">
        <v>194</v>
      </c>
    </row>
    <row r="13" ht="15">
      <c r="A13" s="124" t="s">
        <v>195</v>
      </c>
    </row>
    <row r="14" ht="15">
      <c r="A14" s="49" t="s">
        <v>180</v>
      </c>
    </row>
    <row r="15" ht="15">
      <c r="A15" s="49" t="s">
        <v>196</v>
      </c>
    </row>
    <row r="16" ht="15">
      <c r="A16" s="86" t="s">
        <v>736</v>
      </c>
    </row>
    <row r="17" ht="15">
      <c r="A17" s="124" t="s">
        <v>198</v>
      </c>
    </row>
    <row r="18" ht="15">
      <c r="A18" s="124" t="s">
        <v>199</v>
      </c>
    </row>
    <row r="19" ht="15">
      <c r="A19" s="124" t="s">
        <v>200</v>
      </c>
    </row>
    <row r="20" ht="15">
      <c r="A20" s="124" t="s">
        <v>201</v>
      </c>
    </row>
    <row r="21" ht="15">
      <c r="A21" s="124" t="s">
        <v>202</v>
      </c>
    </row>
    <row r="22" ht="15">
      <c r="A22" s="124" t="s">
        <v>203</v>
      </c>
    </row>
    <row r="23" ht="15">
      <c r="A23" s="124" t="s">
        <v>204</v>
      </c>
    </row>
    <row r="24" ht="15">
      <c r="A24" s="49" t="s">
        <v>197</v>
      </c>
    </row>
    <row r="25" ht="15">
      <c r="A25" s="49" t="s">
        <v>205</v>
      </c>
    </row>
    <row r="26" ht="15">
      <c r="A26" s="86" t="s">
        <v>737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81" t="s">
        <v>162</v>
      </c>
      <c r="B1" s="388"/>
      <c r="C1" s="388"/>
      <c r="D1" s="388"/>
      <c r="E1" s="388"/>
      <c r="F1" s="383"/>
    </row>
    <row r="2" spans="1:8" ht="24" customHeight="1">
      <c r="A2" s="384" t="s">
        <v>801</v>
      </c>
      <c r="B2" s="382"/>
      <c r="C2" s="382"/>
      <c r="D2" s="382"/>
      <c r="E2" s="382"/>
      <c r="F2" s="383"/>
      <c r="H2" s="97"/>
    </row>
    <row r="3" ht="18">
      <c r="A3" s="58"/>
    </row>
    <row r="4" ht="15">
      <c r="A4" s="3" t="s">
        <v>96</v>
      </c>
    </row>
    <row r="5" spans="1:6" ht="30">
      <c r="A5" s="1" t="s">
        <v>206</v>
      </c>
      <c r="B5" s="2" t="s">
        <v>152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 customHeight="1">
      <c r="A6" s="37" t="s">
        <v>399</v>
      </c>
      <c r="B6" s="5" t="s">
        <v>400</v>
      </c>
      <c r="C6" s="33"/>
      <c r="D6" s="33"/>
      <c r="E6" s="33"/>
      <c r="F6" s="33"/>
    </row>
    <row r="7" spans="1:6" ht="15" customHeight="1">
      <c r="A7" s="4" t="s">
        <v>401</v>
      </c>
      <c r="B7" s="5" t="s">
        <v>402</v>
      </c>
      <c r="C7" s="33"/>
      <c r="D7" s="33"/>
      <c r="E7" s="33"/>
      <c r="F7" s="33"/>
    </row>
    <row r="8" spans="1:6" ht="15" customHeight="1">
      <c r="A8" s="4" t="s">
        <v>403</v>
      </c>
      <c r="B8" s="5" t="s">
        <v>404</v>
      </c>
      <c r="C8" s="33"/>
      <c r="D8" s="33"/>
      <c r="E8" s="33"/>
      <c r="F8" s="33"/>
    </row>
    <row r="9" spans="1:6" ht="15" customHeight="1">
      <c r="A9" s="4" t="s">
        <v>405</v>
      </c>
      <c r="B9" s="5" t="s">
        <v>406</v>
      </c>
      <c r="C9" s="33"/>
      <c r="D9" s="33"/>
      <c r="E9" s="33"/>
      <c r="F9" s="33"/>
    </row>
    <row r="10" spans="1:6" ht="15" customHeight="1">
      <c r="A10" s="4" t="s">
        <v>407</v>
      </c>
      <c r="B10" s="5" t="s">
        <v>408</v>
      </c>
      <c r="C10" s="33"/>
      <c r="D10" s="33"/>
      <c r="E10" s="33"/>
      <c r="F10" s="33"/>
    </row>
    <row r="11" spans="1:6" ht="15" customHeight="1">
      <c r="A11" s="4" t="s">
        <v>409</v>
      </c>
      <c r="B11" s="5" t="s">
        <v>410</v>
      </c>
      <c r="C11" s="33"/>
      <c r="D11" s="33"/>
      <c r="E11" s="33"/>
      <c r="F11" s="33"/>
    </row>
    <row r="12" spans="1:6" ht="15" customHeight="1">
      <c r="A12" s="8" t="s">
        <v>739</v>
      </c>
      <c r="B12" s="9" t="s">
        <v>411</v>
      </c>
      <c r="C12" s="33"/>
      <c r="D12" s="33"/>
      <c r="E12" s="33"/>
      <c r="F12" s="33"/>
    </row>
    <row r="13" spans="1:6" ht="15" customHeight="1">
      <c r="A13" s="4" t="s">
        <v>412</v>
      </c>
      <c r="B13" s="5" t="s">
        <v>413</v>
      </c>
      <c r="C13" s="33"/>
      <c r="D13" s="33"/>
      <c r="E13" s="33"/>
      <c r="F13" s="33"/>
    </row>
    <row r="14" spans="1:6" ht="15" customHeight="1">
      <c r="A14" s="4" t="s">
        <v>414</v>
      </c>
      <c r="B14" s="5" t="s">
        <v>415</v>
      </c>
      <c r="C14" s="33"/>
      <c r="D14" s="33"/>
      <c r="E14" s="33"/>
      <c r="F14" s="33"/>
    </row>
    <row r="15" spans="1:6" ht="15" customHeight="1">
      <c r="A15" s="4" t="s">
        <v>701</v>
      </c>
      <c r="B15" s="5" t="s">
        <v>416</v>
      </c>
      <c r="C15" s="33"/>
      <c r="D15" s="33"/>
      <c r="E15" s="33"/>
      <c r="F15" s="33"/>
    </row>
    <row r="16" spans="1:6" ht="15" customHeight="1">
      <c r="A16" s="4" t="s">
        <v>702</v>
      </c>
      <c r="B16" s="5" t="s">
        <v>417</v>
      </c>
      <c r="C16" s="33"/>
      <c r="D16" s="33"/>
      <c r="E16" s="33"/>
      <c r="F16" s="33"/>
    </row>
    <row r="17" spans="1:6" ht="15" customHeight="1">
      <c r="A17" s="4" t="s">
        <v>703</v>
      </c>
      <c r="B17" s="5" t="s">
        <v>418</v>
      </c>
      <c r="C17" s="33"/>
      <c r="D17" s="33"/>
      <c r="E17" s="33"/>
      <c r="F17" s="33"/>
    </row>
    <row r="18" spans="1:6" ht="15" customHeight="1">
      <c r="A18" s="45" t="s">
        <v>740</v>
      </c>
      <c r="B18" s="60" t="s">
        <v>419</v>
      </c>
      <c r="C18" s="33"/>
      <c r="D18" s="33"/>
      <c r="E18" s="33"/>
      <c r="F18" s="33"/>
    </row>
    <row r="19" spans="1:6" ht="15" customHeight="1">
      <c r="A19" s="4" t="s">
        <v>707</v>
      </c>
      <c r="B19" s="5" t="s">
        <v>428</v>
      </c>
      <c r="C19" s="33"/>
      <c r="D19" s="33"/>
      <c r="E19" s="33"/>
      <c r="F19" s="33"/>
    </row>
    <row r="20" spans="1:6" ht="15" customHeight="1">
      <c r="A20" s="4" t="s">
        <v>708</v>
      </c>
      <c r="B20" s="5" t="s">
        <v>432</v>
      </c>
      <c r="C20" s="33"/>
      <c r="D20" s="33"/>
      <c r="E20" s="33"/>
      <c r="F20" s="33"/>
    </row>
    <row r="21" spans="1:6" ht="15" customHeight="1">
      <c r="A21" s="8" t="s">
        <v>742</v>
      </c>
      <c r="B21" s="9" t="s">
        <v>433</v>
      </c>
      <c r="C21" s="33"/>
      <c r="D21" s="33"/>
      <c r="E21" s="33"/>
      <c r="F21" s="33"/>
    </row>
    <row r="22" spans="1:6" ht="15" customHeight="1">
      <c r="A22" s="4" t="s">
        <v>709</v>
      </c>
      <c r="B22" s="5" t="s">
        <v>434</v>
      </c>
      <c r="C22" s="33"/>
      <c r="D22" s="33"/>
      <c r="E22" s="33"/>
      <c r="F22" s="33"/>
    </row>
    <row r="23" spans="1:6" ht="15" customHeight="1">
      <c r="A23" s="4" t="s">
        <v>710</v>
      </c>
      <c r="B23" s="5" t="s">
        <v>435</v>
      </c>
      <c r="C23" s="33"/>
      <c r="D23" s="33"/>
      <c r="E23" s="33"/>
      <c r="F23" s="33"/>
    </row>
    <row r="24" spans="1:6" ht="15" customHeight="1">
      <c r="A24" s="4" t="s">
        <v>711</v>
      </c>
      <c r="B24" s="5" t="s">
        <v>436</v>
      </c>
      <c r="C24" s="33"/>
      <c r="D24" s="33"/>
      <c r="E24" s="33"/>
      <c r="F24" s="33"/>
    </row>
    <row r="25" spans="1:6" ht="15" customHeight="1">
      <c r="A25" s="4" t="s">
        <v>712</v>
      </c>
      <c r="B25" s="5" t="s">
        <v>438</v>
      </c>
      <c r="C25" s="33"/>
      <c r="D25" s="33"/>
      <c r="E25" s="33"/>
      <c r="F25" s="33"/>
    </row>
    <row r="26" spans="1:6" ht="15" customHeight="1">
      <c r="A26" s="4" t="s">
        <v>713</v>
      </c>
      <c r="B26" s="5" t="s">
        <v>441</v>
      </c>
      <c r="C26" s="33"/>
      <c r="D26" s="33"/>
      <c r="E26" s="33"/>
      <c r="F26" s="33"/>
    </row>
    <row r="27" spans="1:6" ht="15" customHeight="1">
      <c r="A27" s="4" t="s">
        <v>442</v>
      </c>
      <c r="B27" s="5" t="s">
        <v>443</v>
      </c>
      <c r="C27" s="33"/>
      <c r="D27" s="33"/>
      <c r="E27" s="33"/>
      <c r="F27" s="33"/>
    </row>
    <row r="28" spans="1:6" ht="15" customHeight="1">
      <c r="A28" s="4" t="s">
        <v>714</v>
      </c>
      <c r="B28" s="5" t="s">
        <v>444</v>
      </c>
      <c r="C28" s="33"/>
      <c r="D28" s="33"/>
      <c r="E28" s="33"/>
      <c r="F28" s="33"/>
    </row>
    <row r="29" spans="1:6" ht="15" customHeight="1">
      <c r="A29" s="4" t="s">
        <v>715</v>
      </c>
      <c r="B29" s="5" t="s">
        <v>449</v>
      </c>
      <c r="C29" s="33"/>
      <c r="D29" s="33"/>
      <c r="E29" s="33"/>
      <c r="F29" s="33"/>
    </row>
    <row r="30" spans="1:6" ht="15" customHeight="1">
      <c r="A30" s="8" t="s">
        <v>743</v>
      </c>
      <c r="B30" s="9" t="s">
        <v>465</v>
      </c>
      <c r="C30" s="33"/>
      <c r="D30" s="33"/>
      <c r="E30" s="33"/>
      <c r="F30" s="33"/>
    </row>
    <row r="31" spans="1:6" ht="15" customHeight="1">
      <c r="A31" s="4" t="s">
        <v>716</v>
      </c>
      <c r="B31" s="5" t="s">
        <v>466</v>
      </c>
      <c r="C31" s="33"/>
      <c r="D31" s="33"/>
      <c r="E31" s="33"/>
      <c r="F31" s="33"/>
    </row>
    <row r="32" spans="1:6" ht="15" customHeight="1">
      <c r="A32" s="45" t="s">
        <v>744</v>
      </c>
      <c r="B32" s="60" t="s">
        <v>467</v>
      </c>
      <c r="C32" s="33"/>
      <c r="D32" s="33"/>
      <c r="E32" s="33"/>
      <c r="F32" s="33"/>
    </row>
    <row r="33" spans="1:6" ht="15" customHeight="1">
      <c r="A33" s="15" t="s">
        <v>468</v>
      </c>
      <c r="B33" s="5" t="s">
        <v>469</v>
      </c>
      <c r="C33" s="33"/>
      <c r="D33" s="33"/>
      <c r="E33" s="33"/>
      <c r="F33" s="33"/>
    </row>
    <row r="34" spans="1:6" ht="15" customHeight="1">
      <c r="A34" s="15" t="s">
        <v>717</v>
      </c>
      <c r="B34" s="5" t="s">
        <v>470</v>
      </c>
      <c r="C34" s="33"/>
      <c r="D34" s="33"/>
      <c r="E34" s="33"/>
      <c r="F34" s="33"/>
    </row>
    <row r="35" spans="1:6" ht="15" customHeight="1">
      <c r="A35" s="15" t="s">
        <v>718</v>
      </c>
      <c r="B35" s="5" t="s">
        <v>473</v>
      </c>
      <c r="C35" s="33"/>
      <c r="D35" s="33"/>
      <c r="E35" s="33"/>
      <c r="F35" s="33"/>
    </row>
    <row r="36" spans="1:6" ht="15" customHeight="1">
      <c r="A36" s="15" t="s">
        <v>719</v>
      </c>
      <c r="B36" s="5" t="s">
        <v>474</v>
      </c>
      <c r="C36" s="33"/>
      <c r="D36" s="33"/>
      <c r="E36" s="33"/>
      <c r="F36" s="33"/>
    </row>
    <row r="37" spans="1:6" ht="15" customHeight="1">
      <c r="A37" s="15" t="s">
        <v>481</v>
      </c>
      <c r="B37" s="5" t="s">
        <v>482</v>
      </c>
      <c r="C37" s="33"/>
      <c r="D37" s="33"/>
      <c r="E37" s="33"/>
      <c r="F37" s="33"/>
    </row>
    <row r="38" spans="1:6" ht="15" customHeight="1">
      <c r="A38" s="15" t="s">
        <v>483</v>
      </c>
      <c r="B38" s="5" t="s">
        <v>484</v>
      </c>
      <c r="C38" s="33"/>
      <c r="D38" s="33"/>
      <c r="E38" s="33"/>
      <c r="F38" s="33"/>
    </row>
    <row r="39" spans="1:6" ht="15" customHeight="1">
      <c r="A39" s="15" t="s">
        <v>485</v>
      </c>
      <c r="B39" s="5" t="s">
        <v>486</v>
      </c>
      <c r="C39" s="33"/>
      <c r="D39" s="33"/>
      <c r="E39" s="33"/>
      <c r="F39" s="33"/>
    </row>
    <row r="40" spans="1:6" ht="15" customHeight="1">
      <c r="A40" s="15" t="s">
        <v>720</v>
      </c>
      <c r="B40" s="5" t="s">
        <v>487</v>
      </c>
      <c r="C40" s="33"/>
      <c r="D40" s="33"/>
      <c r="E40" s="33"/>
      <c r="F40" s="33"/>
    </row>
    <row r="41" spans="1:6" ht="15" customHeight="1">
      <c r="A41" s="15" t="s">
        <v>721</v>
      </c>
      <c r="B41" s="5" t="s">
        <v>489</v>
      </c>
      <c r="C41" s="33"/>
      <c r="D41" s="33"/>
      <c r="E41" s="33"/>
      <c r="F41" s="33"/>
    </row>
    <row r="42" spans="1:6" ht="15" customHeight="1">
      <c r="A42" s="15" t="s">
        <v>722</v>
      </c>
      <c r="B42" s="5" t="s">
        <v>494</v>
      </c>
      <c r="C42" s="33"/>
      <c r="D42" s="33"/>
      <c r="E42" s="33"/>
      <c r="F42" s="33"/>
    </row>
    <row r="43" spans="1:6" ht="15" customHeight="1">
      <c r="A43" s="59" t="s">
        <v>745</v>
      </c>
      <c r="B43" s="60" t="s">
        <v>498</v>
      </c>
      <c r="C43" s="33"/>
      <c r="D43" s="33"/>
      <c r="E43" s="33"/>
      <c r="F43" s="33"/>
    </row>
    <row r="44" spans="1:6" ht="15" customHeight="1">
      <c r="A44" s="15" t="s">
        <v>510</v>
      </c>
      <c r="B44" s="5" t="s">
        <v>511</v>
      </c>
      <c r="C44" s="33"/>
      <c r="D44" s="33"/>
      <c r="E44" s="33"/>
      <c r="F44" s="33"/>
    </row>
    <row r="45" spans="1:6" ht="15" customHeight="1">
      <c r="A45" s="4" t="s">
        <v>726</v>
      </c>
      <c r="B45" s="5" t="s">
        <v>512</v>
      </c>
      <c r="C45" s="33"/>
      <c r="D45" s="33"/>
      <c r="E45" s="33"/>
      <c r="F45" s="33"/>
    </row>
    <row r="46" spans="1:6" ht="15" customHeight="1">
      <c r="A46" s="15" t="s">
        <v>727</v>
      </c>
      <c r="B46" s="5" t="s">
        <v>513</v>
      </c>
      <c r="C46" s="33"/>
      <c r="D46" s="33"/>
      <c r="E46" s="33"/>
      <c r="F46" s="33"/>
    </row>
    <row r="47" spans="1:6" ht="15" customHeight="1">
      <c r="A47" s="45" t="s">
        <v>747</v>
      </c>
      <c r="B47" s="60" t="s">
        <v>514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420</v>
      </c>
      <c r="B49" s="5" t="s">
        <v>421</v>
      </c>
      <c r="C49" s="33"/>
      <c r="D49" s="33"/>
      <c r="E49" s="33"/>
      <c r="F49" s="33"/>
    </row>
    <row r="50" spans="1:6" ht="15" customHeight="1">
      <c r="A50" s="4" t="s">
        <v>422</v>
      </c>
      <c r="B50" s="5" t="s">
        <v>423</v>
      </c>
      <c r="C50" s="33"/>
      <c r="D50" s="33"/>
      <c r="E50" s="33"/>
      <c r="F50" s="33"/>
    </row>
    <row r="51" spans="1:6" ht="15" customHeight="1">
      <c r="A51" s="4" t="s">
        <v>704</v>
      </c>
      <c r="B51" s="5" t="s">
        <v>424</v>
      </c>
      <c r="C51" s="33"/>
      <c r="D51" s="33"/>
      <c r="E51" s="33"/>
      <c r="F51" s="33"/>
    </row>
    <row r="52" spans="1:6" ht="15" customHeight="1">
      <c r="A52" s="4" t="s">
        <v>705</v>
      </c>
      <c r="B52" s="5" t="s">
        <v>425</v>
      </c>
      <c r="C52" s="33"/>
      <c r="D52" s="33"/>
      <c r="E52" s="33"/>
      <c r="F52" s="33"/>
    </row>
    <row r="53" spans="1:6" ht="15" customHeight="1">
      <c r="A53" s="4" t="s">
        <v>706</v>
      </c>
      <c r="B53" s="5" t="s">
        <v>426</v>
      </c>
      <c r="C53" s="33"/>
      <c r="D53" s="33"/>
      <c r="E53" s="33"/>
      <c r="F53" s="33"/>
    </row>
    <row r="54" spans="1:6" ht="15" customHeight="1">
      <c r="A54" s="45" t="s">
        <v>741</v>
      </c>
      <c r="B54" s="60" t="s">
        <v>427</v>
      </c>
      <c r="C54" s="33"/>
      <c r="D54" s="33"/>
      <c r="E54" s="33"/>
      <c r="F54" s="33"/>
    </row>
    <row r="55" spans="1:6" ht="15" customHeight="1">
      <c r="A55" s="15" t="s">
        <v>723</v>
      </c>
      <c r="B55" s="5" t="s">
        <v>499</v>
      </c>
      <c r="C55" s="33"/>
      <c r="D55" s="33"/>
      <c r="E55" s="33"/>
      <c r="F55" s="33"/>
    </row>
    <row r="56" spans="1:6" ht="15" customHeight="1">
      <c r="A56" s="15" t="s">
        <v>724</v>
      </c>
      <c r="B56" s="5" t="s">
        <v>501</v>
      </c>
      <c r="C56" s="33"/>
      <c r="D56" s="33"/>
      <c r="E56" s="33"/>
      <c r="F56" s="33"/>
    </row>
    <row r="57" spans="1:6" ht="15" customHeight="1">
      <c r="A57" s="15" t="s">
        <v>503</v>
      </c>
      <c r="B57" s="5" t="s">
        <v>504</v>
      </c>
      <c r="C57" s="33"/>
      <c r="D57" s="33"/>
      <c r="E57" s="33"/>
      <c r="F57" s="33"/>
    </row>
    <row r="58" spans="1:6" ht="15" customHeight="1">
      <c r="A58" s="15" t="s">
        <v>725</v>
      </c>
      <c r="B58" s="5" t="s">
        <v>505</v>
      </c>
      <c r="C58" s="33"/>
      <c r="D58" s="33"/>
      <c r="E58" s="33"/>
      <c r="F58" s="33"/>
    </row>
    <row r="59" spans="1:6" ht="15" customHeight="1">
      <c r="A59" s="15" t="s">
        <v>507</v>
      </c>
      <c r="B59" s="5" t="s">
        <v>508</v>
      </c>
      <c r="C59" s="33"/>
      <c r="D59" s="33"/>
      <c r="E59" s="33"/>
      <c r="F59" s="33"/>
    </row>
    <row r="60" spans="1:6" ht="15" customHeight="1">
      <c r="A60" s="45" t="s">
        <v>746</v>
      </c>
      <c r="B60" s="60" t="s">
        <v>509</v>
      </c>
      <c r="C60" s="33"/>
      <c r="D60" s="33"/>
      <c r="E60" s="33"/>
      <c r="F60" s="33"/>
    </row>
    <row r="61" spans="1:6" ht="15" customHeight="1">
      <c r="A61" s="15" t="s">
        <v>515</v>
      </c>
      <c r="B61" s="5" t="s">
        <v>516</v>
      </c>
      <c r="C61" s="33"/>
      <c r="D61" s="33"/>
      <c r="E61" s="33"/>
      <c r="F61" s="33"/>
    </row>
    <row r="62" spans="1:6" ht="15" customHeight="1">
      <c r="A62" s="4" t="s">
        <v>728</v>
      </c>
      <c r="B62" s="5" t="s">
        <v>517</v>
      </c>
      <c r="C62" s="33"/>
      <c r="D62" s="33"/>
      <c r="E62" s="33"/>
      <c r="F62" s="33"/>
    </row>
    <row r="63" spans="1:6" ht="15" customHeight="1">
      <c r="A63" s="15" t="s">
        <v>729</v>
      </c>
      <c r="B63" s="5" t="s">
        <v>518</v>
      </c>
      <c r="C63" s="33"/>
      <c r="D63" s="33"/>
      <c r="E63" s="33"/>
      <c r="F63" s="33"/>
    </row>
    <row r="64" spans="1:6" ht="15" customHeight="1">
      <c r="A64" s="45" t="s">
        <v>749</v>
      </c>
      <c r="B64" s="60" t="s">
        <v>519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748</v>
      </c>
      <c r="B66" s="41" t="s">
        <v>520</v>
      </c>
      <c r="C66" s="33"/>
      <c r="D66" s="33"/>
      <c r="E66" s="33"/>
      <c r="F66" s="33"/>
    </row>
    <row r="67" spans="1:6" ht="15.75">
      <c r="A67" s="109" t="s">
        <v>168</v>
      </c>
      <c r="B67" s="79"/>
      <c r="C67" s="33"/>
      <c r="D67" s="33"/>
      <c r="E67" s="33"/>
      <c r="F67" s="33"/>
    </row>
    <row r="68" spans="1:6" ht="15.75">
      <c r="A68" s="109" t="s">
        <v>169</v>
      </c>
      <c r="B68" s="79"/>
      <c r="C68" s="33"/>
      <c r="D68" s="33"/>
      <c r="E68" s="33"/>
      <c r="F68" s="33"/>
    </row>
    <row r="69" spans="1:6" ht="15">
      <c r="A69" s="43" t="s">
        <v>730</v>
      </c>
      <c r="B69" s="4" t="s">
        <v>521</v>
      </c>
      <c r="C69" s="33"/>
      <c r="D69" s="33"/>
      <c r="E69" s="33"/>
      <c r="F69" s="33"/>
    </row>
    <row r="70" spans="1:6" ht="15">
      <c r="A70" s="15" t="s">
        <v>522</v>
      </c>
      <c r="B70" s="4" t="s">
        <v>523</v>
      </c>
      <c r="C70" s="33"/>
      <c r="D70" s="33"/>
      <c r="E70" s="33"/>
      <c r="F70" s="33"/>
    </row>
    <row r="71" spans="1:6" ht="15">
      <c r="A71" s="43" t="s">
        <v>731</v>
      </c>
      <c r="B71" s="4" t="s">
        <v>524</v>
      </c>
      <c r="C71" s="33"/>
      <c r="D71" s="33"/>
      <c r="E71" s="33"/>
      <c r="F71" s="33"/>
    </row>
    <row r="72" spans="1:6" ht="15">
      <c r="A72" s="18" t="s">
        <v>750</v>
      </c>
      <c r="B72" s="8" t="s">
        <v>525</v>
      </c>
      <c r="C72" s="33"/>
      <c r="D72" s="33"/>
      <c r="E72" s="33"/>
      <c r="F72" s="33"/>
    </row>
    <row r="73" spans="1:6" ht="15">
      <c r="A73" s="15" t="s">
        <v>732</v>
      </c>
      <c r="B73" s="4" t="s">
        <v>526</v>
      </c>
      <c r="C73" s="33"/>
      <c r="D73" s="33"/>
      <c r="E73" s="33"/>
      <c r="F73" s="33"/>
    </row>
    <row r="74" spans="1:6" ht="15">
      <c r="A74" s="43" t="s">
        <v>527</v>
      </c>
      <c r="B74" s="4" t="s">
        <v>528</v>
      </c>
      <c r="C74" s="33"/>
      <c r="D74" s="33"/>
      <c r="E74" s="33"/>
      <c r="F74" s="33"/>
    </row>
    <row r="75" spans="1:6" ht="15">
      <c r="A75" s="15" t="s">
        <v>733</v>
      </c>
      <c r="B75" s="4" t="s">
        <v>529</v>
      </c>
      <c r="C75" s="33"/>
      <c r="D75" s="33"/>
      <c r="E75" s="33"/>
      <c r="F75" s="33"/>
    </row>
    <row r="76" spans="1:6" ht="15">
      <c r="A76" s="43" t="s">
        <v>530</v>
      </c>
      <c r="B76" s="4" t="s">
        <v>531</v>
      </c>
      <c r="C76" s="33"/>
      <c r="D76" s="33"/>
      <c r="E76" s="33"/>
      <c r="F76" s="33"/>
    </row>
    <row r="77" spans="1:6" ht="15">
      <c r="A77" s="16" t="s">
        <v>751</v>
      </c>
      <c r="B77" s="8" t="s">
        <v>532</v>
      </c>
      <c r="C77" s="33"/>
      <c r="D77" s="33"/>
      <c r="E77" s="33"/>
      <c r="F77" s="33"/>
    </row>
    <row r="78" spans="1:6" ht="15">
      <c r="A78" s="4" t="s">
        <v>76</v>
      </c>
      <c r="B78" s="4" t="s">
        <v>533</v>
      </c>
      <c r="C78" s="33"/>
      <c r="D78" s="33"/>
      <c r="E78" s="33"/>
      <c r="F78" s="33"/>
    </row>
    <row r="79" spans="1:6" ht="15">
      <c r="A79" s="4" t="s">
        <v>77</v>
      </c>
      <c r="B79" s="4" t="s">
        <v>533</v>
      </c>
      <c r="C79" s="33"/>
      <c r="D79" s="33"/>
      <c r="E79" s="33"/>
      <c r="F79" s="33"/>
    </row>
    <row r="80" spans="1:6" ht="15">
      <c r="A80" s="4" t="s">
        <v>74</v>
      </c>
      <c r="B80" s="4" t="s">
        <v>534</v>
      </c>
      <c r="C80" s="33"/>
      <c r="D80" s="33"/>
      <c r="E80" s="33"/>
      <c r="F80" s="33"/>
    </row>
    <row r="81" spans="1:6" ht="15">
      <c r="A81" s="4" t="s">
        <v>75</v>
      </c>
      <c r="B81" s="4" t="s">
        <v>534</v>
      </c>
      <c r="C81" s="33"/>
      <c r="D81" s="33"/>
      <c r="E81" s="33"/>
      <c r="F81" s="33"/>
    </row>
    <row r="82" spans="1:6" ht="15">
      <c r="A82" s="8" t="s">
        <v>752</v>
      </c>
      <c r="B82" s="8" t="s">
        <v>535</v>
      </c>
      <c r="C82" s="33"/>
      <c r="D82" s="33"/>
      <c r="E82" s="33"/>
      <c r="F82" s="33"/>
    </row>
    <row r="83" spans="1:6" ht="15">
      <c r="A83" s="43" t="s">
        <v>536</v>
      </c>
      <c r="B83" s="4" t="s">
        <v>537</v>
      </c>
      <c r="C83" s="33"/>
      <c r="D83" s="33"/>
      <c r="E83" s="33"/>
      <c r="F83" s="33"/>
    </row>
    <row r="84" spans="1:6" ht="15">
      <c r="A84" s="43" t="s">
        <v>538</v>
      </c>
      <c r="B84" s="4" t="s">
        <v>539</v>
      </c>
      <c r="C84" s="33"/>
      <c r="D84" s="33"/>
      <c r="E84" s="33"/>
      <c r="F84" s="33"/>
    </row>
    <row r="85" spans="1:6" ht="15">
      <c r="A85" s="43" t="s">
        <v>540</v>
      </c>
      <c r="B85" s="4" t="s">
        <v>541</v>
      </c>
      <c r="C85" s="33"/>
      <c r="D85" s="33"/>
      <c r="E85" s="33"/>
      <c r="F85" s="33"/>
    </row>
    <row r="86" spans="1:6" ht="15">
      <c r="A86" s="43" t="s">
        <v>542</v>
      </c>
      <c r="B86" s="4" t="s">
        <v>543</v>
      </c>
      <c r="C86" s="33"/>
      <c r="D86" s="33"/>
      <c r="E86" s="33"/>
      <c r="F86" s="33"/>
    </row>
    <row r="87" spans="1:6" ht="15">
      <c r="A87" s="15" t="s">
        <v>734</v>
      </c>
      <c r="B87" s="4" t="s">
        <v>544</v>
      </c>
      <c r="C87" s="33"/>
      <c r="D87" s="33"/>
      <c r="E87" s="33"/>
      <c r="F87" s="33"/>
    </row>
    <row r="88" spans="1:6" ht="15">
      <c r="A88" s="18" t="s">
        <v>753</v>
      </c>
      <c r="B88" s="8" t="s">
        <v>546</v>
      </c>
      <c r="C88" s="33"/>
      <c r="D88" s="33"/>
      <c r="E88" s="33"/>
      <c r="F88" s="33"/>
    </row>
    <row r="89" spans="1:6" ht="15">
      <c r="A89" s="15" t="s">
        <v>547</v>
      </c>
      <c r="B89" s="4" t="s">
        <v>548</v>
      </c>
      <c r="C89" s="33"/>
      <c r="D89" s="33"/>
      <c r="E89" s="33"/>
      <c r="F89" s="33"/>
    </row>
    <row r="90" spans="1:6" ht="15">
      <c r="A90" s="15" t="s">
        <v>549</v>
      </c>
      <c r="B90" s="4" t="s">
        <v>550</v>
      </c>
      <c r="C90" s="33"/>
      <c r="D90" s="33"/>
      <c r="E90" s="33"/>
      <c r="F90" s="33"/>
    </row>
    <row r="91" spans="1:6" ht="15">
      <c r="A91" s="43" t="s">
        <v>551</v>
      </c>
      <c r="B91" s="4" t="s">
        <v>552</v>
      </c>
      <c r="C91" s="33"/>
      <c r="D91" s="33"/>
      <c r="E91" s="33"/>
      <c r="F91" s="33"/>
    </row>
    <row r="92" spans="1:6" ht="15">
      <c r="A92" s="43" t="s">
        <v>735</v>
      </c>
      <c r="B92" s="4" t="s">
        <v>553</v>
      </c>
      <c r="C92" s="33"/>
      <c r="D92" s="33"/>
      <c r="E92" s="33"/>
      <c r="F92" s="33"/>
    </row>
    <row r="93" spans="1:6" ht="15">
      <c r="A93" s="16" t="s">
        <v>754</v>
      </c>
      <c r="B93" s="8" t="s">
        <v>554</v>
      </c>
      <c r="C93" s="33"/>
      <c r="D93" s="33"/>
      <c r="E93" s="33"/>
      <c r="F93" s="33"/>
    </row>
    <row r="94" spans="1:6" ht="15">
      <c r="A94" s="18" t="s">
        <v>555</v>
      </c>
      <c r="B94" s="8" t="s">
        <v>556</v>
      </c>
      <c r="C94" s="33"/>
      <c r="D94" s="33"/>
      <c r="E94" s="33"/>
      <c r="F94" s="33"/>
    </row>
    <row r="95" spans="1:6" ht="15.75">
      <c r="A95" s="46" t="s">
        <v>755</v>
      </c>
      <c r="B95" s="47" t="s">
        <v>557</v>
      </c>
      <c r="C95" s="33"/>
      <c r="D95" s="33"/>
      <c r="E95" s="33"/>
      <c r="F95" s="33"/>
    </row>
    <row r="96" spans="1:6" ht="15.75">
      <c r="A96" s="51" t="s">
        <v>737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81" t="s">
        <v>162</v>
      </c>
      <c r="B1" s="388"/>
      <c r="C1" s="388"/>
      <c r="D1" s="388"/>
      <c r="E1" s="388"/>
      <c r="F1" s="383"/>
    </row>
    <row r="2" spans="1:8" ht="24" customHeight="1">
      <c r="A2" s="384" t="s">
        <v>801</v>
      </c>
      <c r="B2" s="382"/>
      <c r="C2" s="382"/>
      <c r="D2" s="382"/>
      <c r="E2" s="382"/>
      <c r="F2" s="383"/>
      <c r="H2" s="97"/>
    </row>
    <row r="3" ht="18">
      <c r="A3" s="58"/>
    </row>
    <row r="4" ht="15">
      <c r="A4" s="3" t="s">
        <v>97</v>
      </c>
    </row>
    <row r="5" spans="1:6" ht="30">
      <c r="A5" s="1" t="s">
        <v>206</v>
      </c>
      <c r="B5" s="2" t="s">
        <v>152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 customHeight="1">
      <c r="A6" s="37" t="s">
        <v>399</v>
      </c>
      <c r="B6" s="5" t="s">
        <v>400</v>
      </c>
      <c r="C6" s="33"/>
      <c r="D6" s="33"/>
      <c r="E6" s="33"/>
      <c r="F6" s="33"/>
    </row>
    <row r="7" spans="1:6" ht="15" customHeight="1">
      <c r="A7" s="4" t="s">
        <v>401</v>
      </c>
      <c r="B7" s="5" t="s">
        <v>402</v>
      </c>
      <c r="C7" s="33"/>
      <c r="D7" s="33"/>
      <c r="E7" s="33"/>
      <c r="F7" s="33"/>
    </row>
    <row r="8" spans="1:6" ht="15" customHeight="1">
      <c r="A8" s="4" t="s">
        <v>403</v>
      </c>
      <c r="B8" s="5" t="s">
        <v>404</v>
      </c>
      <c r="C8" s="33"/>
      <c r="D8" s="33"/>
      <c r="E8" s="33"/>
      <c r="F8" s="33"/>
    </row>
    <row r="9" spans="1:6" ht="15" customHeight="1">
      <c r="A9" s="4" t="s">
        <v>405</v>
      </c>
      <c r="B9" s="5" t="s">
        <v>406</v>
      </c>
      <c r="C9" s="33"/>
      <c r="D9" s="33"/>
      <c r="E9" s="33"/>
      <c r="F9" s="33"/>
    </row>
    <row r="10" spans="1:6" ht="15" customHeight="1">
      <c r="A10" s="4" t="s">
        <v>407</v>
      </c>
      <c r="B10" s="5" t="s">
        <v>408</v>
      </c>
      <c r="C10" s="33"/>
      <c r="D10" s="33"/>
      <c r="E10" s="33"/>
      <c r="F10" s="33"/>
    </row>
    <row r="11" spans="1:6" ht="15" customHeight="1">
      <c r="A11" s="4" t="s">
        <v>409</v>
      </c>
      <c r="B11" s="5" t="s">
        <v>410</v>
      </c>
      <c r="C11" s="33"/>
      <c r="D11" s="33"/>
      <c r="E11" s="33"/>
      <c r="F11" s="33"/>
    </row>
    <row r="12" spans="1:6" ht="15" customHeight="1">
      <c r="A12" s="8" t="s">
        <v>739</v>
      </c>
      <c r="B12" s="9" t="s">
        <v>411</v>
      </c>
      <c r="C12" s="33"/>
      <c r="D12" s="33"/>
      <c r="E12" s="33"/>
      <c r="F12" s="33"/>
    </row>
    <row r="13" spans="1:6" ht="15" customHeight="1">
      <c r="A13" s="4" t="s">
        <v>412</v>
      </c>
      <c r="B13" s="5" t="s">
        <v>413</v>
      </c>
      <c r="C13" s="33"/>
      <c r="D13" s="33"/>
      <c r="E13" s="33"/>
      <c r="F13" s="33"/>
    </row>
    <row r="14" spans="1:6" ht="15" customHeight="1">
      <c r="A14" s="4" t="s">
        <v>414</v>
      </c>
      <c r="B14" s="5" t="s">
        <v>415</v>
      </c>
      <c r="C14" s="33"/>
      <c r="D14" s="33"/>
      <c r="E14" s="33"/>
      <c r="F14" s="33"/>
    </row>
    <row r="15" spans="1:6" ht="15" customHeight="1">
      <c r="A15" s="4" t="s">
        <v>701</v>
      </c>
      <c r="B15" s="5" t="s">
        <v>416</v>
      </c>
      <c r="C15" s="33"/>
      <c r="D15" s="33"/>
      <c r="E15" s="33"/>
      <c r="F15" s="33"/>
    </row>
    <row r="16" spans="1:6" ht="15" customHeight="1">
      <c r="A16" s="4" t="s">
        <v>702</v>
      </c>
      <c r="B16" s="5" t="s">
        <v>417</v>
      </c>
      <c r="C16" s="33"/>
      <c r="D16" s="33"/>
      <c r="E16" s="33"/>
      <c r="F16" s="33"/>
    </row>
    <row r="17" spans="1:6" ht="15" customHeight="1">
      <c r="A17" s="4" t="s">
        <v>703</v>
      </c>
      <c r="B17" s="5" t="s">
        <v>418</v>
      </c>
      <c r="C17" s="33"/>
      <c r="D17" s="33"/>
      <c r="E17" s="33"/>
      <c r="F17" s="33"/>
    </row>
    <row r="18" spans="1:6" ht="15" customHeight="1">
      <c r="A18" s="45" t="s">
        <v>740</v>
      </c>
      <c r="B18" s="60" t="s">
        <v>419</v>
      </c>
      <c r="C18" s="33"/>
      <c r="D18" s="33"/>
      <c r="E18" s="33"/>
      <c r="F18" s="33"/>
    </row>
    <row r="19" spans="1:6" ht="15" customHeight="1">
      <c r="A19" s="4" t="s">
        <v>707</v>
      </c>
      <c r="B19" s="5" t="s">
        <v>428</v>
      </c>
      <c r="C19" s="33"/>
      <c r="D19" s="33"/>
      <c r="E19" s="33"/>
      <c r="F19" s="33"/>
    </row>
    <row r="20" spans="1:6" ht="15" customHeight="1">
      <c r="A20" s="4" t="s">
        <v>708</v>
      </c>
      <c r="B20" s="5" t="s">
        <v>432</v>
      </c>
      <c r="C20" s="33"/>
      <c r="D20" s="33"/>
      <c r="E20" s="33"/>
      <c r="F20" s="33"/>
    </row>
    <row r="21" spans="1:6" ht="15" customHeight="1">
      <c r="A21" s="8" t="s">
        <v>742</v>
      </c>
      <c r="B21" s="9" t="s">
        <v>433</v>
      </c>
      <c r="C21" s="33"/>
      <c r="D21" s="33"/>
      <c r="E21" s="33"/>
      <c r="F21" s="33"/>
    </row>
    <row r="22" spans="1:6" ht="15" customHeight="1">
      <c r="A22" s="4" t="s">
        <v>709</v>
      </c>
      <c r="B22" s="5" t="s">
        <v>434</v>
      </c>
      <c r="C22" s="33"/>
      <c r="D22" s="33"/>
      <c r="E22" s="33"/>
      <c r="F22" s="33"/>
    </row>
    <row r="23" spans="1:6" ht="15" customHeight="1">
      <c r="A23" s="4" t="s">
        <v>710</v>
      </c>
      <c r="B23" s="5" t="s">
        <v>435</v>
      </c>
      <c r="C23" s="33"/>
      <c r="D23" s="33"/>
      <c r="E23" s="33"/>
      <c r="F23" s="33"/>
    </row>
    <row r="24" spans="1:6" ht="15" customHeight="1">
      <c r="A24" s="4" t="s">
        <v>711</v>
      </c>
      <c r="B24" s="5" t="s">
        <v>436</v>
      </c>
      <c r="C24" s="33"/>
      <c r="D24" s="33"/>
      <c r="E24" s="33"/>
      <c r="F24" s="33"/>
    </row>
    <row r="25" spans="1:6" ht="15" customHeight="1">
      <c r="A25" s="4" t="s">
        <v>712</v>
      </c>
      <c r="B25" s="5" t="s">
        <v>438</v>
      </c>
      <c r="C25" s="33"/>
      <c r="D25" s="33"/>
      <c r="E25" s="33"/>
      <c r="F25" s="33"/>
    </row>
    <row r="26" spans="1:6" ht="15" customHeight="1">
      <c r="A26" s="4" t="s">
        <v>713</v>
      </c>
      <c r="B26" s="5" t="s">
        <v>441</v>
      </c>
      <c r="C26" s="33"/>
      <c r="D26" s="33"/>
      <c r="E26" s="33"/>
      <c r="F26" s="33"/>
    </row>
    <row r="27" spans="1:6" ht="15" customHeight="1">
      <c r="A27" s="4" t="s">
        <v>442</v>
      </c>
      <c r="B27" s="5" t="s">
        <v>443</v>
      </c>
      <c r="C27" s="33"/>
      <c r="D27" s="33"/>
      <c r="E27" s="33"/>
      <c r="F27" s="33"/>
    </row>
    <row r="28" spans="1:6" ht="15" customHeight="1">
      <c r="A28" s="4" t="s">
        <v>714</v>
      </c>
      <c r="B28" s="5" t="s">
        <v>444</v>
      </c>
      <c r="C28" s="33"/>
      <c r="D28" s="33"/>
      <c r="E28" s="33"/>
      <c r="F28" s="33"/>
    </row>
    <row r="29" spans="1:6" ht="15" customHeight="1">
      <c r="A29" s="4" t="s">
        <v>715</v>
      </c>
      <c r="B29" s="5" t="s">
        <v>449</v>
      </c>
      <c r="C29" s="33"/>
      <c r="D29" s="33"/>
      <c r="E29" s="33"/>
      <c r="F29" s="33"/>
    </row>
    <row r="30" spans="1:6" ht="15" customHeight="1">
      <c r="A30" s="8" t="s">
        <v>743</v>
      </c>
      <c r="B30" s="9" t="s">
        <v>465</v>
      </c>
      <c r="C30" s="33"/>
      <c r="D30" s="33"/>
      <c r="E30" s="33"/>
      <c r="F30" s="33"/>
    </row>
    <row r="31" spans="1:6" ht="15" customHeight="1">
      <c r="A31" s="4" t="s">
        <v>716</v>
      </c>
      <c r="B31" s="5" t="s">
        <v>466</v>
      </c>
      <c r="C31" s="33"/>
      <c r="D31" s="33"/>
      <c r="E31" s="33"/>
      <c r="F31" s="33"/>
    </row>
    <row r="32" spans="1:6" ht="15" customHeight="1">
      <c r="A32" s="45" t="s">
        <v>744</v>
      </c>
      <c r="B32" s="60" t="s">
        <v>467</v>
      </c>
      <c r="C32" s="33"/>
      <c r="D32" s="33"/>
      <c r="E32" s="33"/>
      <c r="F32" s="33"/>
    </row>
    <row r="33" spans="1:6" ht="15" customHeight="1">
      <c r="A33" s="15" t="s">
        <v>468</v>
      </c>
      <c r="B33" s="5" t="s">
        <v>469</v>
      </c>
      <c r="C33" s="33"/>
      <c r="D33" s="33"/>
      <c r="E33" s="33"/>
      <c r="F33" s="33"/>
    </row>
    <row r="34" spans="1:6" ht="15" customHeight="1">
      <c r="A34" s="15" t="s">
        <v>717</v>
      </c>
      <c r="B34" s="5" t="s">
        <v>470</v>
      </c>
      <c r="C34" s="33"/>
      <c r="D34" s="33"/>
      <c r="E34" s="33"/>
      <c r="F34" s="33"/>
    </row>
    <row r="35" spans="1:6" ht="15" customHeight="1">
      <c r="A35" s="15" t="s">
        <v>718</v>
      </c>
      <c r="B35" s="5" t="s">
        <v>473</v>
      </c>
      <c r="C35" s="33"/>
      <c r="D35" s="33"/>
      <c r="E35" s="33"/>
      <c r="F35" s="33"/>
    </row>
    <row r="36" spans="1:6" ht="15" customHeight="1">
      <c r="A36" s="15" t="s">
        <v>719</v>
      </c>
      <c r="B36" s="5" t="s">
        <v>474</v>
      </c>
      <c r="C36" s="33"/>
      <c r="D36" s="33"/>
      <c r="E36" s="33"/>
      <c r="F36" s="33"/>
    </row>
    <row r="37" spans="1:6" ht="15" customHeight="1">
      <c r="A37" s="15" t="s">
        <v>481</v>
      </c>
      <c r="B37" s="5" t="s">
        <v>482</v>
      </c>
      <c r="C37" s="33"/>
      <c r="D37" s="33"/>
      <c r="E37" s="33"/>
      <c r="F37" s="33"/>
    </row>
    <row r="38" spans="1:6" ht="15" customHeight="1">
      <c r="A38" s="15" t="s">
        <v>483</v>
      </c>
      <c r="B38" s="5" t="s">
        <v>484</v>
      </c>
      <c r="C38" s="33"/>
      <c r="D38" s="33"/>
      <c r="E38" s="33"/>
      <c r="F38" s="33"/>
    </row>
    <row r="39" spans="1:6" ht="15" customHeight="1">
      <c r="A39" s="15" t="s">
        <v>485</v>
      </c>
      <c r="B39" s="5" t="s">
        <v>486</v>
      </c>
      <c r="C39" s="33"/>
      <c r="D39" s="33"/>
      <c r="E39" s="33"/>
      <c r="F39" s="33"/>
    </row>
    <row r="40" spans="1:6" ht="15" customHeight="1">
      <c r="A40" s="15" t="s">
        <v>720</v>
      </c>
      <c r="B40" s="5" t="s">
        <v>487</v>
      </c>
      <c r="C40" s="33"/>
      <c r="D40" s="33"/>
      <c r="E40" s="33"/>
      <c r="F40" s="33"/>
    </row>
    <row r="41" spans="1:6" ht="15" customHeight="1">
      <c r="A41" s="15" t="s">
        <v>721</v>
      </c>
      <c r="B41" s="5" t="s">
        <v>489</v>
      </c>
      <c r="C41" s="33"/>
      <c r="D41" s="33"/>
      <c r="E41" s="33"/>
      <c r="F41" s="33"/>
    </row>
    <row r="42" spans="1:6" ht="15" customHeight="1">
      <c r="A42" s="15" t="s">
        <v>722</v>
      </c>
      <c r="B42" s="5" t="s">
        <v>494</v>
      </c>
      <c r="C42" s="33"/>
      <c r="D42" s="33"/>
      <c r="E42" s="33"/>
      <c r="F42" s="33"/>
    </row>
    <row r="43" spans="1:6" ht="15" customHeight="1">
      <c r="A43" s="59" t="s">
        <v>745</v>
      </c>
      <c r="B43" s="60" t="s">
        <v>498</v>
      </c>
      <c r="C43" s="33"/>
      <c r="D43" s="33"/>
      <c r="E43" s="33"/>
      <c r="F43" s="33"/>
    </row>
    <row r="44" spans="1:6" ht="15" customHeight="1">
      <c r="A44" s="15" t="s">
        <v>510</v>
      </c>
      <c r="B44" s="5" t="s">
        <v>511</v>
      </c>
      <c r="C44" s="33"/>
      <c r="D44" s="33"/>
      <c r="E44" s="33"/>
      <c r="F44" s="33"/>
    </row>
    <row r="45" spans="1:6" ht="15" customHeight="1">
      <c r="A45" s="4" t="s">
        <v>726</v>
      </c>
      <c r="B45" s="5" t="s">
        <v>512</v>
      </c>
      <c r="C45" s="33"/>
      <c r="D45" s="33"/>
      <c r="E45" s="33"/>
      <c r="F45" s="33"/>
    </row>
    <row r="46" spans="1:6" ht="15" customHeight="1">
      <c r="A46" s="15" t="s">
        <v>727</v>
      </c>
      <c r="B46" s="5" t="s">
        <v>513</v>
      </c>
      <c r="C46" s="33"/>
      <c r="D46" s="33"/>
      <c r="E46" s="33"/>
      <c r="F46" s="33"/>
    </row>
    <row r="47" spans="1:6" ht="15" customHeight="1">
      <c r="A47" s="45" t="s">
        <v>747</v>
      </c>
      <c r="B47" s="60" t="s">
        <v>514</v>
      </c>
      <c r="C47" s="33"/>
      <c r="D47" s="33"/>
      <c r="E47" s="33"/>
      <c r="F47" s="33"/>
    </row>
    <row r="48" spans="1:6" ht="15" customHeight="1">
      <c r="A48" s="76" t="s">
        <v>27</v>
      </c>
      <c r="B48" s="81"/>
      <c r="C48" s="33"/>
      <c r="D48" s="33"/>
      <c r="E48" s="33"/>
      <c r="F48" s="33"/>
    </row>
    <row r="49" spans="1:6" ht="15" customHeight="1">
      <c r="A49" s="4" t="s">
        <v>420</v>
      </c>
      <c r="B49" s="5" t="s">
        <v>421</v>
      </c>
      <c r="C49" s="33"/>
      <c r="D49" s="33"/>
      <c r="E49" s="33"/>
      <c r="F49" s="33"/>
    </row>
    <row r="50" spans="1:6" ht="15" customHeight="1">
      <c r="A50" s="4" t="s">
        <v>422</v>
      </c>
      <c r="B50" s="5" t="s">
        <v>423</v>
      </c>
      <c r="C50" s="33"/>
      <c r="D50" s="33"/>
      <c r="E50" s="33"/>
      <c r="F50" s="33"/>
    </row>
    <row r="51" spans="1:6" ht="15" customHeight="1">
      <c r="A51" s="4" t="s">
        <v>704</v>
      </c>
      <c r="B51" s="5" t="s">
        <v>424</v>
      </c>
      <c r="C51" s="33"/>
      <c r="D51" s="33"/>
      <c r="E51" s="33"/>
      <c r="F51" s="33"/>
    </row>
    <row r="52" spans="1:6" ht="15" customHeight="1">
      <c r="A52" s="4" t="s">
        <v>705</v>
      </c>
      <c r="B52" s="5" t="s">
        <v>425</v>
      </c>
      <c r="C52" s="33"/>
      <c r="D52" s="33"/>
      <c r="E52" s="33"/>
      <c r="F52" s="33"/>
    </row>
    <row r="53" spans="1:6" ht="15" customHeight="1">
      <c r="A53" s="4" t="s">
        <v>706</v>
      </c>
      <c r="B53" s="5" t="s">
        <v>426</v>
      </c>
      <c r="C53" s="33"/>
      <c r="D53" s="33"/>
      <c r="E53" s="33"/>
      <c r="F53" s="33"/>
    </row>
    <row r="54" spans="1:6" ht="15" customHeight="1">
      <c r="A54" s="45" t="s">
        <v>741</v>
      </c>
      <c r="B54" s="60" t="s">
        <v>427</v>
      </c>
      <c r="C54" s="33"/>
      <c r="D54" s="33"/>
      <c r="E54" s="33"/>
      <c r="F54" s="33"/>
    </row>
    <row r="55" spans="1:6" ht="15" customHeight="1">
      <c r="A55" s="15" t="s">
        <v>723</v>
      </c>
      <c r="B55" s="5" t="s">
        <v>499</v>
      </c>
      <c r="C55" s="33"/>
      <c r="D55" s="33"/>
      <c r="E55" s="33"/>
      <c r="F55" s="33"/>
    </row>
    <row r="56" spans="1:6" ht="15" customHeight="1">
      <c r="A56" s="15" t="s">
        <v>724</v>
      </c>
      <c r="B56" s="5" t="s">
        <v>501</v>
      </c>
      <c r="C56" s="33"/>
      <c r="D56" s="33"/>
      <c r="E56" s="33"/>
      <c r="F56" s="33"/>
    </row>
    <row r="57" spans="1:6" ht="15" customHeight="1">
      <c r="A57" s="15" t="s">
        <v>503</v>
      </c>
      <c r="B57" s="5" t="s">
        <v>504</v>
      </c>
      <c r="C57" s="33"/>
      <c r="D57" s="33"/>
      <c r="E57" s="33"/>
      <c r="F57" s="33"/>
    </row>
    <row r="58" spans="1:6" ht="15" customHeight="1">
      <c r="A58" s="15" t="s">
        <v>725</v>
      </c>
      <c r="B58" s="5" t="s">
        <v>505</v>
      </c>
      <c r="C58" s="33"/>
      <c r="D58" s="33"/>
      <c r="E58" s="33"/>
      <c r="F58" s="33"/>
    </row>
    <row r="59" spans="1:6" ht="15" customHeight="1">
      <c r="A59" s="15" t="s">
        <v>507</v>
      </c>
      <c r="B59" s="5" t="s">
        <v>508</v>
      </c>
      <c r="C59" s="33"/>
      <c r="D59" s="33"/>
      <c r="E59" s="33"/>
      <c r="F59" s="33"/>
    </row>
    <row r="60" spans="1:6" ht="15" customHeight="1">
      <c r="A60" s="45" t="s">
        <v>746</v>
      </c>
      <c r="B60" s="60" t="s">
        <v>509</v>
      </c>
      <c r="C60" s="33"/>
      <c r="D60" s="33"/>
      <c r="E60" s="33"/>
      <c r="F60" s="33"/>
    </row>
    <row r="61" spans="1:6" ht="15" customHeight="1">
      <c r="A61" s="15" t="s">
        <v>515</v>
      </c>
      <c r="B61" s="5" t="s">
        <v>516</v>
      </c>
      <c r="C61" s="33"/>
      <c r="D61" s="33"/>
      <c r="E61" s="33"/>
      <c r="F61" s="33"/>
    </row>
    <row r="62" spans="1:6" ht="15" customHeight="1">
      <c r="A62" s="4" t="s">
        <v>728</v>
      </c>
      <c r="B62" s="5" t="s">
        <v>517</v>
      </c>
      <c r="C62" s="33"/>
      <c r="D62" s="33"/>
      <c r="E62" s="33"/>
      <c r="F62" s="33"/>
    </row>
    <row r="63" spans="1:6" ht="15" customHeight="1">
      <c r="A63" s="15" t="s">
        <v>729</v>
      </c>
      <c r="B63" s="5" t="s">
        <v>518</v>
      </c>
      <c r="C63" s="33"/>
      <c r="D63" s="33"/>
      <c r="E63" s="33"/>
      <c r="F63" s="33"/>
    </row>
    <row r="64" spans="1:6" ht="15" customHeight="1">
      <c r="A64" s="45" t="s">
        <v>749</v>
      </c>
      <c r="B64" s="60" t="s">
        <v>519</v>
      </c>
      <c r="C64" s="33"/>
      <c r="D64" s="33"/>
      <c r="E64" s="33"/>
      <c r="F64" s="33"/>
    </row>
    <row r="65" spans="1:6" ht="15" customHeight="1">
      <c r="A65" s="76" t="s">
        <v>26</v>
      </c>
      <c r="B65" s="81"/>
      <c r="C65" s="33"/>
      <c r="D65" s="33"/>
      <c r="E65" s="33"/>
      <c r="F65" s="33"/>
    </row>
    <row r="66" spans="1:6" ht="15.75">
      <c r="A66" s="57" t="s">
        <v>748</v>
      </c>
      <c r="B66" s="41" t="s">
        <v>520</v>
      </c>
      <c r="C66" s="33"/>
      <c r="D66" s="33"/>
      <c r="E66" s="33"/>
      <c r="F66" s="33"/>
    </row>
    <row r="67" spans="1:6" ht="15.75">
      <c r="A67" s="109" t="s">
        <v>168</v>
      </c>
      <c r="B67" s="79"/>
      <c r="C67" s="33"/>
      <c r="D67" s="33"/>
      <c r="E67" s="33"/>
      <c r="F67" s="33"/>
    </row>
    <row r="68" spans="1:6" ht="15.75">
      <c r="A68" s="109" t="s">
        <v>169</v>
      </c>
      <c r="B68" s="79"/>
      <c r="C68" s="33"/>
      <c r="D68" s="33"/>
      <c r="E68" s="33"/>
      <c r="F68" s="33"/>
    </row>
    <row r="69" spans="1:6" ht="15">
      <c r="A69" s="43" t="s">
        <v>730</v>
      </c>
      <c r="B69" s="4" t="s">
        <v>521</v>
      </c>
      <c r="C69" s="33"/>
      <c r="D69" s="33"/>
      <c r="E69" s="33"/>
      <c r="F69" s="33"/>
    </row>
    <row r="70" spans="1:6" ht="15">
      <c r="A70" s="15" t="s">
        <v>522</v>
      </c>
      <c r="B70" s="4" t="s">
        <v>523</v>
      </c>
      <c r="C70" s="33"/>
      <c r="D70" s="33"/>
      <c r="E70" s="33"/>
      <c r="F70" s="33"/>
    </row>
    <row r="71" spans="1:6" ht="15">
      <c r="A71" s="43" t="s">
        <v>731</v>
      </c>
      <c r="B71" s="4" t="s">
        <v>524</v>
      </c>
      <c r="C71" s="33"/>
      <c r="D71" s="33"/>
      <c r="E71" s="33"/>
      <c r="F71" s="33"/>
    </row>
    <row r="72" spans="1:6" ht="15">
      <c r="A72" s="18" t="s">
        <v>750</v>
      </c>
      <c r="B72" s="8" t="s">
        <v>525</v>
      </c>
      <c r="C72" s="33"/>
      <c r="D72" s="33"/>
      <c r="E72" s="33"/>
      <c r="F72" s="33"/>
    </row>
    <row r="73" spans="1:6" ht="15">
      <c r="A73" s="15" t="s">
        <v>732</v>
      </c>
      <c r="B73" s="4" t="s">
        <v>526</v>
      </c>
      <c r="C73" s="33"/>
      <c r="D73" s="33"/>
      <c r="E73" s="33"/>
      <c r="F73" s="33"/>
    </row>
    <row r="74" spans="1:6" ht="15">
      <c r="A74" s="43" t="s">
        <v>527</v>
      </c>
      <c r="B74" s="4" t="s">
        <v>528</v>
      </c>
      <c r="C74" s="33"/>
      <c r="D74" s="33"/>
      <c r="E74" s="33"/>
      <c r="F74" s="33"/>
    </row>
    <row r="75" spans="1:6" ht="15">
      <c r="A75" s="15" t="s">
        <v>733</v>
      </c>
      <c r="B75" s="4" t="s">
        <v>529</v>
      </c>
      <c r="C75" s="33"/>
      <c r="D75" s="33"/>
      <c r="E75" s="33"/>
      <c r="F75" s="33"/>
    </row>
    <row r="76" spans="1:6" ht="15">
      <c r="A76" s="43" t="s">
        <v>530</v>
      </c>
      <c r="B76" s="4" t="s">
        <v>531</v>
      </c>
      <c r="C76" s="33"/>
      <c r="D76" s="33"/>
      <c r="E76" s="33"/>
      <c r="F76" s="33"/>
    </row>
    <row r="77" spans="1:6" ht="15">
      <c r="A77" s="16" t="s">
        <v>751</v>
      </c>
      <c r="B77" s="8" t="s">
        <v>532</v>
      </c>
      <c r="C77" s="33"/>
      <c r="D77" s="33"/>
      <c r="E77" s="33"/>
      <c r="F77" s="33"/>
    </row>
    <row r="78" spans="1:6" ht="15">
      <c r="A78" s="4" t="s">
        <v>76</v>
      </c>
      <c r="B78" s="4" t="s">
        <v>533</v>
      </c>
      <c r="C78" s="33"/>
      <c r="D78" s="33"/>
      <c r="E78" s="33"/>
      <c r="F78" s="33"/>
    </row>
    <row r="79" spans="1:6" ht="15">
      <c r="A79" s="4" t="s">
        <v>77</v>
      </c>
      <c r="B79" s="4" t="s">
        <v>533</v>
      </c>
      <c r="C79" s="33"/>
      <c r="D79" s="33"/>
      <c r="E79" s="33"/>
      <c r="F79" s="33"/>
    </row>
    <row r="80" spans="1:6" ht="15">
      <c r="A80" s="4" t="s">
        <v>74</v>
      </c>
      <c r="B80" s="4" t="s">
        <v>534</v>
      </c>
      <c r="C80" s="33"/>
      <c r="D80" s="33"/>
      <c r="E80" s="33"/>
      <c r="F80" s="33"/>
    </row>
    <row r="81" spans="1:6" ht="15">
      <c r="A81" s="4" t="s">
        <v>75</v>
      </c>
      <c r="B81" s="4" t="s">
        <v>534</v>
      </c>
      <c r="C81" s="33"/>
      <c r="D81" s="33"/>
      <c r="E81" s="33"/>
      <c r="F81" s="33"/>
    </row>
    <row r="82" spans="1:6" ht="15">
      <c r="A82" s="8" t="s">
        <v>752</v>
      </c>
      <c r="B82" s="8" t="s">
        <v>535</v>
      </c>
      <c r="C82" s="33"/>
      <c r="D82" s="33"/>
      <c r="E82" s="33"/>
      <c r="F82" s="33"/>
    </row>
    <row r="83" spans="1:6" ht="15">
      <c r="A83" s="43" t="s">
        <v>536</v>
      </c>
      <c r="B83" s="4" t="s">
        <v>537</v>
      </c>
      <c r="C83" s="33"/>
      <c r="D83" s="33"/>
      <c r="E83" s="33"/>
      <c r="F83" s="33"/>
    </row>
    <row r="84" spans="1:6" ht="15">
      <c r="A84" s="43" t="s">
        <v>538</v>
      </c>
      <c r="B84" s="4" t="s">
        <v>539</v>
      </c>
      <c r="C84" s="33"/>
      <c r="D84" s="33"/>
      <c r="E84" s="33"/>
      <c r="F84" s="33"/>
    </row>
    <row r="85" spans="1:6" ht="15">
      <c r="A85" s="43" t="s">
        <v>540</v>
      </c>
      <c r="B85" s="4" t="s">
        <v>541</v>
      </c>
      <c r="C85" s="33"/>
      <c r="D85" s="33"/>
      <c r="E85" s="33"/>
      <c r="F85" s="33"/>
    </row>
    <row r="86" spans="1:6" ht="15">
      <c r="A86" s="43" t="s">
        <v>542</v>
      </c>
      <c r="B86" s="4" t="s">
        <v>543</v>
      </c>
      <c r="C86" s="33"/>
      <c r="D86" s="33"/>
      <c r="E86" s="33"/>
      <c r="F86" s="33"/>
    </row>
    <row r="87" spans="1:6" ht="15">
      <c r="A87" s="15" t="s">
        <v>734</v>
      </c>
      <c r="B87" s="4" t="s">
        <v>544</v>
      </c>
      <c r="C87" s="33"/>
      <c r="D87" s="33"/>
      <c r="E87" s="33"/>
      <c r="F87" s="33"/>
    </row>
    <row r="88" spans="1:6" ht="15">
      <c r="A88" s="18" t="s">
        <v>753</v>
      </c>
      <c r="B88" s="8" t="s">
        <v>546</v>
      </c>
      <c r="C88" s="33"/>
      <c r="D88" s="33"/>
      <c r="E88" s="33"/>
      <c r="F88" s="33"/>
    </row>
    <row r="89" spans="1:6" ht="15">
      <c r="A89" s="15" t="s">
        <v>547</v>
      </c>
      <c r="B89" s="4" t="s">
        <v>548</v>
      </c>
      <c r="C89" s="33"/>
      <c r="D89" s="33"/>
      <c r="E89" s="33"/>
      <c r="F89" s="33"/>
    </row>
    <row r="90" spans="1:6" ht="15">
      <c r="A90" s="15" t="s">
        <v>549</v>
      </c>
      <c r="B90" s="4" t="s">
        <v>550</v>
      </c>
      <c r="C90" s="33"/>
      <c r="D90" s="33"/>
      <c r="E90" s="33"/>
      <c r="F90" s="33"/>
    </row>
    <row r="91" spans="1:6" ht="15">
      <c r="A91" s="43" t="s">
        <v>551</v>
      </c>
      <c r="B91" s="4" t="s">
        <v>552</v>
      </c>
      <c r="C91" s="33"/>
      <c r="D91" s="33"/>
      <c r="E91" s="33"/>
      <c r="F91" s="33"/>
    </row>
    <row r="92" spans="1:6" ht="15">
      <c r="A92" s="43" t="s">
        <v>735</v>
      </c>
      <c r="B92" s="4" t="s">
        <v>553</v>
      </c>
      <c r="C92" s="33"/>
      <c r="D92" s="33"/>
      <c r="E92" s="33"/>
      <c r="F92" s="33"/>
    </row>
    <row r="93" spans="1:6" ht="15">
      <c r="A93" s="16" t="s">
        <v>754</v>
      </c>
      <c r="B93" s="8" t="s">
        <v>554</v>
      </c>
      <c r="C93" s="33"/>
      <c r="D93" s="33"/>
      <c r="E93" s="33"/>
      <c r="F93" s="33"/>
    </row>
    <row r="94" spans="1:6" ht="15">
      <c r="A94" s="18" t="s">
        <v>555</v>
      </c>
      <c r="B94" s="8" t="s">
        <v>556</v>
      </c>
      <c r="C94" s="33"/>
      <c r="D94" s="33"/>
      <c r="E94" s="33"/>
      <c r="F94" s="33"/>
    </row>
    <row r="95" spans="1:6" ht="15.75">
      <c r="A95" s="46" t="s">
        <v>755</v>
      </c>
      <c r="B95" s="47" t="s">
        <v>557</v>
      </c>
      <c r="C95" s="33"/>
      <c r="D95" s="33"/>
      <c r="E95" s="33"/>
      <c r="F95" s="33"/>
    </row>
    <row r="96" spans="1:6" ht="15.75">
      <c r="A96" s="51" t="s">
        <v>737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96"/>
  <sheetViews>
    <sheetView zoomScaleSheetLayoutView="100" zoomScalePageLayoutView="0" workbookViewId="0" topLeftCell="A1">
      <selection activeCell="H105" sqref="H105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16.421875" style="123" customWidth="1"/>
    <col min="4" max="4" width="11.28125" style="123" customWidth="1"/>
    <col min="5" max="5" width="9.57421875" style="123" customWidth="1"/>
    <col min="6" max="6" width="17.57421875" style="123" customWidth="1"/>
    <col min="7" max="7" width="18.57421875" style="123" customWidth="1"/>
    <col min="8" max="16384" width="9.140625" style="123" customWidth="1"/>
  </cols>
  <sheetData>
    <row r="1" spans="1:6" ht="15">
      <c r="A1" s="387" t="s">
        <v>864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801</v>
      </c>
      <c r="B3" s="385"/>
      <c r="C3" s="385"/>
      <c r="D3" s="385"/>
      <c r="E3" s="385"/>
      <c r="F3" s="386"/>
      <c r="H3" s="97"/>
    </row>
    <row r="4" ht="15">
      <c r="A4" s="123" t="s">
        <v>182</v>
      </c>
    </row>
    <row r="5" spans="1:7" ht="45">
      <c r="A5" s="1" t="s">
        <v>206</v>
      </c>
      <c r="B5" s="2" t="s">
        <v>152</v>
      </c>
      <c r="C5" s="166" t="s">
        <v>28</v>
      </c>
      <c r="D5" s="166" t="s">
        <v>29</v>
      </c>
      <c r="E5" s="166" t="s">
        <v>165</v>
      </c>
      <c r="F5" s="216" t="s">
        <v>849</v>
      </c>
      <c r="G5" s="124" t="s">
        <v>850</v>
      </c>
    </row>
    <row r="6" spans="1:7" ht="15" customHeight="1">
      <c r="A6" s="37" t="s">
        <v>399</v>
      </c>
      <c r="B6" s="5" t="s">
        <v>400</v>
      </c>
      <c r="C6" s="375"/>
      <c r="D6" s="375"/>
      <c r="E6" s="375"/>
      <c r="F6" s="375"/>
      <c r="G6" s="375"/>
    </row>
    <row r="7" spans="1:7" ht="15" customHeight="1">
      <c r="A7" s="4" t="s">
        <v>401</v>
      </c>
      <c r="B7" s="5" t="s">
        <v>402</v>
      </c>
      <c r="C7" s="375"/>
      <c r="D7" s="375"/>
      <c r="E7" s="375"/>
      <c r="F7" s="375"/>
      <c r="G7" s="375"/>
    </row>
    <row r="8" spans="1:7" ht="15" customHeight="1">
      <c r="A8" s="4" t="s">
        <v>403</v>
      </c>
      <c r="B8" s="5" t="s">
        <v>404</v>
      </c>
      <c r="C8" s="375"/>
      <c r="D8" s="375"/>
      <c r="E8" s="375"/>
      <c r="F8" s="375"/>
      <c r="G8" s="375"/>
    </row>
    <row r="9" spans="1:7" ht="15" customHeight="1">
      <c r="A9" s="4" t="s">
        <v>405</v>
      </c>
      <c r="B9" s="5" t="s">
        <v>406</v>
      </c>
      <c r="C9" s="375"/>
      <c r="D9" s="375"/>
      <c r="E9" s="375"/>
      <c r="F9" s="375"/>
      <c r="G9" s="375"/>
    </row>
    <row r="10" spans="1:7" ht="15" customHeight="1">
      <c r="A10" s="4" t="s">
        <v>407</v>
      </c>
      <c r="B10" s="5" t="s">
        <v>408</v>
      </c>
      <c r="C10" s="375"/>
      <c r="D10" s="375"/>
      <c r="E10" s="375"/>
      <c r="F10" s="375"/>
      <c r="G10" s="375"/>
    </row>
    <row r="11" spans="1:7" ht="15" customHeight="1">
      <c r="A11" s="4" t="s">
        <v>409</v>
      </c>
      <c r="B11" s="5" t="s">
        <v>410</v>
      </c>
      <c r="C11" s="375"/>
      <c r="D11" s="375"/>
      <c r="E11" s="375"/>
      <c r="F11" s="375"/>
      <c r="G11" s="375"/>
    </row>
    <row r="12" spans="1:7" s="125" customFormat="1" ht="15" customHeight="1">
      <c r="A12" s="8" t="s">
        <v>739</v>
      </c>
      <c r="B12" s="9" t="s">
        <v>411</v>
      </c>
      <c r="C12" s="375">
        <f>SUM(C6:C11)</f>
        <v>0</v>
      </c>
      <c r="D12" s="375"/>
      <c r="E12" s="375"/>
      <c r="F12" s="375"/>
      <c r="G12" s="375"/>
    </row>
    <row r="13" spans="1:7" ht="15" customHeight="1">
      <c r="A13" s="4" t="s">
        <v>412</v>
      </c>
      <c r="B13" s="5" t="s">
        <v>413</v>
      </c>
      <c r="C13" s="375"/>
      <c r="D13" s="375"/>
      <c r="E13" s="375"/>
      <c r="F13" s="375"/>
      <c r="G13" s="375"/>
    </row>
    <row r="14" spans="1:7" ht="15" customHeight="1">
      <c r="A14" s="4" t="s">
        <v>414</v>
      </c>
      <c r="B14" s="5" t="s">
        <v>415</v>
      </c>
      <c r="C14" s="375"/>
      <c r="D14" s="375"/>
      <c r="E14" s="375"/>
      <c r="F14" s="375"/>
      <c r="G14" s="375"/>
    </row>
    <row r="15" spans="1:7" ht="15" customHeight="1">
      <c r="A15" s="4" t="s">
        <v>701</v>
      </c>
      <c r="B15" s="5" t="s">
        <v>416</v>
      </c>
      <c r="C15" s="375"/>
      <c r="D15" s="375"/>
      <c r="E15" s="375"/>
      <c r="F15" s="375"/>
      <c r="G15" s="375"/>
    </row>
    <row r="16" spans="1:7" ht="15" customHeight="1">
      <c r="A16" s="4" t="s">
        <v>702</v>
      </c>
      <c r="B16" s="5" t="s">
        <v>417</v>
      </c>
      <c r="C16" s="375"/>
      <c r="D16" s="375"/>
      <c r="E16" s="375"/>
      <c r="F16" s="375"/>
      <c r="G16" s="375"/>
    </row>
    <row r="17" spans="1:7" ht="15" customHeight="1">
      <c r="A17" s="4" t="s">
        <v>703</v>
      </c>
      <c r="B17" s="5" t="s">
        <v>418</v>
      </c>
      <c r="C17" s="375">
        <v>13629942</v>
      </c>
      <c r="D17" s="375"/>
      <c r="E17" s="375"/>
      <c r="F17" s="375">
        <f>SUM(C17:E17)</f>
        <v>13629942</v>
      </c>
      <c r="G17" s="375">
        <v>14931865</v>
      </c>
    </row>
    <row r="18" spans="1:7" s="125" customFormat="1" ht="15" customHeight="1">
      <c r="A18" s="45" t="s">
        <v>740</v>
      </c>
      <c r="B18" s="60" t="s">
        <v>419</v>
      </c>
      <c r="C18" s="375">
        <f>C12+C13+C14+C15+C16+C17</f>
        <v>13629942</v>
      </c>
      <c r="D18" s="375">
        <f>D12+D13+D14+D15+D16+D17</f>
        <v>0</v>
      </c>
      <c r="E18" s="375">
        <f>E12+E13+E14+E15+E16+E17</f>
        <v>0</v>
      </c>
      <c r="F18" s="375">
        <f>F12+F13+F14+F15+F16+F17</f>
        <v>13629942</v>
      </c>
      <c r="G18" s="375">
        <f>G12+G13+G14+G15+G16+G17</f>
        <v>14931865</v>
      </c>
    </row>
    <row r="19" spans="1:7" ht="15" customHeight="1">
      <c r="A19" s="4" t="s">
        <v>707</v>
      </c>
      <c r="B19" s="5" t="s">
        <v>428</v>
      </c>
      <c r="C19" s="375"/>
      <c r="D19" s="375"/>
      <c r="E19" s="375"/>
      <c r="F19" s="375"/>
      <c r="G19" s="375"/>
    </row>
    <row r="20" spans="1:7" ht="15" customHeight="1">
      <c r="A20" s="4" t="s">
        <v>708</v>
      </c>
      <c r="B20" s="5" t="s">
        <v>432</v>
      </c>
      <c r="C20" s="375"/>
      <c r="D20" s="375"/>
      <c r="E20" s="375"/>
      <c r="F20" s="375"/>
      <c r="G20" s="375"/>
    </row>
    <row r="21" spans="1:7" ht="15" customHeight="1">
      <c r="A21" s="8" t="s">
        <v>742</v>
      </c>
      <c r="B21" s="9" t="s">
        <v>433</v>
      </c>
      <c r="C21" s="375">
        <f>SUM(C19:C20)</f>
        <v>0</v>
      </c>
      <c r="D21" s="375">
        <f>SUM(D19:D20)</f>
        <v>0</v>
      </c>
      <c r="E21" s="375">
        <f>SUM(E19:E20)</f>
        <v>0</v>
      </c>
      <c r="F21" s="375">
        <f>SUM(F19:F20)</f>
        <v>0</v>
      </c>
      <c r="G21" s="375">
        <f>SUM(G19:G20)</f>
        <v>0</v>
      </c>
    </row>
    <row r="22" spans="1:7" ht="15" customHeight="1">
      <c r="A22" s="4" t="s">
        <v>709</v>
      </c>
      <c r="B22" s="5" t="s">
        <v>434</v>
      </c>
      <c r="C22" s="375"/>
      <c r="D22" s="375"/>
      <c r="E22" s="375"/>
      <c r="F22" s="375"/>
      <c r="G22" s="375"/>
    </row>
    <row r="23" spans="1:7" ht="15" customHeight="1">
      <c r="A23" s="4" t="s">
        <v>710</v>
      </c>
      <c r="B23" s="5" t="s">
        <v>435</v>
      </c>
      <c r="C23" s="375"/>
      <c r="D23" s="375"/>
      <c r="E23" s="375"/>
      <c r="F23" s="375"/>
      <c r="G23" s="375"/>
    </row>
    <row r="24" spans="1:7" ht="15" customHeight="1">
      <c r="A24" s="4" t="s">
        <v>711</v>
      </c>
      <c r="B24" s="5" t="s">
        <v>436</v>
      </c>
      <c r="C24" s="375"/>
      <c r="D24" s="375"/>
      <c r="E24" s="375"/>
      <c r="F24" s="375"/>
      <c r="G24" s="375"/>
    </row>
    <row r="25" spans="1:7" ht="15" customHeight="1">
      <c r="A25" s="4" t="s">
        <v>712</v>
      </c>
      <c r="B25" s="5" t="s">
        <v>438</v>
      </c>
      <c r="C25" s="375"/>
      <c r="D25" s="375"/>
      <c r="E25" s="375"/>
      <c r="F25" s="375"/>
      <c r="G25" s="375"/>
    </row>
    <row r="26" spans="1:7" ht="15" customHeight="1">
      <c r="A26" s="4" t="s">
        <v>713</v>
      </c>
      <c r="B26" s="5" t="s">
        <v>441</v>
      </c>
      <c r="C26" s="375"/>
      <c r="D26" s="375"/>
      <c r="E26" s="375"/>
      <c r="F26" s="375"/>
      <c r="G26" s="375"/>
    </row>
    <row r="27" spans="1:7" ht="15" customHeight="1">
      <c r="A27" s="4" t="s">
        <v>442</v>
      </c>
      <c r="B27" s="5" t="s">
        <v>443</v>
      </c>
      <c r="C27" s="375"/>
      <c r="D27" s="375"/>
      <c r="E27" s="375"/>
      <c r="F27" s="375"/>
      <c r="G27" s="375"/>
    </row>
    <row r="28" spans="1:7" ht="15" customHeight="1">
      <c r="A28" s="4" t="s">
        <v>714</v>
      </c>
      <c r="B28" s="5" t="s">
        <v>444</v>
      </c>
      <c r="C28" s="375"/>
      <c r="D28" s="375"/>
      <c r="E28" s="375"/>
      <c r="F28" s="375"/>
      <c r="G28" s="375"/>
    </row>
    <row r="29" spans="1:7" ht="15" customHeight="1">
      <c r="A29" s="4" t="s">
        <v>715</v>
      </c>
      <c r="B29" s="5" t="s">
        <v>449</v>
      </c>
      <c r="C29" s="375"/>
      <c r="D29" s="375"/>
      <c r="E29" s="375"/>
      <c r="F29" s="375"/>
      <c r="G29" s="375"/>
    </row>
    <row r="30" spans="1:7" ht="15" customHeight="1">
      <c r="A30" s="8" t="s">
        <v>743</v>
      </c>
      <c r="B30" s="9" t="s">
        <v>465</v>
      </c>
      <c r="C30" s="375">
        <f>SUM(C25:C29)</f>
        <v>0</v>
      </c>
      <c r="D30" s="375">
        <f>SUM(D25:D29)</f>
        <v>0</v>
      </c>
      <c r="E30" s="375">
        <f>SUM(E25:E29)</f>
        <v>0</v>
      </c>
      <c r="F30" s="375">
        <f>SUM(F25:F29)</f>
        <v>0</v>
      </c>
      <c r="G30" s="375">
        <f>SUM(G25:G29)</f>
        <v>0</v>
      </c>
    </row>
    <row r="31" spans="1:7" ht="15" customHeight="1">
      <c r="A31" s="4" t="s">
        <v>716</v>
      </c>
      <c r="B31" s="5" t="s">
        <v>466</v>
      </c>
      <c r="C31" s="375"/>
      <c r="D31" s="375"/>
      <c r="E31" s="375"/>
      <c r="F31" s="375"/>
      <c r="G31" s="375"/>
    </row>
    <row r="32" spans="1:7" s="211" customFormat="1" ht="15" customHeight="1">
      <c r="A32" s="45" t="s">
        <v>744</v>
      </c>
      <c r="B32" s="60" t="s">
        <v>467</v>
      </c>
      <c r="C32" s="375">
        <f>C31+C30+C24+C23+C22+C21</f>
        <v>0</v>
      </c>
      <c r="D32" s="375">
        <f>D31+D30+D24+D23+D22+D21</f>
        <v>0</v>
      </c>
      <c r="E32" s="375">
        <f>E31+E30+E24+E23+E22+E21</f>
        <v>0</v>
      </c>
      <c r="F32" s="375">
        <f>F31+F30+F24+F23+F22+F21</f>
        <v>0</v>
      </c>
      <c r="G32" s="375">
        <f>G31+G30+G24+G23+G22+G21</f>
        <v>0</v>
      </c>
    </row>
    <row r="33" spans="1:7" ht="15" customHeight="1">
      <c r="A33" s="15" t="s">
        <v>468</v>
      </c>
      <c r="B33" s="5" t="s">
        <v>469</v>
      </c>
      <c r="C33" s="375"/>
      <c r="D33" s="375"/>
      <c r="E33" s="375"/>
      <c r="F33" s="375"/>
      <c r="G33" s="375"/>
    </row>
    <row r="34" spans="1:7" ht="15" customHeight="1">
      <c r="A34" s="15" t="s">
        <v>717</v>
      </c>
      <c r="B34" s="5" t="s">
        <v>470</v>
      </c>
      <c r="C34" s="375">
        <v>1350000</v>
      </c>
      <c r="D34" s="375"/>
      <c r="E34" s="375"/>
      <c r="F34" s="375">
        <f>SUM(C34:E34)</f>
        <v>1350000</v>
      </c>
      <c r="G34" s="375">
        <v>1972000</v>
      </c>
    </row>
    <row r="35" spans="1:7" ht="15" customHeight="1">
      <c r="A35" s="15" t="s">
        <v>718</v>
      </c>
      <c r="B35" s="5" t="s">
        <v>473</v>
      </c>
      <c r="C35" s="375"/>
      <c r="D35" s="375"/>
      <c r="E35" s="375"/>
      <c r="F35" s="375">
        <f>SUM(C35:E35)</f>
        <v>0</v>
      </c>
      <c r="G35" s="375">
        <v>8000</v>
      </c>
    </row>
    <row r="36" spans="1:7" ht="15" customHeight="1">
      <c r="A36" s="15" t="s">
        <v>719</v>
      </c>
      <c r="B36" s="5" t="s">
        <v>474</v>
      </c>
      <c r="C36" s="375"/>
      <c r="D36" s="375"/>
      <c r="E36" s="375"/>
      <c r="F36" s="375"/>
      <c r="G36" s="375"/>
    </row>
    <row r="37" spans="1:7" ht="15" customHeight="1">
      <c r="A37" s="15" t="s">
        <v>481</v>
      </c>
      <c r="B37" s="5" t="s">
        <v>482</v>
      </c>
      <c r="C37" s="375"/>
      <c r="D37" s="375"/>
      <c r="E37" s="375"/>
      <c r="F37" s="375"/>
      <c r="G37" s="375"/>
    </row>
    <row r="38" spans="1:7" ht="15" customHeight="1">
      <c r="A38" s="15" t="s">
        <v>483</v>
      </c>
      <c r="B38" s="5" t="s">
        <v>484</v>
      </c>
      <c r="C38" s="375"/>
      <c r="D38" s="375"/>
      <c r="E38" s="375"/>
      <c r="F38" s="375">
        <f>SUM(C38:E38)</f>
        <v>0</v>
      </c>
      <c r="G38" s="375">
        <v>2000</v>
      </c>
    </row>
    <row r="39" spans="1:7" ht="15" customHeight="1">
      <c r="A39" s="15" t="s">
        <v>485</v>
      </c>
      <c r="B39" s="5" t="s">
        <v>486</v>
      </c>
      <c r="C39" s="375"/>
      <c r="D39" s="375"/>
      <c r="E39" s="375"/>
      <c r="F39" s="375"/>
      <c r="G39" s="375"/>
    </row>
    <row r="40" spans="1:7" ht="15" customHeight="1">
      <c r="A40" s="15" t="s">
        <v>720</v>
      </c>
      <c r="B40" s="5" t="s">
        <v>487</v>
      </c>
      <c r="C40" s="375"/>
      <c r="D40" s="375"/>
      <c r="E40" s="375"/>
      <c r="F40" s="375"/>
      <c r="G40" s="375"/>
    </row>
    <row r="41" spans="1:7" ht="15" customHeight="1">
      <c r="A41" s="15" t="s">
        <v>721</v>
      </c>
      <c r="B41" s="5" t="s">
        <v>489</v>
      </c>
      <c r="C41" s="375"/>
      <c r="D41" s="375"/>
      <c r="E41" s="375"/>
      <c r="F41" s="375">
        <f>SUM(C41:E41)</f>
        <v>0</v>
      </c>
      <c r="G41" s="375">
        <f>SUM(D41:F41)</f>
        <v>0</v>
      </c>
    </row>
    <row r="42" spans="1:7" ht="15" customHeight="1">
      <c r="A42" s="15" t="s">
        <v>722</v>
      </c>
      <c r="B42" s="5" t="s">
        <v>494</v>
      </c>
      <c r="C42" s="375"/>
      <c r="D42" s="375"/>
      <c r="E42" s="375"/>
      <c r="F42" s="375"/>
      <c r="G42" s="375"/>
    </row>
    <row r="43" spans="1:7" ht="15" customHeight="1">
      <c r="A43" s="59" t="s">
        <v>745</v>
      </c>
      <c r="B43" s="60" t="s">
        <v>498</v>
      </c>
      <c r="C43" s="375">
        <f>SUM(C33:C42)</f>
        <v>1350000</v>
      </c>
      <c r="D43" s="375">
        <f>SUM(D33:D42)</f>
        <v>0</v>
      </c>
      <c r="E43" s="375">
        <f>SUM(E33:E42)</f>
        <v>0</v>
      </c>
      <c r="F43" s="375">
        <f>SUM(F33:F42)</f>
        <v>1350000</v>
      </c>
      <c r="G43" s="375">
        <f>SUM(G33:G42)</f>
        <v>1982000</v>
      </c>
    </row>
    <row r="44" spans="1:7" ht="15" customHeight="1">
      <c r="A44" s="15" t="s">
        <v>510</v>
      </c>
      <c r="B44" s="5" t="s">
        <v>511</v>
      </c>
      <c r="C44" s="375"/>
      <c r="D44" s="375"/>
      <c r="E44" s="375"/>
      <c r="F44" s="375"/>
      <c r="G44" s="375"/>
    </row>
    <row r="45" spans="1:7" ht="15" customHeight="1">
      <c r="A45" s="4" t="s">
        <v>726</v>
      </c>
      <c r="B45" s="5" t="s">
        <v>512</v>
      </c>
      <c r="C45" s="375"/>
      <c r="D45" s="375"/>
      <c r="E45" s="375"/>
      <c r="F45" s="375"/>
      <c r="G45" s="375"/>
    </row>
    <row r="46" spans="1:7" ht="15" customHeight="1">
      <c r="A46" s="15" t="s">
        <v>727</v>
      </c>
      <c r="B46" s="5" t="s">
        <v>513</v>
      </c>
      <c r="C46" s="375"/>
      <c r="D46" s="375"/>
      <c r="E46" s="375"/>
      <c r="F46" s="375"/>
      <c r="G46" s="375"/>
    </row>
    <row r="47" spans="1:7" ht="15" customHeight="1">
      <c r="A47" s="45" t="s">
        <v>747</v>
      </c>
      <c r="B47" s="60" t="s">
        <v>514</v>
      </c>
      <c r="C47" s="375">
        <f>SUM(C44:C46)</f>
        <v>0</v>
      </c>
      <c r="D47" s="375">
        <f>SUM(D44:D46)</f>
        <v>0</v>
      </c>
      <c r="E47" s="375">
        <f>SUM(E44:E46)</f>
        <v>0</v>
      </c>
      <c r="F47" s="375">
        <f>SUM(F44:F46)</f>
        <v>0</v>
      </c>
      <c r="G47" s="375">
        <f>SUM(G44:G46)</f>
        <v>0</v>
      </c>
    </row>
    <row r="48" spans="1:7" ht="15" customHeight="1">
      <c r="A48" s="76" t="s">
        <v>166</v>
      </c>
      <c r="B48" s="374"/>
      <c r="C48" s="376">
        <f>C47+C43+C32+C18</f>
        <v>14979942</v>
      </c>
      <c r="D48" s="376">
        <f>D47+D43+D32+D18</f>
        <v>0</v>
      </c>
      <c r="E48" s="376">
        <f>E47+E43+E32+E18</f>
        <v>0</v>
      </c>
      <c r="F48" s="376">
        <f>F47+F43+F32+F18</f>
        <v>14979942</v>
      </c>
      <c r="G48" s="376">
        <f>G47+G43+G32+G18</f>
        <v>16913865</v>
      </c>
    </row>
    <row r="49" spans="1:7" ht="15" customHeight="1">
      <c r="A49" s="4" t="s">
        <v>420</v>
      </c>
      <c r="B49" s="5" t="s">
        <v>421</v>
      </c>
      <c r="C49" s="375"/>
      <c r="D49" s="375"/>
      <c r="E49" s="375"/>
      <c r="F49" s="375"/>
      <c r="G49" s="375"/>
    </row>
    <row r="50" spans="1:7" ht="15" customHeight="1">
      <c r="A50" s="4" t="s">
        <v>422</v>
      </c>
      <c r="B50" s="5" t="s">
        <v>423</v>
      </c>
      <c r="C50" s="375"/>
      <c r="D50" s="375"/>
      <c r="E50" s="375"/>
      <c r="F50" s="375"/>
      <c r="G50" s="375"/>
    </row>
    <row r="51" spans="1:7" ht="15" customHeight="1">
      <c r="A51" s="4" t="s">
        <v>704</v>
      </c>
      <c r="B51" s="5" t="s">
        <v>424</v>
      </c>
      <c r="C51" s="375"/>
      <c r="D51" s="375"/>
      <c r="E51" s="375"/>
      <c r="F51" s="375"/>
      <c r="G51" s="375"/>
    </row>
    <row r="52" spans="1:7" ht="15" customHeight="1">
      <c r="A52" s="4" t="s">
        <v>705</v>
      </c>
      <c r="B52" s="5" t="s">
        <v>425</v>
      </c>
      <c r="C52" s="375"/>
      <c r="D52" s="375"/>
      <c r="E52" s="375"/>
      <c r="F52" s="375"/>
      <c r="G52" s="375"/>
    </row>
    <row r="53" spans="1:7" ht="15" customHeight="1">
      <c r="A53" s="4" t="s">
        <v>706</v>
      </c>
      <c r="B53" s="5" t="s">
        <v>426</v>
      </c>
      <c r="C53" s="375"/>
      <c r="D53" s="375"/>
      <c r="E53" s="375"/>
      <c r="F53" s="375"/>
      <c r="G53" s="375"/>
    </row>
    <row r="54" spans="1:7" ht="15" customHeight="1">
      <c r="A54" s="45" t="s">
        <v>741</v>
      </c>
      <c r="B54" s="60" t="s">
        <v>427</v>
      </c>
      <c r="C54" s="375">
        <f>SUM(C49:C53)</f>
        <v>0</v>
      </c>
      <c r="D54" s="375">
        <f>SUM(D49:D53)</f>
        <v>0</v>
      </c>
      <c r="E54" s="375">
        <f>SUM(E49:E53)</f>
        <v>0</v>
      </c>
      <c r="F54" s="375">
        <f>SUM(F49:F53)</f>
        <v>0</v>
      </c>
      <c r="G54" s="375">
        <f>SUM(G49:G53)</f>
        <v>0</v>
      </c>
    </row>
    <row r="55" spans="1:7" ht="15" customHeight="1">
      <c r="A55" s="15" t="s">
        <v>723</v>
      </c>
      <c r="B55" s="5" t="s">
        <v>499</v>
      </c>
      <c r="C55" s="375"/>
      <c r="D55" s="375"/>
      <c r="E55" s="375"/>
      <c r="F55" s="375"/>
      <c r="G55" s="375"/>
    </row>
    <row r="56" spans="1:7" ht="15" customHeight="1">
      <c r="A56" s="15" t="s">
        <v>724</v>
      </c>
      <c r="B56" s="5" t="s">
        <v>501</v>
      </c>
      <c r="C56" s="375"/>
      <c r="D56" s="375"/>
      <c r="E56" s="375"/>
      <c r="F56" s="375"/>
      <c r="G56" s="375"/>
    </row>
    <row r="57" spans="1:7" ht="15" customHeight="1">
      <c r="A57" s="15" t="s">
        <v>503</v>
      </c>
      <c r="B57" s="5" t="s">
        <v>504</v>
      </c>
      <c r="C57" s="375"/>
      <c r="D57" s="375"/>
      <c r="E57" s="375"/>
      <c r="F57" s="375"/>
      <c r="G57" s="375"/>
    </row>
    <row r="58" spans="1:7" ht="15" customHeight="1">
      <c r="A58" s="15" t="s">
        <v>725</v>
      </c>
      <c r="B58" s="5" t="s">
        <v>505</v>
      </c>
      <c r="C58" s="375"/>
      <c r="D58" s="375"/>
      <c r="E58" s="375"/>
      <c r="F58" s="375"/>
      <c r="G58" s="375"/>
    </row>
    <row r="59" spans="1:7" ht="15" customHeight="1">
      <c r="A59" s="15" t="s">
        <v>507</v>
      </c>
      <c r="B59" s="5" t="s">
        <v>508</v>
      </c>
      <c r="C59" s="375"/>
      <c r="D59" s="375"/>
      <c r="E59" s="375"/>
      <c r="F59" s="375"/>
      <c r="G59" s="375"/>
    </row>
    <row r="60" spans="1:7" ht="15" customHeight="1">
      <c r="A60" s="45" t="s">
        <v>746</v>
      </c>
      <c r="B60" s="60" t="s">
        <v>509</v>
      </c>
      <c r="C60" s="375">
        <f>SUM(C55:C59)</f>
        <v>0</v>
      </c>
      <c r="D60" s="375">
        <f>SUM(D55:D59)</f>
        <v>0</v>
      </c>
      <c r="E60" s="375">
        <f>SUM(E55:E59)</f>
        <v>0</v>
      </c>
      <c r="F60" s="375">
        <f>SUM(F55:F59)</f>
        <v>0</v>
      </c>
      <c r="G60" s="375">
        <f>SUM(G55:G59)</f>
        <v>0</v>
      </c>
    </row>
    <row r="61" spans="1:7" ht="15" customHeight="1">
      <c r="A61" s="15" t="s">
        <v>515</v>
      </c>
      <c r="B61" s="5" t="s">
        <v>516</v>
      </c>
      <c r="C61" s="375"/>
      <c r="D61" s="375"/>
      <c r="E61" s="375"/>
      <c r="F61" s="375"/>
      <c r="G61" s="375"/>
    </row>
    <row r="62" spans="1:7" ht="15" customHeight="1">
      <c r="A62" s="4" t="s">
        <v>728</v>
      </c>
      <c r="B62" s="5" t="s">
        <v>517</v>
      </c>
      <c r="C62" s="375"/>
      <c r="D62" s="375"/>
      <c r="E62" s="375"/>
      <c r="F62" s="375"/>
      <c r="G62" s="375"/>
    </row>
    <row r="63" spans="1:7" ht="15" customHeight="1">
      <c r="A63" s="15" t="s">
        <v>729</v>
      </c>
      <c r="B63" s="5" t="s">
        <v>518</v>
      </c>
      <c r="C63" s="375"/>
      <c r="D63" s="375"/>
      <c r="E63" s="375"/>
      <c r="F63" s="375"/>
      <c r="G63" s="375"/>
    </row>
    <row r="64" spans="1:7" ht="15" customHeight="1">
      <c r="A64" s="45" t="s">
        <v>749</v>
      </c>
      <c r="B64" s="60" t="s">
        <v>519</v>
      </c>
      <c r="C64" s="375">
        <f>SUM(C61:C63)</f>
        <v>0</v>
      </c>
      <c r="D64" s="375">
        <f>SUM(D61:D63)</f>
        <v>0</v>
      </c>
      <c r="E64" s="375">
        <f>SUM(E61:E63)</f>
        <v>0</v>
      </c>
      <c r="F64" s="375">
        <f>SUM(F61:F63)</f>
        <v>0</v>
      </c>
      <c r="G64" s="375">
        <f>SUM(G61:G63)</f>
        <v>0</v>
      </c>
    </row>
    <row r="65" spans="1:7" ht="15" customHeight="1">
      <c r="A65" s="76" t="s">
        <v>167</v>
      </c>
      <c r="B65" s="81"/>
      <c r="C65" s="377">
        <f>C64+C60+C54</f>
        <v>0</v>
      </c>
      <c r="D65" s="377">
        <f>D64+D60+D54</f>
        <v>0</v>
      </c>
      <c r="E65" s="377">
        <f>E64+E60+E54</f>
        <v>0</v>
      </c>
      <c r="F65" s="377">
        <f>F64+F60+F54</f>
        <v>0</v>
      </c>
      <c r="G65" s="377">
        <f>G64+G60+G54</f>
        <v>0</v>
      </c>
    </row>
    <row r="66" spans="1:7" ht="15.75">
      <c r="A66" s="24" t="s">
        <v>748</v>
      </c>
      <c r="B66" s="373" t="s">
        <v>520</v>
      </c>
      <c r="C66" s="378">
        <f>C64+C60+C54+C47+C43+C32+C18</f>
        <v>14979942</v>
      </c>
      <c r="D66" s="378">
        <f>D64+D60+D54+D47+D43+D32+D18</f>
        <v>0</v>
      </c>
      <c r="E66" s="378">
        <f>E64+E60+E54+E47+E43+E32+E18</f>
        <v>0</v>
      </c>
      <c r="F66" s="378">
        <f>F64+F60+F54+F47+F43+F32+F18</f>
        <v>14979942</v>
      </c>
      <c r="G66" s="378">
        <f>G64+G60+G54+G47+G43+G32+G18</f>
        <v>16913865</v>
      </c>
    </row>
    <row r="67" spans="1:7" ht="16.5">
      <c r="A67" s="220" t="s">
        <v>168</v>
      </c>
      <c r="B67" s="108"/>
      <c r="C67" s="375"/>
      <c r="D67" s="375"/>
      <c r="E67" s="375"/>
      <c r="F67" s="375"/>
      <c r="G67" s="375"/>
    </row>
    <row r="68" spans="1:7" ht="16.5">
      <c r="A68" s="220" t="s">
        <v>169</v>
      </c>
      <c r="B68" s="108"/>
      <c r="C68" s="375"/>
      <c r="D68" s="375"/>
      <c r="E68" s="375"/>
      <c r="F68" s="375"/>
      <c r="G68" s="375"/>
    </row>
    <row r="69" spans="1:7" ht="15.75">
      <c r="A69" s="43" t="s">
        <v>730</v>
      </c>
      <c r="B69" s="4" t="s">
        <v>521</v>
      </c>
      <c r="C69" s="375"/>
      <c r="D69" s="375"/>
      <c r="E69" s="375"/>
      <c r="F69" s="375"/>
      <c r="G69" s="375"/>
    </row>
    <row r="70" spans="1:7" ht="15.75">
      <c r="A70" s="15" t="s">
        <v>522</v>
      </c>
      <c r="B70" s="4" t="s">
        <v>523</v>
      </c>
      <c r="C70" s="375"/>
      <c r="D70" s="375"/>
      <c r="E70" s="375"/>
      <c r="F70" s="375"/>
      <c r="G70" s="375"/>
    </row>
    <row r="71" spans="1:7" ht="15.75">
      <c r="A71" s="43" t="s">
        <v>731</v>
      </c>
      <c r="B71" s="4" t="s">
        <v>524</v>
      </c>
      <c r="C71" s="375"/>
      <c r="D71" s="375"/>
      <c r="E71" s="375"/>
      <c r="F71" s="375"/>
      <c r="G71" s="375"/>
    </row>
    <row r="72" spans="1:7" ht="15.75">
      <c r="A72" s="18" t="s">
        <v>750</v>
      </c>
      <c r="B72" s="8" t="s">
        <v>525</v>
      </c>
      <c r="C72" s="375"/>
      <c r="D72" s="375"/>
      <c r="E72" s="375"/>
      <c r="F72" s="375"/>
      <c r="G72" s="375"/>
    </row>
    <row r="73" spans="1:7" ht="15.75">
      <c r="A73" s="15" t="s">
        <v>732</v>
      </c>
      <c r="B73" s="4" t="s">
        <v>526</v>
      </c>
      <c r="C73" s="375"/>
      <c r="D73" s="375"/>
      <c r="E73" s="375"/>
      <c r="F73" s="375"/>
      <c r="G73" s="375"/>
    </row>
    <row r="74" spans="1:7" ht="15.75">
      <c r="A74" s="43" t="s">
        <v>527</v>
      </c>
      <c r="B74" s="4" t="s">
        <v>528</v>
      </c>
      <c r="C74" s="375"/>
      <c r="D74" s="375"/>
      <c r="E74" s="375"/>
      <c r="F74" s="375"/>
      <c r="G74" s="375"/>
    </row>
    <row r="75" spans="1:7" ht="15.75">
      <c r="A75" s="15" t="s">
        <v>733</v>
      </c>
      <c r="B75" s="4" t="s">
        <v>529</v>
      </c>
      <c r="C75" s="375"/>
      <c r="D75" s="375"/>
      <c r="E75" s="375"/>
      <c r="F75" s="375"/>
      <c r="G75" s="375"/>
    </row>
    <row r="76" spans="1:7" ht="15.75">
      <c r="A76" s="43" t="s">
        <v>530</v>
      </c>
      <c r="B76" s="4" t="s">
        <v>531</v>
      </c>
      <c r="C76" s="375"/>
      <c r="D76" s="375"/>
      <c r="E76" s="375"/>
      <c r="F76" s="375"/>
      <c r="G76" s="375"/>
    </row>
    <row r="77" spans="1:7" ht="15.75">
      <c r="A77" s="16" t="s">
        <v>751</v>
      </c>
      <c r="B77" s="8" t="s">
        <v>532</v>
      </c>
      <c r="C77" s="375"/>
      <c r="D77" s="375"/>
      <c r="E77" s="375"/>
      <c r="F77" s="375"/>
      <c r="G77" s="375"/>
    </row>
    <row r="78" spans="1:7" ht="15.75">
      <c r="A78" s="4" t="s">
        <v>76</v>
      </c>
      <c r="B78" s="4" t="s">
        <v>533</v>
      </c>
      <c r="C78" s="375"/>
      <c r="D78" s="375"/>
      <c r="E78" s="375"/>
      <c r="F78" s="375"/>
      <c r="G78" s="375">
        <v>16684192</v>
      </c>
    </row>
    <row r="79" spans="1:7" ht="15.75">
      <c r="A79" s="4" t="s">
        <v>77</v>
      </c>
      <c r="B79" s="4" t="s">
        <v>533</v>
      </c>
      <c r="C79" s="375"/>
      <c r="D79" s="375"/>
      <c r="E79" s="375"/>
      <c r="F79" s="375"/>
      <c r="G79" s="375"/>
    </row>
    <row r="80" spans="1:7" ht="15.75">
      <c r="A80" s="4" t="s">
        <v>74</v>
      </c>
      <c r="B80" s="4" t="s">
        <v>534</v>
      </c>
      <c r="C80" s="375"/>
      <c r="D80" s="375"/>
      <c r="E80" s="375"/>
      <c r="F80" s="375"/>
      <c r="G80" s="375"/>
    </row>
    <row r="81" spans="1:7" ht="15.75">
      <c r="A81" s="4" t="s">
        <v>75</v>
      </c>
      <c r="B81" s="4" t="s">
        <v>534</v>
      </c>
      <c r="C81" s="375"/>
      <c r="D81" s="375"/>
      <c r="E81" s="375"/>
      <c r="F81" s="375"/>
      <c r="G81" s="375"/>
    </row>
    <row r="82" spans="1:7" ht="15.75">
      <c r="A82" s="8" t="s">
        <v>752</v>
      </c>
      <c r="B82" s="8" t="s">
        <v>535</v>
      </c>
      <c r="C82" s="375"/>
      <c r="D82" s="375"/>
      <c r="E82" s="375"/>
      <c r="F82" s="375"/>
      <c r="G82" s="375">
        <f>SUM(G78:G81)</f>
        <v>16684192</v>
      </c>
    </row>
    <row r="83" spans="1:7" ht="15.75">
      <c r="A83" s="43" t="s">
        <v>536</v>
      </c>
      <c r="B83" s="4" t="s">
        <v>537</v>
      </c>
      <c r="C83" s="375"/>
      <c r="D83" s="375"/>
      <c r="E83" s="375"/>
      <c r="F83" s="375"/>
      <c r="G83" s="375"/>
    </row>
    <row r="84" spans="1:7" ht="15.75">
      <c r="A84" s="43" t="s">
        <v>538</v>
      </c>
      <c r="B84" s="4" t="s">
        <v>539</v>
      </c>
      <c r="C84" s="375"/>
      <c r="D84" s="375"/>
      <c r="E84" s="375"/>
      <c r="F84" s="375"/>
      <c r="G84" s="375"/>
    </row>
    <row r="85" spans="1:7" ht="15.75">
      <c r="A85" s="43" t="s">
        <v>540</v>
      </c>
      <c r="B85" s="4" t="s">
        <v>541</v>
      </c>
      <c r="C85" s="375">
        <v>89952172</v>
      </c>
      <c r="D85" s="375"/>
      <c r="E85" s="375"/>
      <c r="F85" s="375">
        <f>SUM(C85:E85)</f>
        <v>89952172</v>
      </c>
      <c r="G85" s="375">
        <f>SUM(D85:F85)</f>
        <v>89952172</v>
      </c>
    </row>
    <row r="86" spans="1:7" ht="15.75">
      <c r="A86" s="43" t="s">
        <v>542</v>
      </c>
      <c r="B86" s="4" t="s">
        <v>543</v>
      </c>
      <c r="C86" s="375"/>
      <c r="D86" s="375"/>
      <c r="E86" s="375"/>
      <c r="F86" s="375"/>
      <c r="G86" s="375"/>
    </row>
    <row r="87" spans="1:7" ht="15.75">
      <c r="A87" s="15" t="s">
        <v>734</v>
      </c>
      <c r="B87" s="4" t="s">
        <v>544</v>
      </c>
      <c r="C87" s="375"/>
      <c r="D87" s="375"/>
      <c r="E87" s="375"/>
      <c r="F87" s="375"/>
      <c r="G87" s="375"/>
    </row>
    <row r="88" spans="1:7" ht="15.75">
      <c r="A88" s="18" t="s">
        <v>753</v>
      </c>
      <c r="B88" s="8" t="s">
        <v>546</v>
      </c>
      <c r="C88" s="375">
        <f>SUM(C83:C87)</f>
        <v>89952172</v>
      </c>
      <c r="D88" s="375"/>
      <c r="E88" s="375"/>
      <c r="F88" s="375">
        <f>SUM(C88:E88)</f>
        <v>89952172</v>
      </c>
      <c r="G88" s="375">
        <f>G72+G77+G82+G84+G83+G85+G86+G87</f>
        <v>106636364</v>
      </c>
    </row>
    <row r="89" spans="1:7" ht="15.75">
      <c r="A89" s="15" t="s">
        <v>547</v>
      </c>
      <c r="B89" s="4" t="s">
        <v>548</v>
      </c>
      <c r="C89" s="375"/>
      <c r="D89" s="375"/>
      <c r="E89" s="375"/>
      <c r="F89" s="375"/>
      <c r="G89" s="375"/>
    </row>
    <row r="90" spans="1:7" ht="15.75">
      <c r="A90" s="15" t="s">
        <v>549</v>
      </c>
      <c r="B90" s="4" t="s">
        <v>550</v>
      </c>
      <c r="C90" s="375"/>
      <c r="D90" s="375"/>
      <c r="E90" s="375"/>
      <c r="F90" s="375"/>
      <c r="G90" s="375"/>
    </row>
    <row r="91" spans="1:7" ht="15.75">
      <c r="A91" s="43" t="s">
        <v>551</v>
      </c>
      <c r="B91" s="4" t="s">
        <v>552</v>
      </c>
      <c r="C91" s="375"/>
      <c r="D91" s="375"/>
      <c r="E91" s="375"/>
      <c r="F91" s="375"/>
      <c r="G91" s="375"/>
    </row>
    <row r="92" spans="1:7" ht="15.75">
      <c r="A92" s="43" t="s">
        <v>735</v>
      </c>
      <c r="B92" s="4" t="s">
        <v>553</v>
      </c>
      <c r="C92" s="375"/>
      <c r="D92" s="375"/>
      <c r="E92" s="375"/>
      <c r="F92" s="375"/>
      <c r="G92" s="375"/>
    </row>
    <row r="93" spans="1:7" ht="15.75">
      <c r="A93" s="16" t="s">
        <v>754</v>
      </c>
      <c r="B93" s="8" t="s">
        <v>554</v>
      </c>
      <c r="C93" s="375"/>
      <c r="D93" s="375"/>
      <c r="E93" s="375"/>
      <c r="F93" s="375"/>
      <c r="G93" s="375"/>
    </row>
    <row r="94" spans="1:7" ht="15.75">
      <c r="A94" s="18" t="s">
        <v>555</v>
      </c>
      <c r="B94" s="8" t="s">
        <v>556</v>
      </c>
      <c r="C94" s="375"/>
      <c r="D94" s="375"/>
      <c r="E94" s="375"/>
      <c r="F94" s="375"/>
      <c r="G94" s="375"/>
    </row>
    <row r="95" spans="1:7" ht="15.75">
      <c r="A95" s="148" t="s">
        <v>755</v>
      </c>
      <c r="B95" s="371" t="s">
        <v>557</v>
      </c>
      <c r="C95" s="378">
        <f>C94+C93+C88+C82+C77+C72</f>
        <v>89952172</v>
      </c>
      <c r="D95" s="378">
        <f>D94+D93+D88+D82+D77+D72</f>
        <v>0</v>
      </c>
      <c r="E95" s="378">
        <f>E94+E93+E88+E82+E77+E72</f>
        <v>0</v>
      </c>
      <c r="F95" s="378">
        <f>SUM(C95:E95)</f>
        <v>89952172</v>
      </c>
      <c r="G95" s="378">
        <f>G88+G93+G94</f>
        <v>106636364</v>
      </c>
    </row>
    <row r="96" spans="1:7" ht="15.75">
      <c r="A96" s="221" t="s">
        <v>737</v>
      </c>
      <c r="B96" s="372"/>
      <c r="C96" s="379">
        <f>C66+C95</f>
        <v>104932114</v>
      </c>
      <c r="D96" s="379">
        <f>D66+D95</f>
        <v>0</v>
      </c>
      <c r="E96" s="379">
        <f>E66+E95</f>
        <v>0</v>
      </c>
      <c r="F96" s="379">
        <f>SUM(C96:E96)</f>
        <v>104932114</v>
      </c>
      <c r="G96" s="379">
        <f>G95+G66</f>
        <v>123550229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H97"/>
  <sheetViews>
    <sheetView view="pageBreakPreview" zoomScaleSheetLayoutView="100" zoomScalePageLayoutView="0" workbookViewId="0" topLeftCell="A1">
      <selection activeCell="A3" sqref="A3:F3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13.00390625" style="123" customWidth="1"/>
    <col min="4" max="4" width="14.140625" style="123" customWidth="1"/>
    <col min="5" max="5" width="15.8515625" style="123" customWidth="1"/>
    <col min="6" max="6" width="14.00390625" style="123" customWidth="1"/>
    <col min="7" max="7" width="17.00390625" style="123" customWidth="1"/>
    <col min="8" max="16384" width="9.140625" style="123" customWidth="1"/>
  </cols>
  <sheetData>
    <row r="1" spans="1:6" ht="15">
      <c r="A1" s="387" t="s">
        <v>893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801</v>
      </c>
      <c r="B3" s="385"/>
      <c r="C3" s="385"/>
      <c r="D3" s="385"/>
      <c r="E3" s="385"/>
      <c r="F3" s="386"/>
      <c r="H3" s="97"/>
    </row>
    <row r="4" ht="18">
      <c r="A4" s="58"/>
    </row>
    <row r="5" ht="15">
      <c r="A5" s="123" t="s">
        <v>181</v>
      </c>
    </row>
    <row r="6" spans="1:7" ht="30">
      <c r="A6" s="1" t="s">
        <v>206</v>
      </c>
      <c r="B6" s="2" t="s">
        <v>152</v>
      </c>
      <c r="C6" s="166" t="s">
        <v>28</v>
      </c>
      <c r="D6" s="166" t="s">
        <v>29</v>
      </c>
      <c r="E6" s="166" t="s">
        <v>165</v>
      </c>
      <c r="F6" s="216" t="s">
        <v>849</v>
      </c>
      <c r="G6" s="124" t="s">
        <v>850</v>
      </c>
    </row>
    <row r="7" spans="1:7" ht="15" customHeight="1">
      <c r="A7" s="37" t="s">
        <v>399</v>
      </c>
      <c r="B7" s="5" t="s">
        <v>400</v>
      </c>
      <c r="C7" s="124"/>
      <c r="D7" s="124"/>
      <c r="E7" s="124"/>
      <c r="F7" s="124">
        <f aca="true" t="shared" si="0" ref="F7:G38">SUM(C7:E7)</f>
        <v>0</v>
      </c>
      <c r="G7" s="124">
        <f t="shared" si="0"/>
        <v>0</v>
      </c>
    </row>
    <row r="8" spans="1:7" ht="15" customHeight="1">
      <c r="A8" s="4" t="s">
        <v>401</v>
      </c>
      <c r="B8" s="5" t="s">
        <v>402</v>
      </c>
      <c r="C8" s="124"/>
      <c r="D8" s="124"/>
      <c r="E8" s="124"/>
      <c r="F8" s="124">
        <f t="shared" si="0"/>
        <v>0</v>
      </c>
      <c r="G8" s="124">
        <f t="shared" si="0"/>
        <v>0</v>
      </c>
    </row>
    <row r="9" spans="1:7" ht="15" customHeight="1">
      <c r="A9" s="4" t="s">
        <v>403</v>
      </c>
      <c r="B9" s="5" t="s">
        <v>404</v>
      </c>
      <c r="C9" s="124"/>
      <c r="D9" s="124"/>
      <c r="E9" s="124"/>
      <c r="F9" s="124">
        <f t="shared" si="0"/>
        <v>0</v>
      </c>
      <c r="G9" s="124">
        <f t="shared" si="0"/>
        <v>0</v>
      </c>
    </row>
    <row r="10" spans="1:7" ht="15" customHeight="1">
      <c r="A10" s="4" t="s">
        <v>405</v>
      </c>
      <c r="B10" s="5" t="s">
        <v>406</v>
      </c>
      <c r="C10" s="124"/>
      <c r="D10" s="124"/>
      <c r="E10" s="124"/>
      <c r="F10" s="124">
        <f t="shared" si="0"/>
        <v>0</v>
      </c>
      <c r="G10" s="124">
        <f t="shared" si="0"/>
        <v>0</v>
      </c>
    </row>
    <row r="11" spans="1:7" ht="15" customHeight="1">
      <c r="A11" s="4" t="s">
        <v>407</v>
      </c>
      <c r="B11" s="5" t="s">
        <v>408</v>
      </c>
      <c r="C11" s="124"/>
      <c r="D11" s="124"/>
      <c r="E11" s="124"/>
      <c r="F11" s="124">
        <f t="shared" si="0"/>
        <v>0</v>
      </c>
      <c r="G11" s="124">
        <f t="shared" si="0"/>
        <v>0</v>
      </c>
    </row>
    <row r="12" spans="1:7" ht="15" customHeight="1">
      <c r="A12" s="4" t="s">
        <v>409</v>
      </c>
      <c r="B12" s="5" t="s">
        <v>410</v>
      </c>
      <c r="C12" s="124"/>
      <c r="D12" s="124"/>
      <c r="E12" s="124"/>
      <c r="F12" s="124">
        <f t="shared" si="0"/>
        <v>0</v>
      </c>
      <c r="G12" s="124">
        <f t="shared" si="0"/>
        <v>0</v>
      </c>
    </row>
    <row r="13" spans="1:7" s="125" customFormat="1" ht="15" customHeight="1">
      <c r="A13" s="8" t="s">
        <v>739</v>
      </c>
      <c r="B13" s="9" t="s">
        <v>411</v>
      </c>
      <c r="C13" s="116">
        <f>SUM(C7:C12)</f>
        <v>0</v>
      </c>
      <c r="D13" s="116"/>
      <c r="E13" s="116"/>
      <c r="F13" s="116">
        <f t="shared" si="0"/>
        <v>0</v>
      </c>
      <c r="G13" s="116">
        <f t="shared" si="0"/>
        <v>0</v>
      </c>
    </row>
    <row r="14" spans="1:7" ht="15" customHeight="1">
      <c r="A14" s="4" t="s">
        <v>412</v>
      </c>
      <c r="B14" s="5" t="s">
        <v>413</v>
      </c>
      <c r="C14" s="124"/>
      <c r="D14" s="124"/>
      <c r="E14" s="124"/>
      <c r="F14" s="124">
        <f t="shared" si="0"/>
        <v>0</v>
      </c>
      <c r="G14" s="124">
        <f t="shared" si="0"/>
        <v>0</v>
      </c>
    </row>
    <row r="15" spans="1:7" ht="15" customHeight="1">
      <c r="A15" s="4" t="s">
        <v>414</v>
      </c>
      <c r="B15" s="5" t="s">
        <v>415</v>
      </c>
      <c r="C15" s="124"/>
      <c r="D15" s="124"/>
      <c r="E15" s="124"/>
      <c r="F15" s="124">
        <f t="shared" si="0"/>
        <v>0</v>
      </c>
      <c r="G15" s="124">
        <f t="shared" si="0"/>
        <v>0</v>
      </c>
    </row>
    <row r="16" spans="1:7" ht="15" customHeight="1">
      <c r="A16" s="4" t="s">
        <v>701</v>
      </c>
      <c r="B16" s="5" t="s">
        <v>416</v>
      </c>
      <c r="C16" s="124"/>
      <c r="D16" s="124"/>
      <c r="E16" s="124"/>
      <c r="F16" s="124">
        <f t="shared" si="0"/>
        <v>0</v>
      </c>
      <c r="G16" s="124">
        <f t="shared" si="0"/>
        <v>0</v>
      </c>
    </row>
    <row r="17" spans="1:7" ht="15" customHeight="1">
      <c r="A17" s="4" t="s">
        <v>702</v>
      </c>
      <c r="B17" s="5" t="s">
        <v>417</v>
      </c>
      <c r="C17" s="124"/>
      <c r="D17" s="124"/>
      <c r="E17" s="124"/>
      <c r="F17" s="124">
        <f t="shared" si="0"/>
        <v>0</v>
      </c>
      <c r="G17" s="124">
        <f t="shared" si="0"/>
        <v>0</v>
      </c>
    </row>
    <row r="18" spans="1:7" ht="15" customHeight="1">
      <c r="A18" s="4" t="s">
        <v>703</v>
      </c>
      <c r="B18" s="5" t="s">
        <v>418</v>
      </c>
      <c r="C18" s="124"/>
      <c r="D18" s="124"/>
      <c r="E18" s="124"/>
      <c r="F18" s="124">
        <f t="shared" si="0"/>
        <v>0</v>
      </c>
      <c r="G18" s="124">
        <v>3000000</v>
      </c>
    </row>
    <row r="19" spans="1:7" s="125" customFormat="1" ht="15" customHeight="1">
      <c r="A19" s="45" t="s">
        <v>740</v>
      </c>
      <c r="B19" s="60" t="s">
        <v>419</v>
      </c>
      <c r="C19" s="116">
        <f>SUM(C13:C18)</f>
        <v>0</v>
      </c>
      <c r="D19" s="116">
        <f>SUM(D13:D18)</f>
        <v>0</v>
      </c>
      <c r="E19" s="116">
        <f>SUM(E13:E18)</f>
        <v>0</v>
      </c>
      <c r="F19" s="116">
        <f t="shared" si="0"/>
        <v>0</v>
      </c>
      <c r="G19" s="116">
        <f>SUM(G13:G18)</f>
        <v>3000000</v>
      </c>
    </row>
    <row r="20" spans="1:7" ht="15" customHeight="1">
      <c r="A20" s="4" t="s">
        <v>707</v>
      </c>
      <c r="B20" s="5" t="s">
        <v>428</v>
      </c>
      <c r="C20" s="124"/>
      <c r="D20" s="124"/>
      <c r="E20" s="124"/>
      <c r="F20" s="124">
        <f t="shared" si="0"/>
        <v>0</v>
      </c>
      <c r="G20" s="124">
        <f t="shared" si="0"/>
        <v>0</v>
      </c>
    </row>
    <row r="21" spans="1:7" ht="15" customHeight="1">
      <c r="A21" s="4" t="s">
        <v>708</v>
      </c>
      <c r="B21" s="5" t="s">
        <v>432</v>
      </c>
      <c r="C21" s="124"/>
      <c r="D21" s="124"/>
      <c r="E21" s="124"/>
      <c r="F21" s="124">
        <f t="shared" si="0"/>
        <v>0</v>
      </c>
      <c r="G21" s="124">
        <f t="shared" si="0"/>
        <v>0</v>
      </c>
    </row>
    <row r="22" spans="1:7" ht="15" customHeight="1">
      <c r="A22" s="8" t="s">
        <v>742</v>
      </c>
      <c r="B22" s="9" t="s">
        <v>433</v>
      </c>
      <c r="C22" s="124">
        <f>SUM(C20:C21)</f>
        <v>0</v>
      </c>
      <c r="D22" s="124">
        <f>SUM(D20:D21)</f>
        <v>0</v>
      </c>
      <c r="E22" s="124">
        <f>SUM(E20:E21)</f>
        <v>0</v>
      </c>
      <c r="F22" s="124">
        <f t="shared" si="0"/>
        <v>0</v>
      </c>
      <c r="G22" s="124">
        <f t="shared" si="0"/>
        <v>0</v>
      </c>
    </row>
    <row r="23" spans="1:7" ht="15" customHeight="1">
      <c r="A23" s="4" t="s">
        <v>709</v>
      </c>
      <c r="B23" s="5" t="s">
        <v>434</v>
      </c>
      <c r="C23" s="124"/>
      <c r="D23" s="124"/>
      <c r="E23" s="124"/>
      <c r="F23" s="124">
        <f t="shared" si="0"/>
        <v>0</v>
      </c>
      <c r="G23" s="124">
        <f t="shared" si="0"/>
        <v>0</v>
      </c>
    </row>
    <row r="24" spans="1:7" ht="15" customHeight="1">
      <c r="A24" s="4" t="s">
        <v>710</v>
      </c>
      <c r="B24" s="5" t="s">
        <v>435</v>
      </c>
      <c r="C24" s="124"/>
      <c r="D24" s="124"/>
      <c r="E24" s="124"/>
      <c r="F24" s="124">
        <f t="shared" si="0"/>
        <v>0</v>
      </c>
      <c r="G24" s="124">
        <f t="shared" si="0"/>
        <v>0</v>
      </c>
    </row>
    <row r="25" spans="1:7" ht="15" customHeight="1">
      <c r="A25" s="4" t="s">
        <v>711</v>
      </c>
      <c r="B25" s="5" t="s">
        <v>436</v>
      </c>
      <c r="C25" s="124"/>
      <c r="D25" s="124"/>
      <c r="E25" s="124"/>
      <c r="F25" s="124">
        <f t="shared" si="0"/>
        <v>0</v>
      </c>
      <c r="G25" s="124">
        <f t="shared" si="0"/>
        <v>0</v>
      </c>
    </row>
    <row r="26" spans="1:7" ht="15" customHeight="1">
      <c r="A26" s="4" t="s">
        <v>712</v>
      </c>
      <c r="B26" s="5" t="s">
        <v>438</v>
      </c>
      <c r="C26" s="124"/>
      <c r="D26" s="124"/>
      <c r="E26" s="124"/>
      <c r="F26" s="124">
        <f t="shared" si="0"/>
        <v>0</v>
      </c>
      <c r="G26" s="124">
        <f t="shared" si="0"/>
        <v>0</v>
      </c>
    </row>
    <row r="27" spans="1:7" ht="15" customHeight="1">
      <c r="A27" s="4" t="s">
        <v>713</v>
      </c>
      <c r="B27" s="5" t="s">
        <v>441</v>
      </c>
      <c r="C27" s="124"/>
      <c r="D27" s="124"/>
      <c r="E27" s="124"/>
      <c r="F27" s="124">
        <f t="shared" si="0"/>
        <v>0</v>
      </c>
      <c r="G27" s="124">
        <f t="shared" si="0"/>
        <v>0</v>
      </c>
    </row>
    <row r="28" spans="1:7" ht="15" customHeight="1">
      <c r="A28" s="4" t="s">
        <v>442</v>
      </c>
      <c r="B28" s="5" t="s">
        <v>443</v>
      </c>
      <c r="C28" s="124"/>
      <c r="D28" s="124"/>
      <c r="E28" s="124"/>
      <c r="F28" s="124">
        <f t="shared" si="0"/>
        <v>0</v>
      </c>
      <c r="G28" s="124">
        <f t="shared" si="0"/>
        <v>0</v>
      </c>
    </row>
    <row r="29" spans="1:7" ht="15" customHeight="1">
      <c r="A29" s="4" t="s">
        <v>714</v>
      </c>
      <c r="B29" s="5" t="s">
        <v>444</v>
      </c>
      <c r="C29" s="124"/>
      <c r="D29" s="124"/>
      <c r="E29" s="124"/>
      <c r="F29" s="124">
        <f t="shared" si="0"/>
        <v>0</v>
      </c>
      <c r="G29" s="124">
        <f t="shared" si="0"/>
        <v>0</v>
      </c>
    </row>
    <row r="30" spans="1:7" ht="15" customHeight="1">
      <c r="A30" s="4" t="s">
        <v>715</v>
      </c>
      <c r="B30" s="5" t="s">
        <v>449</v>
      </c>
      <c r="C30" s="124"/>
      <c r="D30" s="124"/>
      <c r="E30" s="124"/>
      <c r="F30" s="124">
        <f t="shared" si="0"/>
        <v>0</v>
      </c>
      <c r="G30" s="124">
        <f t="shared" si="0"/>
        <v>0</v>
      </c>
    </row>
    <row r="31" spans="1:7" ht="15" customHeight="1">
      <c r="A31" s="8" t="s">
        <v>743</v>
      </c>
      <c r="B31" s="9" t="s">
        <v>465</v>
      </c>
      <c r="C31" s="124">
        <f>SUM(C26:C30)</f>
        <v>0</v>
      </c>
      <c r="D31" s="124">
        <f>SUM(D26:D30)</f>
        <v>0</v>
      </c>
      <c r="E31" s="124">
        <f>SUM(E26:E30)</f>
        <v>0</v>
      </c>
      <c r="F31" s="124">
        <f t="shared" si="0"/>
        <v>0</v>
      </c>
      <c r="G31" s="124">
        <f t="shared" si="0"/>
        <v>0</v>
      </c>
    </row>
    <row r="32" spans="1:7" ht="15" customHeight="1">
      <c r="A32" s="4" t="s">
        <v>716</v>
      </c>
      <c r="B32" s="5" t="s">
        <v>466</v>
      </c>
      <c r="C32" s="124"/>
      <c r="D32" s="124"/>
      <c r="E32" s="124"/>
      <c r="F32" s="124">
        <f t="shared" si="0"/>
        <v>0</v>
      </c>
      <c r="G32" s="124">
        <f t="shared" si="0"/>
        <v>0</v>
      </c>
    </row>
    <row r="33" spans="1:7" s="211" customFormat="1" ht="15" customHeight="1">
      <c r="A33" s="45" t="s">
        <v>744</v>
      </c>
      <c r="B33" s="60" t="s">
        <v>467</v>
      </c>
      <c r="C33" s="165">
        <f>C32+C31+C25+C24+C23+C22</f>
        <v>0</v>
      </c>
      <c r="D33" s="165">
        <f>D32+D31+D25+D24+D23+D22</f>
        <v>0</v>
      </c>
      <c r="E33" s="165">
        <f>E32+E31+E25+E24+E23+E22</f>
        <v>0</v>
      </c>
      <c r="F33" s="165">
        <f t="shared" si="0"/>
        <v>0</v>
      </c>
      <c r="G33" s="165">
        <f t="shared" si="0"/>
        <v>0</v>
      </c>
    </row>
    <row r="34" spans="1:7" ht="15" customHeight="1">
      <c r="A34" s="15" t="s">
        <v>468</v>
      </c>
      <c r="B34" s="5" t="s">
        <v>469</v>
      </c>
      <c r="C34" s="124"/>
      <c r="D34" s="124"/>
      <c r="E34" s="124"/>
      <c r="F34" s="124">
        <f t="shared" si="0"/>
        <v>0</v>
      </c>
      <c r="G34" s="124">
        <f t="shared" si="0"/>
        <v>0</v>
      </c>
    </row>
    <row r="35" spans="1:7" ht="15" customHeight="1">
      <c r="A35" s="15" t="s">
        <v>717</v>
      </c>
      <c r="B35" s="5" t="s">
        <v>470</v>
      </c>
      <c r="C35" s="124">
        <v>1000000</v>
      </c>
      <c r="D35" s="124">
        <v>2569000</v>
      </c>
      <c r="E35" s="124"/>
      <c r="F35" s="124">
        <f t="shared" si="0"/>
        <v>3569000</v>
      </c>
      <c r="G35" s="124">
        <v>11419000</v>
      </c>
    </row>
    <row r="36" spans="1:7" ht="15" customHeight="1">
      <c r="A36" s="15" t="s">
        <v>718</v>
      </c>
      <c r="B36" s="5" t="s">
        <v>473</v>
      </c>
      <c r="C36" s="124"/>
      <c r="D36" s="124"/>
      <c r="E36" s="124"/>
      <c r="F36" s="124">
        <f t="shared" si="0"/>
        <v>0</v>
      </c>
      <c r="G36" s="124">
        <f t="shared" si="0"/>
        <v>0</v>
      </c>
    </row>
    <row r="37" spans="1:7" ht="15" customHeight="1">
      <c r="A37" s="15" t="s">
        <v>719</v>
      </c>
      <c r="B37" s="5" t="s">
        <v>474</v>
      </c>
      <c r="C37" s="124"/>
      <c r="D37" s="124"/>
      <c r="E37" s="124"/>
      <c r="F37" s="124">
        <f t="shared" si="0"/>
        <v>0</v>
      </c>
      <c r="G37" s="124">
        <f t="shared" si="0"/>
        <v>0</v>
      </c>
    </row>
    <row r="38" spans="1:7" ht="15" customHeight="1">
      <c r="A38" s="15" t="s">
        <v>481</v>
      </c>
      <c r="B38" s="5" t="s">
        <v>482</v>
      </c>
      <c r="C38" s="124"/>
      <c r="D38" s="124"/>
      <c r="E38" s="124"/>
      <c r="F38" s="124">
        <f t="shared" si="0"/>
        <v>0</v>
      </c>
      <c r="G38" s="124">
        <f t="shared" si="0"/>
        <v>0</v>
      </c>
    </row>
    <row r="39" spans="1:7" ht="15" customHeight="1">
      <c r="A39" s="15" t="s">
        <v>483</v>
      </c>
      <c r="B39" s="5" t="s">
        <v>484</v>
      </c>
      <c r="C39" s="124">
        <v>27000</v>
      </c>
      <c r="D39" s="124">
        <v>685590</v>
      </c>
      <c r="E39" s="124"/>
      <c r="F39" s="124">
        <f aca="true" t="shared" si="1" ref="F39:G70">SUM(C39:E39)</f>
        <v>712590</v>
      </c>
      <c r="G39" s="124">
        <v>996090</v>
      </c>
    </row>
    <row r="40" spans="1:7" ht="15" customHeight="1">
      <c r="A40" s="15" t="s">
        <v>485</v>
      </c>
      <c r="B40" s="5" t="s">
        <v>486</v>
      </c>
      <c r="C40" s="124"/>
      <c r="D40" s="124"/>
      <c r="E40" s="124"/>
      <c r="F40" s="124">
        <f t="shared" si="1"/>
        <v>0</v>
      </c>
      <c r="G40" s="124">
        <f t="shared" si="1"/>
        <v>0</v>
      </c>
    </row>
    <row r="41" spans="1:7" ht="15" customHeight="1">
      <c r="A41" s="15" t="s">
        <v>720</v>
      </c>
      <c r="B41" s="5" t="s">
        <v>487</v>
      </c>
      <c r="C41" s="124"/>
      <c r="D41" s="124"/>
      <c r="E41" s="124"/>
      <c r="F41" s="124">
        <f t="shared" si="1"/>
        <v>0</v>
      </c>
      <c r="G41" s="124">
        <f t="shared" si="1"/>
        <v>0</v>
      </c>
    </row>
    <row r="42" spans="1:7" ht="15" customHeight="1">
      <c r="A42" s="15" t="s">
        <v>721</v>
      </c>
      <c r="B42" s="5" t="s">
        <v>489</v>
      </c>
      <c r="C42" s="124"/>
      <c r="D42" s="124"/>
      <c r="E42" s="124"/>
      <c r="F42" s="124">
        <f t="shared" si="1"/>
        <v>0</v>
      </c>
      <c r="G42" s="124">
        <f t="shared" si="1"/>
        <v>0</v>
      </c>
    </row>
    <row r="43" spans="1:7" ht="15" customHeight="1">
      <c r="A43" s="15" t="s">
        <v>722</v>
      </c>
      <c r="B43" s="5" t="s">
        <v>494</v>
      </c>
      <c r="C43" s="124"/>
      <c r="D43" s="124"/>
      <c r="E43" s="124"/>
      <c r="F43" s="124">
        <f t="shared" si="1"/>
        <v>0</v>
      </c>
      <c r="G43" s="124">
        <f t="shared" si="1"/>
        <v>0</v>
      </c>
    </row>
    <row r="44" spans="1:7" ht="15" customHeight="1">
      <c r="A44" s="59" t="s">
        <v>745</v>
      </c>
      <c r="B44" s="60" t="s">
        <v>498</v>
      </c>
      <c r="C44" s="124">
        <f>SUM(C34:C43)</f>
        <v>1027000</v>
      </c>
      <c r="D44" s="124">
        <f>SUM(D34:D43)</f>
        <v>3254590</v>
      </c>
      <c r="E44" s="124">
        <f>SUM(E34:E43)</f>
        <v>0</v>
      </c>
      <c r="F44" s="124">
        <f t="shared" si="1"/>
        <v>4281590</v>
      </c>
      <c r="G44" s="124">
        <f>SUM(G34:G43)</f>
        <v>12415090</v>
      </c>
    </row>
    <row r="45" spans="1:7" ht="15" customHeight="1">
      <c r="A45" s="15" t="s">
        <v>510</v>
      </c>
      <c r="B45" s="5" t="s">
        <v>511</v>
      </c>
      <c r="C45" s="124"/>
      <c r="D45" s="124"/>
      <c r="E45" s="124"/>
      <c r="F45" s="124">
        <f t="shared" si="1"/>
        <v>0</v>
      </c>
      <c r="G45" s="124">
        <f t="shared" si="1"/>
        <v>0</v>
      </c>
    </row>
    <row r="46" spans="1:7" ht="15" customHeight="1">
      <c r="A46" s="4" t="s">
        <v>726</v>
      </c>
      <c r="B46" s="5" t="s">
        <v>512</v>
      </c>
      <c r="C46" s="124"/>
      <c r="D46" s="124"/>
      <c r="E46" s="124"/>
      <c r="F46" s="124">
        <f t="shared" si="1"/>
        <v>0</v>
      </c>
      <c r="G46" s="124">
        <f t="shared" si="1"/>
        <v>0</v>
      </c>
    </row>
    <row r="47" spans="1:7" ht="15" customHeight="1">
      <c r="A47" s="15" t="s">
        <v>727</v>
      </c>
      <c r="B47" s="5" t="s">
        <v>880</v>
      </c>
      <c r="C47" s="124"/>
      <c r="D47" s="124"/>
      <c r="E47" s="124"/>
      <c r="F47" s="124">
        <f t="shared" si="1"/>
        <v>0</v>
      </c>
      <c r="G47" s="124">
        <v>500000</v>
      </c>
    </row>
    <row r="48" spans="1:7" ht="15" customHeight="1">
      <c r="A48" s="45" t="s">
        <v>747</v>
      </c>
      <c r="B48" s="60" t="s">
        <v>514</v>
      </c>
      <c r="C48" s="124">
        <f>SUM(C45:C47)</f>
        <v>0</v>
      </c>
      <c r="D48" s="124">
        <f>SUM(D45:D47)</f>
        <v>0</v>
      </c>
      <c r="E48" s="124">
        <f>SUM(E45:E47)</f>
        <v>0</v>
      </c>
      <c r="F48" s="124">
        <f t="shared" si="1"/>
        <v>0</v>
      </c>
      <c r="G48" s="124">
        <f>SUM(G45:G47)</f>
        <v>500000</v>
      </c>
    </row>
    <row r="49" spans="1:7" ht="15" customHeight="1">
      <c r="A49" s="76" t="s">
        <v>166</v>
      </c>
      <c r="B49" s="81"/>
      <c r="C49" s="209">
        <f>C48+C44+C33+C19</f>
        <v>1027000</v>
      </c>
      <c r="D49" s="209">
        <f>D48+D44+D33+D19</f>
        <v>3254590</v>
      </c>
      <c r="E49" s="209">
        <f>E48+E44+E33+E19</f>
        <v>0</v>
      </c>
      <c r="F49" s="209">
        <f t="shared" si="1"/>
        <v>4281590</v>
      </c>
      <c r="G49" s="209">
        <f>G48+G44+G33+G19</f>
        <v>15915090</v>
      </c>
    </row>
    <row r="50" spans="1:7" ht="15" customHeight="1">
      <c r="A50" s="4" t="s">
        <v>420</v>
      </c>
      <c r="B50" s="5" t="s">
        <v>421</v>
      </c>
      <c r="C50" s="124"/>
      <c r="D50" s="124"/>
      <c r="E50" s="124"/>
      <c r="F50" s="124">
        <f t="shared" si="1"/>
        <v>0</v>
      </c>
      <c r="G50" s="124">
        <f t="shared" si="1"/>
        <v>0</v>
      </c>
    </row>
    <row r="51" spans="1:7" ht="15" customHeight="1">
      <c r="A51" s="4" t="s">
        <v>422</v>
      </c>
      <c r="B51" s="5" t="s">
        <v>423</v>
      </c>
      <c r="C51" s="124"/>
      <c r="D51" s="124"/>
      <c r="E51" s="124"/>
      <c r="F51" s="124">
        <f t="shared" si="1"/>
        <v>0</v>
      </c>
      <c r="G51" s="124">
        <f t="shared" si="1"/>
        <v>0</v>
      </c>
    </row>
    <row r="52" spans="1:7" ht="15" customHeight="1">
      <c r="A52" s="4" t="s">
        <v>704</v>
      </c>
      <c r="B52" s="5" t="s">
        <v>424</v>
      </c>
      <c r="C52" s="124"/>
      <c r="D52" s="124"/>
      <c r="E52" s="124"/>
      <c r="F52" s="124">
        <f t="shared" si="1"/>
        <v>0</v>
      </c>
      <c r="G52" s="124">
        <f t="shared" si="1"/>
        <v>0</v>
      </c>
    </row>
    <row r="53" spans="1:7" ht="15" customHeight="1">
      <c r="A53" s="4" t="s">
        <v>705</v>
      </c>
      <c r="B53" s="5" t="s">
        <v>425</v>
      </c>
      <c r="C53" s="124"/>
      <c r="D53" s="124"/>
      <c r="E53" s="124"/>
      <c r="F53" s="124">
        <f t="shared" si="1"/>
        <v>0</v>
      </c>
      <c r="G53" s="124">
        <f t="shared" si="1"/>
        <v>0</v>
      </c>
    </row>
    <row r="54" spans="1:7" ht="15" customHeight="1">
      <c r="A54" s="4" t="s">
        <v>706</v>
      </c>
      <c r="B54" s="5" t="s">
        <v>426</v>
      </c>
      <c r="C54" s="124"/>
      <c r="D54" s="124"/>
      <c r="E54" s="124"/>
      <c r="F54" s="124">
        <f t="shared" si="1"/>
        <v>0</v>
      </c>
      <c r="G54" s="124">
        <f t="shared" si="1"/>
        <v>0</v>
      </c>
    </row>
    <row r="55" spans="1:7" ht="15" customHeight="1">
      <c r="A55" s="45" t="s">
        <v>741</v>
      </c>
      <c r="B55" s="60" t="s">
        <v>427</v>
      </c>
      <c r="C55" s="116">
        <f>SUM(C50:C54)</f>
        <v>0</v>
      </c>
      <c r="D55" s="116">
        <f>SUM(D50:D54)</f>
        <v>0</v>
      </c>
      <c r="E55" s="116">
        <f>SUM(E50:E54)</f>
        <v>0</v>
      </c>
      <c r="F55" s="116">
        <f t="shared" si="1"/>
        <v>0</v>
      </c>
      <c r="G55" s="116">
        <f t="shared" si="1"/>
        <v>0</v>
      </c>
    </row>
    <row r="56" spans="1:7" ht="15" customHeight="1">
      <c r="A56" s="15" t="s">
        <v>723</v>
      </c>
      <c r="B56" s="5" t="s">
        <v>499</v>
      </c>
      <c r="C56" s="124"/>
      <c r="D56" s="124"/>
      <c r="E56" s="124"/>
      <c r="F56" s="124">
        <f t="shared" si="1"/>
        <v>0</v>
      </c>
      <c r="G56" s="124">
        <f t="shared" si="1"/>
        <v>0</v>
      </c>
    </row>
    <row r="57" spans="1:7" ht="15" customHeight="1">
      <c r="A57" s="15" t="s">
        <v>724</v>
      </c>
      <c r="B57" s="5" t="s">
        <v>501</v>
      </c>
      <c r="C57" s="124"/>
      <c r="D57" s="124"/>
      <c r="E57" s="124"/>
      <c r="F57" s="124">
        <f t="shared" si="1"/>
        <v>0</v>
      </c>
      <c r="G57" s="124">
        <f t="shared" si="1"/>
        <v>0</v>
      </c>
    </row>
    <row r="58" spans="1:7" ht="15" customHeight="1">
      <c r="A58" s="15" t="s">
        <v>503</v>
      </c>
      <c r="B58" s="5" t="s">
        <v>504</v>
      </c>
      <c r="C58" s="124"/>
      <c r="D58" s="124"/>
      <c r="E58" s="124"/>
      <c r="F58" s="124">
        <f t="shared" si="1"/>
        <v>0</v>
      </c>
      <c r="G58" s="124">
        <f t="shared" si="1"/>
        <v>0</v>
      </c>
    </row>
    <row r="59" spans="1:7" ht="15" customHeight="1">
      <c r="A59" s="15" t="s">
        <v>725</v>
      </c>
      <c r="B59" s="5" t="s">
        <v>505</v>
      </c>
      <c r="C59" s="124"/>
      <c r="D59" s="124"/>
      <c r="E59" s="124"/>
      <c r="F59" s="124">
        <f t="shared" si="1"/>
        <v>0</v>
      </c>
      <c r="G59" s="124">
        <f t="shared" si="1"/>
        <v>0</v>
      </c>
    </row>
    <row r="60" spans="1:7" ht="15" customHeight="1">
      <c r="A60" s="15" t="s">
        <v>507</v>
      </c>
      <c r="B60" s="5" t="s">
        <v>508</v>
      </c>
      <c r="C60" s="124"/>
      <c r="D60" s="124"/>
      <c r="E60" s="124"/>
      <c r="F60" s="124">
        <f t="shared" si="1"/>
        <v>0</v>
      </c>
      <c r="G60" s="124">
        <f t="shared" si="1"/>
        <v>0</v>
      </c>
    </row>
    <row r="61" spans="1:7" ht="15" customHeight="1">
      <c r="A61" s="45" t="s">
        <v>746</v>
      </c>
      <c r="B61" s="60" t="s">
        <v>509</v>
      </c>
      <c r="C61" s="124"/>
      <c r="D61" s="124">
        <f>SUM(D56:D60)</f>
        <v>0</v>
      </c>
      <c r="E61" s="124">
        <f>SUM(E56:E60)</f>
        <v>0</v>
      </c>
      <c r="F61" s="124">
        <f t="shared" si="1"/>
        <v>0</v>
      </c>
      <c r="G61" s="124">
        <f t="shared" si="1"/>
        <v>0</v>
      </c>
    </row>
    <row r="62" spans="1:7" ht="15" customHeight="1">
      <c r="A62" s="15" t="s">
        <v>515</v>
      </c>
      <c r="B62" s="5" t="s">
        <v>516</v>
      </c>
      <c r="C62" s="124"/>
      <c r="D62" s="124"/>
      <c r="E62" s="124"/>
      <c r="F62" s="124">
        <f t="shared" si="1"/>
        <v>0</v>
      </c>
      <c r="G62" s="124">
        <f t="shared" si="1"/>
        <v>0</v>
      </c>
    </row>
    <row r="63" spans="1:7" ht="15" customHeight="1">
      <c r="A63" s="4" t="s">
        <v>728</v>
      </c>
      <c r="B63" s="5" t="s">
        <v>517</v>
      </c>
      <c r="C63" s="124"/>
      <c r="D63" s="124"/>
      <c r="E63" s="124"/>
      <c r="F63" s="124">
        <f t="shared" si="1"/>
        <v>0</v>
      </c>
      <c r="G63" s="124">
        <f t="shared" si="1"/>
        <v>0</v>
      </c>
    </row>
    <row r="64" spans="1:7" ht="15" customHeight="1">
      <c r="A64" s="15" t="s">
        <v>729</v>
      </c>
      <c r="B64" s="5" t="s">
        <v>518</v>
      </c>
      <c r="C64" s="124"/>
      <c r="D64" s="124"/>
      <c r="E64" s="124"/>
      <c r="F64" s="124">
        <f t="shared" si="1"/>
        <v>0</v>
      </c>
      <c r="G64" s="124">
        <f t="shared" si="1"/>
        <v>0</v>
      </c>
    </row>
    <row r="65" spans="1:7" ht="15" customHeight="1">
      <c r="A65" s="45" t="s">
        <v>749</v>
      </c>
      <c r="B65" s="60" t="s">
        <v>519</v>
      </c>
      <c r="C65" s="116">
        <f>SUM(C62:C64)</f>
        <v>0</v>
      </c>
      <c r="D65" s="116">
        <f>SUM(D62:D64)</f>
        <v>0</v>
      </c>
      <c r="E65" s="116">
        <f>SUM(E62:E64)</f>
        <v>0</v>
      </c>
      <c r="F65" s="116">
        <f t="shared" si="1"/>
        <v>0</v>
      </c>
      <c r="G65" s="116">
        <f t="shared" si="1"/>
        <v>0</v>
      </c>
    </row>
    <row r="66" spans="1:7" ht="15" customHeight="1">
      <c r="A66" s="76" t="s">
        <v>167</v>
      </c>
      <c r="B66" s="81"/>
      <c r="C66" s="209">
        <f>C65+C61+C55</f>
        <v>0</v>
      </c>
      <c r="D66" s="209">
        <f>D65+D61+D55</f>
        <v>0</v>
      </c>
      <c r="E66" s="209">
        <f>E65+E61+E55</f>
        <v>0</v>
      </c>
      <c r="F66" s="209">
        <f t="shared" si="1"/>
        <v>0</v>
      </c>
      <c r="G66" s="209">
        <f t="shared" si="1"/>
        <v>0</v>
      </c>
    </row>
    <row r="67" spans="1:7" ht="15.75">
      <c r="A67" s="24" t="s">
        <v>748</v>
      </c>
      <c r="B67" s="147" t="s">
        <v>520</v>
      </c>
      <c r="C67" s="136">
        <f>C65+C61+C55+C48+C44+C33+C19</f>
        <v>1027000</v>
      </c>
      <c r="D67" s="136">
        <f>D65+D61+D55+D48+D44+D33+D19</f>
        <v>3254590</v>
      </c>
      <c r="E67" s="136">
        <f>E65+E61+E55+E48+E44+E33+E19</f>
        <v>0</v>
      </c>
      <c r="F67" s="136">
        <f t="shared" si="1"/>
        <v>4281590</v>
      </c>
      <c r="G67" s="136">
        <f>G49+G66</f>
        <v>15915090</v>
      </c>
    </row>
    <row r="68" spans="1:7" ht="15.75">
      <c r="A68" s="220" t="s">
        <v>168</v>
      </c>
      <c r="B68" s="108"/>
      <c r="C68" s="124"/>
      <c r="D68" s="124"/>
      <c r="E68" s="124"/>
      <c r="F68" s="124">
        <f t="shared" si="1"/>
        <v>0</v>
      </c>
      <c r="G68" s="124">
        <f t="shared" si="1"/>
        <v>0</v>
      </c>
    </row>
    <row r="69" spans="1:7" ht="15.75">
      <c r="A69" s="220" t="s">
        <v>169</v>
      </c>
      <c r="B69" s="108"/>
      <c r="C69" s="124"/>
      <c r="D69" s="124"/>
      <c r="E69" s="124"/>
      <c r="F69" s="124">
        <f t="shared" si="1"/>
        <v>0</v>
      </c>
      <c r="G69" s="124">
        <f t="shared" si="1"/>
        <v>0</v>
      </c>
    </row>
    <row r="70" spans="1:7" ht="15">
      <c r="A70" s="43" t="s">
        <v>730</v>
      </c>
      <c r="B70" s="4" t="s">
        <v>521</v>
      </c>
      <c r="C70" s="124"/>
      <c r="D70" s="124"/>
      <c r="E70" s="124"/>
      <c r="F70" s="124">
        <f t="shared" si="1"/>
        <v>0</v>
      </c>
      <c r="G70" s="124">
        <f t="shared" si="1"/>
        <v>0</v>
      </c>
    </row>
    <row r="71" spans="1:7" ht="15">
      <c r="A71" s="15" t="s">
        <v>522</v>
      </c>
      <c r="B71" s="4" t="s">
        <v>523</v>
      </c>
      <c r="C71" s="124"/>
      <c r="D71" s="124"/>
      <c r="E71" s="124"/>
      <c r="F71" s="124">
        <f aca="true" t="shared" si="2" ref="F71:G97">SUM(C71:E71)</f>
        <v>0</v>
      </c>
      <c r="G71" s="124">
        <f t="shared" si="2"/>
        <v>0</v>
      </c>
    </row>
    <row r="72" spans="1:7" ht="15">
      <c r="A72" s="43" t="s">
        <v>731</v>
      </c>
      <c r="B72" s="4" t="s">
        <v>524</v>
      </c>
      <c r="C72" s="124"/>
      <c r="D72" s="124"/>
      <c r="E72" s="124"/>
      <c r="F72" s="124">
        <f t="shared" si="2"/>
        <v>0</v>
      </c>
      <c r="G72" s="124">
        <f t="shared" si="2"/>
        <v>0</v>
      </c>
    </row>
    <row r="73" spans="1:7" ht="15">
      <c r="A73" s="18" t="s">
        <v>750</v>
      </c>
      <c r="B73" s="8" t="s">
        <v>525</v>
      </c>
      <c r="C73" s="124"/>
      <c r="D73" s="124"/>
      <c r="E73" s="124"/>
      <c r="F73" s="124">
        <f t="shared" si="2"/>
        <v>0</v>
      </c>
      <c r="G73" s="124">
        <f t="shared" si="2"/>
        <v>0</v>
      </c>
    </row>
    <row r="74" spans="1:7" ht="15">
      <c r="A74" s="15" t="s">
        <v>732</v>
      </c>
      <c r="B74" s="4" t="s">
        <v>526</v>
      </c>
      <c r="C74" s="124"/>
      <c r="D74" s="124"/>
      <c r="E74" s="124"/>
      <c r="F74" s="124">
        <f t="shared" si="2"/>
        <v>0</v>
      </c>
      <c r="G74" s="124">
        <f t="shared" si="2"/>
        <v>0</v>
      </c>
    </row>
    <row r="75" spans="1:7" ht="15">
      <c r="A75" s="43" t="s">
        <v>527</v>
      </c>
      <c r="B75" s="4" t="s">
        <v>528</v>
      </c>
      <c r="C75" s="124"/>
      <c r="D75" s="124"/>
      <c r="E75" s="124"/>
      <c r="F75" s="124">
        <f t="shared" si="2"/>
        <v>0</v>
      </c>
      <c r="G75" s="124">
        <f t="shared" si="2"/>
        <v>0</v>
      </c>
    </row>
    <row r="76" spans="1:7" ht="15">
      <c r="A76" s="15" t="s">
        <v>733</v>
      </c>
      <c r="B76" s="4" t="s">
        <v>529</v>
      </c>
      <c r="C76" s="124"/>
      <c r="D76" s="124"/>
      <c r="E76" s="124"/>
      <c r="F76" s="124">
        <f t="shared" si="2"/>
        <v>0</v>
      </c>
      <c r="G76" s="124">
        <f t="shared" si="2"/>
        <v>0</v>
      </c>
    </row>
    <row r="77" spans="1:7" ht="15">
      <c r="A77" s="43" t="s">
        <v>530</v>
      </c>
      <c r="B77" s="4" t="s">
        <v>531</v>
      </c>
      <c r="C77" s="124"/>
      <c r="D77" s="124"/>
      <c r="E77" s="124"/>
      <c r="F77" s="124">
        <f t="shared" si="2"/>
        <v>0</v>
      </c>
      <c r="G77" s="124">
        <f t="shared" si="2"/>
        <v>0</v>
      </c>
    </row>
    <row r="78" spans="1:7" ht="15">
      <c r="A78" s="16" t="s">
        <v>751</v>
      </c>
      <c r="B78" s="8" t="s">
        <v>532</v>
      </c>
      <c r="C78" s="124"/>
      <c r="D78" s="124"/>
      <c r="E78" s="124"/>
      <c r="F78" s="124">
        <f t="shared" si="2"/>
        <v>0</v>
      </c>
      <c r="G78" s="124">
        <f t="shared" si="2"/>
        <v>0</v>
      </c>
    </row>
    <row r="79" spans="1:7" ht="15">
      <c r="A79" s="4" t="s">
        <v>76</v>
      </c>
      <c r="B79" s="4" t="s">
        <v>533</v>
      </c>
      <c r="C79" s="124"/>
      <c r="D79" s="124"/>
      <c r="E79" s="124"/>
      <c r="F79" s="124">
        <f t="shared" si="2"/>
        <v>0</v>
      </c>
      <c r="G79" s="124">
        <v>12327594</v>
      </c>
    </row>
    <row r="80" spans="1:7" ht="15">
      <c r="A80" s="4" t="s">
        <v>77</v>
      </c>
      <c r="B80" s="4" t="s">
        <v>533</v>
      </c>
      <c r="C80" s="124"/>
      <c r="D80" s="124"/>
      <c r="E80" s="124"/>
      <c r="F80" s="124">
        <f t="shared" si="2"/>
        <v>0</v>
      </c>
      <c r="G80" s="124">
        <f t="shared" si="2"/>
        <v>0</v>
      </c>
    </row>
    <row r="81" spans="1:7" ht="15">
      <c r="A81" s="4" t="s">
        <v>74</v>
      </c>
      <c r="B81" s="4" t="s">
        <v>534</v>
      </c>
      <c r="C81" s="124"/>
      <c r="D81" s="124"/>
      <c r="E81" s="124"/>
      <c r="F81" s="124">
        <f t="shared" si="2"/>
        <v>0</v>
      </c>
      <c r="G81" s="124">
        <f t="shared" si="2"/>
        <v>0</v>
      </c>
    </row>
    <row r="82" spans="1:7" ht="15">
      <c r="A82" s="4" t="s">
        <v>75</v>
      </c>
      <c r="B82" s="4" t="s">
        <v>534</v>
      </c>
      <c r="C82" s="124"/>
      <c r="D82" s="124"/>
      <c r="E82" s="124"/>
      <c r="F82" s="124">
        <f t="shared" si="2"/>
        <v>0</v>
      </c>
      <c r="G82" s="124">
        <f t="shared" si="2"/>
        <v>0</v>
      </c>
    </row>
    <row r="83" spans="1:7" ht="15">
      <c r="A83" s="8" t="s">
        <v>752</v>
      </c>
      <c r="B83" s="8" t="s">
        <v>535</v>
      </c>
      <c r="C83" s="124">
        <f>SUM(C79:C82)</f>
        <v>0</v>
      </c>
      <c r="D83" s="124">
        <f>SUM(D79:D82)</f>
        <v>0</v>
      </c>
      <c r="E83" s="124">
        <f>SUM(E79:E82)</f>
        <v>0</v>
      </c>
      <c r="F83" s="124">
        <f t="shared" si="2"/>
        <v>0</v>
      </c>
      <c r="G83" s="124">
        <f>SUM(G79:G82)</f>
        <v>12327594</v>
      </c>
    </row>
    <row r="84" spans="1:7" ht="15">
      <c r="A84" s="43" t="s">
        <v>536</v>
      </c>
      <c r="B84" s="4" t="s">
        <v>537</v>
      </c>
      <c r="C84" s="124"/>
      <c r="D84" s="124"/>
      <c r="E84" s="124"/>
      <c r="F84" s="124">
        <f t="shared" si="2"/>
        <v>0</v>
      </c>
      <c r="G84" s="124">
        <f t="shared" si="2"/>
        <v>0</v>
      </c>
    </row>
    <row r="85" spans="1:7" ht="15">
      <c r="A85" s="43" t="s">
        <v>538</v>
      </c>
      <c r="B85" s="4" t="s">
        <v>539</v>
      </c>
      <c r="C85" s="124"/>
      <c r="D85" s="124"/>
      <c r="E85" s="124"/>
      <c r="F85" s="124">
        <f t="shared" si="2"/>
        <v>0</v>
      </c>
      <c r="G85" s="124">
        <f t="shared" si="2"/>
        <v>0</v>
      </c>
    </row>
    <row r="86" spans="1:7" ht="15">
      <c r="A86" s="43" t="s">
        <v>540</v>
      </c>
      <c r="B86" s="4" t="s">
        <v>541</v>
      </c>
      <c r="C86" s="124">
        <v>44625364</v>
      </c>
      <c r="D86" s="124"/>
      <c r="E86" s="124"/>
      <c r="F86" s="124">
        <f t="shared" si="2"/>
        <v>44625364</v>
      </c>
      <c r="G86" s="124">
        <v>44866364</v>
      </c>
    </row>
    <row r="87" spans="1:7" ht="15">
      <c r="A87" s="43" t="s">
        <v>542</v>
      </c>
      <c r="B87" s="4" t="s">
        <v>543</v>
      </c>
      <c r="C87" s="124"/>
      <c r="D87" s="124"/>
      <c r="E87" s="124"/>
      <c r="F87" s="124">
        <f t="shared" si="2"/>
        <v>0</v>
      </c>
      <c r="G87" s="124">
        <f t="shared" si="2"/>
        <v>0</v>
      </c>
    </row>
    <row r="88" spans="1:7" ht="15">
      <c r="A88" s="15" t="s">
        <v>734</v>
      </c>
      <c r="B88" s="4" t="s">
        <v>544</v>
      </c>
      <c r="C88" s="124"/>
      <c r="D88" s="124"/>
      <c r="E88" s="124"/>
      <c r="F88" s="124">
        <f t="shared" si="2"/>
        <v>0</v>
      </c>
      <c r="G88" s="124">
        <f t="shared" si="2"/>
        <v>0</v>
      </c>
    </row>
    <row r="89" spans="1:7" ht="15">
      <c r="A89" s="18" t="s">
        <v>753</v>
      </c>
      <c r="B89" s="8" t="s">
        <v>546</v>
      </c>
      <c r="C89" s="124">
        <f>SUM(C84:C88)</f>
        <v>44625364</v>
      </c>
      <c r="D89" s="124">
        <f>D83+D78+D73</f>
        <v>0</v>
      </c>
      <c r="E89" s="124">
        <f>E83+E78+E73</f>
        <v>0</v>
      </c>
      <c r="F89" s="124">
        <f t="shared" si="2"/>
        <v>44625364</v>
      </c>
      <c r="G89" s="124">
        <f>G73+G78+G83+G84+G85+G86+G87+G88</f>
        <v>57193958</v>
      </c>
    </row>
    <row r="90" spans="1:7" ht="15">
      <c r="A90" s="15" t="s">
        <v>547</v>
      </c>
      <c r="B90" s="4" t="s">
        <v>548</v>
      </c>
      <c r="C90" s="124"/>
      <c r="D90" s="124"/>
      <c r="E90" s="124"/>
      <c r="F90" s="124">
        <f t="shared" si="2"/>
        <v>0</v>
      </c>
      <c r="G90" s="124">
        <f t="shared" si="2"/>
        <v>0</v>
      </c>
    </row>
    <row r="91" spans="1:7" ht="15">
      <c r="A91" s="15" t="s">
        <v>549</v>
      </c>
      <c r="B91" s="4" t="s">
        <v>550</v>
      </c>
      <c r="C91" s="124"/>
      <c r="D91" s="124"/>
      <c r="E91" s="124"/>
      <c r="F91" s="124">
        <f t="shared" si="2"/>
        <v>0</v>
      </c>
      <c r="G91" s="124">
        <f t="shared" si="2"/>
        <v>0</v>
      </c>
    </row>
    <row r="92" spans="1:7" ht="15">
      <c r="A92" s="43" t="s">
        <v>551</v>
      </c>
      <c r="B92" s="4" t="s">
        <v>552</v>
      </c>
      <c r="C92" s="124"/>
      <c r="D92" s="124"/>
      <c r="E92" s="124"/>
      <c r="F92" s="124">
        <f t="shared" si="2"/>
        <v>0</v>
      </c>
      <c r="G92" s="124">
        <f t="shared" si="2"/>
        <v>0</v>
      </c>
    </row>
    <row r="93" spans="1:7" ht="15">
      <c r="A93" s="43" t="s">
        <v>735</v>
      </c>
      <c r="B93" s="4" t="s">
        <v>553</v>
      </c>
      <c r="C93" s="124"/>
      <c r="D93" s="124"/>
      <c r="E93" s="124"/>
      <c r="F93" s="124">
        <f t="shared" si="2"/>
        <v>0</v>
      </c>
      <c r="G93" s="124">
        <f t="shared" si="2"/>
        <v>0</v>
      </c>
    </row>
    <row r="94" spans="1:7" ht="15">
      <c r="A94" s="16" t="s">
        <v>754</v>
      </c>
      <c r="B94" s="8" t="s">
        <v>554</v>
      </c>
      <c r="C94" s="124"/>
      <c r="D94" s="124"/>
      <c r="E94" s="124"/>
      <c r="F94" s="124">
        <f t="shared" si="2"/>
        <v>0</v>
      </c>
      <c r="G94" s="124">
        <f t="shared" si="2"/>
        <v>0</v>
      </c>
    </row>
    <row r="95" spans="1:7" ht="15">
      <c r="A95" s="18" t="s">
        <v>555</v>
      </c>
      <c r="B95" s="8" t="s">
        <v>556</v>
      </c>
      <c r="C95" s="124"/>
      <c r="D95" s="124"/>
      <c r="E95" s="124"/>
      <c r="F95" s="124">
        <f t="shared" si="2"/>
        <v>0</v>
      </c>
      <c r="G95" s="124">
        <f t="shared" si="2"/>
        <v>0</v>
      </c>
    </row>
    <row r="96" spans="1:7" ht="15.75">
      <c r="A96" s="148" t="s">
        <v>755</v>
      </c>
      <c r="B96" s="10" t="s">
        <v>557</v>
      </c>
      <c r="C96" s="136">
        <f>C95+C94+C89</f>
        <v>44625364</v>
      </c>
      <c r="D96" s="136">
        <f>D95+D94+D89</f>
        <v>0</v>
      </c>
      <c r="E96" s="136">
        <f>E95+E94+E89</f>
        <v>0</v>
      </c>
      <c r="F96" s="136">
        <f t="shared" si="2"/>
        <v>44625364</v>
      </c>
      <c r="G96" s="136">
        <f>G89+G94+G95</f>
        <v>57193958</v>
      </c>
    </row>
    <row r="97" spans="1:7" ht="15.75">
      <c r="A97" s="221" t="s">
        <v>737</v>
      </c>
      <c r="B97" s="52"/>
      <c r="C97" s="142">
        <f>C96+C67</f>
        <v>45652364</v>
      </c>
      <c r="D97" s="142">
        <f>D96+D67</f>
        <v>3254590</v>
      </c>
      <c r="E97" s="142">
        <f>E96+E67</f>
        <v>0</v>
      </c>
      <c r="F97" s="142">
        <f t="shared" si="2"/>
        <v>48906954</v>
      </c>
      <c r="G97" s="142">
        <f>G96+G67</f>
        <v>73109048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H97"/>
  <sheetViews>
    <sheetView view="pageBreakPreview" zoomScale="90" zoomScaleSheetLayoutView="90" zoomScalePageLayoutView="0" workbookViewId="0" topLeftCell="A46">
      <selection activeCell="A3" sqref="A3:F3"/>
    </sheetView>
  </sheetViews>
  <sheetFormatPr defaultColWidth="9.140625" defaultRowHeight="15"/>
  <cols>
    <col min="1" max="1" width="92.57421875" style="123" customWidth="1"/>
    <col min="2" max="2" width="9.140625" style="123" customWidth="1"/>
    <col min="3" max="3" width="23.00390625" style="170" customWidth="1"/>
    <col min="4" max="4" width="18.421875" style="170" customWidth="1"/>
    <col min="5" max="5" width="13.57421875" style="170" customWidth="1"/>
    <col min="6" max="6" width="23.28125" style="170" customWidth="1"/>
    <col min="7" max="7" width="19.28125" style="123" customWidth="1"/>
    <col min="8" max="16384" width="9.140625" style="123" customWidth="1"/>
  </cols>
  <sheetData>
    <row r="1" spans="1:6" ht="15">
      <c r="A1" s="387" t="s">
        <v>894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801</v>
      </c>
      <c r="B3" s="385"/>
      <c r="C3" s="385"/>
      <c r="D3" s="385"/>
      <c r="E3" s="385"/>
      <c r="F3" s="386"/>
      <c r="H3" s="97"/>
    </row>
    <row r="4" ht="18">
      <c r="A4" s="58"/>
    </row>
    <row r="5" ht="15">
      <c r="A5" s="125" t="s">
        <v>97</v>
      </c>
    </row>
    <row r="6" spans="1:7" s="149" customFormat="1" ht="39">
      <c r="A6" s="300" t="s">
        <v>206</v>
      </c>
      <c r="B6" s="273" t="s">
        <v>152</v>
      </c>
      <c r="C6" s="271" t="s">
        <v>28</v>
      </c>
      <c r="D6" s="271" t="s">
        <v>29</v>
      </c>
      <c r="E6" s="271" t="s">
        <v>841</v>
      </c>
      <c r="F6" s="272" t="s">
        <v>853</v>
      </c>
      <c r="G6" s="362" t="s">
        <v>850</v>
      </c>
    </row>
    <row r="7" spans="1:7" ht="15" customHeight="1">
      <c r="A7" s="37" t="s">
        <v>399</v>
      </c>
      <c r="B7" s="5" t="s">
        <v>400</v>
      </c>
      <c r="C7" s="145">
        <f>'5_bevételek ÖNKORMÁNYZAT'!C7+'6_A_bevételek KÖH'!C6+'6_B_bevételek BVKI'!C7</f>
        <v>137083137</v>
      </c>
      <c r="D7" s="145">
        <f>'5_bevételek ÖNKORMÁNYZAT'!D7+'6_A_bevételek KÖH'!D6+'6_B_bevételek BVKI'!D7</f>
        <v>0</v>
      </c>
      <c r="E7" s="145"/>
      <c r="F7" s="145">
        <f>SUM(C7:E7)</f>
        <v>137083137</v>
      </c>
      <c r="G7" s="358">
        <f>'5_bevételek ÖNKORMÁNYZAT'!G7+'6_A_bevételek KÖH'!G6+'6_B_bevételek BVKI'!G7</f>
        <v>137083137</v>
      </c>
    </row>
    <row r="8" spans="1:7" ht="15" customHeight="1">
      <c r="A8" s="4" t="s">
        <v>401</v>
      </c>
      <c r="B8" s="5" t="s">
        <v>402</v>
      </c>
      <c r="C8" s="145">
        <f>'5_bevételek ÖNKORMÁNYZAT'!C8+'6_A_bevételek KÖH'!C7+'6_B_bevételek BVKI'!C8</f>
        <v>38403800</v>
      </c>
      <c r="D8" s="145">
        <f>'5_bevételek ÖNKORMÁNYZAT'!D8+'6_A_bevételek KÖH'!D7+'6_B_bevételek BVKI'!D8</f>
        <v>0</v>
      </c>
      <c r="E8" s="145"/>
      <c r="F8" s="145">
        <f aca="true" t="shared" si="0" ref="F8:F71">SUM(C8:E8)</f>
        <v>38403800</v>
      </c>
      <c r="G8" s="358">
        <f>'5_bevételek ÖNKORMÁNYZAT'!G8+'6_A_bevételek KÖH'!G7+'6_B_bevételek BVKI'!G8</f>
        <v>38403800</v>
      </c>
    </row>
    <row r="9" spans="1:7" ht="15" customHeight="1">
      <c r="A9" s="4" t="s">
        <v>403</v>
      </c>
      <c r="B9" s="5" t="s">
        <v>404</v>
      </c>
      <c r="C9" s="145">
        <f>'5_bevételek ÖNKORMÁNYZAT'!C9+'6_A_bevételek KÖH'!C8+'6_B_bevételek BVKI'!C9</f>
        <v>15608212</v>
      </c>
      <c r="D9" s="145">
        <f>'5_bevételek ÖNKORMÁNYZAT'!D9+'6_A_bevételek KÖH'!D8+'6_B_bevételek BVKI'!D9</f>
        <v>0</v>
      </c>
      <c r="E9" s="145"/>
      <c r="F9" s="145">
        <f t="shared" si="0"/>
        <v>15608212</v>
      </c>
      <c r="G9" s="358">
        <f>'5_bevételek ÖNKORMÁNYZAT'!G9+'6_A_bevételek KÖH'!G8+'6_B_bevételek BVKI'!G9</f>
        <v>15608212</v>
      </c>
    </row>
    <row r="10" spans="1:7" ht="15" customHeight="1">
      <c r="A10" s="4" t="s">
        <v>405</v>
      </c>
      <c r="B10" s="5" t="s">
        <v>406</v>
      </c>
      <c r="C10" s="145">
        <f>'5_bevételek ÖNKORMÁNYZAT'!C10+'6_A_bevételek KÖH'!C9+'6_B_bevételek BVKI'!C10</f>
        <v>2665630</v>
      </c>
      <c r="D10" s="145">
        <f>'5_bevételek ÖNKORMÁNYZAT'!D10+'6_A_bevételek KÖH'!D9+'6_B_bevételek BVKI'!D10</f>
        <v>0</v>
      </c>
      <c r="E10" s="145"/>
      <c r="F10" s="145">
        <f t="shared" si="0"/>
        <v>2665630</v>
      </c>
      <c r="G10" s="358">
        <f>'5_bevételek ÖNKORMÁNYZAT'!G10+'6_A_bevételek KÖH'!G9+'6_B_bevételek BVKI'!G10</f>
        <v>2665630</v>
      </c>
    </row>
    <row r="11" spans="1:7" ht="15" customHeight="1">
      <c r="A11" s="4" t="s">
        <v>407</v>
      </c>
      <c r="B11" s="5" t="s">
        <v>408</v>
      </c>
      <c r="C11" s="145">
        <f>'5_bevételek ÖNKORMÁNYZAT'!C11+'6_A_bevételek KÖH'!C10+'6_B_bevételek BVKI'!C11</f>
        <v>0</v>
      </c>
      <c r="D11" s="145">
        <f>'5_bevételek ÖNKORMÁNYZAT'!D11+'6_A_bevételek KÖH'!D10+'6_B_bevételek BVKI'!D11</f>
        <v>0</v>
      </c>
      <c r="E11" s="145"/>
      <c r="F11" s="145">
        <f t="shared" si="0"/>
        <v>0</v>
      </c>
      <c r="G11" s="358">
        <f>'5_bevételek ÖNKORMÁNYZAT'!G11+'6_A_bevételek KÖH'!G10+'6_B_bevételek BVKI'!G11</f>
        <v>10161005</v>
      </c>
    </row>
    <row r="12" spans="1:7" ht="15" customHeight="1">
      <c r="A12" s="4" t="s">
        <v>409</v>
      </c>
      <c r="B12" s="5" t="s">
        <v>410</v>
      </c>
      <c r="C12" s="145">
        <f>'5_bevételek ÖNKORMÁNYZAT'!C12+'6_A_bevételek KÖH'!C11+'6_B_bevételek BVKI'!C12</f>
        <v>0</v>
      </c>
      <c r="D12" s="145">
        <f>'5_bevételek ÖNKORMÁNYZAT'!D12+'6_A_bevételek KÖH'!D11+'6_B_bevételek BVKI'!D12</f>
        <v>0</v>
      </c>
      <c r="E12" s="145"/>
      <c r="F12" s="145">
        <f t="shared" si="0"/>
        <v>0</v>
      </c>
      <c r="G12" s="358">
        <f>'5_bevételek ÖNKORMÁNYZAT'!G12+'6_A_bevételek KÖH'!G11+'6_B_bevételek BVKI'!G12</f>
        <v>0</v>
      </c>
    </row>
    <row r="13" spans="1:7" s="125" customFormat="1" ht="15" customHeight="1">
      <c r="A13" s="8" t="s">
        <v>739</v>
      </c>
      <c r="B13" s="9" t="s">
        <v>411</v>
      </c>
      <c r="C13" s="145">
        <f>'5_bevételek ÖNKORMÁNYZAT'!C13+'6_A_bevételek KÖH'!C12+'6_B_bevételek BVKI'!C13</f>
        <v>193760779</v>
      </c>
      <c r="D13" s="145">
        <f>'5_bevételek ÖNKORMÁNYZAT'!D13+'6_A_bevételek KÖH'!D12+'6_B_bevételek BVKI'!D13</f>
        <v>0</v>
      </c>
      <c r="E13" s="117"/>
      <c r="F13" s="145">
        <f t="shared" si="0"/>
        <v>193760779</v>
      </c>
      <c r="G13" s="358">
        <f>'5_bevételek ÖNKORMÁNYZAT'!G13+'6_A_bevételek KÖH'!G12+'6_B_bevételek BVKI'!G13</f>
        <v>203921784</v>
      </c>
    </row>
    <row r="14" spans="1:7" ht="15" customHeight="1">
      <c r="A14" s="4" t="s">
        <v>412</v>
      </c>
      <c r="B14" s="5" t="s">
        <v>413</v>
      </c>
      <c r="C14" s="145">
        <f>'5_bevételek ÖNKORMÁNYZAT'!C14+'6_A_bevételek KÖH'!C13+'6_B_bevételek BVKI'!C14</f>
        <v>0</v>
      </c>
      <c r="D14" s="145">
        <f>'5_bevételek ÖNKORMÁNYZAT'!D14+'6_A_bevételek KÖH'!D13+'6_B_bevételek BVKI'!D14</f>
        <v>0</v>
      </c>
      <c r="E14" s="145"/>
      <c r="F14" s="145">
        <f t="shared" si="0"/>
        <v>0</v>
      </c>
      <c r="G14" s="358">
        <f>'5_bevételek ÖNKORMÁNYZAT'!G14+'6_A_bevételek KÖH'!G13+'6_B_bevételek BVKI'!G14</f>
        <v>18755209</v>
      </c>
    </row>
    <row r="15" spans="1:7" ht="15" customHeight="1">
      <c r="A15" s="4" t="s">
        <v>414</v>
      </c>
      <c r="B15" s="5" t="s">
        <v>415</v>
      </c>
      <c r="C15" s="145">
        <f>'5_bevételek ÖNKORMÁNYZAT'!C15+'6_A_bevételek KÖH'!C14+'6_B_bevételek BVKI'!C15</f>
        <v>0</v>
      </c>
      <c r="D15" s="145">
        <f>'5_bevételek ÖNKORMÁNYZAT'!D15+'6_A_bevételek KÖH'!D14+'6_B_bevételek BVKI'!D15</f>
        <v>0</v>
      </c>
      <c r="E15" s="145"/>
      <c r="F15" s="145">
        <f t="shared" si="0"/>
        <v>0</v>
      </c>
      <c r="G15" s="358">
        <f>'5_bevételek ÖNKORMÁNYZAT'!G15+'6_A_bevételek KÖH'!G14+'6_B_bevételek BVKI'!G15</f>
        <v>0</v>
      </c>
    </row>
    <row r="16" spans="1:7" ht="15" customHeight="1">
      <c r="A16" s="4" t="s">
        <v>701</v>
      </c>
      <c r="B16" s="5" t="s">
        <v>416</v>
      </c>
      <c r="C16" s="145">
        <f>'5_bevételek ÖNKORMÁNYZAT'!C16+'6_A_bevételek KÖH'!C15+'6_B_bevételek BVKI'!C16</f>
        <v>0</v>
      </c>
      <c r="D16" s="145">
        <f>'5_bevételek ÖNKORMÁNYZAT'!D16+'6_A_bevételek KÖH'!D15+'6_B_bevételek BVKI'!D16</f>
        <v>0</v>
      </c>
      <c r="E16" s="145"/>
      <c r="F16" s="145">
        <f t="shared" si="0"/>
        <v>0</v>
      </c>
      <c r="G16" s="358">
        <f>'5_bevételek ÖNKORMÁNYZAT'!G16+'6_A_bevételek KÖH'!G15+'6_B_bevételek BVKI'!G16</f>
        <v>0</v>
      </c>
    </row>
    <row r="17" spans="1:7" ht="15" customHeight="1">
      <c r="A17" s="4" t="s">
        <v>702</v>
      </c>
      <c r="B17" s="5" t="s">
        <v>417</v>
      </c>
      <c r="C17" s="145">
        <f>'5_bevételek ÖNKORMÁNYZAT'!C17+'6_A_bevételek KÖH'!C16+'6_B_bevételek BVKI'!C17</f>
        <v>0</v>
      </c>
      <c r="D17" s="145">
        <f>'5_bevételek ÖNKORMÁNYZAT'!D17+'6_A_bevételek KÖH'!D16+'6_B_bevételek BVKI'!D17</f>
        <v>0</v>
      </c>
      <c r="E17" s="145"/>
      <c r="F17" s="145">
        <f t="shared" si="0"/>
        <v>0</v>
      </c>
      <c r="G17" s="358">
        <f>'5_bevételek ÖNKORMÁNYZAT'!G17+'6_A_bevételek KÖH'!G16+'6_B_bevételek BVKI'!G17</f>
        <v>0</v>
      </c>
    </row>
    <row r="18" spans="1:7" ht="15" customHeight="1">
      <c r="A18" s="4" t="s">
        <v>703</v>
      </c>
      <c r="B18" s="5" t="s">
        <v>418</v>
      </c>
      <c r="C18" s="145">
        <f>'5_bevételek ÖNKORMÁNYZAT'!C18+'6_A_bevételek KÖH'!C17+'6_B_bevételek BVKI'!C18</f>
        <v>28245336</v>
      </c>
      <c r="D18" s="145">
        <f>'5_bevételek ÖNKORMÁNYZAT'!D18+'6_A_bevételek KÖH'!D17+'6_B_bevételek BVKI'!D18</f>
        <v>0</v>
      </c>
      <c r="E18" s="145"/>
      <c r="F18" s="145">
        <f t="shared" si="0"/>
        <v>28245336</v>
      </c>
      <c r="G18" s="358">
        <f>'5_bevételek ÖNKORMÁNYZAT'!G18+'6_A_bevételek KÖH'!G17+'6_B_bevételek BVKI'!G18</f>
        <v>34405666</v>
      </c>
    </row>
    <row r="19" spans="1:7" s="125" customFormat="1" ht="15" customHeight="1">
      <c r="A19" s="45" t="s">
        <v>740</v>
      </c>
      <c r="B19" s="60" t="s">
        <v>419</v>
      </c>
      <c r="C19" s="117">
        <f>'5_bevételek ÖNKORMÁNYZAT'!C19+'6_A_bevételek KÖH'!C18+'6_B_bevételek BVKI'!C19</f>
        <v>222006115</v>
      </c>
      <c r="D19" s="117">
        <f>'5_bevételek ÖNKORMÁNYZAT'!D19+'6_A_bevételek KÖH'!D18+'6_B_bevételek BVKI'!D19</f>
        <v>0</v>
      </c>
      <c r="E19" s="117">
        <f>SUM(E13:E18)</f>
        <v>0</v>
      </c>
      <c r="F19" s="117">
        <f t="shared" si="0"/>
        <v>222006115</v>
      </c>
      <c r="G19" s="363">
        <f>'5_bevételek ÖNKORMÁNYZAT'!G19+'6_A_bevételek KÖH'!G18+'6_B_bevételek BVKI'!G19</f>
        <v>257082659</v>
      </c>
    </row>
    <row r="20" spans="1:7" ht="15" customHeight="1">
      <c r="A20" s="4" t="s">
        <v>707</v>
      </c>
      <c r="B20" s="5" t="s">
        <v>428</v>
      </c>
      <c r="C20" s="145">
        <f>'5_bevételek ÖNKORMÁNYZAT'!C20+'6_A_bevételek KÖH'!C19+'6_B_bevételek BVKI'!C20</f>
        <v>0</v>
      </c>
      <c r="D20" s="145">
        <f>'5_bevételek ÖNKORMÁNYZAT'!D20+'6_A_bevételek KÖH'!D19+'6_B_bevételek BVKI'!D20</f>
        <v>0</v>
      </c>
      <c r="E20" s="145"/>
      <c r="F20" s="145">
        <f t="shared" si="0"/>
        <v>0</v>
      </c>
      <c r="G20" s="358">
        <f>'5_bevételek ÖNKORMÁNYZAT'!G20+'6_A_bevételek KÖH'!G19+'6_B_bevételek BVKI'!G20</f>
        <v>0</v>
      </c>
    </row>
    <row r="21" spans="1:7" ht="15" customHeight="1">
      <c r="A21" s="4" t="s">
        <v>708</v>
      </c>
      <c r="B21" s="5" t="s">
        <v>432</v>
      </c>
      <c r="C21" s="145">
        <f>'5_bevételek ÖNKORMÁNYZAT'!C21+'6_A_bevételek KÖH'!C20+'6_B_bevételek BVKI'!C21</f>
        <v>0</v>
      </c>
      <c r="D21" s="145">
        <f>'5_bevételek ÖNKORMÁNYZAT'!D21+'6_A_bevételek KÖH'!D20+'6_B_bevételek BVKI'!D21</f>
        <v>0</v>
      </c>
      <c r="E21" s="145"/>
      <c r="F21" s="145">
        <f t="shared" si="0"/>
        <v>0</v>
      </c>
      <c r="G21" s="358">
        <f>'5_bevételek ÖNKORMÁNYZAT'!G21+'6_A_bevételek KÖH'!G20+'6_B_bevételek BVKI'!G21</f>
        <v>0</v>
      </c>
    </row>
    <row r="22" spans="1:7" ht="15" customHeight="1">
      <c r="A22" s="8" t="s">
        <v>742</v>
      </c>
      <c r="B22" s="9" t="s">
        <v>433</v>
      </c>
      <c r="C22" s="145">
        <f>'5_bevételek ÖNKORMÁNYZAT'!C22+'6_A_bevételek KÖH'!C21+'6_B_bevételek BVKI'!C22</f>
        <v>0</v>
      </c>
      <c r="D22" s="145">
        <f>'5_bevételek ÖNKORMÁNYZAT'!D22+'6_A_bevételek KÖH'!D21+'6_B_bevételek BVKI'!D22</f>
        <v>0</v>
      </c>
      <c r="E22" s="145">
        <f>SUM(E20:E21)</f>
        <v>0</v>
      </c>
      <c r="F22" s="145">
        <f t="shared" si="0"/>
        <v>0</v>
      </c>
      <c r="G22" s="358">
        <f>'5_bevételek ÖNKORMÁNYZAT'!G22+'6_A_bevételek KÖH'!G21+'6_B_bevételek BVKI'!G22</f>
        <v>0</v>
      </c>
    </row>
    <row r="23" spans="1:7" ht="15" customHeight="1">
      <c r="A23" s="4" t="s">
        <v>709</v>
      </c>
      <c r="B23" s="5" t="s">
        <v>434</v>
      </c>
      <c r="C23" s="145">
        <f>'5_bevételek ÖNKORMÁNYZAT'!C23+'6_A_bevételek KÖH'!C22+'6_B_bevételek BVKI'!C23</f>
        <v>0</v>
      </c>
      <c r="D23" s="145">
        <f>'5_bevételek ÖNKORMÁNYZAT'!D23+'6_A_bevételek KÖH'!D22+'6_B_bevételek BVKI'!D23</f>
        <v>0</v>
      </c>
      <c r="E23" s="145"/>
      <c r="F23" s="145">
        <f t="shared" si="0"/>
        <v>0</v>
      </c>
      <c r="G23" s="358">
        <f>'5_bevételek ÖNKORMÁNYZAT'!G23+'6_A_bevételek KÖH'!G22+'6_B_bevételek BVKI'!G23</f>
        <v>0</v>
      </c>
    </row>
    <row r="24" spans="1:7" ht="15" customHeight="1">
      <c r="A24" s="4" t="s">
        <v>710</v>
      </c>
      <c r="B24" s="5" t="s">
        <v>435</v>
      </c>
      <c r="C24" s="145">
        <f>'5_bevételek ÖNKORMÁNYZAT'!C24+'6_A_bevételek KÖH'!C23+'6_B_bevételek BVKI'!C24</f>
        <v>0</v>
      </c>
      <c r="D24" s="145">
        <f>'5_bevételek ÖNKORMÁNYZAT'!D24+'6_A_bevételek KÖH'!D23+'6_B_bevételek BVKI'!D24</f>
        <v>0</v>
      </c>
      <c r="E24" s="145"/>
      <c r="F24" s="145">
        <f t="shared" si="0"/>
        <v>0</v>
      </c>
      <c r="G24" s="358">
        <f>'5_bevételek ÖNKORMÁNYZAT'!G24+'6_A_bevételek KÖH'!G23+'6_B_bevételek BVKI'!G24</f>
        <v>0</v>
      </c>
    </row>
    <row r="25" spans="1:7" ht="15" customHeight="1">
      <c r="A25" s="4" t="s">
        <v>711</v>
      </c>
      <c r="B25" s="5" t="s">
        <v>436</v>
      </c>
      <c r="C25" s="145">
        <f>'5_bevételek ÖNKORMÁNYZAT'!C25+'6_A_bevételek KÖH'!C24+'6_B_bevételek BVKI'!C25</f>
        <v>104000000</v>
      </c>
      <c r="D25" s="145">
        <f>'5_bevételek ÖNKORMÁNYZAT'!D25+'6_A_bevételek KÖH'!D24+'6_B_bevételek BVKI'!D25</f>
        <v>0</v>
      </c>
      <c r="E25" s="145"/>
      <c r="F25" s="145">
        <f t="shared" si="0"/>
        <v>104000000</v>
      </c>
      <c r="G25" s="358">
        <f>'5_bevételek ÖNKORMÁNYZAT'!G25+'6_A_bevételek KÖH'!G24+'6_B_bevételek BVKI'!G25</f>
        <v>104000000</v>
      </c>
    </row>
    <row r="26" spans="1:7" ht="15" customHeight="1">
      <c r="A26" s="4" t="s">
        <v>712</v>
      </c>
      <c r="B26" s="5" t="s">
        <v>438</v>
      </c>
      <c r="C26" s="145">
        <f>'5_bevételek ÖNKORMÁNYZAT'!C26+'6_A_bevételek KÖH'!C25+'6_B_bevételek BVKI'!C26</f>
        <v>81000000</v>
      </c>
      <c r="D26" s="145">
        <f>'5_bevételek ÖNKORMÁNYZAT'!D26+'6_A_bevételek KÖH'!D25+'6_B_bevételek BVKI'!D26</f>
        <v>0</v>
      </c>
      <c r="E26" s="145"/>
      <c r="F26" s="145">
        <f t="shared" si="0"/>
        <v>81000000</v>
      </c>
      <c r="G26" s="358">
        <f>'5_bevételek ÖNKORMÁNYZAT'!G26+'6_A_bevételek KÖH'!G25+'6_B_bevételek BVKI'!G26</f>
        <v>81000000</v>
      </c>
    </row>
    <row r="27" spans="1:7" ht="15" customHeight="1">
      <c r="A27" s="4" t="s">
        <v>713</v>
      </c>
      <c r="B27" s="5" t="s">
        <v>441</v>
      </c>
      <c r="C27" s="145">
        <f>'5_bevételek ÖNKORMÁNYZAT'!C27+'6_A_bevételek KÖH'!C26+'6_B_bevételek BVKI'!C27</f>
        <v>0</v>
      </c>
      <c r="D27" s="145">
        <f>'5_bevételek ÖNKORMÁNYZAT'!D27+'6_A_bevételek KÖH'!D26+'6_B_bevételek BVKI'!D27</f>
        <v>0</v>
      </c>
      <c r="E27" s="145"/>
      <c r="F27" s="145">
        <f t="shared" si="0"/>
        <v>0</v>
      </c>
      <c r="G27" s="358">
        <f>'5_bevételek ÖNKORMÁNYZAT'!G27+'6_A_bevételek KÖH'!G26+'6_B_bevételek BVKI'!G27</f>
        <v>0</v>
      </c>
    </row>
    <row r="28" spans="1:7" ht="15" customHeight="1">
      <c r="A28" s="4" t="s">
        <v>442</v>
      </c>
      <c r="B28" s="5" t="s">
        <v>443</v>
      </c>
      <c r="C28" s="145">
        <f>'5_bevételek ÖNKORMÁNYZAT'!C28+'6_A_bevételek KÖH'!C27+'6_B_bevételek BVKI'!C28</f>
        <v>0</v>
      </c>
      <c r="D28" s="145">
        <f>'5_bevételek ÖNKORMÁNYZAT'!D28+'6_A_bevételek KÖH'!D27+'6_B_bevételek BVKI'!D28</f>
        <v>0</v>
      </c>
      <c r="E28" s="145"/>
      <c r="F28" s="145">
        <f t="shared" si="0"/>
        <v>0</v>
      </c>
      <c r="G28" s="358">
        <f>'5_bevételek ÖNKORMÁNYZAT'!G28+'6_A_bevételek KÖH'!G27+'6_B_bevételek BVKI'!G28</f>
        <v>0</v>
      </c>
    </row>
    <row r="29" spans="1:7" ht="15" customHeight="1">
      <c r="A29" s="4" t="s">
        <v>714</v>
      </c>
      <c r="B29" s="5" t="s">
        <v>444</v>
      </c>
      <c r="C29" s="145">
        <f>'5_bevételek ÖNKORMÁNYZAT'!C29+'6_A_bevételek KÖH'!C28+'6_B_bevételek BVKI'!C29</f>
        <v>8500000</v>
      </c>
      <c r="D29" s="145">
        <f>'5_bevételek ÖNKORMÁNYZAT'!D29+'6_A_bevételek KÖH'!D28+'6_B_bevételek BVKI'!D29</f>
        <v>0</v>
      </c>
      <c r="E29" s="145"/>
      <c r="F29" s="145">
        <f t="shared" si="0"/>
        <v>8500000</v>
      </c>
      <c r="G29" s="358">
        <f>'5_bevételek ÖNKORMÁNYZAT'!G29+'6_A_bevételek KÖH'!G28+'6_B_bevételek BVKI'!G29</f>
        <v>8500000</v>
      </c>
    </row>
    <row r="30" spans="1:7" ht="15" customHeight="1">
      <c r="A30" s="4" t="s">
        <v>715</v>
      </c>
      <c r="B30" s="5" t="s">
        <v>449</v>
      </c>
      <c r="C30" s="145">
        <f>'5_bevételek ÖNKORMÁNYZAT'!C30+'6_A_bevételek KÖH'!C29+'6_B_bevételek BVKI'!C30</f>
        <v>41000000</v>
      </c>
      <c r="D30" s="145">
        <f>'5_bevételek ÖNKORMÁNYZAT'!D30+'6_A_bevételek KÖH'!D29+'6_B_bevételek BVKI'!D30</f>
        <v>0</v>
      </c>
      <c r="E30" s="145"/>
      <c r="F30" s="145">
        <f t="shared" si="0"/>
        <v>41000000</v>
      </c>
      <c r="G30" s="358">
        <f>'5_bevételek ÖNKORMÁNYZAT'!G30+'6_A_bevételek KÖH'!G29+'6_B_bevételek BVKI'!G30</f>
        <v>41000000</v>
      </c>
    </row>
    <row r="31" spans="1:7" ht="15" customHeight="1">
      <c r="A31" s="8" t="s">
        <v>743</v>
      </c>
      <c r="B31" s="9" t="s">
        <v>465</v>
      </c>
      <c r="C31" s="145">
        <f>'5_bevételek ÖNKORMÁNYZAT'!C31+'6_A_bevételek KÖH'!C30+'6_B_bevételek BVKI'!C31</f>
        <v>130500000</v>
      </c>
      <c r="D31" s="145">
        <f>'5_bevételek ÖNKORMÁNYZAT'!D31+'6_A_bevételek KÖH'!D30+'6_B_bevételek BVKI'!D31</f>
        <v>0</v>
      </c>
      <c r="E31" s="145">
        <f>SUM(E26:E30)</f>
        <v>0</v>
      </c>
      <c r="F31" s="145">
        <f t="shared" si="0"/>
        <v>130500000</v>
      </c>
      <c r="G31" s="358">
        <f>'5_bevételek ÖNKORMÁNYZAT'!G31+'6_A_bevételek KÖH'!G30+'6_B_bevételek BVKI'!G31</f>
        <v>130500000</v>
      </c>
    </row>
    <row r="32" spans="1:7" ht="15" customHeight="1">
      <c r="A32" s="4" t="s">
        <v>716</v>
      </c>
      <c r="B32" s="5" t="s">
        <v>466</v>
      </c>
      <c r="C32" s="145">
        <f>'5_bevételek ÖNKORMÁNYZAT'!C32+'6_A_bevételek KÖH'!C31+'6_B_bevételek BVKI'!C32</f>
        <v>1400000</v>
      </c>
      <c r="D32" s="145">
        <f>'5_bevételek ÖNKORMÁNYZAT'!D32+'6_A_bevételek KÖH'!D31+'6_B_bevételek BVKI'!D32</f>
        <v>0</v>
      </c>
      <c r="E32" s="145"/>
      <c r="F32" s="145">
        <f t="shared" si="0"/>
        <v>1400000</v>
      </c>
      <c r="G32" s="358">
        <f>'5_bevételek ÖNKORMÁNYZAT'!G32+'6_A_bevételek KÖH'!G31+'6_B_bevételek BVKI'!G32</f>
        <v>1400000</v>
      </c>
    </row>
    <row r="33" spans="1:7" s="211" customFormat="1" ht="15" customHeight="1">
      <c r="A33" s="45" t="s">
        <v>744</v>
      </c>
      <c r="B33" s="60" t="s">
        <v>467</v>
      </c>
      <c r="C33" s="117">
        <f>'5_bevételek ÖNKORMÁNYZAT'!C33+'6_A_bevételek KÖH'!C32+'6_B_bevételek BVKI'!C33</f>
        <v>235900000</v>
      </c>
      <c r="D33" s="117">
        <f>'5_bevételek ÖNKORMÁNYZAT'!D33+'6_A_bevételek KÖH'!D32+'6_B_bevételek BVKI'!D33</f>
        <v>0</v>
      </c>
      <c r="E33" s="298">
        <f>E32+E31+E25+E24+E23+E22</f>
        <v>0</v>
      </c>
      <c r="F33" s="117">
        <f t="shared" si="0"/>
        <v>235900000</v>
      </c>
      <c r="G33" s="363">
        <f>'5_bevételek ÖNKORMÁNYZAT'!G33+'6_A_bevételek KÖH'!G32+'6_B_bevételek BVKI'!G33</f>
        <v>235900000</v>
      </c>
    </row>
    <row r="34" spans="1:7" ht="15" customHeight="1">
      <c r="A34" s="15" t="s">
        <v>468</v>
      </c>
      <c r="B34" s="5" t="s">
        <v>469</v>
      </c>
      <c r="C34" s="145">
        <f>'5_bevételek ÖNKORMÁNYZAT'!C34+'6_A_bevételek KÖH'!C33+'6_B_bevételek BVKI'!C34</f>
        <v>0</v>
      </c>
      <c r="D34" s="145">
        <f>'5_bevételek ÖNKORMÁNYZAT'!D34+'6_A_bevételek KÖH'!D33+'6_B_bevételek BVKI'!D34</f>
        <v>0</v>
      </c>
      <c r="E34" s="145"/>
      <c r="F34" s="145">
        <f t="shared" si="0"/>
        <v>0</v>
      </c>
      <c r="G34" s="358">
        <f>'5_bevételek ÖNKORMÁNYZAT'!G34+'6_A_bevételek KÖH'!G33+'6_B_bevételek BVKI'!G34</f>
        <v>0</v>
      </c>
    </row>
    <row r="35" spans="1:7" ht="15" customHeight="1">
      <c r="A35" s="15" t="s">
        <v>717</v>
      </c>
      <c r="B35" s="5" t="s">
        <v>470</v>
      </c>
      <c r="C35" s="145">
        <f>'5_bevételek ÖNKORMÁNYZAT'!C35+'6_A_bevételek KÖH'!C34+'6_B_bevételek BVKI'!C35</f>
        <v>24780000</v>
      </c>
      <c r="D35" s="145">
        <f>'5_bevételek ÖNKORMÁNYZAT'!D35+'6_A_bevételek KÖH'!D34+'6_B_bevételek BVKI'!D35</f>
        <v>2569000</v>
      </c>
      <c r="E35" s="145"/>
      <c r="F35" s="145">
        <f t="shared" si="0"/>
        <v>27349000</v>
      </c>
      <c r="G35" s="358">
        <f>'5_bevételek ÖNKORMÁNYZAT'!G35+'6_A_bevételek KÖH'!G34+'6_B_bevételek BVKI'!G35</f>
        <v>36121000</v>
      </c>
    </row>
    <row r="36" spans="1:7" ht="15" customHeight="1">
      <c r="A36" s="15" t="s">
        <v>718</v>
      </c>
      <c r="B36" s="5" t="s">
        <v>473</v>
      </c>
      <c r="C36" s="145">
        <f>'5_bevételek ÖNKORMÁNYZAT'!C36+'6_A_bevételek KÖH'!C35+'6_B_bevételek BVKI'!C36</f>
        <v>3000000</v>
      </c>
      <c r="D36" s="145">
        <f>'5_bevételek ÖNKORMÁNYZAT'!D36+'6_A_bevételek KÖH'!D35+'6_B_bevételek BVKI'!D36</f>
        <v>0</v>
      </c>
      <c r="E36" s="145"/>
      <c r="F36" s="145">
        <f t="shared" si="0"/>
        <v>3000000</v>
      </c>
      <c r="G36" s="358">
        <f>'5_bevételek ÖNKORMÁNYZAT'!G36+'6_A_bevételek KÖH'!G35+'6_B_bevételek BVKI'!G36</f>
        <v>3008000</v>
      </c>
    </row>
    <row r="37" spans="1:7" ht="15" customHeight="1">
      <c r="A37" s="15" t="s">
        <v>719</v>
      </c>
      <c r="B37" s="5" t="s">
        <v>474</v>
      </c>
      <c r="C37" s="145">
        <f>'5_bevételek ÖNKORMÁNYZAT'!C37+'6_A_bevételek KÖH'!C36+'6_B_bevételek BVKI'!C37</f>
        <v>0</v>
      </c>
      <c r="D37" s="145">
        <f>'5_bevételek ÖNKORMÁNYZAT'!D37+'6_A_bevételek KÖH'!D36+'6_B_bevételek BVKI'!D37</f>
        <v>0</v>
      </c>
      <c r="E37" s="145"/>
      <c r="F37" s="145">
        <f t="shared" si="0"/>
        <v>0</v>
      </c>
      <c r="G37" s="358">
        <f>'5_bevételek ÖNKORMÁNYZAT'!G37+'6_A_bevételek KÖH'!G36+'6_B_bevételek BVKI'!G37</f>
        <v>0</v>
      </c>
    </row>
    <row r="38" spans="1:7" ht="15" customHeight="1">
      <c r="A38" s="15" t="s">
        <v>481</v>
      </c>
      <c r="B38" s="5" t="s">
        <v>482</v>
      </c>
      <c r="C38" s="145">
        <f>'5_bevételek ÖNKORMÁNYZAT'!C38+'6_A_bevételek KÖH'!C37+'6_B_bevételek BVKI'!C38</f>
        <v>5149000</v>
      </c>
      <c r="D38" s="145">
        <f>'5_bevételek ÖNKORMÁNYZAT'!D38+'6_A_bevételek KÖH'!D37+'6_B_bevételek BVKI'!D38</f>
        <v>0</v>
      </c>
      <c r="E38" s="145"/>
      <c r="F38" s="145">
        <f t="shared" si="0"/>
        <v>5149000</v>
      </c>
      <c r="G38" s="358">
        <f>'5_bevételek ÖNKORMÁNYZAT'!G38+'6_A_bevételek KÖH'!G37+'6_B_bevételek BVKI'!G38</f>
        <v>5149000</v>
      </c>
    </row>
    <row r="39" spans="1:7" ht="15" customHeight="1">
      <c r="A39" s="15" t="s">
        <v>483</v>
      </c>
      <c r="B39" s="5" t="s">
        <v>484</v>
      </c>
      <c r="C39" s="145">
        <f>'5_bevételek ÖNKORMÁNYZAT'!C39+'6_A_bevételek KÖH'!C38+'6_B_bevételek BVKI'!C39</f>
        <v>3036000</v>
      </c>
      <c r="D39" s="145">
        <f>'5_bevételek ÖNKORMÁNYZAT'!D39+'6_A_bevételek KÖH'!D38+'6_B_bevételek BVKI'!D39</f>
        <v>685590</v>
      </c>
      <c r="E39" s="145"/>
      <c r="F39" s="145">
        <f t="shared" si="0"/>
        <v>3721590</v>
      </c>
      <c r="G39" s="358">
        <f>'5_bevételek ÖNKORMÁNYZAT'!G39+'6_A_bevételek KÖH'!G38+'6_B_bevételek BVKI'!G39</f>
        <v>4007090</v>
      </c>
    </row>
    <row r="40" spans="1:7" ht="15" customHeight="1">
      <c r="A40" s="15" t="s">
        <v>485</v>
      </c>
      <c r="B40" s="5" t="s">
        <v>486</v>
      </c>
      <c r="C40" s="145">
        <f>'5_bevételek ÖNKORMÁNYZAT'!C40+'6_A_bevételek KÖH'!C39+'6_B_bevételek BVKI'!C40</f>
        <v>0</v>
      </c>
      <c r="D40" s="145">
        <f>'5_bevételek ÖNKORMÁNYZAT'!D40+'6_A_bevételek KÖH'!D39+'6_B_bevételek BVKI'!D40</f>
        <v>0</v>
      </c>
      <c r="E40" s="145"/>
      <c r="F40" s="145">
        <f t="shared" si="0"/>
        <v>0</v>
      </c>
      <c r="G40" s="358">
        <f>'5_bevételek ÖNKORMÁNYZAT'!G40+'6_A_bevételek KÖH'!G39+'6_B_bevételek BVKI'!G40</f>
        <v>0</v>
      </c>
    </row>
    <row r="41" spans="1:7" ht="15" customHeight="1">
      <c r="A41" s="15" t="s">
        <v>720</v>
      </c>
      <c r="B41" s="5" t="s">
        <v>487</v>
      </c>
      <c r="C41" s="145">
        <f>'5_bevételek ÖNKORMÁNYZAT'!C41+'6_A_bevételek KÖH'!C40+'6_B_bevételek BVKI'!C41</f>
        <v>0</v>
      </c>
      <c r="D41" s="145">
        <f>'5_bevételek ÖNKORMÁNYZAT'!D41+'6_A_bevételek KÖH'!D40+'6_B_bevételek BVKI'!D41</f>
        <v>500000</v>
      </c>
      <c r="E41" s="145"/>
      <c r="F41" s="145">
        <f t="shared" si="0"/>
        <v>500000</v>
      </c>
      <c r="G41" s="358">
        <f>'5_bevételek ÖNKORMÁNYZAT'!G41+'6_A_bevételek KÖH'!G40+'6_B_bevételek BVKI'!G41</f>
        <v>500000</v>
      </c>
    </row>
    <row r="42" spans="1:7" ht="15" customHeight="1">
      <c r="A42" s="15" t="s">
        <v>721</v>
      </c>
      <c r="B42" s="5" t="s">
        <v>489</v>
      </c>
      <c r="C42" s="145">
        <f>'5_bevételek ÖNKORMÁNYZAT'!C42+'6_A_bevételek KÖH'!C41+'6_B_bevételek BVKI'!C42</f>
        <v>0</v>
      </c>
      <c r="D42" s="145">
        <f>'5_bevételek ÖNKORMÁNYZAT'!D42+'6_A_bevételek KÖH'!D41+'6_B_bevételek BVKI'!D42</f>
        <v>0</v>
      </c>
      <c r="E42" s="145"/>
      <c r="F42" s="145">
        <f t="shared" si="0"/>
        <v>0</v>
      </c>
      <c r="G42" s="358">
        <f>'5_bevételek ÖNKORMÁNYZAT'!G42+'6_A_bevételek KÖH'!G41+'6_B_bevételek BVKI'!G42</f>
        <v>0</v>
      </c>
    </row>
    <row r="43" spans="1:7" ht="15" customHeight="1">
      <c r="A43" s="15" t="s">
        <v>722</v>
      </c>
      <c r="B43" s="5" t="s">
        <v>494</v>
      </c>
      <c r="C43" s="145">
        <f>'5_bevételek ÖNKORMÁNYZAT'!C43+'6_A_bevételek KÖH'!C42+'6_B_bevételek BVKI'!C43</f>
        <v>0</v>
      </c>
      <c r="D43" s="145">
        <f>'5_bevételek ÖNKORMÁNYZAT'!D43+'6_A_bevételek KÖH'!D42+'6_B_bevételek BVKI'!D43</f>
        <v>0</v>
      </c>
      <c r="E43" s="145"/>
      <c r="F43" s="145">
        <f t="shared" si="0"/>
        <v>0</v>
      </c>
      <c r="G43" s="358">
        <f>'5_bevételek ÖNKORMÁNYZAT'!G43+'6_A_bevételek KÖH'!G42+'6_B_bevételek BVKI'!G43</f>
        <v>0</v>
      </c>
    </row>
    <row r="44" spans="1:7" ht="15" customHeight="1">
      <c r="A44" s="59" t="s">
        <v>745</v>
      </c>
      <c r="B44" s="60" t="s">
        <v>498</v>
      </c>
      <c r="C44" s="117">
        <f>'5_bevételek ÖNKORMÁNYZAT'!C44+'6_A_bevételek KÖH'!C43+'6_B_bevételek BVKI'!C44</f>
        <v>35965000</v>
      </c>
      <c r="D44" s="117">
        <f>'5_bevételek ÖNKORMÁNYZAT'!D44+'6_A_bevételek KÖH'!D43+'6_B_bevételek BVKI'!D44</f>
        <v>3754590</v>
      </c>
      <c r="E44" s="117">
        <f>SUM(E34:E43)</f>
        <v>0</v>
      </c>
      <c r="F44" s="117">
        <f t="shared" si="0"/>
        <v>39719590</v>
      </c>
      <c r="G44" s="363">
        <f>'5_bevételek ÖNKORMÁNYZAT'!G44+'6_A_bevételek KÖH'!G43+'6_B_bevételek BVKI'!G44</f>
        <v>48785090</v>
      </c>
    </row>
    <row r="45" spans="1:7" ht="15" customHeight="1">
      <c r="A45" s="15" t="s">
        <v>510</v>
      </c>
      <c r="B45" s="5" t="s">
        <v>511</v>
      </c>
      <c r="C45" s="145">
        <f>'5_bevételek ÖNKORMÁNYZAT'!C45+'6_A_bevételek KÖH'!C44+'6_B_bevételek BVKI'!C45</f>
        <v>0</v>
      </c>
      <c r="D45" s="145">
        <f>'5_bevételek ÖNKORMÁNYZAT'!D45+'6_A_bevételek KÖH'!D44+'6_B_bevételek BVKI'!D45</f>
        <v>0</v>
      </c>
      <c r="E45" s="145"/>
      <c r="F45" s="145">
        <f t="shared" si="0"/>
        <v>0</v>
      </c>
      <c r="G45" s="358">
        <f>'5_bevételek ÖNKORMÁNYZAT'!G45+'6_A_bevételek KÖH'!G44+'6_B_bevételek BVKI'!G45</f>
        <v>0</v>
      </c>
    </row>
    <row r="46" spans="1:7" ht="15" customHeight="1">
      <c r="A46" s="4" t="s">
        <v>726</v>
      </c>
      <c r="B46" s="5" t="s">
        <v>512</v>
      </c>
      <c r="C46" s="145">
        <f>'5_bevételek ÖNKORMÁNYZAT'!C46+'6_A_bevételek KÖH'!C45+'6_B_bevételek BVKI'!C46</f>
        <v>3500000</v>
      </c>
      <c r="D46" s="145">
        <f>'5_bevételek ÖNKORMÁNYZAT'!D46+'6_A_bevételek KÖH'!D45+'6_B_bevételek BVKI'!D46</f>
        <v>0</v>
      </c>
      <c r="E46" s="145"/>
      <c r="F46" s="145">
        <f t="shared" si="0"/>
        <v>3500000</v>
      </c>
      <c r="G46" s="358">
        <f>'5_bevételek ÖNKORMÁNYZAT'!G46+'6_A_bevételek KÖH'!G45+'6_B_bevételek BVKI'!G46</f>
        <v>3500000</v>
      </c>
    </row>
    <row r="47" spans="1:7" ht="15" customHeight="1">
      <c r="A47" s="15" t="s">
        <v>727</v>
      </c>
      <c r="B47" s="5" t="s">
        <v>513</v>
      </c>
      <c r="C47" s="145">
        <f>'5_bevételek ÖNKORMÁNYZAT'!C47+'6_A_bevételek KÖH'!C46+'6_B_bevételek BVKI'!C47</f>
        <v>0</v>
      </c>
      <c r="D47" s="145">
        <f>'5_bevételek ÖNKORMÁNYZAT'!D47+'6_A_bevételek KÖH'!D46+'6_B_bevételek BVKI'!D47</f>
        <v>0</v>
      </c>
      <c r="E47" s="145"/>
      <c r="F47" s="145">
        <f t="shared" si="0"/>
        <v>0</v>
      </c>
      <c r="G47" s="358">
        <f>'5_bevételek ÖNKORMÁNYZAT'!G47+'6_A_bevételek KÖH'!G46+'6_B_bevételek BVKI'!G47</f>
        <v>500000</v>
      </c>
    </row>
    <row r="48" spans="1:7" ht="15" customHeight="1">
      <c r="A48" s="45" t="s">
        <v>747</v>
      </c>
      <c r="B48" s="60" t="s">
        <v>514</v>
      </c>
      <c r="C48" s="117">
        <f>'5_bevételek ÖNKORMÁNYZAT'!C48+'6_A_bevételek KÖH'!C47+'6_B_bevételek BVKI'!C48</f>
        <v>3500000</v>
      </c>
      <c r="D48" s="117">
        <f>'5_bevételek ÖNKORMÁNYZAT'!D48+'6_A_bevételek KÖH'!D47+'6_B_bevételek BVKI'!D48</f>
        <v>0</v>
      </c>
      <c r="E48" s="117">
        <f>SUM(E45:E47)</f>
        <v>0</v>
      </c>
      <c r="F48" s="117">
        <f t="shared" si="0"/>
        <v>3500000</v>
      </c>
      <c r="G48" s="363">
        <f>'5_bevételek ÖNKORMÁNYZAT'!G48+'6_A_bevételek KÖH'!G47+'6_B_bevételek BVKI'!G48</f>
        <v>4000000</v>
      </c>
    </row>
    <row r="49" spans="1:7" ht="15" customHeight="1">
      <c r="A49" s="76" t="s">
        <v>166</v>
      </c>
      <c r="B49" s="81"/>
      <c r="C49" s="292">
        <f>'5_bevételek ÖNKORMÁNYZAT'!C49+'6_A_bevételek KÖH'!C48+'6_B_bevételek BVKI'!C49</f>
        <v>497371115</v>
      </c>
      <c r="D49" s="292">
        <f>'5_bevételek ÖNKORMÁNYZAT'!D49+'6_A_bevételek KÖH'!D48+'6_B_bevételek BVKI'!D49</f>
        <v>3754590</v>
      </c>
      <c r="E49" s="292">
        <f>E48+E44+E33+E19</f>
        <v>0</v>
      </c>
      <c r="F49" s="292">
        <f t="shared" si="0"/>
        <v>501125705</v>
      </c>
      <c r="G49" s="364">
        <f>'5_bevételek ÖNKORMÁNYZAT'!G49+'6_A_bevételek KÖH'!G48+'6_B_bevételek BVKI'!G49</f>
        <v>545767749</v>
      </c>
    </row>
    <row r="50" spans="1:7" ht="15" customHeight="1">
      <c r="A50" s="4" t="s">
        <v>420</v>
      </c>
      <c r="B50" s="5" t="s">
        <v>421</v>
      </c>
      <c r="C50" s="145">
        <f>'5_bevételek ÖNKORMÁNYZAT'!C50+'6_A_bevételek KÖH'!C49+'6_B_bevételek BVKI'!C50</f>
        <v>0</v>
      </c>
      <c r="D50" s="145">
        <f>'5_bevételek ÖNKORMÁNYZAT'!D50+'6_A_bevételek KÖH'!D49+'6_B_bevételek BVKI'!D50</f>
        <v>0</v>
      </c>
      <c r="E50" s="145"/>
      <c r="F50" s="145">
        <f t="shared" si="0"/>
        <v>0</v>
      </c>
      <c r="G50" s="358">
        <f>'5_bevételek ÖNKORMÁNYZAT'!G50+'6_A_bevételek KÖH'!G49+'6_B_bevételek BVKI'!G50</f>
        <v>241000</v>
      </c>
    </row>
    <row r="51" spans="1:7" ht="15" customHeight="1">
      <c r="A51" s="4" t="s">
        <v>422</v>
      </c>
      <c r="B51" s="5" t="s">
        <v>423</v>
      </c>
      <c r="C51" s="145">
        <f>'5_bevételek ÖNKORMÁNYZAT'!C51+'6_A_bevételek KÖH'!C50+'6_B_bevételek BVKI'!C51</f>
        <v>0</v>
      </c>
      <c r="D51" s="145">
        <f>'5_bevételek ÖNKORMÁNYZAT'!D51+'6_A_bevételek KÖH'!D50+'6_B_bevételek BVKI'!D51</f>
        <v>0</v>
      </c>
      <c r="E51" s="145"/>
      <c r="F51" s="145">
        <f t="shared" si="0"/>
        <v>0</v>
      </c>
      <c r="G51" s="358">
        <f>'5_bevételek ÖNKORMÁNYZAT'!G51+'6_A_bevételek KÖH'!G50+'6_B_bevételek BVKI'!G51</f>
        <v>0</v>
      </c>
    </row>
    <row r="52" spans="1:7" ht="15" customHeight="1">
      <c r="A52" s="4" t="s">
        <v>704</v>
      </c>
      <c r="B52" s="5" t="s">
        <v>424</v>
      </c>
      <c r="C52" s="145">
        <f>'5_bevételek ÖNKORMÁNYZAT'!C52+'6_A_bevételek KÖH'!C51+'6_B_bevételek BVKI'!C52</f>
        <v>0</v>
      </c>
      <c r="D52" s="145">
        <f>'5_bevételek ÖNKORMÁNYZAT'!D52+'6_A_bevételek KÖH'!D51+'6_B_bevételek BVKI'!D52</f>
        <v>0</v>
      </c>
      <c r="E52" s="145"/>
      <c r="F52" s="145">
        <f t="shared" si="0"/>
        <v>0</v>
      </c>
      <c r="G52" s="358">
        <f>'5_bevételek ÖNKORMÁNYZAT'!G52+'6_A_bevételek KÖH'!G51+'6_B_bevételek BVKI'!G52</f>
        <v>0</v>
      </c>
    </row>
    <row r="53" spans="1:7" ht="15" customHeight="1">
      <c r="A53" s="4" t="s">
        <v>705</v>
      </c>
      <c r="B53" s="5" t="s">
        <v>425</v>
      </c>
      <c r="C53" s="145">
        <f>'5_bevételek ÖNKORMÁNYZAT'!C53+'6_A_bevételek KÖH'!C52+'6_B_bevételek BVKI'!C53</f>
        <v>0</v>
      </c>
      <c r="D53" s="145">
        <f>'5_bevételek ÖNKORMÁNYZAT'!D53+'6_A_bevételek KÖH'!D52+'6_B_bevételek BVKI'!D53</f>
        <v>0</v>
      </c>
      <c r="E53" s="145"/>
      <c r="F53" s="145">
        <f t="shared" si="0"/>
        <v>0</v>
      </c>
      <c r="G53" s="358">
        <f>'5_bevételek ÖNKORMÁNYZAT'!G53+'6_A_bevételek KÖH'!G52+'6_B_bevételek BVKI'!G53</f>
        <v>0</v>
      </c>
    </row>
    <row r="54" spans="1:7" ht="15" customHeight="1">
      <c r="A54" s="4" t="s">
        <v>706</v>
      </c>
      <c r="B54" s="5" t="s">
        <v>426</v>
      </c>
      <c r="C54" s="145">
        <f>'5_bevételek ÖNKORMÁNYZAT'!C54+'6_A_bevételek KÖH'!C53+'6_B_bevételek BVKI'!C54</f>
        <v>0</v>
      </c>
      <c r="D54" s="145">
        <f>'5_bevételek ÖNKORMÁNYZAT'!D54+'6_A_bevételek KÖH'!D53+'6_B_bevételek BVKI'!D54</f>
        <v>0</v>
      </c>
      <c r="E54" s="145"/>
      <c r="F54" s="145">
        <f t="shared" si="0"/>
        <v>0</v>
      </c>
      <c r="G54" s="358">
        <f>'5_bevételek ÖNKORMÁNYZAT'!G54+'6_A_bevételek KÖH'!G53+'6_B_bevételek BVKI'!G54</f>
        <v>800517346</v>
      </c>
    </row>
    <row r="55" spans="1:7" ht="15" customHeight="1">
      <c r="A55" s="45" t="s">
        <v>741</v>
      </c>
      <c r="B55" s="60" t="s">
        <v>427</v>
      </c>
      <c r="C55" s="117">
        <f>'5_bevételek ÖNKORMÁNYZAT'!C55+'6_A_bevételek KÖH'!C54+'6_B_bevételek BVKI'!C55</f>
        <v>0</v>
      </c>
      <c r="D55" s="117">
        <f>'5_bevételek ÖNKORMÁNYZAT'!D55+'6_A_bevételek KÖH'!D54+'6_B_bevételek BVKI'!D55</f>
        <v>0</v>
      </c>
      <c r="E55" s="117">
        <f>SUM(E50:E54)</f>
        <v>0</v>
      </c>
      <c r="F55" s="117">
        <f t="shared" si="0"/>
        <v>0</v>
      </c>
      <c r="G55" s="358">
        <f>'5_bevételek ÖNKORMÁNYZAT'!G55+'6_A_bevételek KÖH'!G54+'6_B_bevételek BVKI'!G55</f>
        <v>800758346</v>
      </c>
    </row>
    <row r="56" spans="1:7" ht="15" customHeight="1">
      <c r="A56" s="15" t="s">
        <v>723</v>
      </c>
      <c r="B56" s="5" t="s">
        <v>499</v>
      </c>
      <c r="C56" s="145">
        <f>'5_bevételek ÖNKORMÁNYZAT'!C56+'6_A_bevételek KÖH'!C55+'6_B_bevételek BVKI'!C56</f>
        <v>0</v>
      </c>
      <c r="D56" s="145">
        <f>'5_bevételek ÖNKORMÁNYZAT'!D56+'6_A_bevételek KÖH'!D55+'6_B_bevételek BVKI'!D56</f>
        <v>0</v>
      </c>
      <c r="E56" s="145"/>
      <c r="F56" s="145">
        <f t="shared" si="0"/>
        <v>0</v>
      </c>
      <c r="G56" s="358">
        <f>'5_bevételek ÖNKORMÁNYZAT'!G56+'6_A_bevételek KÖH'!G55+'6_B_bevételek BVKI'!G56</f>
        <v>0</v>
      </c>
    </row>
    <row r="57" spans="1:7" ht="15" customHeight="1">
      <c r="A57" s="15" t="s">
        <v>724</v>
      </c>
      <c r="B57" s="5" t="s">
        <v>501</v>
      </c>
      <c r="C57" s="145">
        <f>'5_bevételek ÖNKORMÁNYZAT'!C57+'6_A_bevételek KÖH'!C56+'6_B_bevételek BVKI'!C57</f>
        <v>0</v>
      </c>
      <c r="D57" s="145">
        <f>'5_bevételek ÖNKORMÁNYZAT'!D57+'6_A_bevételek KÖH'!D56+'6_B_bevételek BVKI'!D57</f>
        <v>14659540</v>
      </c>
      <c r="E57" s="145"/>
      <c r="F57" s="145">
        <f t="shared" si="0"/>
        <v>14659540</v>
      </c>
      <c r="G57" s="358">
        <f>'5_bevételek ÖNKORMÁNYZAT'!G57+'6_A_bevételek KÖH'!G56+'6_B_bevételek BVKI'!G57</f>
        <v>14659540</v>
      </c>
    </row>
    <row r="58" spans="1:7" ht="15" customHeight="1">
      <c r="A58" s="15" t="s">
        <v>503</v>
      </c>
      <c r="B58" s="5" t="s">
        <v>504</v>
      </c>
      <c r="C58" s="145">
        <f>'5_bevételek ÖNKORMÁNYZAT'!C58+'6_A_bevételek KÖH'!C57+'6_B_bevételek BVKI'!C58</f>
        <v>0</v>
      </c>
      <c r="D58" s="145">
        <f>'5_bevételek ÖNKORMÁNYZAT'!D58+'6_A_bevételek KÖH'!D57+'6_B_bevételek BVKI'!D58</f>
        <v>0</v>
      </c>
      <c r="E58" s="145"/>
      <c r="F58" s="145">
        <f t="shared" si="0"/>
        <v>0</v>
      </c>
      <c r="G58" s="358">
        <f>'5_bevételek ÖNKORMÁNYZAT'!G58+'6_A_bevételek KÖH'!G57+'6_B_bevételek BVKI'!G58</f>
        <v>0</v>
      </c>
    </row>
    <row r="59" spans="1:7" ht="15" customHeight="1">
      <c r="A59" s="15" t="s">
        <v>725</v>
      </c>
      <c r="B59" s="5" t="s">
        <v>505</v>
      </c>
      <c r="C59" s="145">
        <f>'5_bevételek ÖNKORMÁNYZAT'!C59+'6_A_bevételek KÖH'!C58+'6_B_bevételek BVKI'!C59</f>
        <v>0</v>
      </c>
      <c r="D59" s="145">
        <f>'5_bevételek ÖNKORMÁNYZAT'!D59+'6_A_bevételek KÖH'!D58+'6_B_bevételek BVKI'!D59</f>
        <v>0</v>
      </c>
      <c r="E59" s="145"/>
      <c r="F59" s="145">
        <f t="shared" si="0"/>
        <v>0</v>
      </c>
      <c r="G59" s="358">
        <f>'5_bevételek ÖNKORMÁNYZAT'!G59+'6_A_bevételek KÖH'!G58+'6_B_bevételek BVKI'!G59</f>
        <v>0</v>
      </c>
    </row>
    <row r="60" spans="1:7" ht="15" customHeight="1">
      <c r="A60" s="15" t="s">
        <v>507</v>
      </c>
      <c r="B60" s="5" t="s">
        <v>508</v>
      </c>
      <c r="C60" s="145">
        <f>'5_bevételek ÖNKORMÁNYZAT'!C60+'6_A_bevételek KÖH'!C59+'6_B_bevételek BVKI'!C60</f>
        <v>0</v>
      </c>
      <c r="D60" s="145">
        <f>'5_bevételek ÖNKORMÁNYZAT'!D60+'6_A_bevételek KÖH'!D59+'6_B_bevételek BVKI'!D60</f>
        <v>0</v>
      </c>
      <c r="E60" s="145"/>
      <c r="F60" s="145">
        <f t="shared" si="0"/>
        <v>0</v>
      </c>
      <c r="G60" s="358">
        <f>'5_bevételek ÖNKORMÁNYZAT'!G60+'6_A_bevételek KÖH'!G59+'6_B_bevételek BVKI'!G60</f>
        <v>0</v>
      </c>
    </row>
    <row r="61" spans="1:7" ht="15" customHeight="1">
      <c r="A61" s="45" t="s">
        <v>746</v>
      </c>
      <c r="B61" s="60" t="s">
        <v>509</v>
      </c>
      <c r="C61" s="117">
        <f>'5_bevételek ÖNKORMÁNYZAT'!C61+'6_A_bevételek KÖH'!C60+'6_B_bevételek BVKI'!C61</f>
        <v>0</v>
      </c>
      <c r="D61" s="117">
        <f>'5_bevételek ÖNKORMÁNYZAT'!D61+'6_A_bevételek KÖH'!D60+'6_B_bevételek BVKI'!D61</f>
        <v>14659540</v>
      </c>
      <c r="E61" s="117">
        <f>SUM(E56:E60)</f>
        <v>0</v>
      </c>
      <c r="F61" s="117">
        <f t="shared" si="0"/>
        <v>14659540</v>
      </c>
      <c r="G61" s="363">
        <f>'5_bevételek ÖNKORMÁNYZAT'!G61+'6_A_bevételek KÖH'!G60+'6_B_bevételek BVKI'!G61</f>
        <v>14659540</v>
      </c>
    </row>
    <row r="62" spans="1:7" ht="15" customHeight="1">
      <c r="A62" s="15" t="s">
        <v>515</v>
      </c>
      <c r="B62" s="5" t="s">
        <v>516</v>
      </c>
      <c r="C62" s="145">
        <f>'5_bevételek ÖNKORMÁNYZAT'!C62+'6_A_bevételek KÖH'!C61+'6_B_bevételek BVKI'!C62</f>
        <v>0</v>
      </c>
      <c r="D62" s="145">
        <f>'5_bevételek ÖNKORMÁNYZAT'!D62+'6_A_bevételek KÖH'!D61+'6_B_bevételek BVKI'!D62</f>
        <v>0</v>
      </c>
      <c r="E62" s="145"/>
      <c r="F62" s="145">
        <f t="shared" si="0"/>
        <v>0</v>
      </c>
      <c r="G62" s="358">
        <f>'5_bevételek ÖNKORMÁNYZAT'!G62+'6_A_bevételek KÖH'!G61+'6_B_bevételek BVKI'!G62</f>
        <v>0</v>
      </c>
    </row>
    <row r="63" spans="1:7" ht="15" customHeight="1">
      <c r="A63" s="4" t="s">
        <v>728</v>
      </c>
      <c r="B63" s="5" t="s">
        <v>517</v>
      </c>
      <c r="C63" s="145">
        <f>'5_bevételek ÖNKORMÁNYZAT'!C63+'6_A_bevételek KÖH'!C62+'6_B_bevételek BVKI'!C63</f>
        <v>0</v>
      </c>
      <c r="D63" s="145">
        <f>'5_bevételek ÖNKORMÁNYZAT'!D63+'6_A_bevételek KÖH'!D62+'6_B_bevételek BVKI'!D63</f>
        <v>1183000</v>
      </c>
      <c r="E63" s="145"/>
      <c r="F63" s="145">
        <f t="shared" si="0"/>
        <v>1183000</v>
      </c>
      <c r="G63" s="358">
        <f>'5_bevételek ÖNKORMÁNYZAT'!G63+'6_A_bevételek KÖH'!G62+'6_B_bevételek BVKI'!G63</f>
        <v>1183000</v>
      </c>
    </row>
    <row r="64" spans="1:7" ht="15" customHeight="1">
      <c r="A64" s="15" t="s">
        <v>729</v>
      </c>
      <c r="B64" s="5" t="s">
        <v>518</v>
      </c>
      <c r="C64" s="145">
        <f>'5_bevételek ÖNKORMÁNYZAT'!C64+'6_A_bevételek KÖH'!C63+'6_B_bevételek BVKI'!C64</f>
        <v>0</v>
      </c>
      <c r="D64" s="145">
        <f>'5_bevételek ÖNKORMÁNYZAT'!D64+'6_A_bevételek KÖH'!D63+'6_B_bevételek BVKI'!D64</f>
        <v>707500</v>
      </c>
      <c r="E64" s="145"/>
      <c r="F64" s="145">
        <f t="shared" si="0"/>
        <v>707500</v>
      </c>
      <c r="G64" s="358">
        <f>'5_bevételek ÖNKORMÁNYZAT'!G64+'6_A_bevételek KÖH'!G63+'6_B_bevételek BVKI'!G64</f>
        <v>707500</v>
      </c>
    </row>
    <row r="65" spans="1:7" ht="15" customHeight="1">
      <c r="A65" s="45" t="s">
        <v>749</v>
      </c>
      <c r="B65" s="60" t="s">
        <v>519</v>
      </c>
      <c r="C65" s="298">
        <f>'5_bevételek ÖNKORMÁNYZAT'!C65+'6_A_bevételek KÖH'!C64+'6_B_bevételek BVKI'!C65</f>
        <v>0</v>
      </c>
      <c r="D65" s="298">
        <f>'5_bevételek ÖNKORMÁNYZAT'!D65+'6_A_bevételek KÖH'!D64+'6_B_bevételek BVKI'!D65</f>
        <v>1890500</v>
      </c>
      <c r="E65" s="298">
        <f>SUM(E62:E64)</f>
        <v>0</v>
      </c>
      <c r="F65" s="298">
        <f t="shared" si="0"/>
        <v>1890500</v>
      </c>
      <c r="G65" s="363">
        <f>'5_bevételek ÖNKORMÁNYZAT'!G65+'6_A_bevételek KÖH'!G64+'6_B_bevételek BVKI'!G65</f>
        <v>1890500</v>
      </c>
    </row>
    <row r="66" spans="1:7" ht="15" customHeight="1">
      <c r="A66" s="76" t="s">
        <v>167</v>
      </c>
      <c r="B66" s="81"/>
      <c r="C66" s="231">
        <f>'5_bevételek ÖNKORMÁNYZAT'!C66+'6_A_bevételek KÖH'!C65+'6_B_bevételek BVKI'!C66</f>
        <v>0</v>
      </c>
      <c r="D66" s="231">
        <f>'5_bevételek ÖNKORMÁNYZAT'!D66+'6_A_bevételek KÖH'!D65+'6_B_bevételek BVKI'!D66</f>
        <v>16550040</v>
      </c>
      <c r="E66" s="292">
        <f>E65+E61+E55</f>
        <v>0</v>
      </c>
      <c r="F66" s="231">
        <f t="shared" si="0"/>
        <v>16550040</v>
      </c>
      <c r="G66" s="359">
        <f>'5_bevételek ÖNKORMÁNYZAT'!G66+'6_A_bevételek KÖH'!G65+'6_B_bevételek BVKI'!G66</f>
        <v>817308386</v>
      </c>
    </row>
    <row r="67" spans="1:7" ht="15.75">
      <c r="A67" s="24" t="s">
        <v>748</v>
      </c>
      <c r="B67" s="147" t="s">
        <v>520</v>
      </c>
      <c r="C67" s="297">
        <f>'5_bevételek ÖNKORMÁNYZAT'!C67+'6_A_bevételek KÖH'!C66+'6_B_bevételek BVKI'!C67</f>
        <v>497371115</v>
      </c>
      <c r="D67" s="297">
        <f>'5_bevételek ÖNKORMÁNYZAT'!D67+'6_A_bevételek KÖH'!D66+'6_B_bevételek BVKI'!D67</f>
        <v>20304630</v>
      </c>
      <c r="E67" s="299">
        <f>E65+E61+E55+E48+E44+E33+E19</f>
        <v>0</v>
      </c>
      <c r="F67" s="297">
        <f t="shared" si="0"/>
        <v>517675745</v>
      </c>
      <c r="G67" s="365">
        <f>'5_bevételek ÖNKORMÁNYZAT'!G67+'6_A_bevételek KÖH'!G66+'6_B_bevételek BVKI'!G67</f>
        <v>1363076135</v>
      </c>
    </row>
    <row r="68" spans="1:7" ht="15.75">
      <c r="A68" s="220" t="s">
        <v>168</v>
      </c>
      <c r="B68" s="108"/>
      <c r="C68" s="145">
        <f>'5_bevételek ÖNKORMÁNYZAT'!C68+'6_A_bevételek KÖH'!C67+'6_B_bevételek BVKI'!C68</f>
        <v>0</v>
      </c>
      <c r="D68" s="145">
        <f>'5_bevételek ÖNKORMÁNYZAT'!D68+'6_A_bevételek KÖH'!D67+'6_B_bevételek BVKI'!D68</f>
        <v>0</v>
      </c>
      <c r="E68" s="145"/>
      <c r="F68" s="145">
        <f t="shared" si="0"/>
        <v>0</v>
      </c>
      <c r="G68" s="358">
        <f>'5_bevételek ÖNKORMÁNYZAT'!G68+'6_A_bevételek KÖH'!G67+'6_B_bevételek BVKI'!G68</f>
        <v>0</v>
      </c>
    </row>
    <row r="69" spans="1:7" ht="15.75">
      <c r="A69" s="220" t="s">
        <v>169</v>
      </c>
      <c r="B69" s="108"/>
      <c r="C69" s="145">
        <f>'5_bevételek ÖNKORMÁNYZAT'!C69+'6_A_bevételek KÖH'!C68+'6_B_bevételek BVKI'!C69</f>
        <v>0</v>
      </c>
      <c r="D69" s="145">
        <f>'5_bevételek ÖNKORMÁNYZAT'!D69+'6_A_bevételek KÖH'!D68+'6_B_bevételek BVKI'!D69</f>
        <v>0</v>
      </c>
      <c r="E69" s="145"/>
      <c r="F69" s="145">
        <f t="shared" si="0"/>
        <v>0</v>
      </c>
      <c r="G69" s="358">
        <f>'5_bevételek ÖNKORMÁNYZAT'!G69+'6_A_bevételek KÖH'!G68+'6_B_bevételek BVKI'!G69</f>
        <v>0</v>
      </c>
    </row>
    <row r="70" spans="1:7" ht="15">
      <c r="A70" s="43" t="s">
        <v>730</v>
      </c>
      <c r="B70" s="4" t="s">
        <v>521</v>
      </c>
      <c r="C70" s="145">
        <f>'5_bevételek ÖNKORMÁNYZAT'!C70+'6_A_bevételek KÖH'!C69+'6_B_bevételek BVKI'!C70</f>
        <v>0</v>
      </c>
      <c r="D70" s="145">
        <f>'5_bevételek ÖNKORMÁNYZAT'!D70+'6_A_bevételek KÖH'!D69+'6_B_bevételek BVKI'!D70</f>
        <v>0</v>
      </c>
      <c r="E70" s="145"/>
      <c r="F70" s="145">
        <f t="shared" si="0"/>
        <v>0</v>
      </c>
      <c r="G70" s="358">
        <f>'5_bevételek ÖNKORMÁNYZAT'!G70+'6_A_bevételek KÖH'!G69+'6_B_bevételek BVKI'!G70</f>
        <v>0</v>
      </c>
    </row>
    <row r="71" spans="1:7" ht="15">
      <c r="A71" s="15" t="s">
        <v>522</v>
      </c>
      <c r="B71" s="4" t="s">
        <v>523</v>
      </c>
      <c r="C71" s="145">
        <f>'5_bevételek ÖNKORMÁNYZAT'!C71+'6_A_bevételek KÖH'!C70+'6_B_bevételek BVKI'!C71</f>
        <v>0</v>
      </c>
      <c r="D71" s="145">
        <f>'5_bevételek ÖNKORMÁNYZAT'!D71+'6_A_bevételek KÖH'!D70+'6_B_bevételek BVKI'!D71</f>
        <v>0</v>
      </c>
      <c r="E71" s="145"/>
      <c r="F71" s="145">
        <f t="shared" si="0"/>
        <v>0</v>
      </c>
      <c r="G71" s="358">
        <f>'5_bevételek ÖNKORMÁNYZAT'!G71+'6_A_bevételek KÖH'!G70+'6_B_bevételek BVKI'!G71</f>
        <v>0</v>
      </c>
    </row>
    <row r="72" spans="1:7" ht="15">
      <c r="A72" s="43" t="s">
        <v>731</v>
      </c>
      <c r="B72" s="4" t="s">
        <v>524</v>
      </c>
      <c r="C72" s="145">
        <f>'5_bevételek ÖNKORMÁNYZAT'!C72+'6_A_bevételek KÖH'!C71+'6_B_bevételek BVKI'!C72</f>
        <v>0</v>
      </c>
      <c r="D72" s="145">
        <f>'5_bevételek ÖNKORMÁNYZAT'!D72+'6_A_bevételek KÖH'!D71+'6_B_bevételek BVKI'!D72</f>
        <v>0</v>
      </c>
      <c r="E72" s="145"/>
      <c r="F72" s="145">
        <f aca="true" t="shared" si="1" ref="F72:F97">SUM(C72:E72)</f>
        <v>0</v>
      </c>
      <c r="G72" s="358">
        <f>'5_bevételek ÖNKORMÁNYZAT'!G72+'6_A_bevételek KÖH'!G71+'6_B_bevételek BVKI'!G72</f>
        <v>0</v>
      </c>
    </row>
    <row r="73" spans="1:7" ht="15">
      <c r="A73" s="18" t="s">
        <v>750</v>
      </c>
      <c r="B73" s="8" t="s">
        <v>525</v>
      </c>
      <c r="C73" s="145">
        <f>'5_bevételek ÖNKORMÁNYZAT'!C73+'6_A_bevételek KÖH'!C72+'6_B_bevételek BVKI'!C73</f>
        <v>0</v>
      </c>
      <c r="D73" s="145">
        <f>'5_bevételek ÖNKORMÁNYZAT'!D73+'6_A_bevételek KÖH'!D72+'6_B_bevételek BVKI'!D73</f>
        <v>0</v>
      </c>
      <c r="E73" s="145">
        <f>SUM(E70:E72)</f>
        <v>0</v>
      </c>
      <c r="F73" s="145">
        <f t="shared" si="1"/>
        <v>0</v>
      </c>
      <c r="G73" s="358">
        <f>'5_bevételek ÖNKORMÁNYZAT'!G73+'6_A_bevételek KÖH'!G72+'6_B_bevételek BVKI'!G73</f>
        <v>0</v>
      </c>
    </row>
    <row r="74" spans="1:7" ht="15">
      <c r="A74" s="15" t="s">
        <v>732</v>
      </c>
      <c r="B74" s="4" t="s">
        <v>526</v>
      </c>
      <c r="C74" s="145">
        <f>'5_bevételek ÖNKORMÁNYZAT'!C74+'6_A_bevételek KÖH'!C73+'6_B_bevételek BVKI'!C74</f>
        <v>0</v>
      </c>
      <c r="D74" s="145">
        <f>'5_bevételek ÖNKORMÁNYZAT'!D74+'6_A_bevételek KÖH'!D73+'6_B_bevételek BVKI'!D74</f>
        <v>0</v>
      </c>
      <c r="E74" s="145"/>
      <c r="F74" s="145">
        <f t="shared" si="1"/>
        <v>0</v>
      </c>
      <c r="G74" s="358">
        <f>'5_bevételek ÖNKORMÁNYZAT'!G74+'6_A_bevételek KÖH'!G73+'6_B_bevételek BVKI'!G74</f>
        <v>0</v>
      </c>
    </row>
    <row r="75" spans="1:7" ht="15">
      <c r="A75" s="43" t="s">
        <v>527</v>
      </c>
      <c r="B75" s="4" t="s">
        <v>528</v>
      </c>
      <c r="C75" s="145">
        <f>'5_bevételek ÖNKORMÁNYZAT'!C75+'6_A_bevételek KÖH'!C74+'6_B_bevételek BVKI'!C75</f>
        <v>0</v>
      </c>
      <c r="D75" s="145">
        <f>'5_bevételek ÖNKORMÁNYZAT'!D75+'6_A_bevételek KÖH'!D74+'6_B_bevételek BVKI'!D75</f>
        <v>0</v>
      </c>
      <c r="E75" s="145"/>
      <c r="F75" s="145">
        <f t="shared" si="1"/>
        <v>0</v>
      </c>
      <c r="G75" s="358">
        <f>'5_bevételek ÖNKORMÁNYZAT'!G75+'6_A_bevételek KÖH'!G74+'6_B_bevételek BVKI'!G75</f>
        <v>0</v>
      </c>
    </row>
    <row r="76" spans="1:7" ht="15">
      <c r="A76" s="15" t="s">
        <v>733</v>
      </c>
      <c r="B76" s="4" t="s">
        <v>529</v>
      </c>
      <c r="C76" s="145">
        <f>'5_bevételek ÖNKORMÁNYZAT'!C76+'6_A_bevételek KÖH'!C75+'6_B_bevételek BVKI'!C76</f>
        <v>0</v>
      </c>
      <c r="D76" s="145">
        <f>'5_bevételek ÖNKORMÁNYZAT'!D76+'6_A_bevételek KÖH'!D75+'6_B_bevételek BVKI'!D76</f>
        <v>0</v>
      </c>
      <c r="E76" s="145"/>
      <c r="F76" s="145">
        <f t="shared" si="1"/>
        <v>0</v>
      </c>
      <c r="G76" s="358">
        <f>'5_bevételek ÖNKORMÁNYZAT'!G76+'6_A_bevételek KÖH'!G75+'6_B_bevételek BVKI'!G76</f>
        <v>0</v>
      </c>
    </row>
    <row r="77" spans="1:7" ht="15">
      <c r="A77" s="43" t="s">
        <v>530</v>
      </c>
      <c r="B77" s="4" t="s">
        <v>531</v>
      </c>
      <c r="C77" s="145">
        <f>'5_bevételek ÖNKORMÁNYZAT'!C77+'6_A_bevételek KÖH'!C76+'6_B_bevételek BVKI'!C77</f>
        <v>0</v>
      </c>
      <c r="D77" s="145">
        <f>'5_bevételek ÖNKORMÁNYZAT'!D77+'6_A_bevételek KÖH'!D76+'6_B_bevételek BVKI'!D77</f>
        <v>0</v>
      </c>
      <c r="E77" s="145"/>
      <c r="F77" s="145">
        <f t="shared" si="1"/>
        <v>0</v>
      </c>
      <c r="G77" s="358">
        <f>'5_bevételek ÖNKORMÁNYZAT'!G77+'6_A_bevételek KÖH'!G76+'6_B_bevételek BVKI'!G77</f>
        <v>0</v>
      </c>
    </row>
    <row r="78" spans="1:7" ht="15">
      <c r="A78" s="16" t="s">
        <v>751</v>
      </c>
      <c r="B78" s="8" t="s">
        <v>532</v>
      </c>
      <c r="C78" s="145">
        <f>'5_bevételek ÖNKORMÁNYZAT'!C78+'6_A_bevételek KÖH'!C77+'6_B_bevételek BVKI'!C78</f>
        <v>0</v>
      </c>
      <c r="D78" s="145">
        <f>'5_bevételek ÖNKORMÁNYZAT'!D78+'6_A_bevételek KÖH'!D77+'6_B_bevételek BVKI'!D78</f>
        <v>0</v>
      </c>
      <c r="E78" s="145">
        <f>SUM(E74:E77)</f>
        <v>0</v>
      </c>
      <c r="F78" s="145">
        <f t="shared" si="1"/>
        <v>0</v>
      </c>
      <c r="G78" s="358">
        <f>'5_bevételek ÖNKORMÁNYZAT'!G78+'6_A_bevételek KÖH'!G77+'6_B_bevételek BVKI'!G78</f>
        <v>0</v>
      </c>
    </row>
    <row r="79" spans="1:7" ht="15">
      <c r="A79" s="4" t="s">
        <v>76</v>
      </c>
      <c r="B79" s="4" t="s">
        <v>533</v>
      </c>
      <c r="C79" s="145">
        <f>'5_bevételek ÖNKORMÁNYZAT'!C79+'6_A_bevételek KÖH'!C78+'6_B_bevételek BVKI'!C79</f>
        <v>16043509</v>
      </c>
      <c r="D79" s="145">
        <f>'5_bevételek ÖNKORMÁNYZAT'!D79+'6_A_bevételek KÖH'!D78+'6_B_bevételek BVKI'!D79</f>
        <v>0</v>
      </c>
      <c r="E79" s="145"/>
      <c r="F79" s="145">
        <f t="shared" si="1"/>
        <v>16043509</v>
      </c>
      <c r="G79" s="358">
        <f>'5_bevételek ÖNKORMÁNYZAT'!G79+'6_A_bevételek KÖH'!G78+'6_B_bevételek BVKI'!G79</f>
        <v>47507547</v>
      </c>
    </row>
    <row r="80" spans="1:7" ht="15">
      <c r="A80" s="4" t="s">
        <v>77</v>
      </c>
      <c r="B80" s="4" t="s">
        <v>533</v>
      </c>
      <c r="C80" s="145">
        <f>'5_bevételek ÖNKORMÁNYZAT'!C80+'6_A_bevételek KÖH'!C79+'6_B_bevételek BVKI'!C80</f>
        <v>779850396</v>
      </c>
      <c r="D80" s="145">
        <f>'5_bevételek ÖNKORMÁNYZAT'!D80+'6_A_bevételek KÖH'!D79+'6_B_bevételek BVKI'!D80</f>
        <v>0</v>
      </c>
      <c r="E80" s="145"/>
      <c r="F80" s="145">
        <f t="shared" si="1"/>
        <v>779850396</v>
      </c>
      <c r="G80" s="358">
        <f>'5_bevételek ÖNKORMÁNYZAT'!G80+'6_A_bevételek KÖH'!G79+'6_B_bevételek BVKI'!G80</f>
        <v>908030557</v>
      </c>
    </row>
    <row r="81" spans="1:7" ht="15">
      <c r="A81" s="4" t="s">
        <v>74</v>
      </c>
      <c r="B81" s="4" t="s">
        <v>534</v>
      </c>
      <c r="C81" s="145">
        <f>'5_bevételek ÖNKORMÁNYZAT'!C81+'6_A_bevételek KÖH'!C80+'6_B_bevételek BVKI'!C81</f>
        <v>0</v>
      </c>
      <c r="D81" s="145">
        <f>'5_bevételek ÖNKORMÁNYZAT'!D81+'6_A_bevételek KÖH'!D80+'6_B_bevételek BVKI'!D81</f>
        <v>0</v>
      </c>
      <c r="E81" s="145"/>
      <c r="F81" s="145">
        <f t="shared" si="1"/>
        <v>0</v>
      </c>
      <c r="G81" s="358">
        <f>'5_bevételek ÖNKORMÁNYZAT'!G81+'6_A_bevételek KÖH'!G80+'6_B_bevételek BVKI'!G81</f>
        <v>0</v>
      </c>
    </row>
    <row r="82" spans="1:7" ht="15">
      <c r="A82" s="4" t="s">
        <v>75</v>
      </c>
      <c r="B82" s="4" t="s">
        <v>534</v>
      </c>
      <c r="C82" s="145">
        <f>'5_bevételek ÖNKORMÁNYZAT'!C82+'6_A_bevételek KÖH'!C81+'6_B_bevételek BVKI'!C82</f>
        <v>0</v>
      </c>
      <c r="D82" s="145">
        <f>'5_bevételek ÖNKORMÁNYZAT'!D82+'6_A_bevételek KÖH'!D81+'6_B_bevételek BVKI'!D82</f>
        <v>0</v>
      </c>
      <c r="E82" s="145"/>
      <c r="F82" s="145">
        <f t="shared" si="1"/>
        <v>0</v>
      </c>
      <c r="G82" s="358">
        <f>'5_bevételek ÖNKORMÁNYZAT'!G82+'6_A_bevételek KÖH'!G81+'6_B_bevételek BVKI'!G82</f>
        <v>0</v>
      </c>
    </row>
    <row r="83" spans="1:7" s="125" customFormat="1" ht="15">
      <c r="A83" s="8" t="s">
        <v>752</v>
      </c>
      <c r="B83" s="8" t="s">
        <v>535</v>
      </c>
      <c r="C83" s="145">
        <f>'5_bevételek ÖNKORMÁNYZAT'!C83+'6_A_bevételek KÖH'!C82+'6_B_bevételek BVKI'!C83</f>
        <v>795893905</v>
      </c>
      <c r="D83" s="145">
        <f>'5_bevételek ÖNKORMÁNYZAT'!D83+'6_A_bevételek KÖH'!D82+'6_B_bevételek BVKI'!D83</f>
        <v>0</v>
      </c>
      <c r="E83" s="117">
        <f>SUM(E79:E82)</f>
        <v>0</v>
      </c>
      <c r="F83" s="145">
        <f t="shared" si="1"/>
        <v>795893905</v>
      </c>
      <c r="G83" s="358">
        <f>'5_bevételek ÖNKORMÁNYZAT'!G83+'6_A_bevételek KÖH'!G82+'6_B_bevételek BVKI'!G83</f>
        <v>955538104</v>
      </c>
    </row>
    <row r="84" spans="1:7" ht="15">
      <c r="A84" s="43" t="s">
        <v>536</v>
      </c>
      <c r="B84" s="4" t="s">
        <v>537</v>
      </c>
      <c r="C84" s="145">
        <f>'5_bevételek ÖNKORMÁNYZAT'!C84+'6_A_bevételek KÖH'!C83+'6_B_bevételek BVKI'!C84</f>
        <v>0</v>
      </c>
      <c r="D84" s="145">
        <f>'5_bevételek ÖNKORMÁNYZAT'!D84+'6_A_bevételek KÖH'!D83+'6_B_bevételek BVKI'!D84</f>
        <v>0</v>
      </c>
      <c r="E84" s="145"/>
      <c r="F84" s="145">
        <f t="shared" si="1"/>
        <v>0</v>
      </c>
      <c r="G84" s="358">
        <f>'5_bevételek ÖNKORMÁNYZAT'!G84+'6_A_bevételek KÖH'!G83+'6_B_bevételek BVKI'!G84</f>
        <v>1564140</v>
      </c>
    </row>
    <row r="85" spans="1:7" ht="15">
      <c r="A85" s="43" t="s">
        <v>538</v>
      </c>
      <c r="B85" s="4" t="s">
        <v>539</v>
      </c>
      <c r="C85" s="145">
        <f>'5_bevételek ÖNKORMÁNYZAT'!C85+'6_A_bevételek KÖH'!C84+'6_B_bevételek BVKI'!C85</f>
        <v>0</v>
      </c>
      <c r="D85" s="145">
        <f>'5_bevételek ÖNKORMÁNYZAT'!D85+'6_A_bevételek KÖH'!D84+'6_B_bevételek BVKI'!D85</f>
        <v>0</v>
      </c>
      <c r="E85" s="145"/>
      <c r="F85" s="145">
        <f t="shared" si="1"/>
        <v>0</v>
      </c>
      <c r="G85" s="358">
        <f>'5_bevételek ÖNKORMÁNYZAT'!G85+'6_A_bevételek KÖH'!G84+'6_B_bevételek BVKI'!G85</f>
        <v>0</v>
      </c>
    </row>
    <row r="86" spans="1:7" ht="15">
      <c r="A86" s="43" t="s">
        <v>540</v>
      </c>
      <c r="B86" s="4" t="s">
        <v>541</v>
      </c>
      <c r="C86" s="145">
        <f>'5_bevételek ÖNKORMÁNYZAT'!C86+'6_A_bevételek KÖH'!C85+'6_B_bevételek BVKI'!C86</f>
        <v>134577536</v>
      </c>
      <c r="D86" s="145">
        <f>'5_bevételek ÖNKORMÁNYZAT'!D86+'6_A_bevételek KÖH'!D85+'6_B_bevételek BVKI'!D86</f>
        <v>0</v>
      </c>
      <c r="E86" s="145"/>
      <c r="F86" s="145">
        <f t="shared" si="1"/>
        <v>134577536</v>
      </c>
      <c r="G86" s="358">
        <f>'5_bevételek ÖNKORMÁNYZAT'!G86+'6_A_bevételek KÖH'!G85+'6_B_bevételek BVKI'!G86</f>
        <v>134818536</v>
      </c>
    </row>
    <row r="87" spans="1:7" ht="15">
      <c r="A87" s="43" t="s">
        <v>542</v>
      </c>
      <c r="B87" s="4" t="s">
        <v>543</v>
      </c>
      <c r="C87" s="145">
        <f>'5_bevételek ÖNKORMÁNYZAT'!C87+'6_A_bevételek KÖH'!C86+'6_B_bevételek BVKI'!C87</f>
        <v>0</v>
      </c>
      <c r="D87" s="145">
        <f>'5_bevételek ÖNKORMÁNYZAT'!D87+'6_A_bevételek KÖH'!D86+'6_B_bevételek BVKI'!D87</f>
        <v>0</v>
      </c>
      <c r="E87" s="145"/>
      <c r="F87" s="145">
        <f t="shared" si="1"/>
        <v>0</v>
      </c>
      <c r="G87" s="358">
        <f>'5_bevételek ÖNKORMÁNYZAT'!G87+'6_A_bevételek KÖH'!G86+'6_B_bevételek BVKI'!G87</f>
        <v>0</v>
      </c>
    </row>
    <row r="88" spans="1:7" ht="15">
      <c r="A88" s="15" t="s">
        <v>734</v>
      </c>
      <c r="B88" s="4" t="s">
        <v>544</v>
      </c>
      <c r="C88" s="145">
        <f>'5_bevételek ÖNKORMÁNYZAT'!C88+'6_A_bevételek KÖH'!C87+'6_B_bevételek BVKI'!C88</f>
        <v>0</v>
      </c>
      <c r="D88" s="145">
        <f>'5_bevételek ÖNKORMÁNYZAT'!D88+'6_A_bevételek KÖH'!D87+'6_B_bevételek BVKI'!D88</f>
        <v>0</v>
      </c>
      <c r="E88" s="145"/>
      <c r="F88" s="145">
        <f t="shared" si="1"/>
        <v>0</v>
      </c>
      <c r="G88" s="358">
        <f>'5_bevételek ÖNKORMÁNYZAT'!G88+'6_A_bevételek KÖH'!G87+'6_B_bevételek BVKI'!G88</f>
        <v>0</v>
      </c>
    </row>
    <row r="89" spans="1:7" s="125" customFormat="1" ht="15">
      <c r="A89" s="18" t="s">
        <v>753</v>
      </c>
      <c r="B89" s="8" t="s">
        <v>546</v>
      </c>
      <c r="C89" s="117">
        <f>'5_bevételek ÖNKORMÁNYZAT'!C89+'6_A_bevételek KÖH'!C88+'6_B_bevételek BVKI'!C89</f>
        <v>930471441</v>
      </c>
      <c r="D89" s="117">
        <f>'5_bevételek ÖNKORMÁNYZAT'!D89+'6_A_bevételek KÖH'!D88+'6_B_bevételek BVKI'!D89</f>
        <v>0</v>
      </c>
      <c r="E89" s="117">
        <f>E83+E78+E73</f>
        <v>0</v>
      </c>
      <c r="F89" s="117">
        <f t="shared" si="1"/>
        <v>930471441</v>
      </c>
      <c r="G89" s="363">
        <f>'5_bevételek ÖNKORMÁNYZAT'!G89+'6_A_bevételek KÖH'!G88+'6_B_bevételek BVKI'!G89</f>
        <v>1091920780</v>
      </c>
    </row>
    <row r="90" spans="1:7" ht="15">
      <c r="A90" s="15" t="s">
        <v>547</v>
      </c>
      <c r="B90" s="4" t="s">
        <v>548</v>
      </c>
      <c r="C90" s="145">
        <f>'5_bevételek ÖNKORMÁNYZAT'!C90+'6_A_bevételek KÖH'!C89+'6_B_bevételek BVKI'!C90</f>
        <v>0</v>
      </c>
      <c r="D90" s="145">
        <f>'5_bevételek ÖNKORMÁNYZAT'!D90+'6_A_bevételek KÖH'!D89+'6_B_bevételek BVKI'!D90</f>
        <v>0</v>
      </c>
      <c r="E90" s="145"/>
      <c r="F90" s="145">
        <f t="shared" si="1"/>
        <v>0</v>
      </c>
      <c r="G90" s="358">
        <f>'5_bevételek ÖNKORMÁNYZAT'!G90+'6_A_bevételek KÖH'!G89+'6_B_bevételek BVKI'!G90</f>
        <v>0</v>
      </c>
    </row>
    <row r="91" spans="1:7" ht="15">
      <c r="A91" s="15" t="s">
        <v>549</v>
      </c>
      <c r="B91" s="4" t="s">
        <v>550</v>
      </c>
      <c r="C91" s="145">
        <f>'5_bevételek ÖNKORMÁNYZAT'!C91+'6_A_bevételek KÖH'!C90+'6_B_bevételek BVKI'!C91</f>
        <v>0</v>
      </c>
      <c r="D91" s="145">
        <f>'5_bevételek ÖNKORMÁNYZAT'!D91+'6_A_bevételek KÖH'!D90+'6_B_bevételek BVKI'!D91</f>
        <v>0</v>
      </c>
      <c r="E91" s="145"/>
      <c r="F91" s="145">
        <f t="shared" si="1"/>
        <v>0</v>
      </c>
      <c r="G91" s="358">
        <f>'5_bevételek ÖNKORMÁNYZAT'!G91+'6_A_bevételek KÖH'!G90+'6_B_bevételek BVKI'!G91</f>
        <v>0</v>
      </c>
    </row>
    <row r="92" spans="1:7" ht="15">
      <c r="A92" s="43" t="s">
        <v>551</v>
      </c>
      <c r="B92" s="4" t="s">
        <v>552</v>
      </c>
      <c r="C92" s="145">
        <f>'5_bevételek ÖNKORMÁNYZAT'!C92+'6_A_bevételek KÖH'!C91+'6_B_bevételek BVKI'!C92</f>
        <v>0</v>
      </c>
      <c r="D92" s="145">
        <f>'5_bevételek ÖNKORMÁNYZAT'!D92+'6_A_bevételek KÖH'!D91+'6_B_bevételek BVKI'!D92</f>
        <v>0</v>
      </c>
      <c r="E92" s="145"/>
      <c r="F92" s="145">
        <f t="shared" si="1"/>
        <v>0</v>
      </c>
      <c r="G92" s="358">
        <f>'5_bevételek ÖNKORMÁNYZAT'!G92+'6_A_bevételek KÖH'!G91+'6_B_bevételek BVKI'!G92</f>
        <v>0</v>
      </c>
    </row>
    <row r="93" spans="1:7" ht="15">
      <c r="A93" s="43" t="s">
        <v>735</v>
      </c>
      <c r="B93" s="4" t="s">
        <v>553</v>
      </c>
      <c r="C93" s="145">
        <f>'5_bevételek ÖNKORMÁNYZAT'!C93+'6_A_bevételek KÖH'!C92+'6_B_bevételek BVKI'!C93</f>
        <v>0</v>
      </c>
      <c r="D93" s="145">
        <f>'5_bevételek ÖNKORMÁNYZAT'!D93+'6_A_bevételek KÖH'!D92+'6_B_bevételek BVKI'!D93</f>
        <v>0</v>
      </c>
      <c r="E93" s="145"/>
      <c r="F93" s="145">
        <f t="shared" si="1"/>
        <v>0</v>
      </c>
      <c r="G93" s="358">
        <f>'5_bevételek ÖNKORMÁNYZAT'!G93+'6_A_bevételek KÖH'!G92+'6_B_bevételek BVKI'!G93</f>
        <v>0</v>
      </c>
    </row>
    <row r="94" spans="1:7" ht="15">
      <c r="A94" s="16" t="s">
        <v>754</v>
      </c>
      <c r="B94" s="8" t="s">
        <v>554</v>
      </c>
      <c r="C94" s="117">
        <f>'5_bevételek ÖNKORMÁNYZAT'!C94+'6_A_bevételek KÖH'!C93+'6_B_bevételek BVKI'!C94</f>
        <v>0</v>
      </c>
      <c r="D94" s="117">
        <f>'5_bevételek ÖNKORMÁNYZAT'!D94+'6_A_bevételek KÖH'!D93+'6_B_bevételek BVKI'!D94</f>
        <v>0</v>
      </c>
      <c r="E94" s="117"/>
      <c r="F94" s="117">
        <f t="shared" si="1"/>
        <v>0</v>
      </c>
      <c r="G94" s="358">
        <f>'5_bevételek ÖNKORMÁNYZAT'!G94+'6_A_bevételek KÖH'!G93+'6_B_bevételek BVKI'!G94</f>
        <v>0</v>
      </c>
    </row>
    <row r="95" spans="1:7" ht="15">
      <c r="A95" s="18" t="s">
        <v>555</v>
      </c>
      <c r="B95" s="8" t="s">
        <v>556</v>
      </c>
      <c r="C95" s="117">
        <f>'5_bevételek ÖNKORMÁNYZAT'!C95+'6_A_bevételek KÖH'!C94+'6_B_bevételek BVKI'!C95</f>
        <v>0</v>
      </c>
      <c r="D95" s="117">
        <f>'5_bevételek ÖNKORMÁNYZAT'!D95+'6_A_bevételek KÖH'!D94+'6_B_bevételek BVKI'!D95</f>
        <v>0</v>
      </c>
      <c r="E95" s="117"/>
      <c r="F95" s="117">
        <f t="shared" si="1"/>
        <v>0</v>
      </c>
      <c r="G95" s="358">
        <f>'5_bevételek ÖNKORMÁNYZAT'!G95+'6_A_bevételek KÖH'!G94+'6_B_bevételek BVKI'!G95</f>
        <v>0</v>
      </c>
    </row>
    <row r="96" spans="1:7" ht="15.75">
      <c r="A96" s="148" t="s">
        <v>755</v>
      </c>
      <c r="B96" s="10" t="s">
        <v>557</v>
      </c>
      <c r="C96" s="297">
        <f>'5_bevételek ÖNKORMÁNYZAT'!C96+'6_A_bevételek KÖH'!C95+'6_B_bevételek BVKI'!C96</f>
        <v>930471441</v>
      </c>
      <c r="D96" s="297">
        <f>'5_bevételek ÖNKORMÁNYZAT'!D96+'6_A_bevételek KÖH'!D95+'6_B_bevételek BVKI'!D96</f>
        <v>0</v>
      </c>
      <c r="E96" s="297">
        <f>E95+E94+E89</f>
        <v>0</v>
      </c>
      <c r="F96" s="297">
        <f t="shared" si="1"/>
        <v>930471441</v>
      </c>
      <c r="G96" s="365">
        <f>'5_bevételek ÖNKORMÁNYZAT'!G96+'6_A_bevételek KÖH'!G95+'6_B_bevételek BVKI'!G96</f>
        <v>1091920780</v>
      </c>
    </row>
    <row r="97" spans="1:7" ht="15.75">
      <c r="A97" s="221" t="s">
        <v>737</v>
      </c>
      <c r="B97" s="52"/>
      <c r="C97" s="235">
        <f>'5_bevételek ÖNKORMÁNYZAT'!C97+'6_A_bevételek KÖH'!C96+'6_B_bevételek BVKI'!C97</f>
        <v>1427842556</v>
      </c>
      <c r="D97" s="235">
        <f>'5_bevételek ÖNKORMÁNYZAT'!D97+'6_A_bevételek KÖH'!D96+'6_B_bevételek BVKI'!D97</f>
        <v>20304630</v>
      </c>
      <c r="E97" s="235">
        <f>E96+E67</f>
        <v>0</v>
      </c>
      <c r="F97" s="235">
        <f t="shared" si="1"/>
        <v>1448147186</v>
      </c>
      <c r="G97" s="366">
        <f>'5_bevételek ÖNKORMÁNYZAT'!G97+'6_A_bevételek KÖH'!G96+'6_B_bevételek BVKI'!G97</f>
        <v>2454996915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3" customWidth="1"/>
    <col min="2" max="2" width="9.140625" style="123" customWidth="1"/>
    <col min="3" max="3" width="21.28125" style="123" customWidth="1"/>
    <col min="4" max="4" width="16.140625" style="123" customWidth="1"/>
    <col min="5" max="5" width="17.140625" style="123" customWidth="1"/>
    <col min="6" max="6" width="19.7109375" style="123" customWidth="1"/>
    <col min="7" max="7" width="14.8515625" style="123" customWidth="1"/>
    <col min="8" max="8" width="15.8515625" style="123" customWidth="1"/>
    <col min="9" max="9" width="14.57421875" style="123" customWidth="1"/>
    <col min="10" max="10" width="15.7109375" style="123" customWidth="1"/>
    <col min="11" max="11" width="14.00390625" style="123" customWidth="1"/>
    <col min="12" max="12" width="17.00390625" style="123" customWidth="1"/>
    <col min="13" max="13" width="17.7109375" style="123" customWidth="1"/>
    <col min="14" max="14" width="14.421875" style="123" customWidth="1"/>
    <col min="15" max="15" width="14.00390625" style="123" customWidth="1"/>
    <col min="16" max="16384" width="9.140625" style="123" customWidth="1"/>
  </cols>
  <sheetData>
    <row r="1" spans="1:3" ht="18">
      <c r="A1" s="95" t="s">
        <v>162</v>
      </c>
      <c r="C1" s="93"/>
    </row>
    <row r="2" ht="18">
      <c r="A2" s="58" t="s">
        <v>804</v>
      </c>
    </row>
    <row r="3" ht="18">
      <c r="A3" s="58"/>
    </row>
    <row r="4" ht="18">
      <c r="A4" s="58"/>
    </row>
    <row r="5" spans="1:15" s="195" customFormat="1" ht="79.5" customHeight="1">
      <c r="A5" s="153" t="s">
        <v>206</v>
      </c>
      <c r="B5" s="153" t="s">
        <v>207</v>
      </c>
      <c r="C5" s="133" t="s">
        <v>130</v>
      </c>
      <c r="D5" s="133" t="s">
        <v>694</v>
      </c>
      <c r="E5" s="133" t="s">
        <v>695</v>
      </c>
      <c r="F5" s="133" t="s">
        <v>808</v>
      </c>
      <c r="G5" s="133" t="s">
        <v>131</v>
      </c>
      <c r="H5" s="133" t="s">
        <v>812</v>
      </c>
      <c r="I5" s="133" t="s">
        <v>809</v>
      </c>
      <c r="J5" s="133" t="s">
        <v>696</v>
      </c>
      <c r="K5" s="133" t="s">
        <v>697</v>
      </c>
      <c r="L5" s="133" t="s">
        <v>698</v>
      </c>
      <c r="M5" s="133" t="s">
        <v>0</v>
      </c>
      <c r="N5" s="133" t="s">
        <v>1</v>
      </c>
      <c r="O5" s="196" t="s">
        <v>134</v>
      </c>
    </row>
    <row r="6" spans="1:15" ht="15">
      <c r="A6" s="177" t="s">
        <v>399</v>
      </c>
      <c r="B6" s="154" t="s">
        <v>400</v>
      </c>
      <c r="C6" s="124"/>
      <c r="D6" s="124"/>
      <c r="E6" s="124"/>
      <c r="F6" s="124"/>
      <c r="G6" s="124">
        <v>26124</v>
      </c>
      <c r="H6" s="124"/>
      <c r="I6" s="124"/>
      <c r="J6" s="124"/>
      <c r="K6" s="124"/>
      <c r="L6" s="124"/>
      <c r="M6" s="124"/>
      <c r="N6" s="124"/>
      <c r="O6" s="124">
        <f aca="true" t="shared" si="0" ref="O6:O11">SUM(C6:N6)</f>
        <v>26124</v>
      </c>
    </row>
    <row r="7" spans="1:15" ht="15">
      <c r="A7" s="177" t="s">
        <v>401</v>
      </c>
      <c r="B7" s="154" t="s">
        <v>402</v>
      </c>
      <c r="C7" s="124"/>
      <c r="D7" s="124"/>
      <c r="E7" s="124"/>
      <c r="F7" s="124"/>
      <c r="G7" s="124">
        <v>1560</v>
      </c>
      <c r="H7" s="124"/>
      <c r="I7" s="124"/>
      <c r="J7" s="124"/>
      <c r="K7" s="124"/>
      <c r="L7" s="124"/>
      <c r="M7" s="124"/>
      <c r="N7" s="124"/>
      <c r="O7" s="124">
        <f t="shared" si="0"/>
        <v>1560</v>
      </c>
    </row>
    <row r="8" spans="1:15" ht="15">
      <c r="A8" s="177" t="s">
        <v>403</v>
      </c>
      <c r="B8" s="154" t="s">
        <v>404</v>
      </c>
      <c r="C8" s="124"/>
      <c r="D8" s="124"/>
      <c r="E8" s="124"/>
      <c r="F8" s="124"/>
      <c r="G8" s="124">
        <v>2500</v>
      </c>
      <c r="H8" s="124"/>
      <c r="I8" s="124"/>
      <c r="J8" s="124"/>
      <c r="K8" s="124"/>
      <c r="L8" s="124"/>
      <c r="M8" s="124"/>
      <c r="N8" s="124"/>
      <c r="O8" s="124">
        <f t="shared" si="0"/>
        <v>2500</v>
      </c>
    </row>
    <row r="9" spans="1:15" ht="15">
      <c r="A9" s="177" t="s">
        <v>405</v>
      </c>
      <c r="B9" s="154" t="s">
        <v>406</v>
      </c>
      <c r="C9" s="124"/>
      <c r="D9" s="124"/>
      <c r="E9" s="124"/>
      <c r="F9" s="124"/>
      <c r="G9" s="124">
        <v>1200</v>
      </c>
      <c r="H9" s="124"/>
      <c r="I9" s="124"/>
      <c r="J9" s="124"/>
      <c r="K9" s="124"/>
      <c r="L9" s="124"/>
      <c r="M9" s="124"/>
      <c r="N9" s="124"/>
      <c r="O9" s="124">
        <f t="shared" si="0"/>
        <v>1200</v>
      </c>
    </row>
    <row r="10" spans="1:15" ht="15">
      <c r="A10" s="177" t="s">
        <v>407</v>
      </c>
      <c r="B10" s="154" t="s">
        <v>408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>
        <f t="shared" si="0"/>
        <v>0</v>
      </c>
    </row>
    <row r="11" spans="1:15" ht="15">
      <c r="A11" s="177" t="s">
        <v>409</v>
      </c>
      <c r="B11" s="154" t="s">
        <v>410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>
        <f t="shared" si="0"/>
        <v>0</v>
      </c>
    </row>
    <row r="12" spans="1:15" ht="15">
      <c r="A12" s="130" t="s">
        <v>739</v>
      </c>
      <c r="B12" s="128" t="s">
        <v>411</v>
      </c>
      <c r="C12" s="124">
        <f aca="true" t="shared" si="1" ref="C12:N12">SUM(C6:C11)</f>
        <v>0</v>
      </c>
      <c r="D12" s="124">
        <f t="shared" si="1"/>
        <v>0</v>
      </c>
      <c r="E12" s="124">
        <f t="shared" si="1"/>
        <v>0</v>
      </c>
      <c r="F12" s="124">
        <f t="shared" si="1"/>
        <v>0</v>
      </c>
      <c r="G12" s="124">
        <f t="shared" si="1"/>
        <v>31384</v>
      </c>
      <c r="H12" s="124">
        <f t="shared" si="1"/>
        <v>0</v>
      </c>
      <c r="I12" s="124">
        <f t="shared" si="1"/>
        <v>0</v>
      </c>
      <c r="J12" s="124">
        <f t="shared" si="1"/>
        <v>0</v>
      </c>
      <c r="K12" s="124">
        <f t="shared" si="1"/>
        <v>0</v>
      </c>
      <c r="L12" s="124">
        <f t="shared" si="1"/>
        <v>0</v>
      </c>
      <c r="M12" s="124">
        <f t="shared" si="1"/>
        <v>0</v>
      </c>
      <c r="N12" s="124">
        <f t="shared" si="1"/>
        <v>0</v>
      </c>
      <c r="O12" s="49">
        <f>SUM(C12:N12)</f>
        <v>31384</v>
      </c>
    </row>
    <row r="13" spans="1:15" ht="15">
      <c r="A13" s="130" t="s">
        <v>412</v>
      </c>
      <c r="B13" s="128" t="s">
        <v>413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49">
        <f aca="true" t="shared" si="2" ref="O13:O76">SUM(C13:N13)</f>
        <v>0</v>
      </c>
    </row>
    <row r="14" spans="1:15" ht="15">
      <c r="A14" s="130" t="s">
        <v>414</v>
      </c>
      <c r="B14" s="128" t="s">
        <v>415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49">
        <f t="shared" si="2"/>
        <v>0</v>
      </c>
    </row>
    <row r="15" spans="1:15" ht="15">
      <c r="A15" s="15" t="s">
        <v>51</v>
      </c>
      <c r="B15" s="154" t="s">
        <v>416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>
        <f t="shared" si="2"/>
        <v>0</v>
      </c>
    </row>
    <row r="16" spans="1:15" ht="15">
      <c r="A16" s="15" t="s">
        <v>60</v>
      </c>
      <c r="B16" s="154" t="s">
        <v>416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>
        <f t="shared" si="2"/>
        <v>0</v>
      </c>
    </row>
    <row r="17" spans="1:15" ht="15">
      <c r="A17" s="15" t="s">
        <v>61</v>
      </c>
      <c r="B17" s="154" t="s">
        <v>416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>
        <f t="shared" si="2"/>
        <v>0</v>
      </c>
    </row>
    <row r="18" spans="1:15" ht="15">
      <c r="A18" s="15" t="s">
        <v>59</v>
      </c>
      <c r="B18" s="154" t="s">
        <v>416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>
        <f t="shared" si="2"/>
        <v>0</v>
      </c>
    </row>
    <row r="19" spans="1:15" ht="15">
      <c r="A19" s="15" t="s">
        <v>58</v>
      </c>
      <c r="B19" s="154" t="s">
        <v>416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>
        <f t="shared" si="2"/>
        <v>0</v>
      </c>
    </row>
    <row r="20" spans="1:15" ht="15">
      <c r="A20" s="15" t="s">
        <v>57</v>
      </c>
      <c r="B20" s="154" t="s">
        <v>416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>
        <f t="shared" si="2"/>
        <v>0</v>
      </c>
    </row>
    <row r="21" spans="1:15" ht="15">
      <c r="A21" s="15" t="s">
        <v>52</v>
      </c>
      <c r="B21" s="154" t="s">
        <v>416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>
        <f t="shared" si="2"/>
        <v>0</v>
      </c>
    </row>
    <row r="22" spans="1:15" ht="15">
      <c r="A22" s="15" t="s">
        <v>53</v>
      </c>
      <c r="B22" s="154" t="s">
        <v>416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>
        <f t="shared" si="2"/>
        <v>0</v>
      </c>
    </row>
    <row r="23" spans="1:15" ht="15">
      <c r="A23" s="15" t="s">
        <v>54</v>
      </c>
      <c r="B23" s="154" t="s">
        <v>416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>
        <f t="shared" si="2"/>
        <v>0</v>
      </c>
    </row>
    <row r="24" spans="1:15" ht="15">
      <c r="A24" s="15" t="s">
        <v>55</v>
      </c>
      <c r="B24" s="154" t="s">
        <v>416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>
        <f t="shared" si="2"/>
        <v>0</v>
      </c>
    </row>
    <row r="25" spans="1:15" ht="15">
      <c r="A25" s="130" t="s">
        <v>701</v>
      </c>
      <c r="B25" s="128" t="s">
        <v>416</v>
      </c>
      <c r="C25" s="124">
        <f aca="true" t="shared" si="3" ref="C25:H25">SUM(C15)</f>
        <v>0</v>
      </c>
      <c r="D25" s="124">
        <f t="shared" si="3"/>
        <v>0</v>
      </c>
      <c r="E25" s="124">
        <f t="shared" si="3"/>
        <v>0</v>
      </c>
      <c r="F25" s="124">
        <f t="shared" si="3"/>
        <v>0</v>
      </c>
      <c r="G25" s="124">
        <f t="shared" si="3"/>
        <v>0</v>
      </c>
      <c r="H25" s="124">
        <f t="shared" si="3"/>
        <v>0</v>
      </c>
      <c r="I25" s="124">
        <f aca="true" t="shared" si="4" ref="I25:N25">SUM(I15)</f>
        <v>0</v>
      </c>
      <c r="J25" s="124">
        <f t="shared" si="4"/>
        <v>0</v>
      </c>
      <c r="K25" s="124">
        <f t="shared" si="4"/>
        <v>0</v>
      </c>
      <c r="L25" s="124">
        <f t="shared" si="4"/>
        <v>0</v>
      </c>
      <c r="M25" s="124">
        <f t="shared" si="4"/>
        <v>0</v>
      </c>
      <c r="N25" s="124">
        <f t="shared" si="4"/>
        <v>0</v>
      </c>
      <c r="O25" s="49">
        <f t="shared" si="2"/>
        <v>0</v>
      </c>
    </row>
    <row r="26" spans="1:15" ht="15">
      <c r="A26" s="15" t="s">
        <v>51</v>
      </c>
      <c r="B26" s="154" t="s">
        <v>417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>
        <f t="shared" si="2"/>
        <v>0</v>
      </c>
    </row>
    <row r="27" spans="1:15" ht="15">
      <c r="A27" s="15" t="s">
        <v>60</v>
      </c>
      <c r="B27" s="154" t="s">
        <v>417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>
        <f t="shared" si="2"/>
        <v>0</v>
      </c>
    </row>
    <row r="28" spans="1:15" ht="15">
      <c r="A28" s="15" t="s">
        <v>61</v>
      </c>
      <c r="B28" s="154" t="s">
        <v>417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>
        <f t="shared" si="2"/>
        <v>0</v>
      </c>
    </row>
    <row r="29" spans="1:15" ht="15">
      <c r="A29" s="15" t="s">
        <v>59</v>
      </c>
      <c r="B29" s="154" t="s">
        <v>417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>
        <f t="shared" si="2"/>
        <v>0</v>
      </c>
    </row>
    <row r="30" spans="1:15" ht="15">
      <c r="A30" s="15" t="s">
        <v>58</v>
      </c>
      <c r="B30" s="154" t="s">
        <v>417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>
        <f t="shared" si="2"/>
        <v>0</v>
      </c>
    </row>
    <row r="31" spans="1:15" ht="15">
      <c r="A31" s="15" t="s">
        <v>57</v>
      </c>
      <c r="B31" s="154" t="s">
        <v>417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>
        <f t="shared" si="2"/>
        <v>0</v>
      </c>
    </row>
    <row r="32" spans="1:15" ht="15">
      <c r="A32" s="15" t="s">
        <v>52</v>
      </c>
      <c r="B32" s="154" t="s">
        <v>417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>
        <f t="shared" si="2"/>
        <v>0</v>
      </c>
    </row>
    <row r="33" spans="1:15" ht="15">
      <c r="A33" s="15" t="s">
        <v>53</v>
      </c>
      <c r="B33" s="154" t="s">
        <v>417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>
        <f t="shared" si="2"/>
        <v>0</v>
      </c>
    </row>
    <row r="34" spans="1:15" ht="15">
      <c r="A34" s="15" t="s">
        <v>54</v>
      </c>
      <c r="B34" s="154" t="s">
        <v>417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>
        <f t="shared" si="2"/>
        <v>0</v>
      </c>
    </row>
    <row r="35" spans="1:15" ht="15">
      <c r="A35" s="15" t="s">
        <v>55</v>
      </c>
      <c r="B35" s="154" t="s">
        <v>417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>
        <f t="shared" si="2"/>
        <v>0</v>
      </c>
    </row>
    <row r="36" spans="1:15" ht="15">
      <c r="A36" s="130" t="s">
        <v>759</v>
      </c>
      <c r="B36" s="128" t="s">
        <v>417</v>
      </c>
      <c r="C36" s="124">
        <f aca="true" t="shared" si="5" ref="C36:N36">SUM(C26:C35)</f>
        <v>0</v>
      </c>
      <c r="D36" s="124">
        <f t="shared" si="5"/>
        <v>0</v>
      </c>
      <c r="E36" s="124">
        <f t="shared" si="5"/>
        <v>0</v>
      </c>
      <c r="F36" s="124">
        <f t="shared" si="5"/>
        <v>0</v>
      </c>
      <c r="G36" s="124">
        <f t="shared" si="5"/>
        <v>0</v>
      </c>
      <c r="H36" s="124">
        <f t="shared" si="5"/>
        <v>0</v>
      </c>
      <c r="I36" s="124">
        <f t="shared" si="5"/>
        <v>0</v>
      </c>
      <c r="J36" s="124">
        <f t="shared" si="5"/>
        <v>0</v>
      </c>
      <c r="K36" s="124">
        <f t="shared" si="5"/>
        <v>0</v>
      </c>
      <c r="L36" s="124">
        <f t="shared" si="5"/>
        <v>0</v>
      </c>
      <c r="M36" s="124">
        <f t="shared" si="5"/>
        <v>0</v>
      </c>
      <c r="N36" s="124">
        <f t="shared" si="5"/>
        <v>0</v>
      </c>
      <c r="O36" s="49">
        <f t="shared" si="2"/>
        <v>0</v>
      </c>
    </row>
    <row r="37" spans="1:15" ht="15">
      <c r="A37" s="15" t="s">
        <v>51</v>
      </c>
      <c r="B37" s="154" t="s">
        <v>418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f t="shared" si="2"/>
        <v>0</v>
      </c>
    </row>
    <row r="38" spans="1:15" ht="15">
      <c r="A38" s="15" t="s">
        <v>60</v>
      </c>
      <c r="B38" s="154" t="s">
        <v>418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f t="shared" si="2"/>
        <v>0</v>
      </c>
    </row>
    <row r="39" spans="1:15" ht="15">
      <c r="A39" s="15" t="s">
        <v>61</v>
      </c>
      <c r="B39" s="154" t="s">
        <v>418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f t="shared" si="2"/>
        <v>0</v>
      </c>
    </row>
    <row r="40" spans="1:15" ht="15">
      <c r="A40" s="15" t="s">
        <v>59</v>
      </c>
      <c r="B40" s="154" t="s">
        <v>418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f t="shared" si="2"/>
        <v>0</v>
      </c>
    </row>
    <row r="41" spans="1:15" ht="15">
      <c r="A41" s="15" t="s">
        <v>58</v>
      </c>
      <c r="B41" s="154" t="s">
        <v>418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f t="shared" si="2"/>
        <v>0</v>
      </c>
    </row>
    <row r="42" spans="1:15" ht="15">
      <c r="A42" s="15" t="s">
        <v>57</v>
      </c>
      <c r="B42" s="154" t="s">
        <v>418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f t="shared" si="2"/>
        <v>0</v>
      </c>
    </row>
    <row r="43" spans="1:15" ht="15">
      <c r="A43" s="15" t="s">
        <v>52</v>
      </c>
      <c r="B43" s="154" t="s">
        <v>418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f t="shared" si="2"/>
        <v>0</v>
      </c>
    </row>
    <row r="44" spans="1:15" ht="15">
      <c r="A44" s="15" t="s">
        <v>53</v>
      </c>
      <c r="B44" s="154" t="s">
        <v>418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f t="shared" si="2"/>
        <v>0</v>
      </c>
    </row>
    <row r="45" spans="1:15" ht="15">
      <c r="A45" s="15" t="s">
        <v>54</v>
      </c>
      <c r="B45" s="154" t="s">
        <v>418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f t="shared" si="2"/>
        <v>0</v>
      </c>
    </row>
    <row r="46" spans="1:15" ht="15">
      <c r="A46" s="15" t="s">
        <v>55</v>
      </c>
      <c r="B46" s="154" t="s">
        <v>418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f t="shared" si="2"/>
        <v>0</v>
      </c>
    </row>
    <row r="47" spans="1:15" ht="15">
      <c r="A47" s="130" t="s">
        <v>758</v>
      </c>
      <c r="B47" s="128" t="s">
        <v>418</v>
      </c>
      <c r="C47" s="124">
        <f>SUM(C37)</f>
        <v>0</v>
      </c>
      <c r="D47" s="124">
        <f aca="true" t="shared" si="6" ref="D47:N47">SUM(D37)</f>
        <v>0</v>
      </c>
      <c r="E47" s="124">
        <f t="shared" si="6"/>
        <v>0</v>
      </c>
      <c r="F47" s="124">
        <f t="shared" si="6"/>
        <v>0</v>
      </c>
      <c r="G47" s="124">
        <f t="shared" si="6"/>
        <v>0</v>
      </c>
      <c r="H47" s="124">
        <f t="shared" si="6"/>
        <v>0</v>
      </c>
      <c r="I47" s="124">
        <f t="shared" si="6"/>
        <v>0</v>
      </c>
      <c r="J47" s="124">
        <f t="shared" si="6"/>
        <v>0</v>
      </c>
      <c r="K47" s="124">
        <f t="shared" si="6"/>
        <v>0</v>
      </c>
      <c r="L47" s="124">
        <f t="shared" si="6"/>
        <v>0</v>
      </c>
      <c r="M47" s="124">
        <f t="shared" si="6"/>
        <v>0</v>
      </c>
      <c r="N47" s="124">
        <f t="shared" si="6"/>
        <v>0</v>
      </c>
      <c r="O47" s="124">
        <f t="shared" si="2"/>
        <v>0</v>
      </c>
    </row>
    <row r="48" spans="1:15" ht="15">
      <c r="A48" s="213" t="s">
        <v>757</v>
      </c>
      <c r="B48" s="127" t="s">
        <v>419</v>
      </c>
      <c r="C48" s="124">
        <f aca="true" t="shared" si="7" ref="C48:N48">C47+C36+C25+C14+C13+C12</f>
        <v>0</v>
      </c>
      <c r="D48" s="124">
        <f t="shared" si="7"/>
        <v>0</v>
      </c>
      <c r="E48" s="124">
        <f t="shared" si="7"/>
        <v>0</v>
      </c>
      <c r="F48" s="124">
        <f t="shared" si="7"/>
        <v>0</v>
      </c>
      <c r="G48" s="124">
        <f t="shared" si="7"/>
        <v>31384</v>
      </c>
      <c r="H48" s="124">
        <f t="shared" si="7"/>
        <v>0</v>
      </c>
      <c r="I48" s="124">
        <f t="shared" si="7"/>
        <v>0</v>
      </c>
      <c r="J48" s="124">
        <f t="shared" si="7"/>
        <v>0</v>
      </c>
      <c r="K48" s="124">
        <f t="shared" si="7"/>
        <v>0</v>
      </c>
      <c r="L48" s="124">
        <f t="shared" si="7"/>
        <v>0</v>
      </c>
      <c r="M48" s="124">
        <f t="shared" si="7"/>
        <v>0</v>
      </c>
      <c r="N48" s="124">
        <f t="shared" si="7"/>
        <v>0</v>
      </c>
      <c r="O48" s="49">
        <f t="shared" si="2"/>
        <v>31384</v>
      </c>
    </row>
    <row r="49" spans="1:15" ht="15">
      <c r="A49" s="130" t="s">
        <v>420</v>
      </c>
      <c r="B49" s="128" t="s">
        <v>421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>
        <f t="shared" si="2"/>
        <v>0</v>
      </c>
    </row>
    <row r="50" spans="1:15" ht="15">
      <c r="A50" s="130" t="s">
        <v>422</v>
      </c>
      <c r="B50" s="128" t="s">
        <v>423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>
        <f t="shared" si="2"/>
        <v>0</v>
      </c>
    </row>
    <row r="51" spans="1:15" ht="15">
      <c r="A51" s="15" t="s">
        <v>51</v>
      </c>
      <c r="B51" s="154" t="s">
        <v>424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>
        <f t="shared" si="2"/>
        <v>0</v>
      </c>
    </row>
    <row r="52" spans="1:15" ht="15">
      <c r="A52" s="15" t="s">
        <v>60</v>
      </c>
      <c r="B52" s="154" t="s">
        <v>424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>
        <f t="shared" si="2"/>
        <v>0</v>
      </c>
    </row>
    <row r="53" spans="1:15" ht="15">
      <c r="A53" s="15" t="s">
        <v>61</v>
      </c>
      <c r="B53" s="154" t="s">
        <v>424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>
        <f t="shared" si="2"/>
        <v>0</v>
      </c>
    </row>
    <row r="54" spans="1:15" ht="15">
      <c r="A54" s="15" t="s">
        <v>59</v>
      </c>
      <c r="B54" s="154" t="s">
        <v>424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>
        <f t="shared" si="2"/>
        <v>0</v>
      </c>
    </row>
    <row r="55" spans="1:15" ht="15">
      <c r="A55" s="15" t="s">
        <v>58</v>
      </c>
      <c r="B55" s="154" t="s">
        <v>424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>
        <f t="shared" si="2"/>
        <v>0</v>
      </c>
    </row>
    <row r="56" spans="1:15" ht="15">
      <c r="A56" s="15" t="s">
        <v>57</v>
      </c>
      <c r="B56" s="154" t="s">
        <v>424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>
        <f t="shared" si="2"/>
        <v>0</v>
      </c>
    </row>
    <row r="57" spans="1:15" ht="15">
      <c r="A57" s="15" t="s">
        <v>52</v>
      </c>
      <c r="B57" s="154" t="s">
        <v>424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>
        <f t="shared" si="2"/>
        <v>0</v>
      </c>
    </row>
    <row r="58" spans="1:15" ht="15">
      <c r="A58" s="15" t="s">
        <v>53</v>
      </c>
      <c r="B58" s="154" t="s">
        <v>424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>
        <f t="shared" si="2"/>
        <v>0</v>
      </c>
    </row>
    <row r="59" spans="1:15" ht="15">
      <c r="A59" s="15" t="s">
        <v>54</v>
      </c>
      <c r="B59" s="154" t="s">
        <v>424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>
        <f t="shared" si="2"/>
        <v>0</v>
      </c>
    </row>
    <row r="60" spans="1:15" ht="15">
      <c r="A60" s="15" t="s">
        <v>55</v>
      </c>
      <c r="B60" s="154" t="s">
        <v>424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>
        <f t="shared" si="2"/>
        <v>0</v>
      </c>
    </row>
    <row r="61" spans="1:15" ht="15">
      <c r="A61" s="130" t="s">
        <v>756</v>
      </c>
      <c r="B61" s="128" t="s">
        <v>424</v>
      </c>
      <c r="C61" s="124">
        <f aca="true" t="shared" si="8" ref="C61:N61">SUM(C51:C60)</f>
        <v>0</v>
      </c>
      <c r="D61" s="124">
        <f t="shared" si="8"/>
        <v>0</v>
      </c>
      <c r="E61" s="124">
        <f t="shared" si="8"/>
        <v>0</v>
      </c>
      <c r="F61" s="124">
        <f t="shared" si="8"/>
        <v>0</v>
      </c>
      <c r="G61" s="124">
        <f t="shared" si="8"/>
        <v>0</v>
      </c>
      <c r="H61" s="124">
        <f t="shared" si="8"/>
        <v>0</v>
      </c>
      <c r="I61" s="124">
        <f t="shared" si="8"/>
        <v>0</v>
      </c>
      <c r="J61" s="124">
        <f t="shared" si="8"/>
        <v>0</v>
      </c>
      <c r="K61" s="124">
        <f t="shared" si="8"/>
        <v>0</v>
      </c>
      <c r="L61" s="124">
        <f t="shared" si="8"/>
        <v>0</v>
      </c>
      <c r="M61" s="124">
        <f t="shared" si="8"/>
        <v>0</v>
      </c>
      <c r="N61" s="124">
        <f t="shared" si="8"/>
        <v>0</v>
      </c>
      <c r="O61" s="124">
        <f t="shared" si="2"/>
        <v>0</v>
      </c>
    </row>
    <row r="62" spans="1:15" ht="15">
      <c r="A62" s="15" t="s">
        <v>56</v>
      </c>
      <c r="B62" s="154" t="s">
        <v>425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>
        <f t="shared" si="2"/>
        <v>0</v>
      </c>
    </row>
    <row r="63" spans="1:15" ht="15">
      <c r="A63" s="15" t="s">
        <v>60</v>
      </c>
      <c r="B63" s="154" t="s">
        <v>425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>
        <f t="shared" si="2"/>
        <v>0</v>
      </c>
    </row>
    <row r="64" spans="1:15" ht="15">
      <c r="A64" s="15" t="s">
        <v>61</v>
      </c>
      <c r="B64" s="154" t="s">
        <v>425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>
        <f t="shared" si="2"/>
        <v>0</v>
      </c>
    </row>
    <row r="65" spans="1:15" ht="15">
      <c r="A65" s="15" t="s">
        <v>59</v>
      </c>
      <c r="B65" s="154" t="s">
        <v>425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>
        <f t="shared" si="2"/>
        <v>0</v>
      </c>
    </row>
    <row r="66" spans="1:15" ht="15">
      <c r="A66" s="15" t="s">
        <v>58</v>
      </c>
      <c r="B66" s="154" t="s">
        <v>425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>
        <f t="shared" si="2"/>
        <v>0</v>
      </c>
    </row>
    <row r="67" spans="1:15" ht="15">
      <c r="A67" s="15" t="s">
        <v>57</v>
      </c>
      <c r="B67" s="154" t="s">
        <v>425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>
        <f t="shared" si="2"/>
        <v>0</v>
      </c>
    </row>
    <row r="68" spans="1:15" ht="15">
      <c r="A68" s="15" t="s">
        <v>52</v>
      </c>
      <c r="B68" s="154" t="s">
        <v>425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>
        <f t="shared" si="2"/>
        <v>0</v>
      </c>
    </row>
    <row r="69" spans="1:15" ht="15">
      <c r="A69" s="15" t="s">
        <v>53</v>
      </c>
      <c r="B69" s="154" t="s">
        <v>425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>
        <f t="shared" si="2"/>
        <v>0</v>
      </c>
    </row>
    <row r="70" spans="1:15" ht="15">
      <c r="A70" s="15" t="s">
        <v>54</v>
      </c>
      <c r="B70" s="154" t="s">
        <v>425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>
        <f t="shared" si="2"/>
        <v>0</v>
      </c>
    </row>
    <row r="71" spans="1:15" ht="15">
      <c r="A71" s="15" t="s">
        <v>55</v>
      </c>
      <c r="B71" s="154" t="s">
        <v>425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>
        <f t="shared" si="2"/>
        <v>0</v>
      </c>
    </row>
    <row r="72" spans="1:15" ht="15">
      <c r="A72" s="130" t="s">
        <v>760</v>
      </c>
      <c r="B72" s="128" t="s">
        <v>425</v>
      </c>
      <c r="C72" s="124">
        <f aca="true" t="shared" si="9" ref="C72:N72">SUM(C62:C71)</f>
        <v>0</v>
      </c>
      <c r="D72" s="124">
        <f t="shared" si="9"/>
        <v>0</v>
      </c>
      <c r="E72" s="124">
        <f t="shared" si="9"/>
        <v>0</v>
      </c>
      <c r="F72" s="124">
        <f t="shared" si="9"/>
        <v>0</v>
      </c>
      <c r="G72" s="124">
        <f t="shared" si="9"/>
        <v>0</v>
      </c>
      <c r="H72" s="124">
        <f t="shared" si="9"/>
        <v>0</v>
      </c>
      <c r="I72" s="124">
        <f t="shared" si="9"/>
        <v>0</v>
      </c>
      <c r="J72" s="124">
        <f t="shared" si="9"/>
        <v>0</v>
      </c>
      <c r="K72" s="124">
        <f t="shared" si="9"/>
        <v>0</v>
      </c>
      <c r="L72" s="124">
        <f t="shared" si="9"/>
        <v>0</v>
      </c>
      <c r="M72" s="124">
        <f t="shared" si="9"/>
        <v>0</v>
      </c>
      <c r="N72" s="124">
        <f t="shared" si="9"/>
        <v>0</v>
      </c>
      <c r="O72" s="124">
        <f t="shared" si="2"/>
        <v>0</v>
      </c>
    </row>
    <row r="73" spans="1:15" ht="15">
      <c r="A73" s="15" t="s">
        <v>51</v>
      </c>
      <c r="B73" s="154" t="s">
        <v>426</v>
      </c>
      <c r="C73" s="124">
        <v>22425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>
        <f t="shared" si="2"/>
        <v>22425</v>
      </c>
    </row>
    <row r="74" spans="1:15" ht="15">
      <c r="A74" s="15" t="s">
        <v>60</v>
      </c>
      <c r="B74" s="154" t="s">
        <v>426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>
        <f t="shared" si="2"/>
        <v>0</v>
      </c>
    </row>
    <row r="75" spans="1:15" ht="15">
      <c r="A75" s="15" t="s">
        <v>61</v>
      </c>
      <c r="B75" s="154" t="s">
        <v>426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>
        <f t="shared" si="2"/>
        <v>0</v>
      </c>
    </row>
    <row r="76" spans="1:15" ht="15">
      <c r="A76" s="15" t="s">
        <v>59</v>
      </c>
      <c r="B76" s="154" t="s">
        <v>426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>
        <f t="shared" si="2"/>
        <v>0</v>
      </c>
    </row>
    <row r="77" spans="1:15" ht="15">
      <c r="A77" s="15" t="s">
        <v>58</v>
      </c>
      <c r="B77" s="154" t="s">
        <v>426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>
        <f aca="true" t="shared" si="10" ref="O77:O141">SUM(C77:N77)</f>
        <v>0</v>
      </c>
    </row>
    <row r="78" spans="1:15" ht="15">
      <c r="A78" s="15" t="s">
        <v>57</v>
      </c>
      <c r="B78" s="154" t="s">
        <v>426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>
        <f t="shared" si="10"/>
        <v>0</v>
      </c>
    </row>
    <row r="79" spans="1:15" ht="15">
      <c r="A79" s="15" t="s">
        <v>52</v>
      </c>
      <c r="B79" s="154" t="s">
        <v>426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>
        <f t="shared" si="10"/>
        <v>0</v>
      </c>
    </row>
    <row r="80" spans="1:15" ht="15">
      <c r="A80" s="15" t="s">
        <v>53</v>
      </c>
      <c r="B80" s="154" t="s">
        <v>426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>
        <f t="shared" si="10"/>
        <v>0</v>
      </c>
    </row>
    <row r="81" spans="1:15" ht="15">
      <c r="A81" s="15" t="s">
        <v>54</v>
      </c>
      <c r="B81" s="154" t="s">
        <v>426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>
        <f t="shared" si="10"/>
        <v>0</v>
      </c>
    </row>
    <row r="82" spans="1:15" ht="15">
      <c r="A82" s="15" t="s">
        <v>55</v>
      </c>
      <c r="B82" s="154" t="s">
        <v>426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>
        <f t="shared" si="10"/>
        <v>0</v>
      </c>
    </row>
    <row r="83" spans="1:15" ht="15">
      <c r="A83" s="130" t="s">
        <v>706</v>
      </c>
      <c r="B83" s="128" t="s">
        <v>426</v>
      </c>
      <c r="C83" s="124">
        <f aca="true" t="shared" si="11" ref="C83:N83">SUM(C73:C82)</f>
        <v>22425</v>
      </c>
      <c r="D83" s="124">
        <f t="shared" si="11"/>
        <v>0</v>
      </c>
      <c r="E83" s="124">
        <f t="shared" si="11"/>
        <v>0</v>
      </c>
      <c r="F83" s="124">
        <f t="shared" si="11"/>
        <v>0</v>
      </c>
      <c r="G83" s="124">
        <f t="shared" si="11"/>
        <v>0</v>
      </c>
      <c r="H83" s="124">
        <f t="shared" si="11"/>
        <v>0</v>
      </c>
      <c r="I83" s="124">
        <f t="shared" si="11"/>
        <v>0</v>
      </c>
      <c r="J83" s="124">
        <f t="shared" si="11"/>
        <v>0</v>
      </c>
      <c r="K83" s="124">
        <f t="shared" si="11"/>
        <v>0</v>
      </c>
      <c r="L83" s="124">
        <f t="shared" si="11"/>
        <v>0</v>
      </c>
      <c r="M83" s="124">
        <f t="shared" si="11"/>
        <v>0</v>
      </c>
      <c r="N83" s="124">
        <f t="shared" si="11"/>
        <v>0</v>
      </c>
      <c r="O83" s="124">
        <f t="shared" si="10"/>
        <v>22425</v>
      </c>
    </row>
    <row r="84" spans="1:15" ht="15">
      <c r="A84" s="213" t="s">
        <v>741</v>
      </c>
      <c r="B84" s="127" t="s">
        <v>427</v>
      </c>
      <c r="C84" s="124">
        <f aca="true" t="shared" si="12" ref="C84:N84">C83+C72+C61+C50+C49</f>
        <v>22425</v>
      </c>
      <c r="D84" s="124">
        <f t="shared" si="12"/>
        <v>0</v>
      </c>
      <c r="E84" s="124">
        <f t="shared" si="12"/>
        <v>0</v>
      </c>
      <c r="F84" s="124">
        <f t="shared" si="12"/>
        <v>0</v>
      </c>
      <c r="G84" s="124">
        <f t="shared" si="12"/>
        <v>0</v>
      </c>
      <c r="H84" s="124">
        <f t="shared" si="12"/>
        <v>0</v>
      </c>
      <c r="I84" s="124">
        <f t="shared" si="12"/>
        <v>0</v>
      </c>
      <c r="J84" s="124">
        <f t="shared" si="12"/>
        <v>0</v>
      </c>
      <c r="K84" s="124">
        <f t="shared" si="12"/>
        <v>0</v>
      </c>
      <c r="L84" s="124">
        <f t="shared" si="12"/>
        <v>0</v>
      </c>
      <c r="M84" s="124">
        <f t="shared" si="12"/>
        <v>0</v>
      </c>
      <c r="N84" s="124">
        <f t="shared" si="12"/>
        <v>0</v>
      </c>
      <c r="O84" s="49">
        <f t="shared" si="10"/>
        <v>22425</v>
      </c>
    </row>
    <row r="85" spans="1:15" ht="15">
      <c r="A85" s="177" t="s">
        <v>761</v>
      </c>
      <c r="B85" s="154" t="s">
        <v>428</v>
      </c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>
        <f t="shared" si="10"/>
        <v>0</v>
      </c>
    </row>
    <row r="86" spans="1:15" ht="15">
      <c r="A86" s="23" t="s">
        <v>429</v>
      </c>
      <c r="B86" s="7" t="s">
        <v>428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>
        <f t="shared" si="10"/>
        <v>0</v>
      </c>
    </row>
    <row r="87" spans="1:15" ht="15">
      <c r="A87" s="23" t="s">
        <v>430</v>
      </c>
      <c r="B87" s="7" t="s">
        <v>428</v>
      </c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>
        <f t="shared" si="10"/>
        <v>0</v>
      </c>
    </row>
    <row r="88" spans="1:15" ht="15">
      <c r="A88" s="23" t="s">
        <v>431</v>
      </c>
      <c r="B88" s="7" t="s">
        <v>428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>
        <f t="shared" si="10"/>
        <v>0</v>
      </c>
    </row>
    <row r="89" spans="1:15" ht="15">
      <c r="A89" s="177" t="s">
        <v>708</v>
      </c>
      <c r="B89" s="154" t="s">
        <v>432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>
        <f t="shared" si="10"/>
        <v>0</v>
      </c>
    </row>
    <row r="90" spans="1:15" ht="15">
      <c r="A90" s="130" t="s">
        <v>742</v>
      </c>
      <c r="B90" s="128" t="s">
        <v>433</v>
      </c>
      <c r="C90" s="124">
        <f aca="true" t="shared" si="13" ref="C90:N90">C89+C85</f>
        <v>0</v>
      </c>
      <c r="D90" s="124">
        <f t="shared" si="13"/>
        <v>0</v>
      </c>
      <c r="E90" s="124">
        <f t="shared" si="13"/>
        <v>0</v>
      </c>
      <c r="F90" s="124">
        <f t="shared" si="13"/>
        <v>0</v>
      </c>
      <c r="G90" s="124">
        <f t="shared" si="13"/>
        <v>0</v>
      </c>
      <c r="H90" s="124">
        <f t="shared" si="13"/>
        <v>0</v>
      </c>
      <c r="I90" s="124">
        <f t="shared" si="13"/>
        <v>0</v>
      </c>
      <c r="J90" s="124">
        <f t="shared" si="13"/>
        <v>0</v>
      </c>
      <c r="K90" s="124">
        <f t="shared" si="13"/>
        <v>0</v>
      </c>
      <c r="L90" s="124">
        <f t="shared" si="13"/>
        <v>0</v>
      </c>
      <c r="M90" s="124">
        <f t="shared" si="13"/>
        <v>0</v>
      </c>
      <c r="N90" s="124">
        <f t="shared" si="13"/>
        <v>0</v>
      </c>
      <c r="O90" s="124">
        <f t="shared" si="10"/>
        <v>0</v>
      </c>
    </row>
    <row r="91" spans="1:15" ht="15">
      <c r="A91" s="130" t="s">
        <v>709</v>
      </c>
      <c r="B91" s="128" t="s">
        <v>434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>
        <f t="shared" si="10"/>
        <v>0</v>
      </c>
    </row>
    <row r="92" spans="1:15" ht="15">
      <c r="A92" s="18" t="s">
        <v>762</v>
      </c>
      <c r="B92" s="16" t="s">
        <v>435</v>
      </c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>
        <f t="shared" si="10"/>
        <v>0</v>
      </c>
    </row>
    <row r="93" spans="1:15" ht="15">
      <c r="A93" s="177" t="s">
        <v>763</v>
      </c>
      <c r="B93" s="177" t="s">
        <v>436</v>
      </c>
      <c r="C93" s="124"/>
      <c r="D93" s="124"/>
      <c r="E93" s="124">
        <v>34500</v>
      </c>
      <c r="F93" s="124"/>
      <c r="G93" s="124"/>
      <c r="H93" s="124"/>
      <c r="I93" s="124"/>
      <c r="J93" s="124"/>
      <c r="K93" s="124"/>
      <c r="L93" s="124"/>
      <c r="M93" s="124"/>
      <c r="N93" s="124"/>
      <c r="O93" s="124">
        <f t="shared" si="10"/>
        <v>34500</v>
      </c>
    </row>
    <row r="94" spans="1:15" ht="15">
      <c r="A94" s="177" t="s">
        <v>764</v>
      </c>
      <c r="B94" s="177" t="s">
        <v>436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>
        <f t="shared" si="10"/>
        <v>0</v>
      </c>
    </row>
    <row r="95" spans="1:15" ht="15">
      <c r="A95" s="177" t="s">
        <v>765</v>
      </c>
      <c r="B95" s="177" t="s">
        <v>436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>
        <f t="shared" si="10"/>
        <v>0</v>
      </c>
    </row>
    <row r="96" spans="1:15" ht="15">
      <c r="A96" s="177" t="s">
        <v>766</v>
      </c>
      <c r="B96" s="177" t="s">
        <v>436</v>
      </c>
      <c r="C96" s="124"/>
      <c r="D96" s="124"/>
      <c r="E96" s="124">
        <v>800</v>
      </c>
      <c r="F96" s="124"/>
      <c r="G96" s="124"/>
      <c r="H96" s="124"/>
      <c r="I96" s="124"/>
      <c r="J96" s="124"/>
      <c r="K96" s="124"/>
      <c r="L96" s="124"/>
      <c r="M96" s="124"/>
      <c r="N96" s="124"/>
      <c r="O96" s="124">
        <f t="shared" si="10"/>
        <v>800</v>
      </c>
    </row>
    <row r="97" spans="1:15" ht="15">
      <c r="A97" s="177" t="s">
        <v>767</v>
      </c>
      <c r="B97" s="177" t="s">
        <v>436</v>
      </c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>
        <f t="shared" si="10"/>
        <v>0</v>
      </c>
    </row>
    <row r="98" spans="1:15" ht="15">
      <c r="A98" s="177" t="s">
        <v>768</v>
      </c>
      <c r="B98" s="177" t="s">
        <v>436</v>
      </c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>
        <f t="shared" si="10"/>
        <v>0</v>
      </c>
    </row>
    <row r="99" spans="1:15" ht="15">
      <c r="A99" s="177" t="s">
        <v>769</v>
      </c>
      <c r="B99" s="177" t="s">
        <v>436</v>
      </c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>
        <f t="shared" si="10"/>
        <v>0</v>
      </c>
    </row>
    <row r="100" spans="1:15" ht="15">
      <c r="A100" s="177" t="s">
        <v>770</v>
      </c>
      <c r="B100" s="177" t="s">
        <v>436</v>
      </c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>
        <f t="shared" si="10"/>
        <v>0</v>
      </c>
    </row>
    <row r="101" spans="1:15" ht="15">
      <c r="A101" s="130" t="s">
        <v>711</v>
      </c>
      <c r="B101" s="128" t="s">
        <v>436</v>
      </c>
      <c r="C101" s="124">
        <f aca="true" t="shared" si="14" ref="C101:N101">SUM(C93:C100)</f>
        <v>0</v>
      </c>
      <c r="D101" s="124">
        <f t="shared" si="14"/>
        <v>0</v>
      </c>
      <c r="E101" s="124">
        <f t="shared" si="14"/>
        <v>35300</v>
      </c>
      <c r="F101" s="124">
        <f t="shared" si="14"/>
        <v>0</v>
      </c>
      <c r="G101" s="124">
        <f t="shared" si="14"/>
        <v>0</v>
      </c>
      <c r="H101" s="124">
        <f t="shared" si="14"/>
        <v>0</v>
      </c>
      <c r="I101" s="124">
        <f t="shared" si="14"/>
        <v>0</v>
      </c>
      <c r="J101" s="124">
        <f t="shared" si="14"/>
        <v>0</v>
      </c>
      <c r="K101" s="124">
        <f t="shared" si="14"/>
        <v>0</v>
      </c>
      <c r="L101" s="124">
        <f t="shared" si="14"/>
        <v>0</v>
      </c>
      <c r="M101" s="124">
        <f t="shared" si="14"/>
        <v>0</v>
      </c>
      <c r="N101" s="124">
        <f t="shared" si="14"/>
        <v>0</v>
      </c>
      <c r="O101" s="124">
        <f t="shared" si="10"/>
        <v>35300</v>
      </c>
    </row>
    <row r="102" spans="1:15" ht="15">
      <c r="A102" s="177" t="s">
        <v>712</v>
      </c>
      <c r="B102" s="154" t="s">
        <v>438</v>
      </c>
      <c r="C102" s="124"/>
      <c r="D102" s="124"/>
      <c r="E102" s="124">
        <v>8000</v>
      </c>
      <c r="F102" s="124"/>
      <c r="G102" s="124"/>
      <c r="H102" s="124"/>
      <c r="I102" s="124"/>
      <c r="J102" s="124"/>
      <c r="K102" s="124"/>
      <c r="L102" s="124"/>
      <c r="M102" s="124"/>
      <c r="N102" s="124"/>
      <c r="O102" s="124">
        <f t="shared" si="10"/>
        <v>8000</v>
      </c>
    </row>
    <row r="103" spans="1:15" s="206" customFormat="1" ht="15">
      <c r="A103" s="63" t="s">
        <v>439</v>
      </c>
      <c r="B103" s="63" t="s">
        <v>438</v>
      </c>
      <c r="C103" s="205"/>
      <c r="D103" s="205"/>
      <c r="E103" s="205">
        <v>8000</v>
      </c>
      <c r="F103" s="205"/>
      <c r="G103" s="205"/>
      <c r="H103" s="205"/>
      <c r="I103" s="205"/>
      <c r="J103" s="205"/>
      <c r="K103" s="205"/>
      <c r="L103" s="205"/>
      <c r="M103" s="205"/>
      <c r="N103" s="205"/>
      <c r="O103" s="124">
        <f t="shared" si="10"/>
        <v>8000</v>
      </c>
    </row>
    <row r="104" spans="1:15" ht="15">
      <c r="A104" s="63" t="s">
        <v>440</v>
      </c>
      <c r="B104" s="63" t="s">
        <v>438</v>
      </c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>
        <f t="shared" si="10"/>
        <v>0</v>
      </c>
    </row>
    <row r="105" spans="1:15" ht="15">
      <c r="A105" s="177" t="s">
        <v>713</v>
      </c>
      <c r="B105" s="154" t="s">
        <v>441</v>
      </c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>
        <f t="shared" si="10"/>
        <v>0</v>
      </c>
    </row>
    <row r="106" spans="1:15" ht="15">
      <c r="A106" s="177" t="s">
        <v>442</v>
      </c>
      <c r="B106" s="154" t="s">
        <v>443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>
        <f t="shared" si="10"/>
        <v>0</v>
      </c>
    </row>
    <row r="107" spans="1:15" ht="15">
      <c r="A107" s="177" t="s">
        <v>714</v>
      </c>
      <c r="B107" s="154" t="s">
        <v>444</v>
      </c>
      <c r="C107" s="124"/>
      <c r="D107" s="124"/>
      <c r="E107" s="124">
        <v>2400</v>
      </c>
      <c r="F107" s="124"/>
      <c r="G107" s="124"/>
      <c r="H107" s="124"/>
      <c r="I107" s="124"/>
      <c r="J107" s="124"/>
      <c r="K107" s="124"/>
      <c r="L107" s="124"/>
      <c r="M107" s="124"/>
      <c r="N107" s="124"/>
      <c r="O107" s="124">
        <f t="shared" si="10"/>
        <v>2400</v>
      </c>
    </row>
    <row r="108" spans="1:15" ht="15">
      <c r="A108" s="63" t="s">
        <v>445</v>
      </c>
      <c r="B108" s="63" t="s">
        <v>444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>
        <f t="shared" si="10"/>
        <v>0</v>
      </c>
    </row>
    <row r="109" spans="1:15" s="206" customFormat="1" ht="15">
      <c r="A109" s="63" t="s">
        <v>446</v>
      </c>
      <c r="B109" s="63" t="s">
        <v>444</v>
      </c>
      <c r="C109" s="205"/>
      <c r="D109" s="205"/>
      <c r="E109" s="205">
        <v>2400</v>
      </c>
      <c r="F109" s="205"/>
      <c r="G109" s="205"/>
      <c r="H109" s="205"/>
      <c r="I109" s="205"/>
      <c r="J109" s="205"/>
      <c r="K109" s="205"/>
      <c r="L109" s="205"/>
      <c r="M109" s="205"/>
      <c r="N109" s="205"/>
      <c r="O109" s="124">
        <f t="shared" si="10"/>
        <v>2400</v>
      </c>
    </row>
    <row r="110" spans="1:15" ht="15">
      <c r="A110" s="63" t="s">
        <v>447</v>
      </c>
      <c r="B110" s="63" t="s">
        <v>444</v>
      </c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>
        <f t="shared" si="10"/>
        <v>0</v>
      </c>
    </row>
    <row r="111" spans="1:15" ht="15">
      <c r="A111" s="63" t="s">
        <v>448</v>
      </c>
      <c r="B111" s="63" t="s">
        <v>444</v>
      </c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>
        <f t="shared" si="10"/>
        <v>0</v>
      </c>
    </row>
    <row r="112" spans="1:15" ht="15">
      <c r="A112" s="177" t="s">
        <v>771</v>
      </c>
      <c r="B112" s="154" t="s">
        <v>449</v>
      </c>
      <c r="C112" s="124"/>
      <c r="D112" s="124"/>
      <c r="E112" s="124">
        <v>2570</v>
      </c>
      <c r="F112" s="124"/>
      <c r="G112" s="124"/>
      <c r="H112" s="124"/>
      <c r="I112" s="124"/>
      <c r="J112" s="124"/>
      <c r="K112" s="124"/>
      <c r="L112" s="124"/>
      <c r="M112" s="124"/>
      <c r="N112" s="124"/>
      <c r="O112" s="124">
        <f t="shared" si="10"/>
        <v>2570</v>
      </c>
    </row>
    <row r="113" spans="1:15" s="206" customFormat="1" ht="15">
      <c r="A113" s="63" t="s">
        <v>450</v>
      </c>
      <c r="B113" s="63" t="s">
        <v>449</v>
      </c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124">
        <f t="shared" si="10"/>
        <v>0</v>
      </c>
    </row>
    <row r="114" spans="1:15" s="206" customFormat="1" ht="15">
      <c r="A114" s="63" t="s">
        <v>451</v>
      </c>
      <c r="B114" s="63" t="s">
        <v>449</v>
      </c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124">
        <f t="shared" si="10"/>
        <v>0</v>
      </c>
    </row>
    <row r="115" spans="1:15" s="206" customFormat="1" ht="15">
      <c r="A115" s="63" t="s">
        <v>452</v>
      </c>
      <c r="B115" s="63" t="s">
        <v>449</v>
      </c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124">
        <f t="shared" si="10"/>
        <v>0</v>
      </c>
    </row>
    <row r="116" spans="1:15" s="206" customFormat="1" ht="15">
      <c r="A116" s="63" t="s">
        <v>453</v>
      </c>
      <c r="B116" s="63" t="s">
        <v>449</v>
      </c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4">
        <f t="shared" si="10"/>
        <v>0</v>
      </c>
    </row>
    <row r="117" spans="1:15" s="206" customFormat="1" ht="15">
      <c r="A117" s="63" t="s">
        <v>454</v>
      </c>
      <c r="B117" s="63" t="s">
        <v>449</v>
      </c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124">
        <f t="shared" si="10"/>
        <v>0</v>
      </c>
    </row>
    <row r="118" spans="1:15" s="206" customFormat="1" ht="15">
      <c r="A118" s="63" t="s">
        <v>455</v>
      </c>
      <c r="B118" s="63" t="s">
        <v>449</v>
      </c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124">
        <f t="shared" si="10"/>
        <v>0</v>
      </c>
    </row>
    <row r="119" spans="1:15" s="206" customFormat="1" ht="15">
      <c r="A119" s="63" t="s">
        <v>456</v>
      </c>
      <c r="B119" s="63" t="s">
        <v>449</v>
      </c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124">
        <f t="shared" si="10"/>
        <v>0</v>
      </c>
    </row>
    <row r="120" spans="1:15" s="206" customFormat="1" ht="15">
      <c r="A120" s="63" t="s">
        <v>457</v>
      </c>
      <c r="B120" s="63" t="s">
        <v>449</v>
      </c>
      <c r="C120" s="205"/>
      <c r="D120" s="205"/>
      <c r="E120" s="205">
        <v>1800</v>
      </c>
      <c r="F120" s="205"/>
      <c r="G120" s="205"/>
      <c r="H120" s="205"/>
      <c r="I120" s="205"/>
      <c r="J120" s="205"/>
      <c r="K120" s="205"/>
      <c r="L120" s="205"/>
      <c r="M120" s="205"/>
      <c r="N120" s="205"/>
      <c r="O120" s="124">
        <f t="shared" si="10"/>
        <v>1800</v>
      </c>
    </row>
    <row r="121" spans="1:15" s="206" customFormat="1" ht="15">
      <c r="A121" s="63" t="s">
        <v>458</v>
      </c>
      <c r="B121" s="63" t="s">
        <v>449</v>
      </c>
      <c r="C121" s="205"/>
      <c r="D121" s="205"/>
      <c r="E121" s="205">
        <v>570</v>
      </c>
      <c r="F121" s="205"/>
      <c r="G121" s="205"/>
      <c r="H121" s="205"/>
      <c r="I121" s="205"/>
      <c r="J121" s="205"/>
      <c r="K121" s="205"/>
      <c r="L121" s="205"/>
      <c r="M121" s="205"/>
      <c r="N121" s="205"/>
      <c r="O121" s="124">
        <f t="shared" si="10"/>
        <v>570</v>
      </c>
    </row>
    <row r="122" spans="1:15" s="206" customFormat="1" ht="15">
      <c r="A122" s="63" t="s">
        <v>459</v>
      </c>
      <c r="B122" s="63" t="s">
        <v>449</v>
      </c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124">
        <f t="shared" si="10"/>
        <v>0</v>
      </c>
    </row>
    <row r="123" spans="1:15" s="206" customFormat="1" ht="15">
      <c r="A123" s="63" t="s">
        <v>460</v>
      </c>
      <c r="B123" s="63" t="s">
        <v>449</v>
      </c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124">
        <f t="shared" si="10"/>
        <v>0</v>
      </c>
    </row>
    <row r="124" spans="1:15" s="206" customFormat="1" ht="15">
      <c r="A124" s="63" t="s">
        <v>461</v>
      </c>
      <c r="B124" s="63" t="s">
        <v>449</v>
      </c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124">
        <f t="shared" si="10"/>
        <v>0</v>
      </c>
    </row>
    <row r="125" spans="1:15" s="206" customFormat="1" ht="15">
      <c r="A125" s="63" t="s">
        <v>462</v>
      </c>
      <c r="B125" s="63" t="s">
        <v>449</v>
      </c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124">
        <f t="shared" si="10"/>
        <v>0</v>
      </c>
    </row>
    <row r="126" spans="1:15" s="206" customFormat="1" ht="15">
      <c r="A126" s="63" t="s">
        <v>463</v>
      </c>
      <c r="B126" s="63" t="s">
        <v>449</v>
      </c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124">
        <f t="shared" si="10"/>
        <v>0</v>
      </c>
    </row>
    <row r="127" spans="1:15" s="206" customFormat="1" ht="15">
      <c r="A127" s="63" t="s">
        <v>464</v>
      </c>
      <c r="B127" s="63" t="s">
        <v>449</v>
      </c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124">
        <f t="shared" si="10"/>
        <v>0</v>
      </c>
    </row>
    <row r="128" spans="1:15" ht="15">
      <c r="A128" s="8" t="s">
        <v>743</v>
      </c>
      <c r="B128" s="9" t="s">
        <v>465</v>
      </c>
      <c r="C128" s="124">
        <f>C112+C107+C106+C105+C102</f>
        <v>0</v>
      </c>
      <c r="D128" s="124">
        <f aca="true" t="shared" si="15" ref="D128:N128">D112+D107+D106+D105+D102</f>
        <v>0</v>
      </c>
      <c r="E128" s="124">
        <f t="shared" si="15"/>
        <v>12970</v>
      </c>
      <c r="F128" s="124">
        <f t="shared" si="15"/>
        <v>0</v>
      </c>
      <c r="G128" s="124">
        <f t="shared" si="15"/>
        <v>0</v>
      </c>
      <c r="H128" s="124">
        <f t="shared" si="15"/>
        <v>0</v>
      </c>
      <c r="I128" s="124">
        <f t="shared" si="15"/>
        <v>0</v>
      </c>
      <c r="J128" s="124">
        <f t="shared" si="15"/>
        <v>0</v>
      </c>
      <c r="K128" s="124">
        <f t="shared" si="15"/>
        <v>0</v>
      </c>
      <c r="L128" s="124">
        <f t="shared" si="15"/>
        <v>0</v>
      </c>
      <c r="M128" s="124">
        <f t="shared" si="15"/>
        <v>0</v>
      </c>
      <c r="N128" s="124">
        <f t="shared" si="15"/>
        <v>0</v>
      </c>
      <c r="O128" s="124">
        <f t="shared" si="10"/>
        <v>12970</v>
      </c>
    </row>
    <row r="129" spans="1:15" ht="15">
      <c r="A129" s="177" t="s">
        <v>773</v>
      </c>
      <c r="B129" s="177" t="s">
        <v>466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>
        <f t="shared" si="10"/>
        <v>0</v>
      </c>
    </row>
    <row r="130" spans="1:15" ht="15">
      <c r="A130" s="177" t="s">
        <v>772</v>
      </c>
      <c r="B130" s="177" t="s">
        <v>466</v>
      </c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>
        <f t="shared" si="10"/>
        <v>0</v>
      </c>
    </row>
    <row r="131" spans="1:15" ht="15">
      <c r="A131" s="177" t="s">
        <v>774</v>
      </c>
      <c r="B131" s="177" t="s">
        <v>466</v>
      </c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>
        <f t="shared" si="10"/>
        <v>0</v>
      </c>
    </row>
    <row r="132" spans="1:15" ht="15">
      <c r="A132" s="177" t="s">
        <v>775</v>
      </c>
      <c r="B132" s="177" t="s">
        <v>466</v>
      </c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>
        <f t="shared" si="10"/>
        <v>0</v>
      </c>
    </row>
    <row r="133" spans="1:15" ht="15">
      <c r="A133" s="177" t="s">
        <v>776</v>
      </c>
      <c r="B133" s="177" t="s">
        <v>466</v>
      </c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>
        <f t="shared" si="10"/>
        <v>0</v>
      </c>
    </row>
    <row r="134" spans="1:15" ht="30">
      <c r="A134" s="177" t="s">
        <v>777</v>
      </c>
      <c r="B134" s="177" t="s">
        <v>466</v>
      </c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>
        <f t="shared" si="10"/>
        <v>0</v>
      </c>
    </row>
    <row r="135" spans="1:15" ht="15">
      <c r="A135" s="177" t="s">
        <v>778</v>
      </c>
      <c r="B135" s="177" t="s">
        <v>466</v>
      </c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>
        <f t="shared" si="10"/>
        <v>0</v>
      </c>
    </row>
    <row r="136" spans="1:15" ht="15">
      <c r="A136" s="177" t="s">
        <v>779</v>
      </c>
      <c r="B136" s="177" t="s">
        <v>466</v>
      </c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>
        <f t="shared" si="10"/>
        <v>0</v>
      </c>
    </row>
    <row r="137" spans="1:15" ht="15">
      <c r="A137" s="177" t="s">
        <v>780</v>
      </c>
      <c r="B137" s="177" t="s">
        <v>466</v>
      </c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>
        <f t="shared" si="10"/>
        <v>0</v>
      </c>
    </row>
    <row r="138" spans="1:15" ht="15">
      <c r="A138" s="177" t="s">
        <v>781</v>
      </c>
      <c r="B138" s="177" t="s">
        <v>466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>
        <f t="shared" si="10"/>
        <v>0</v>
      </c>
    </row>
    <row r="139" spans="1:15" ht="30">
      <c r="A139" s="177" t="s">
        <v>782</v>
      </c>
      <c r="B139" s="177" t="s">
        <v>466</v>
      </c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>
        <f t="shared" si="10"/>
        <v>0</v>
      </c>
    </row>
    <row r="140" spans="1:15" ht="15">
      <c r="A140" s="177" t="s">
        <v>783</v>
      </c>
      <c r="B140" s="177" t="s">
        <v>466</v>
      </c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>
        <f t="shared" si="10"/>
        <v>0</v>
      </c>
    </row>
    <row r="141" spans="1:15" ht="15">
      <c r="A141" s="130" t="s">
        <v>716</v>
      </c>
      <c r="B141" s="128" t="s">
        <v>466</v>
      </c>
      <c r="C141" s="124">
        <f aca="true" t="shared" si="16" ref="C141:N141">SUM(C129:C140)</f>
        <v>0</v>
      </c>
      <c r="D141" s="124">
        <f t="shared" si="16"/>
        <v>0</v>
      </c>
      <c r="E141" s="124">
        <f t="shared" si="16"/>
        <v>0</v>
      </c>
      <c r="F141" s="124">
        <f t="shared" si="16"/>
        <v>0</v>
      </c>
      <c r="G141" s="124">
        <f t="shared" si="16"/>
        <v>0</v>
      </c>
      <c r="H141" s="124">
        <f t="shared" si="16"/>
        <v>0</v>
      </c>
      <c r="I141" s="124">
        <f t="shared" si="16"/>
        <v>0</v>
      </c>
      <c r="J141" s="124">
        <f t="shared" si="16"/>
        <v>0</v>
      </c>
      <c r="K141" s="124">
        <f t="shared" si="16"/>
        <v>0</v>
      </c>
      <c r="L141" s="124">
        <f t="shared" si="16"/>
        <v>0</v>
      </c>
      <c r="M141" s="124">
        <f t="shared" si="16"/>
        <v>0</v>
      </c>
      <c r="N141" s="124">
        <f t="shared" si="16"/>
        <v>0</v>
      </c>
      <c r="O141" s="124">
        <f t="shared" si="10"/>
        <v>0</v>
      </c>
    </row>
    <row r="142" spans="1:15" s="214" customFormat="1" ht="15">
      <c r="A142" s="213" t="s">
        <v>744</v>
      </c>
      <c r="B142" s="127" t="s">
        <v>467</v>
      </c>
      <c r="C142" s="116">
        <f aca="true" t="shared" si="17" ref="C142:N142">C141+C128+C101+C92+C91+C90</f>
        <v>0</v>
      </c>
      <c r="D142" s="116">
        <f t="shared" si="17"/>
        <v>0</v>
      </c>
      <c r="E142" s="116">
        <f t="shared" si="17"/>
        <v>48270</v>
      </c>
      <c r="F142" s="116">
        <f t="shared" si="17"/>
        <v>0</v>
      </c>
      <c r="G142" s="116">
        <f t="shared" si="17"/>
        <v>0</v>
      </c>
      <c r="H142" s="116">
        <f t="shared" si="17"/>
        <v>0</v>
      </c>
      <c r="I142" s="116">
        <f t="shared" si="17"/>
        <v>0</v>
      </c>
      <c r="J142" s="116">
        <f t="shared" si="17"/>
        <v>0</v>
      </c>
      <c r="K142" s="116">
        <f t="shared" si="17"/>
        <v>0</v>
      </c>
      <c r="L142" s="116">
        <f t="shared" si="17"/>
        <v>0</v>
      </c>
      <c r="M142" s="116">
        <f t="shared" si="17"/>
        <v>0</v>
      </c>
      <c r="N142" s="116">
        <f t="shared" si="17"/>
        <v>0</v>
      </c>
      <c r="O142" s="124">
        <f aca="true" t="shared" si="18" ref="O142:O205">SUM(C142:N142)</f>
        <v>48270</v>
      </c>
    </row>
    <row r="143" spans="1:15" ht="15">
      <c r="A143" s="15" t="s">
        <v>468</v>
      </c>
      <c r="B143" s="154" t="s">
        <v>469</v>
      </c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>
        <f t="shared" si="18"/>
        <v>0</v>
      </c>
    </row>
    <row r="144" spans="1:15" ht="15">
      <c r="A144" s="15" t="s">
        <v>717</v>
      </c>
      <c r="B144" s="154" t="s">
        <v>470</v>
      </c>
      <c r="C144" s="124"/>
      <c r="D144" s="124"/>
      <c r="E144" s="124"/>
      <c r="F144" s="124"/>
      <c r="G144" s="124"/>
      <c r="H144" s="124">
        <v>21000</v>
      </c>
      <c r="I144" s="124"/>
      <c r="J144" s="124"/>
      <c r="K144" s="124"/>
      <c r="L144" s="124"/>
      <c r="M144" s="124"/>
      <c r="N144" s="124"/>
      <c r="O144" s="124">
        <f t="shared" si="18"/>
        <v>21000</v>
      </c>
    </row>
    <row r="145" spans="1:15" ht="15">
      <c r="A145" s="64" t="s">
        <v>471</v>
      </c>
      <c r="B145" s="63" t="s">
        <v>470</v>
      </c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>
        <f t="shared" si="18"/>
        <v>0</v>
      </c>
    </row>
    <row r="146" spans="1:15" ht="15">
      <c r="A146" s="63" t="s">
        <v>472</v>
      </c>
      <c r="B146" s="63" t="s">
        <v>470</v>
      </c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>
        <f t="shared" si="18"/>
        <v>0</v>
      </c>
    </row>
    <row r="147" spans="1:15" ht="15">
      <c r="A147" s="43" t="s">
        <v>718</v>
      </c>
      <c r="B147" s="154" t="s">
        <v>473</v>
      </c>
      <c r="C147" s="124">
        <v>1000</v>
      </c>
      <c r="D147" s="124"/>
      <c r="E147" s="124"/>
      <c r="F147" s="124">
        <v>760</v>
      </c>
      <c r="G147" s="124"/>
      <c r="H147" s="124"/>
      <c r="I147" s="124"/>
      <c r="J147" s="124">
        <v>100</v>
      </c>
      <c r="K147" s="124"/>
      <c r="L147" s="124"/>
      <c r="M147" s="124"/>
      <c r="N147" s="124"/>
      <c r="O147" s="124">
        <f t="shared" si="18"/>
        <v>1860</v>
      </c>
    </row>
    <row r="148" spans="1:15" s="206" customFormat="1" ht="15">
      <c r="A148" s="65" t="s">
        <v>267</v>
      </c>
      <c r="B148" s="65" t="s">
        <v>473</v>
      </c>
      <c r="C148" s="205">
        <v>680</v>
      </c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124">
        <f t="shared" si="18"/>
        <v>680</v>
      </c>
    </row>
    <row r="149" spans="1:15" ht="15">
      <c r="A149" s="43" t="s">
        <v>784</v>
      </c>
      <c r="B149" s="154" t="s">
        <v>474</v>
      </c>
      <c r="C149" s="124">
        <v>1200</v>
      </c>
      <c r="D149" s="124"/>
      <c r="E149" s="124"/>
      <c r="F149" s="124">
        <v>5955</v>
      </c>
      <c r="G149" s="124"/>
      <c r="H149" s="124">
        <v>6815</v>
      </c>
      <c r="I149" s="124"/>
      <c r="J149" s="124"/>
      <c r="K149" s="124"/>
      <c r="L149" s="124">
        <v>90</v>
      </c>
      <c r="M149" s="124"/>
      <c r="N149" s="124"/>
      <c r="O149" s="124">
        <f t="shared" si="18"/>
        <v>14060</v>
      </c>
    </row>
    <row r="150" spans="1:15" s="206" customFormat="1" ht="15">
      <c r="A150" s="66" t="s">
        <v>475</v>
      </c>
      <c r="B150" s="63" t="s">
        <v>474</v>
      </c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124">
        <f t="shared" si="18"/>
        <v>0</v>
      </c>
    </row>
    <row r="151" spans="1:15" s="206" customFormat="1" ht="15">
      <c r="A151" s="63" t="s">
        <v>476</v>
      </c>
      <c r="B151" s="63" t="s">
        <v>474</v>
      </c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124">
        <f t="shared" si="18"/>
        <v>0</v>
      </c>
    </row>
    <row r="152" spans="1:15" s="206" customFormat="1" ht="15">
      <c r="A152" s="63" t="s">
        <v>477</v>
      </c>
      <c r="B152" s="63" t="s">
        <v>474</v>
      </c>
      <c r="C152" s="205">
        <v>1200</v>
      </c>
      <c r="D152" s="205"/>
      <c r="E152" s="205"/>
      <c r="F152" s="205">
        <v>1955</v>
      </c>
      <c r="G152" s="205"/>
      <c r="H152" s="205"/>
      <c r="I152" s="205"/>
      <c r="J152" s="205"/>
      <c r="K152" s="205"/>
      <c r="L152" s="205">
        <v>90</v>
      </c>
      <c r="M152" s="205"/>
      <c r="N152" s="205"/>
      <c r="O152" s="124">
        <f t="shared" si="18"/>
        <v>3245</v>
      </c>
    </row>
    <row r="153" spans="1:15" s="206" customFormat="1" ht="15">
      <c r="A153" s="63" t="s">
        <v>478</v>
      </c>
      <c r="B153" s="63" t="s">
        <v>474</v>
      </c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124">
        <f t="shared" si="18"/>
        <v>0</v>
      </c>
    </row>
    <row r="154" spans="1:15" s="206" customFormat="1" ht="15">
      <c r="A154" s="63" t="s">
        <v>479</v>
      </c>
      <c r="B154" s="63" t="s">
        <v>474</v>
      </c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124">
        <f t="shared" si="18"/>
        <v>0</v>
      </c>
    </row>
    <row r="155" spans="1:15" s="206" customFormat="1" ht="15">
      <c r="A155" s="63" t="s">
        <v>480</v>
      </c>
      <c r="B155" s="63" t="s">
        <v>474</v>
      </c>
      <c r="C155" s="205"/>
      <c r="D155" s="205"/>
      <c r="E155" s="205"/>
      <c r="F155" s="205">
        <v>4000</v>
      </c>
      <c r="G155" s="205"/>
      <c r="H155" s="205"/>
      <c r="I155" s="205"/>
      <c r="J155" s="205"/>
      <c r="K155" s="205"/>
      <c r="L155" s="205"/>
      <c r="M155" s="205"/>
      <c r="N155" s="205"/>
      <c r="O155" s="124">
        <f t="shared" si="18"/>
        <v>4000</v>
      </c>
    </row>
    <row r="156" spans="1:15" ht="15">
      <c r="A156" s="43" t="s">
        <v>481</v>
      </c>
      <c r="B156" s="154" t="s">
        <v>482</v>
      </c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>
        <f t="shared" si="18"/>
        <v>0</v>
      </c>
    </row>
    <row r="157" spans="1:15" ht="15">
      <c r="A157" s="43" t="s">
        <v>483</v>
      </c>
      <c r="B157" s="154" t="s">
        <v>484</v>
      </c>
      <c r="C157" s="124">
        <v>270</v>
      </c>
      <c r="D157" s="124"/>
      <c r="E157" s="124"/>
      <c r="F157" s="124"/>
      <c r="G157" s="124"/>
      <c r="H157" s="124">
        <v>5670</v>
      </c>
      <c r="I157" s="124"/>
      <c r="J157" s="124">
        <v>29</v>
      </c>
      <c r="K157" s="124"/>
      <c r="L157" s="124">
        <v>10</v>
      </c>
      <c r="M157" s="124"/>
      <c r="N157" s="124"/>
      <c r="O157" s="124">
        <f t="shared" si="18"/>
        <v>5979</v>
      </c>
    </row>
    <row r="158" spans="1:15" ht="15">
      <c r="A158" s="43" t="s">
        <v>485</v>
      </c>
      <c r="B158" s="154" t="s">
        <v>486</v>
      </c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>
        <f t="shared" si="18"/>
        <v>0</v>
      </c>
    </row>
    <row r="159" spans="1:15" ht="15">
      <c r="A159" s="15" t="s">
        <v>785</v>
      </c>
      <c r="B159" s="154" t="s">
        <v>487</v>
      </c>
      <c r="C159" s="124">
        <v>3500</v>
      </c>
      <c r="D159" s="124"/>
      <c r="E159" s="124"/>
      <c r="F159" s="124"/>
      <c r="G159" s="124"/>
      <c r="H159" s="124"/>
      <c r="I159" s="124">
        <v>1000</v>
      </c>
      <c r="J159" s="124"/>
      <c r="K159" s="124"/>
      <c r="L159" s="124"/>
      <c r="M159" s="124"/>
      <c r="N159" s="124"/>
      <c r="O159" s="124">
        <f t="shared" si="18"/>
        <v>4500</v>
      </c>
    </row>
    <row r="160" spans="1:15" ht="15">
      <c r="A160" s="65" t="s">
        <v>267</v>
      </c>
      <c r="B160" s="65" t="s">
        <v>487</v>
      </c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>
        <f t="shared" si="18"/>
        <v>0</v>
      </c>
    </row>
    <row r="161" spans="1:15" ht="15">
      <c r="A161" s="65" t="s">
        <v>488</v>
      </c>
      <c r="B161" s="65" t="s">
        <v>487</v>
      </c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>
        <f t="shared" si="18"/>
        <v>0</v>
      </c>
    </row>
    <row r="162" spans="1:15" ht="15">
      <c r="A162" s="65" t="s">
        <v>786</v>
      </c>
      <c r="B162" s="65" t="s">
        <v>487</v>
      </c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>
        <f t="shared" si="18"/>
        <v>0</v>
      </c>
    </row>
    <row r="163" spans="1:15" ht="15">
      <c r="A163" s="15" t="s">
        <v>787</v>
      </c>
      <c r="B163" s="154" t="s">
        <v>489</v>
      </c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>
        <f t="shared" si="18"/>
        <v>0</v>
      </c>
    </row>
    <row r="164" spans="1:15" ht="15">
      <c r="A164" s="63" t="s">
        <v>490</v>
      </c>
      <c r="B164" s="65" t="s">
        <v>489</v>
      </c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>
        <f t="shared" si="18"/>
        <v>0</v>
      </c>
    </row>
    <row r="165" spans="1:15" ht="15">
      <c r="A165" s="63" t="s">
        <v>491</v>
      </c>
      <c r="B165" s="65" t="s">
        <v>489</v>
      </c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>
        <f t="shared" si="18"/>
        <v>0</v>
      </c>
    </row>
    <row r="166" spans="1:15" ht="15">
      <c r="A166" s="63" t="s">
        <v>492</v>
      </c>
      <c r="B166" s="65" t="s">
        <v>489</v>
      </c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>
        <f t="shared" si="18"/>
        <v>0</v>
      </c>
    </row>
    <row r="167" spans="1:15" ht="15">
      <c r="A167" s="63" t="s">
        <v>493</v>
      </c>
      <c r="B167" s="65" t="s">
        <v>489</v>
      </c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>
        <f t="shared" si="18"/>
        <v>0</v>
      </c>
    </row>
    <row r="168" spans="1:15" ht="15">
      <c r="A168" s="15" t="s">
        <v>788</v>
      </c>
      <c r="B168" s="154" t="s">
        <v>494</v>
      </c>
      <c r="C168" s="124">
        <v>500</v>
      </c>
      <c r="D168" s="124"/>
      <c r="E168" s="124"/>
      <c r="F168" s="124">
        <v>200</v>
      </c>
      <c r="G168" s="124"/>
      <c r="H168" s="124"/>
      <c r="I168" s="124"/>
      <c r="J168" s="124"/>
      <c r="K168" s="124">
        <v>50</v>
      </c>
      <c r="L168" s="124"/>
      <c r="M168" s="124"/>
      <c r="N168" s="124"/>
      <c r="O168" s="124">
        <f t="shared" si="18"/>
        <v>750</v>
      </c>
    </row>
    <row r="169" spans="1:15" ht="15">
      <c r="A169" s="65" t="s">
        <v>495</v>
      </c>
      <c r="B169" s="65" t="s">
        <v>494</v>
      </c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>
        <f t="shared" si="18"/>
        <v>0</v>
      </c>
    </row>
    <row r="170" spans="1:15" ht="27">
      <c r="A170" s="63" t="s">
        <v>496</v>
      </c>
      <c r="B170" s="65" t="s">
        <v>494</v>
      </c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>
        <f t="shared" si="18"/>
        <v>0</v>
      </c>
    </row>
    <row r="171" spans="1:15" ht="15">
      <c r="A171" s="63" t="s">
        <v>497</v>
      </c>
      <c r="B171" s="65" t="s">
        <v>494</v>
      </c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>
        <f t="shared" si="18"/>
        <v>0</v>
      </c>
    </row>
    <row r="172" spans="1:15" ht="15">
      <c r="A172" s="67" t="s">
        <v>789</v>
      </c>
      <c r="B172" s="127" t="s">
        <v>498</v>
      </c>
      <c r="C172" s="124">
        <f>C168+C163+C159+C158+C157+C156+C149+C147+C144+C143</f>
        <v>6470</v>
      </c>
      <c r="D172" s="124">
        <f aca="true" t="shared" si="19" ref="D172:N172">D168+D163+D159+D158+D157+D156+D149+D147+D144+D143</f>
        <v>0</v>
      </c>
      <c r="E172" s="124">
        <f t="shared" si="19"/>
        <v>0</v>
      </c>
      <c r="F172" s="124">
        <f t="shared" si="19"/>
        <v>6915</v>
      </c>
      <c r="G172" s="124">
        <f t="shared" si="19"/>
        <v>0</v>
      </c>
      <c r="H172" s="124">
        <f t="shared" si="19"/>
        <v>33485</v>
      </c>
      <c r="I172" s="124">
        <f t="shared" si="19"/>
        <v>1000</v>
      </c>
      <c r="J172" s="124">
        <f t="shared" si="19"/>
        <v>129</v>
      </c>
      <c r="K172" s="124">
        <f t="shared" si="19"/>
        <v>50</v>
      </c>
      <c r="L172" s="124">
        <f t="shared" si="19"/>
        <v>100</v>
      </c>
      <c r="M172" s="124">
        <f t="shared" si="19"/>
        <v>0</v>
      </c>
      <c r="N172" s="124">
        <f t="shared" si="19"/>
        <v>0</v>
      </c>
      <c r="O172" s="124">
        <f t="shared" si="18"/>
        <v>48149</v>
      </c>
    </row>
    <row r="173" spans="1:15" ht="15">
      <c r="A173" s="18" t="s">
        <v>790</v>
      </c>
      <c r="B173" s="128" t="s">
        <v>499</v>
      </c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>
        <f t="shared" si="18"/>
        <v>0</v>
      </c>
    </row>
    <row r="174" spans="1:15" ht="15">
      <c r="A174" s="63" t="s">
        <v>500</v>
      </c>
      <c r="B174" s="65" t="s">
        <v>499</v>
      </c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>
        <f t="shared" si="18"/>
        <v>0</v>
      </c>
    </row>
    <row r="175" spans="1:15" ht="15">
      <c r="A175" s="18" t="s">
        <v>791</v>
      </c>
      <c r="B175" s="128" t="s">
        <v>501</v>
      </c>
      <c r="C175" s="124">
        <v>9025</v>
      </c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>
        <f t="shared" si="18"/>
        <v>9025</v>
      </c>
    </row>
    <row r="176" spans="1:15" ht="15">
      <c r="A176" s="63" t="s">
        <v>502</v>
      </c>
      <c r="B176" s="65" t="s">
        <v>501</v>
      </c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>
        <f t="shared" si="18"/>
        <v>0</v>
      </c>
    </row>
    <row r="177" spans="1:15" ht="15">
      <c r="A177" s="18" t="s">
        <v>503</v>
      </c>
      <c r="B177" s="128" t="s">
        <v>504</v>
      </c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>
        <f t="shared" si="18"/>
        <v>0</v>
      </c>
    </row>
    <row r="178" spans="1:15" ht="15">
      <c r="A178" s="18" t="s">
        <v>792</v>
      </c>
      <c r="B178" s="128" t="s">
        <v>505</v>
      </c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>
        <f t="shared" si="18"/>
        <v>0</v>
      </c>
    </row>
    <row r="179" spans="1:15" ht="15">
      <c r="A179" s="63" t="s">
        <v>506</v>
      </c>
      <c r="B179" s="65" t="s">
        <v>505</v>
      </c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>
        <f t="shared" si="18"/>
        <v>0</v>
      </c>
    </row>
    <row r="180" spans="1:15" ht="15">
      <c r="A180" s="18" t="s">
        <v>507</v>
      </c>
      <c r="B180" s="128" t="s">
        <v>508</v>
      </c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>
        <f t="shared" si="18"/>
        <v>0</v>
      </c>
    </row>
    <row r="181" spans="1:15" ht="15">
      <c r="A181" s="213" t="s">
        <v>746</v>
      </c>
      <c r="B181" s="127" t="s">
        <v>509</v>
      </c>
      <c r="C181" s="124">
        <f aca="true" t="shared" si="20" ref="C181:N181">C180+C178+C177+C175+C173</f>
        <v>9025</v>
      </c>
      <c r="D181" s="124">
        <f t="shared" si="20"/>
        <v>0</v>
      </c>
      <c r="E181" s="124">
        <f t="shared" si="20"/>
        <v>0</v>
      </c>
      <c r="F181" s="124">
        <f t="shared" si="20"/>
        <v>0</v>
      </c>
      <c r="G181" s="124">
        <f t="shared" si="20"/>
        <v>0</v>
      </c>
      <c r="H181" s="124">
        <f t="shared" si="20"/>
        <v>0</v>
      </c>
      <c r="I181" s="124">
        <f t="shared" si="20"/>
        <v>0</v>
      </c>
      <c r="J181" s="124">
        <f t="shared" si="20"/>
        <v>0</v>
      </c>
      <c r="K181" s="124">
        <f t="shared" si="20"/>
        <v>0</v>
      </c>
      <c r="L181" s="124">
        <f t="shared" si="20"/>
        <v>0</v>
      </c>
      <c r="M181" s="124">
        <f t="shared" si="20"/>
        <v>0</v>
      </c>
      <c r="N181" s="124">
        <f t="shared" si="20"/>
        <v>0</v>
      </c>
      <c r="O181" s="124">
        <f t="shared" si="18"/>
        <v>9025</v>
      </c>
    </row>
    <row r="182" spans="1:15" ht="15">
      <c r="A182" s="18" t="s">
        <v>510</v>
      </c>
      <c r="B182" s="128" t="s">
        <v>511</v>
      </c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>
        <f t="shared" si="18"/>
        <v>0</v>
      </c>
    </row>
    <row r="183" spans="1:15" ht="15">
      <c r="A183" s="15" t="s">
        <v>62</v>
      </c>
      <c r="B183" s="177" t="s">
        <v>512</v>
      </c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>
        <f t="shared" si="18"/>
        <v>0</v>
      </c>
    </row>
    <row r="184" spans="1:15" ht="15">
      <c r="A184" s="15" t="s">
        <v>63</v>
      </c>
      <c r="B184" s="177" t="s">
        <v>512</v>
      </c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>
        <f t="shared" si="18"/>
        <v>0</v>
      </c>
    </row>
    <row r="185" spans="1:15" ht="15">
      <c r="A185" s="15" t="s">
        <v>71</v>
      </c>
      <c r="B185" s="177" t="s">
        <v>512</v>
      </c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>
        <f t="shared" si="18"/>
        <v>0</v>
      </c>
    </row>
    <row r="186" spans="1:15" ht="15">
      <c r="A186" s="177" t="s">
        <v>70</v>
      </c>
      <c r="B186" s="177" t="s">
        <v>512</v>
      </c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>
        <f t="shared" si="18"/>
        <v>0</v>
      </c>
    </row>
    <row r="187" spans="1:15" ht="15">
      <c r="A187" s="177" t="s">
        <v>69</v>
      </c>
      <c r="B187" s="177" t="s">
        <v>512</v>
      </c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>
        <f t="shared" si="18"/>
        <v>0</v>
      </c>
    </row>
    <row r="188" spans="1:15" ht="15">
      <c r="A188" s="177" t="s">
        <v>68</v>
      </c>
      <c r="B188" s="177" t="s">
        <v>512</v>
      </c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>
        <f t="shared" si="18"/>
        <v>0</v>
      </c>
    </row>
    <row r="189" spans="1:15" ht="15">
      <c r="A189" s="15" t="s">
        <v>67</v>
      </c>
      <c r="B189" s="177" t="s">
        <v>512</v>
      </c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>
        <f t="shared" si="18"/>
        <v>0</v>
      </c>
    </row>
    <row r="190" spans="1:15" ht="15">
      <c r="A190" s="15" t="s">
        <v>72</v>
      </c>
      <c r="B190" s="177" t="s">
        <v>512</v>
      </c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>
        <f t="shared" si="18"/>
        <v>0</v>
      </c>
    </row>
    <row r="191" spans="1:15" ht="15">
      <c r="A191" s="15" t="s">
        <v>64</v>
      </c>
      <c r="B191" s="177" t="s">
        <v>512</v>
      </c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>
        <f t="shared" si="18"/>
        <v>0</v>
      </c>
    </row>
    <row r="192" spans="1:15" ht="15">
      <c r="A192" s="15" t="s">
        <v>65</v>
      </c>
      <c r="B192" s="177" t="s">
        <v>512</v>
      </c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>
        <f t="shared" si="18"/>
        <v>0</v>
      </c>
    </row>
    <row r="193" spans="1:15" ht="15">
      <c r="A193" s="130" t="s">
        <v>793</v>
      </c>
      <c r="B193" s="128" t="s">
        <v>512</v>
      </c>
      <c r="C193" s="124">
        <f aca="true" t="shared" si="21" ref="C193:H193">SUM(C183:C192)</f>
        <v>0</v>
      </c>
      <c r="D193" s="124">
        <f t="shared" si="21"/>
        <v>0</v>
      </c>
      <c r="E193" s="124">
        <f t="shared" si="21"/>
        <v>0</v>
      </c>
      <c r="F193" s="124">
        <f t="shared" si="21"/>
        <v>0</v>
      </c>
      <c r="G193" s="124">
        <f t="shared" si="21"/>
        <v>0</v>
      </c>
      <c r="H193" s="124">
        <f t="shared" si="21"/>
        <v>0</v>
      </c>
      <c r="I193" s="124"/>
      <c r="J193" s="124"/>
      <c r="K193" s="124"/>
      <c r="L193" s="124"/>
      <c r="M193" s="124"/>
      <c r="N193" s="124"/>
      <c r="O193" s="124">
        <f t="shared" si="18"/>
        <v>0</v>
      </c>
    </row>
    <row r="194" spans="1:15" ht="15">
      <c r="A194" s="15" t="s">
        <v>62</v>
      </c>
      <c r="B194" s="177" t="s">
        <v>513</v>
      </c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>
        <f t="shared" si="18"/>
        <v>0</v>
      </c>
    </row>
    <row r="195" spans="1:15" ht="15">
      <c r="A195" s="15" t="s">
        <v>63</v>
      </c>
      <c r="B195" s="177" t="s">
        <v>513</v>
      </c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>
        <f t="shared" si="18"/>
        <v>0</v>
      </c>
    </row>
    <row r="196" spans="1:15" ht="15">
      <c r="A196" s="15" t="s">
        <v>71</v>
      </c>
      <c r="B196" s="177" t="s">
        <v>513</v>
      </c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>
        <f t="shared" si="18"/>
        <v>0</v>
      </c>
    </row>
    <row r="197" spans="1:15" ht="15">
      <c r="A197" s="177" t="s">
        <v>70</v>
      </c>
      <c r="B197" s="177" t="s">
        <v>513</v>
      </c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>
        <f t="shared" si="18"/>
        <v>0</v>
      </c>
    </row>
    <row r="198" spans="1:15" ht="15">
      <c r="A198" s="177" t="s">
        <v>69</v>
      </c>
      <c r="B198" s="177" t="s">
        <v>513</v>
      </c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>
        <v>5500</v>
      </c>
      <c r="O198" s="124">
        <f t="shared" si="18"/>
        <v>5500</v>
      </c>
    </row>
    <row r="199" spans="1:15" ht="15">
      <c r="A199" s="177" t="s">
        <v>68</v>
      </c>
      <c r="B199" s="177" t="s">
        <v>513</v>
      </c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>
        <f t="shared" si="18"/>
        <v>0</v>
      </c>
    </row>
    <row r="200" spans="1:15" ht="15">
      <c r="A200" s="15" t="s">
        <v>67</v>
      </c>
      <c r="B200" s="177" t="s">
        <v>513</v>
      </c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>
        <f t="shared" si="18"/>
        <v>0</v>
      </c>
    </row>
    <row r="201" spans="1:15" ht="15">
      <c r="A201" s="15" t="s">
        <v>66</v>
      </c>
      <c r="B201" s="177" t="s">
        <v>513</v>
      </c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>
        <f t="shared" si="18"/>
        <v>0</v>
      </c>
    </row>
    <row r="202" spans="1:15" ht="15">
      <c r="A202" s="15" t="s">
        <v>64</v>
      </c>
      <c r="B202" s="177" t="s">
        <v>513</v>
      </c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>
        <f t="shared" si="18"/>
        <v>0</v>
      </c>
    </row>
    <row r="203" spans="1:15" ht="15">
      <c r="A203" s="15" t="s">
        <v>65</v>
      </c>
      <c r="B203" s="177" t="s">
        <v>513</v>
      </c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>
        <f t="shared" si="18"/>
        <v>0</v>
      </c>
    </row>
    <row r="204" spans="1:15" ht="15">
      <c r="A204" s="18" t="s">
        <v>794</v>
      </c>
      <c r="B204" s="128" t="s">
        <v>513</v>
      </c>
      <c r="C204" s="124">
        <f aca="true" t="shared" si="22" ref="C204:N204">SUM(C194:C203)</f>
        <v>0</v>
      </c>
      <c r="D204" s="124">
        <f t="shared" si="22"/>
        <v>0</v>
      </c>
      <c r="E204" s="124">
        <f t="shared" si="22"/>
        <v>0</v>
      </c>
      <c r="F204" s="124">
        <f t="shared" si="22"/>
        <v>0</v>
      </c>
      <c r="G204" s="124">
        <f t="shared" si="22"/>
        <v>0</v>
      </c>
      <c r="H204" s="124">
        <f t="shared" si="22"/>
        <v>0</v>
      </c>
      <c r="I204" s="124">
        <f t="shared" si="22"/>
        <v>0</v>
      </c>
      <c r="J204" s="124">
        <f t="shared" si="22"/>
        <v>0</v>
      </c>
      <c r="K204" s="124">
        <f t="shared" si="22"/>
        <v>0</v>
      </c>
      <c r="L204" s="124">
        <f t="shared" si="22"/>
        <v>0</v>
      </c>
      <c r="M204" s="124">
        <f t="shared" si="22"/>
        <v>0</v>
      </c>
      <c r="N204" s="124">
        <f t="shared" si="22"/>
        <v>5500</v>
      </c>
      <c r="O204" s="124">
        <f t="shared" si="18"/>
        <v>5500</v>
      </c>
    </row>
    <row r="205" spans="1:15" ht="15">
      <c r="A205" s="213" t="s">
        <v>747</v>
      </c>
      <c r="B205" s="127" t="s">
        <v>514</v>
      </c>
      <c r="C205" s="124">
        <f aca="true" t="shared" si="23" ref="C205:N205">C204+C193+C182</f>
        <v>0</v>
      </c>
      <c r="D205" s="124">
        <f t="shared" si="23"/>
        <v>0</v>
      </c>
      <c r="E205" s="124">
        <f t="shared" si="23"/>
        <v>0</v>
      </c>
      <c r="F205" s="124">
        <f t="shared" si="23"/>
        <v>0</v>
      </c>
      <c r="G205" s="124">
        <f t="shared" si="23"/>
        <v>0</v>
      </c>
      <c r="H205" s="124">
        <f t="shared" si="23"/>
        <v>0</v>
      </c>
      <c r="I205" s="124">
        <f t="shared" si="23"/>
        <v>0</v>
      </c>
      <c r="J205" s="124">
        <f t="shared" si="23"/>
        <v>0</v>
      </c>
      <c r="K205" s="124">
        <f t="shared" si="23"/>
        <v>0</v>
      </c>
      <c r="L205" s="124">
        <f t="shared" si="23"/>
        <v>0</v>
      </c>
      <c r="M205" s="124">
        <f t="shared" si="23"/>
        <v>0</v>
      </c>
      <c r="N205" s="124">
        <f t="shared" si="23"/>
        <v>5500</v>
      </c>
      <c r="O205" s="124">
        <f t="shared" si="18"/>
        <v>5500</v>
      </c>
    </row>
    <row r="206" spans="1:15" ht="15">
      <c r="A206" s="18" t="s">
        <v>515</v>
      </c>
      <c r="B206" s="128" t="s">
        <v>516</v>
      </c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>
        <f aca="true" t="shared" si="24" ref="O206:O268">SUM(C206:N206)</f>
        <v>0</v>
      </c>
    </row>
    <row r="207" spans="1:15" ht="15">
      <c r="A207" s="15" t="s">
        <v>62</v>
      </c>
      <c r="B207" s="177" t="s">
        <v>517</v>
      </c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>
        <f t="shared" si="24"/>
        <v>0</v>
      </c>
    </row>
    <row r="208" spans="1:15" ht="15">
      <c r="A208" s="15" t="s">
        <v>63</v>
      </c>
      <c r="B208" s="177" t="s">
        <v>517</v>
      </c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>
        <f t="shared" si="24"/>
        <v>0</v>
      </c>
    </row>
    <row r="209" spans="1:15" ht="15">
      <c r="A209" s="15" t="s">
        <v>71</v>
      </c>
      <c r="B209" s="177" t="s">
        <v>517</v>
      </c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>
        <f t="shared" si="24"/>
        <v>0</v>
      </c>
    </row>
    <row r="210" spans="1:15" ht="15">
      <c r="A210" s="177" t="s">
        <v>70</v>
      </c>
      <c r="B210" s="177" t="s">
        <v>517</v>
      </c>
      <c r="C210" s="124">
        <v>300</v>
      </c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>
        <f t="shared" si="24"/>
        <v>300</v>
      </c>
    </row>
    <row r="211" spans="1:15" ht="15">
      <c r="A211" s="177" t="s">
        <v>69</v>
      </c>
      <c r="B211" s="177" t="s">
        <v>517</v>
      </c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>
        <f t="shared" si="24"/>
        <v>0</v>
      </c>
    </row>
    <row r="212" spans="1:15" ht="15">
      <c r="A212" s="177" t="s">
        <v>68</v>
      </c>
      <c r="B212" s="177" t="s">
        <v>517</v>
      </c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>
        <f t="shared" si="24"/>
        <v>0</v>
      </c>
    </row>
    <row r="213" spans="1:15" ht="15">
      <c r="A213" s="15" t="s">
        <v>67</v>
      </c>
      <c r="B213" s="177" t="s">
        <v>517</v>
      </c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>
        <f t="shared" si="24"/>
        <v>0</v>
      </c>
    </row>
    <row r="214" spans="1:15" ht="15">
      <c r="A214" s="15" t="s">
        <v>72</v>
      </c>
      <c r="B214" s="177" t="s">
        <v>517</v>
      </c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>
        <f t="shared" si="24"/>
        <v>0</v>
      </c>
    </row>
    <row r="215" spans="1:15" ht="15">
      <c r="A215" s="15" t="s">
        <v>64</v>
      </c>
      <c r="B215" s="177" t="s">
        <v>517</v>
      </c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>
        <f t="shared" si="24"/>
        <v>0</v>
      </c>
    </row>
    <row r="216" spans="1:15" ht="15">
      <c r="A216" s="15" t="s">
        <v>65</v>
      </c>
      <c r="B216" s="177" t="s">
        <v>517</v>
      </c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>
        <f t="shared" si="24"/>
        <v>0</v>
      </c>
    </row>
    <row r="217" spans="1:15" ht="15">
      <c r="A217" s="130" t="s">
        <v>795</v>
      </c>
      <c r="B217" s="128" t="s">
        <v>517</v>
      </c>
      <c r="C217" s="124">
        <f aca="true" t="shared" si="25" ref="C217:N217">SUM(C207:C216)</f>
        <v>300</v>
      </c>
      <c r="D217" s="124">
        <f t="shared" si="25"/>
        <v>0</v>
      </c>
      <c r="E217" s="124">
        <f t="shared" si="25"/>
        <v>0</v>
      </c>
      <c r="F217" s="124">
        <f t="shared" si="25"/>
        <v>0</v>
      </c>
      <c r="G217" s="124">
        <f t="shared" si="25"/>
        <v>0</v>
      </c>
      <c r="H217" s="124">
        <f t="shared" si="25"/>
        <v>0</v>
      </c>
      <c r="I217" s="124">
        <f t="shared" si="25"/>
        <v>0</v>
      </c>
      <c r="J217" s="124">
        <f t="shared" si="25"/>
        <v>0</v>
      </c>
      <c r="K217" s="124">
        <f t="shared" si="25"/>
        <v>0</v>
      </c>
      <c r="L217" s="124">
        <f t="shared" si="25"/>
        <v>0</v>
      </c>
      <c r="M217" s="124">
        <f t="shared" si="25"/>
        <v>0</v>
      </c>
      <c r="N217" s="124">
        <f t="shared" si="25"/>
        <v>0</v>
      </c>
      <c r="O217" s="124">
        <f t="shared" si="24"/>
        <v>300</v>
      </c>
    </row>
    <row r="218" spans="1:15" ht="15">
      <c r="A218" s="15" t="s">
        <v>62</v>
      </c>
      <c r="B218" s="177" t="s">
        <v>518</v>
      </c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>
        <f t="shared" si="24"/>
        <v>0</v>
      </c>
    </row>
    <row r="219" spans="1:15" ht="15">
      <c r="A219" s="15" t="s">
        <v>63</v>
      </c>
      <c r="B219" s="177" t="s">
        <v>518</v>
      </c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>
        <f t="shared" si="24"/>
        <v>0</v>
      </c>
    </row>
    <row r="220" spans="1:15" ht="15">
      <c r="A220" s="15" t="s">
        <v>71</v>
      </c>
      <c r="B220" s="177" t="s">
        <v>518</v>
      </c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>
        <f t="shared" si="24"/>
        <v>0</v>
      </c>
    </row>
    <row r="221" spans="1:15" ht="15">
      <c r="A221" s="177" t="s">
        <v>70</v>
      </c>
      <c r="B221" s="177" t="s">
        <v>518</v>
      </c>
      <c r="C221" s="124"/>
      <c r="D221" s="124"/>
      <c r="E221" s="124"/>
      <c r="F221" s="124">
        <v>150</v>
      </c>
      <c r="G221" s="124"/>
      <c r="H221" s="124"/>
      <c r="I221" s="124"/>
      <c r="J221" s="124"/>
      <c r="K221" s="124"/>
      <c r="L221" s="124"/>
      <c r="M221" s="124"/>
      <c r="N221" s="124"/>
      <c r="O221" s="124">
        <f t="shared" si="24"/>
        <v>150</v>
      </c>
    </row>
    <row r="222" spans="1:15" ht="15">
      <c r="A222" s="177" t="s">
        <v>69</v>
      </c>
      <c r="B222" s="177" t="s">
        <v>518</v>
      </c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>
        <f t="shared" si="24"/>
        <v>0</v>
      </c>
    </row>
    <row r="223" spans="1:15" ht="15">
      <c r="A223" s="177" t="s">
        <v>68</v>
      </c>
      <c r="B223" s="177" t="s">
        <v>518</v>
      </c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>
        <f t="shared" si="24"/>
        <v>0</v>
      </c>
    </row>
    <row r="224" spans="1:15" ht="15">
      <c r="A224" s="15" t="s">
        <v>67</v>
      </c>
      <c r="B224" s="177" t="s">
        <v>518</v>
      </c>
      <c r="C224" s="124"/>
      <c r="D224" s="124"/>
      <c r="E224" s="124"/>
      <c r="F224" s="124"/>
      <c r="G224" s="124"/>
      <c r="H224" s="124"/>
      <c r="I224" s="124">
        <v>500</v>
      </c>
      <c r="J224" s="124"/>
      <c r="K224" s="124"/>
      <c r="L224" s="124"/>
      <c r="M224" s="124"/>
      <c r="N224" s="124"/>
      <c r="O224" s="124">
        <f t="shared" si="24"/>
        <v>500</v>
      </c>
    </row>
    <row r="225" spans="1:15" ht="15">
      <c r="A225" s="15" t="s">
        <v>66</v>
      </c>
      <c r="B225" s="177" t="s">
        <v>518</v>
      </c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>
        <f t="shared" si="24"/>
        <v>0</v>
      </c>
    </row>
    <row r="226" spans="1:15" ht="15">
      <c r="A226" s="15" t="s">
        <v>64</v>
      </c>
      <c r="B226" s="177" t="s">
        <v>518</v>
      </c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>
        <f t="shared" si="24"/>
        <v>0</v>
      </c>
    </row>
    <row r="227" spans="1:15" ht="15">
      <c r="A227" s="15" t="s">
        <v>65</v>
      </c>
      <c r="B227" s="177" t="s">
        <v>518</v>
      </c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>
        <f t="shared" si="24"/>
        <v>0</v>
      </c>
    </row>
    <row r="228" spans="1:15" ht="15">
      <c r="A228" s="18" t="s">
        <v>796</v>
      </c>
      <c r="B228" s="128" t="s">
        <v>518</v>
      </c>
      <c r="C228" s="124">
        <f aca="true" t="shared" si="26" ref="C228:N228">SUM(C218:C227)</f>
        <v>0</v>
      </c>
      <c r="D228" s="124">
        <f t="shared" si="26"/>
        <v>0</v>
      </c>
      <c r="E228" s="124">
        <f t="shared" si="26"/>
        <v>0</v>
      </c>
      <c r="F228" s="124">
        <f t="shared" si="26"/>
        <v>150</v>
      </c>
      <c r="G228" s="124">
        <f t="shared" si="26"/>
        <v>0</v>
      </c>
      <c r="H228" s="124">
        <f t="shared" si="26"/>
        <v>0</v>
      </c>
      <c r="I228" s="124">
        <f t="shared" si="26"/>
        <v>500</v>
      </c>
      <c r="J228" s="124">
        <f t="shared" si="26"/>
        <v>0</v>
      </c>
      <c r="K228" s="124">
        <f t="shared" si="26"/>
        <v>0</v>
      </c>
      <c r="L228" s="124">
        <f t="shared" si="26"/>
        <v>0</v>
      </c>
      <c r="M228" s="124">
        <f t="shared" si="26"/>
        <v>0</v>
      </c>
      <c r="N228" s="124">
        <f t="shared" si="26"/>
        <v>0</v>
      </c>
      <c r="O228" s="124">
        <f t="shared" si="24"/>
        <v>650</v>
      </c>
    </row>
    <row r="229" spans="1:15" ht="15">
      <c r="A229" s="213" t="s">
        <v>749</v>
      </c>
      <c r="B229" s="127" t="s">
        <v>519</v>
      </c>
      <c r="C229" s="124">
        <f aca="true" t="shared" si="27" ref="C229:N229">C228+C217+C206</f>
        <v>300</v>
      </c>
      <c r="D229" s="124">
        <f t="shared" si="27"/>
        <v>0</v>
      </c>
      <c r="E229" s="124">
        <f t="shared" si="27"/>
        <v>0</v>
      </c>
      <c r="F229" s="124">
        <f t="shared" si="27"/>
        <v>150</v>
      </c>
      <c r="G229" s="124">
        <f t="shared" si="27"/>
        <v>0</v>
      </c>
      <c r="H229" s="124">
        <f t="shared" si="27"/>
        <v>0</v>
      </c>
      <c r="I229" s="124">
        <f t="shared" si="27"/>
        <v>500</v>
      </c>
      <c r="J229" s="124">
        <f t="shared" si="27"/>
        <v>0</v>
      </c>
      <c r="K229" s="124">
        <f t="shared" si="27"/>
        <v>0</v>
      </c>
      <c r="L229" s="124">
        <f t="shared" si="27"/>
        <v>0</v>
      </c>
      <c r="M229" s="124">
        <f t="shared" si="27"/>
        <v>0</v>
      </c>
      <c r="N229" s="124">
        <f t="shared" si="27"/>
        <v>0</v>
      </c>
      <c r="O229" s="124">
        <f t="shared" si="24"/>
        <v>950</v>
      </c>
    </row>
    <row r="230" spans="1:15" ht="15">
      <c r="A230" s="68" t="s">
        <v>748</v>
      </c>
      <c r="B230" s="215" t="s">
        <v>520</v>
      </c>
      <c r="C230" s="124">
        <f aca="true" t="shared" si="28" ref="C230:N230">C229+C205+C181+C172+C142+C84+C48</f>
        <v>38220</v>
      </c>
      <c r="D230" s="124">
        <f t="shared" si="28"/>
        <v>0</v>
      </c>
      <c r="E230" s="124">
        <f t="shared" si="28"/>
        <v>48270</v>
      </c>
      <c r="F230" s="124">
        <f t="shared" si="28"/>
        <v>7065</v>
      </c>
      <c r="G230" s="124">
        <f t="shared" si="28"/>
        <v>31384</v>
      </c>
      <c r="H230" s="124">
        <f t="shared" si="28"/>
        <v>33485</v>
      </c>
      <c r="I230" s="124">
        <f t="shared" si="28"/>
        <v>1500</v>
      </c>
      <c r="J230" s="124">
        <f t="shared" si="28"/>
        <v>129</v>
      </c>
      <c r="K230" s="124">
        <f t="shared" si="28"/>
        <v>50</v>
      </c>
      <c r="L230" s="124">
        <f t="shared" si="28"/>
        <v>100</v>
      </c>
      <c r="M230" s="124">
        <f t="shared" si="28"/>
        <v>0</v>
      </c>
      <c r="N230" s="124">
        <f t="shared" si="28"/>
        <v>5500</v>
      </c>
      <c r="O230" s="124">
        <f t="shared" si="24"/>
        <v>165703</v>
      </c>
    </row>
    <row r="231" spans="1:15" ht="15.75">
      <c r="A231" s="80" t="s">
        <v>78</v>
      </c>
      <c r="B231" s="210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>
        <f t="shared" si="24"/>
        <v>0</v>
      </c>
    </row>
    <row r="232" spans="1:15" ht="15.75">
      <c r="A232" s="80" t="s">
        <v>79</v>
      </c>
      <c r="B232" s="210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>
        <f t="shared" si="24"/>
        <v>0</v>
      </c>
    </row>
    <row r="233" spans="1:15" ht="15">
      <c r="A233" s="26" t="s">
        <v>730</v>
      </c>
      <c r="B233" s="177" t="s">
        <v>521</v>
      </c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>
        <f t="shared" si="24"/>
        <v>0</v>
      </c>
    </row>
    <row r="234" spans="1:15" ht="15">
      <c r="A234" s="63" t="s">
        <v>358</v>
      </c>
      <c r="B234" s="63" t="s">
        <v>521</v>
      </c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>
        <f t="shared" si="24"/>
        <v>0</v>
      </c>
    </row>
    <row r="235" spans="1:15" ht="15">
      <c r="A235" s="14" t="s">
        <v>522</v>
      </c>
      <c r="B235" s="177" t="s">
        <v>523</v>
      </c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>
        <f t="shared" si="24"/>
        <v>0</v>
      </c>
    </row>
    <row r="236" spans="1:15" ht="15">
      <c r="A236" s="26" t="s">
        <v>797</v>
      </c>
      <c r="B236" s="177" t="s">
        <v>524</v>
      </c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>
        <f t="shared" si="24"/>
        <v>0</v>
      </c>
    </row>
    <row r="237" spans="1:15" ht="15">
      <c r="A237" s="63" t="s">
        <v>358</v>
      </c>
      <c r="B237" s="63" t="s">
        <v>524</v>
      </c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>
        <f t="shared" si="24"/>
        <v>0</v>
      </c>
    </row>
    <row r="238" spans="1:15" ht="15">
      <c r="A238" s="13" t="s">
        <v>750</v>
      </c>
      <c r="B238" s="130" t="s">
        <v>525</v>
      </c>
      <c r="C238" s="124">
        <f>C236+C235+C233</f>
        <v>0</v>
      </c>
      <c r="D238" s="124">
        <f aca="true" t="shared" si="29" ref="D238:N238">D236+D235+D233</f>
        <v>0</v>
      </c>
      <c r="E238" s="124">
        <f t="shared" si="29"/>
        <v>0</v>
      </c>
      <c r="F238" s="124">
        <f t="shared" si="29"/>
        <v>0</v>
      </c>
      <c r="G238" s="124">
        <f t="shared" si="29"/>
        <v>0</v>
      </c>
      <c r="H238" s="124">
        <f t="shared" si="29"/>
        <v>0</v>
      </c>
      <c r="I238" s="124">
        <f t="shared" si="29"/>
        <v>0</v>
      </c>
      <c r="J238" s="124">
        <f t="shared" si="29"/>
        <v>0</v>
      </c>
      <c r="K238" s="124">
        <f t="shared" si="29"/>
        <v>0</v>
      </c>
      <c r="L238" s="124">
        <f t="shared" si="29"/>
        <v>0</v>
      </c>
      <c r="M238" s="124">
        <f t="shared" si="29"/>
        <v>0</v>
      </c>
      <c r="N238" s="124">
        <f t="shared" si="29"/>
        <v>0</v>
      </c>
      <c r="O238" s="124">
        <f t="shared" si="24"/>
        <v>0</v>
      </c>
    </row>
    <row r="239" spans="1:15" ht="15">
      <c r="A239" s="14" t="s">
        <v>798</v>
      </c>
      <c r="B239" s="177" t="s">
        <v>526</v>
      </c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>
        <f t="shared" si="24"/>
        <v>0</v>
      </c>
    </row>
    <row r="240" spans="1:15" ht="15">
      <c r="A240" s="63" t="s">
        <v>366</v>
      </c>
      <c r="B240" s="63" t="s">
        <v>526</v>
      </c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>
        <f t="shared" si="24"/>
        <v>0</v>
      </c>
    </row>
    <row r="241" spans="1:15" ht="15">
      <c r="A241" s="26" t="s">
        <v>527</v>
      </c>
      <c r="B241" s="177" t="s">
        <v>528</v>
      </c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>
        <f t="shared" si="24"/>
        <v>0</v>
      </c>
    </row>
    <row r="242" spans="1:15" ht="15">
      <c r="A242" s="15" t="s">
        <v>799</v>
      </c>
      <c r="B242" s="177" t="s">
        <v>529</v>
      </c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>
        <f t="shared" si="24"/>
        <v>0</v>
      </c>
    </row>
    <row r="243" spans="1:15" ht="15">
      <c r="A243" s="63" t="s">
        <v>367</v>
      </c>
      <c r="B243" s="63" t="s">
        <v>529</v>
      </c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>
        <f t="shared" si="24"/>
        <v>0</v>
      </c>
    </row>
    <row r="244" spans="1:15" ht="15">
      <c r="A244" s="26" t="s">
        <v>530</v>
      </c>
      <c r="B244" s="177" t="s">
        <v>531</v>
      </c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>
        <f t="shared" si="24"/>
        <v>0</v>
      </c>
    </row>
    <row r="245" spans="1:15" ht="15">
      <c r="A245" s="27" t="s">
        <v>751</v>
      </c>
      <c r="B245" s="130" t="s">
        <v>532</v>
      </c>
      <c r="C245" s="124">
        <f aca="true" t="shared" si="30" ref="C245:N245">C244+C242+C241+C239</f>
        <v>0</v>
      </c>
      <c r="D245" s="124">
        <f t="shared" si="30"/>
        <v>0</v>
      </c>
      <c r="E245" s="124">
        <f t="shared" si="30"/>
        <v>0</v>
      </c>
      <c r="F245" s="124">
        <f t="shared" si="30"/>
        <v>0</v>
      </c>
      <c r="G245" s="124">
        <f t="shared" si="30"/>
        <v>0</v>
      </c>
      <c r="H245" s="124">
        <f t="shared" si="30"/>
        <v>0</v>
      </c>
      <c r="I245" s="124">
        <f t="shared" si="30"/>
        <v>0</v>
      </c>
      <c r="J245" s="124">
        <f t="shared" si="30"/>
        <v>0</v>
      </c>
      <c r="K245" s="124">
        <f t="shared" si="30"/>
        <v>0</v>
      </c>
      <c r="L245" s="124">
        <f t="shared" si="30"/>
        <v>0</v>
      </c>
      <c r="M245" s="124">
        <f t="shared" si="30"/>
        <v>0</v>
      </c>
      <c r="N245" s="124">
        <f t="shared" si="30"/>
        <v>0</v>
      </c>
      <c r="O245" s="124">
        <f t="shared" si="24"/>
        <v>0</v>
      </c>
    </row>
    <row r="246" spans="1:15" ht="15">
      <c r="A246" s="177" t="s">
        <v>76</v>
      </c>
      <c r="B246" s="177" t="s">
        <v>533</v>
      </c>
      <c r="C246" s="124"/>
      <c r="D246" s="124">
        <v>170902</v>
      </c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>
        <f t="shared" si="24"/>
        <v>170902</v>
      </c>
    </row>
    <row r="247" spans="1:15" ht="15">
      <c r="A247" s="177" t="s">
        <v>77</v>
      </c>
      <c r="B247" s="177" t="s">
        <v>533</v>
      </c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>
        <f t="shared" si="24"/>
        <v>0</v>
      </c>
    </row>
    <row r="248" spans="1:15" ht="15">
      <c r="A248" s="177" t="s">
        <v>74</v>
      </c>
      <c r="B248" s="177" t="s">
        <v>534</v>
      </c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>
        <f t="shared" si="24"/>
        <v>0</v>
      </c>
    </row>
    <row r="249" spans="1:15" ht="15">
      <c r="A249" s="177" t="s">
        <v>75</v>
      </c>
      <c r="B249" s="177" t="s">
        <v>534</v>
      </c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>
        <f t="shared" si="24"/>
        <v>0</v>
      </c>
    </row>
    <row r="250" spans="1:15" ht="15">
      <c r="A250" s="130" t="s">
        <v>752</v>
      </c>
      <c r="B250" s="130" t="s">
        <v>535</v>
      </c>
      <c r="C250" s="124">
        <f aca="true" t="shared" si="31" ref="C250:N250">SUM(C246:C249)</f>
        <v>0</v>
      </c>
      <c r="D250" s="124">
        <f t="shared" si="31"/>
        <v>170902</v>
      </c>
      <c r="E250" s="124">
        <f t="shared" si="31"/>
        <v>0</v>
      </c>
      <c r="F250" s="124">
        <f t="shared" si="31"/>
        <v>0</v>
      </c>
      <c r="G250" s="124">
        <f t="shared" si="31"/>
        <v>0</v>
      </c>
      <c r="H250" s="124">
        <f t="shared" si="31"/>
        <v>0</v>
      </c>
      <c r="I250" s="124">
        <f t="shared" si="31"/>
        <v>0</v>
      </c>
      <c r="J250" s="124">
        <f t="shared" si="31"/>
        <v>0</v>
      </c>
      <c r="K250" s="124">
        <f t="shared" si="31"/>
        <v>0</v>
      </c>
      <c r="L250" s="124">
        <f t="shared" si="31"/>
        <v>0</v>
      </c>
      <c r="M250" s="124">
        <f t="shared" si="31"/>
        <v>0</v>
      </c>
      <c r="N250" s="124">
        <f t="shared" si="31"/>
        <v>0</v>
      </c>
      <c r="O250" s="124">
        <f t="shared" si="24"/>
        <v>170902</v>
      </c>
    </row>
    <row r="251" spans="1:15" ht="15">
      <c r="A251" s="27" t="s">
        <v>536</v>
      </c>
      <c r="B251" s="130" t="s">
        <v>537</v>
      </c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>
        <f t="shared" si="24"/>
        <v>0</v>
      </c>
    </row>
    <row r="252" spans="1:15" ht="15">
      <c r="A252" s="27" t="s">
        <v>538</v>
      </c>
      <c r="B252" s="130" t="s">
        <v>539</v>
      </c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>
        <f t="shared" si="24"/>
        <v>0</v>
      </c>
    </row>
    <row r="253" spans="1:15" ht="15">
      <c r="A253" s="27" t="s">
        <v>540</v>
      </c>
      <c r="B253" s="130" t="s">
        <v>541</v>
      </c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>
        <f t="shared" si="24"/>
        <v>0</v>
      </c>
    </row>
    <row r="254" spans="1:15" ht="15">
      <c r="A254" s="27" t="s">
        <v>542</v>
      </c>
      <c r="B254" s="130" t="s">
        <v>543</v>
      </c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>
        <f t="shared" si="24"/>
        <v>0</v>
      </c>
    </row>
    <row r="255" spans="1:15" ht="15">
      <c r="A255" s="13" t="s">
        <v>93</v>
      </c>
      <c r="B255" s="130" t="s">
        <v>544</v>
      </c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>
        <f t="shared" si="24"/>
        <v>0</v>
      </c>
    </row>
    <row r="256" spans="1:15" ht="15">
      <c r="A256" s="18" t="s">
        <v>545</v>
      </c>
      <c r="B256" s="130" t="s">
        <v>544</v>
      </c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>
        <f t="shared" si="24"/>
        <v>0</v>
      </c>
    </row>
    <row r="257" spans="1:15" ht="15">
      <c r="A257" s="69" t="s">
        <v>753</v>
      </c>
      <c r="B257" s="45" t="s">
        <v>546</v>
      </c>
      <c r="C257" s="124">
        <f aca="true" t="shared" si="32" ref="C257:N257">C256+C255+C254+C253+C252+C251+C250+C245+C238</f>
        <v>0</v>
      </c>
      <c r="D257" s="124">
        <f t="shared" si="32"/>
        <v>170902</v>
      </c>
      <c r="E257" s="124">
        <f t="shared" si="32"/>
        <v>0</v>
      </c>
      <c r="F257" s="124">
        <f t="shared" si="32"/>
        <v>0</v>
      </c>
      <c r="G257" s="124">
        <f t="shared" si="32"/>
        <v>0</v>
      </c>
      <c r="H257" s="124">
        <f t="shared" si="32"/>
        <v>0</v>
      </c>
      <c r="I257" s="124">
        <f t="shared" si="32"/>
        <v>0</v>
      </c>
      <c r="J257" s="124">
        <f t="shared" si="32"/>
        <v>0</v>
      </c>
      <c r="K257" s="124">
        <f t="shared" si="32"/>
        <v>0</v>
      </c>
      <c r="L257" s="124">
        <f t="shared" si="32"/>
        <v>0</v>
      </c>
      <c r="M257" s="124">
        <f t="shared" si="32"/>
        <v>0</v>
      </c>
      <c r="N257" s="124">
        <f t="shared" si="32"/>
        <v>0</v>
      </c>
      <c r="O257" s="124">
        <f t="shared" si="24"/>
        <v>170902</v>
      </c>
    </row>
    <row r="258" spans="1:15" ht="15">
      <c r="A258" s="14" t="s">
        <v>547</v>
      </c>
      <c r="B258" s="177" t="s">
        <v>548</v>
      </c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>
        <f t="shared" si="24"/>
        <v>0</v>
      </c>
    </row>
    <row r="259" spans="1:15" ht="15">
      <c r="A259" s="15" t="s">
        <v>549</v>
      </c>
      <c r="B259" s="177" t="s">
        <v>550</v>
      </c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>
        <f t="shared" si="24"/>
        <v>0</v>
      </c>
    </row>
    <row r="260" spans="1:15" ht="15">
      <c r="A260" s="26" t="s">
        <v>551</v>
      </c>
      <c r="B260" s="177" t="s">
        <v>552</v>
      </c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>
        <f t="shared" si="24"/>
        <v>0</v>
      </c>
    </row>
    <row r="261" spans="1:15" ht="15">
      <c r="A261" s="26" t="s">
        <v>735</v>
      </c>
      <c r="B261" s="177" t="s">
        <v>553</v>
      </c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>
        <f t="shared" si="24"/>
        <v>0</v>
      </c>
    </row>
    <row r="262" spans="1:15" ht="15">
      <c r="A262" s="63" t="s">
        <v>392</v>
      </c>
      <c r="B262" s="63" t="s">
        <v>553</v>
      </c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>
        <f t="shared" si="24"/>
        <v>0</v>
      </c>
    </row>
    <row r="263" spans="1:15" ht="15">
      <c r="A263" s="63" t="s">
        <v>393</v>
      </c>
      <c r="B263" s="63" t="s">
        <v>553</v>
      </c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>
        <f t="shared" si="24"/>
        <v>0</v>
      </c>
    </row>
    <row r="264" spans="1:15" ht="15">
      <c r="A264" s="70" t="s">
        <v>394</v>
      </c>
      <c r="B264" s="70" t="s">
        <v>553</v>
      </c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>
        <f t="shared" si="24"/>
        <v>0</v>
      </c>
    </row>
    <row r="265" spans="1:15" s="214" customFormat="1" ht="15">
      <c r="A265" s="71" t="s">
        <v>754</v>
      </c>
      <c r="B265" s="45" t="s">
        <v>554</v>
      </c>
      <c r="C265" s="116">
        <f>C261+C260+C259+C258</f>
        <v>0</v>
      </c>
      <c r="D265" s="116">
        <f aca="true" t="shared" si="33" ref="D265:N265">D261+D260+D259+D258</f>
        <v>0</v>
      </c>
      <c r="E265" s="116">
        <f t="shared" si="33"/>
        <v>0</v>
      </c>
      <c r="F265" s="116">
        <f t="shared" si="33"/>
        <v>0</v>
      </c>
      <c r="G265" s="116">
        <f t="shared" si="33"/>
        <v>0</v>
      </c>
      <c r="H265" s="116">
        <f t="shared" si="33"/>
        <v>0</v>
      </c>
      <c r="I265" s="116">
        <f t="shared" si="33"/>
        <v>0</v>
      </c>
      <c r="J265" s="116">
        <f t="shared" si="33"/>
        <v>0</v>
      </c>
      <c r="K265" s="116">
        <f t="shared" si="33"/>
        <v>0</v>
      </c>
      <c r="L265" s="116">
        <f t="shared" si="33"/>
        <v>0</v>
      </c>
      <c r="M265" s="116">
        <f t="shared" si="33"/>
        <v>0</v>
      </c>
      <c r="N265" s="116">
        <f t="shared" si="33"/>
        <v>0</v>
      </c>
      <c r="O265" s="124">
        <f t="shared" si="24"/>
        <v>0</v>
      </c>
    </row>
    <row r="266" spans="1:15" s="214" customFormat="1" ht="15">
      <c r="A266" s="59" t="s">
        <v>555</v>
      </c>
      <c r="B266" s="45" t="s">
        <v>556</v>
      </c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24">
        <f t="shared" si="24"/>
        <v>0</v>
      </c>
    </row>
    <row r="267" spans="1:15" s="125" customFormat="1" ht="15.75">
      <c r="A267" s="53" t="s">
        <v>755</v>
      </c>
      <c r="B267" s="132" t="s">
        <v>557</v>
      </c>
      <c r="C267" s="116">
        <f aca="true" t="shared" si="34" ref="C267:N267">C266+C265+C257</f>
        <v>0</v>
      </c>
      <c r="D267" s="116">
        <f t="shared" si="34"/>
        <v>170902</v>
      </c>
      <c r="E267" s="116">
        <f t="shared" si="34"/>
        <v>0</v>
      </c>
      <c r="F267" s="116">
        <f t="shared" si="34"/>
        <v>0</v>
      </c>
      <c r="G267" s="116">
        <f t="shared" si="34"/>
        <v>0</v>
      </c>
      <c r="H267" s="116">
        <f t="shared" si="34"/>
        <v>0</v>
      </c>
      <c r="I267" s="116">
        <f t="shared" si="34"/>
        <v>0</v>
      </c>
      <c r="J267" s="116">
        <f t="shared" si="34"/>
        <v>0</v>
      </c>
      <c r="K267" s="116">
        <f t="shared" si="34"/>
        <v>0</v>
      </c>
      <c r="L267" s="116">
        <f t="shared" si="34"/>
        <v>0</v>
      </c>
      <c r="M267" s="116">
        <f t="shared" si="34"/>
        <v>0</v>
      </c>
      <c r="N267" s="116">
        <f t="shared" si="34"/>
        <v>0</v>
      </c>
      <c r="O267" s="116">
        <f t="shared" si="24"/>
        <v>170902</v>
      </c>
    </row>
    <row r="268" spans="1:15" s="125" customFormat="1" ht="15.75">
      <c r="A268" s="51" t="s">
        <v>800</v>
      </c>
      <c r="B268" s="51"/>
      <c r="C268" s="116">
        <f aca="true" t="shared" si="35" ref="C268:N268">C267+C230</f>
        <v>38220</v>
      </c>
      <c r="D268" s="116">
        <f t="shared" si="35"/>
        <v>170902</v>
      </c>
      <c r="E268" s="116">
        <f t="shared" si="35"/>
        <v>48270</v>
      </c>
      <c r="F268" s="116">
        <f t="shared" si="35"/>
        <v>7065</v>
      </c>
      <c r="G268" s="116">
        <f t="shared" si="35"/>
        <v>31384</v>
      </c>
      <c r="H268" s="116">
        <f t="shared" si="35"/>
        <v>33485</v>
      </c>
      <c r="I268" s="116">
        <f t="shared" si="35"/>
        <v>1500</v>
      </c>
      <c r="J268" s="116">
        <f t="shared" si="35"/>
        <v>129</v>
      </c>
      <c r="K268" s="116">
        <f t="shared" si="35"/>
        <v>50</v>
      </c>
      <c r="L268" s="116">
        <f t="shared" si="35"/>
        <v>100</v>
      </c>
      <c r="M268" s="116">
        <f t="shared" si="35"/>
        <v>0</v>
      </c>
      <c r="N268" s="116">
        <f t="shared" si="35"/>
        <v>5500</v>
      </c>
      <c r="O268" s="116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G68"/>
  <sheetViews>
    <sheetView view="pageBreakPreview" zoomScaleSheetLayoutView="100" zoomScalePageLayoutView="0" workbookViewId="0" topLeftCell="A40">
      <selection activeCell="D4" sqref="D4"/>
    </sheetView>
  </sheetViews>
  <sheetFormatPr defaultColWidth="9.140625" defaultRowHeight="15"/>
  <cols>
    <col min="1" max="1" width="64.7109375" style="123" customWidth="1"/>
    <col min="2" max="2" width="9.421875" style="123" customWidth="1"/>
    <col min="3" max="3" width="15.140625" style="170" customWidth="1"/>
    <col min="4" max="4" width="16.28125" style="170" customWidth="1"/>
    <col min="5" max="5" width="22.421875" style="170" customWidth="1"/>
    <col min="6" max="6" width="18.7109375" style="170" customWidth="1"/>
    <col min="7" max="16384" width="9.140625" style="123" customWidth="1"/>
  </cols>
  <sheetData>
    <row r="1" spans="1:6" ht="15">
      <c r="A1" s="387" t="s">
        <v>895</v>
      </c>
      <c r="B1" s="387"/>
      <c r="C1" s="387"/>
      <c r="D1" s="387"/>
      <c r="E1" s="387"/>
      <c r="F1" s="387"/>
    </row>
    <row r="2" spans="1:6" ht="21.75" customHeight="1">
      <c r="A2" s="381" t="s">
        <v>821</v>
      </c>
      <c r="B2" s="385"/>
      <c r="C2" s="385"/>
      <c r="D2" s="385"/>
      <c r="E2" s="385"/>
      <c r="F2" s="385"/>
    </row>
    <row r="3" spans="1:6" ht="26.25" customHeight="1">
      <c r="A3" s="384" t="s">
        <v>861</v>
      </c>
      <c r="B3" s="385"/>
      <c r="C3" s="385"/>
      <c r="D3" s="385"/>
      <c r="E3" s="385"/>
      <c r="F3" s="385"/>
    </row>
    <row r="5" spans="1:6" s="155" customFormat="1" ht="30">
      <c r="A5" s="1" t="s">
        <v>206</v>
      </c>
      <c r="B5" s="2" t="s">
        <v>207</v>
      </c>
      <c r="C5" s="301" t="s">
        <v>815</v>
      </c>
      <c r="D5" s="301" t="s">
        <v>816</v>
      </c>
      <c r="E5" s="171" t="s">
        <v>94</v>
      </c>
      <c r="F5" s="302" t="s">
        <v>95</v>
      </c>
    </row>
    <row r="6" spans="1:6" s="155" customFormat="1" ht="15">
      <c r="A6" s="156" t="s">
        <v>113</v>
      </c>
      <c r="B6" s="2"/>
      <c r="C6" s="301"/>
      <c r="D6" s="301"/>
      <c r="E6" s="303">
        <v>472000</v>
      </c>
      <c r="F6" s="302">
        <f>C6+D6+E6</f>
        <v>472000</v>
      </c>
    </row>
    <row r="7" spans="1:6" s="155" customFormat="1" ht="15">
      <c r="A7" s="156" t="s">
        <v>872</v>
      </c>
      <c r="B7" s="2"/>
      <c r="C7" s="301"/>
      <c r="D7" s="301"/>
      <c r="E7" s="303">
        <v>110000</v>
      </c>
      <c r="F7" s="302">
        <f>C7+D7+E7</f>
        <v>110000</v>
      </c>
    </row>
    <row r="8" spans="1:6" s="155" customFormat="1" ht="15">
      <c r="A8" s="156" t="s">
        <v>826</v>
      </c>
      <c r="B8" s="2"/>
      <c r="C8" s="301"/>
      <c r="D8" s="301"/>
      <c r="E8" s="303">
        <v>1000000</v>
      </c>
      <c r="F8" s="302">
        <f>C8+D8+E8</f>
        <v>1000000</v>
      </c>
    </row>
    <row r="9" spans="1:6" s="155" customFormat="1" ht="15">
      <c r="A9" s="156" t="s">
        <v>817</v>
      </c>
      <c r="B9" s="2"/>
      <c r="C9" s="301"/>
      <c r="D9" s="301"/>
      <c r="E9" s="303">
        <v>2850000</v>
      </c>
      <c r="F9" s="302">
        <f>C9+D9+E9</f>
        <v>2850000</v>
      </c>
    </row>
    <row r="10" spans="1:6" s="155" customFormat="1" ht="15">
      <c r="A10" s="156" t="s">
        <v>827</v>
      </c>
      <c r="B10" s="2"/>
      <c r="C10" s="301"/>
      <c r="D10" s="301"/>
      <c r="E10" s="303">
        <v>1115000</v>
      </c>
      <c r="F10" s="302">
        <f aca="true" t="shared" si="0" ref="F10:F54">C10+D10+E10</f>
        <v>1115000</v>
      </c>
    </row>
    <row r="11" spans="1:6" s="155" customFormat="1" ht="15">
      <c r="A11" s="270" t="s">
        <v>829</v>
      </c>
      <c r="B11" s="156"/>
      <c r="C11" s="303"/>
      <c r="D11" s="303"/>
      <c r="E11" s="303">
        <v>750000</v>
      </c>
      <c r="F11" s="302">
        <f t="shared" si="0"/>
        <v>750000</v>
      </c>
    </row>
    <row r="12" spans="1:6" s="155" customFormat="1" ht="15">
      <c r="A12" s="270" t="s">
        <v>828</v>
      </c>
      <c r="B12" s="156"/>
      <c r="C12" s="303"/>
      <c r="D12" s="303"/>
      <c r="E12" s="303">
        <v>2360000</v>
      </c>
      <c r="F12" s="302">
        <f t="shared" si="0"/>
        <v>2360000</v>
      </c>
    </row>
    <row r="13" spans="1:6" s="155" customFormat="1" ht="15">
      <c r="A13" s="270" t="s">
        <v>830</v>
      </c>
      <c r="B13" s="156"/>
      <c r="C13" s="303"/>
      <c r="D13" s="303"/>
      <c r="E13" s="303">
        <v>15080504</v>
      </c>
      <c r="F13" s="302">
        <f t="shared" si="0"/>
        <v>15080504</v>
      </c>
    </row>
    <row r="14" spans="1:6" s="155" customFormat="1" ht="15">
      <c r="A14" s="270" t="s">
        <v>860</v>
      </c>
      <c r="B14" s="156"/>
      <c r="C14" s="303"/>
      <c r="D14" s="303"/>
      <c r="E14" s="303">
        <v>849606</v>
      </c>
      <c r="F14" s="302">
        <f t="shared" si="0"/>
        <v>849606</v>
      </c>
    </row>
    <row r="15" spans="1:6" s="155" customFormat="1" ht="15">
      <c r="A15" s="270" t="s">
        <v>870</v>
      </c>
      <c r="B15" s="156"/>
      <c r="C15" s="303"/>
      <c r="D15" s="303"/>
      <c r="E15" s="303">
        <v>4404488</v>
      </c>
      <c r="F15" s="302">
        <f t="shared" si="0"/>
        <v>4404488</v>
      </c>
    </row>
    <row r="16" spans="1:6" s="155" customFormat="1" ht="15">
      <c r="A16" s="270" t="s">
        <v>871</v>
      </c>
      <c r="B16" s="156"/>
      <c r="C16" s="303"/>
      <c r="D16" s="303"/>
      <c r="E16" s="303">
        <v>7080315</v>
      </c>
      <c r="F16" s="302">
        <f t="shared" si="0"/>
        <v>7080315</v>
      </c>
    </row>
    <row r="17" spans="1:6" s="155" customFormat="1" ht="15">
      <c r="A17" s="156" t="s">
        <v>869</v>
      </c>
      <c r="B17" s="156"/>
      <c r="C17" s="303"/>
      <c r="D17" s="303"/>
      <c r="E17" s="303">
        <v>908725</v>
      </c>
      <c r="F17" s="302">
        <f t="shared" si="0"/>
        <v>908725</v>
      </c>
    </row>
    <row r="18" spans="1:6" s="158" customFormat="1" ht="12.75">
      <c r="A18" s="18" t="s">
        <v>321</v>
      </c>
      <c r="B18" s="128" t="s">
        <v>322</v>
      </c>
      <c r="C18" s="304">
        <f>SUM(C6:C17)</f>
        <v>0</v>
      </c>
      <c r="D18" s="304">
        <f>SUM(D6:D17)</f>
        <v>0</v>
      </c>
      <c r="E18" s="305">
        <f>SUM(E6:E17)</f>
        <v>36980638</v>
      </c>
      <c r="F18" s="302">
        <f t="shared" si="0"/>
        <v>36980638</v>
      </c>
    </row>
    <row r="19" spans="1:6" s="158" customFormat="1" ht="16.5" thickBot="1">
      <c r="A19" s="268" t="s">
        <v>835</v>
      </c>
      <c r="B19" s="128"/>
      <c r="C19" s="304"/>
      <c r="D19" s="304"/>
      <c r="E19" s="303">
        <v>51181102</v>
      </c>
      <c r="F19" s="302">
        <f t="shared" si="0"/>
        <v>51181102</v>
      </c>
    </row>
    <row r="20" spans="1:6" s="158" customFormat="1" ht="16.5" thickBot="1">
      <c r="A20" s="268" t="s">
        <v>882</v>
      </c>
      <c r="B20" s="128"/>
      <c r="C20" s="304"/>
      <c r="D20" s="304"/>
      <c r="E20" s="303">
        <v>5925656</v>
      </c>
      <c r="F20" s="302">
        <f t="shared" si="0"/>
        <v>5925656</v>
      </c>
    </row>
    <row r="21" spans="1:6" s="158" customFormat="1" ht="16.5" thickBot="1">
      <c r="A21" s="268" t="s">
        <v>831</v>
      </c>
      <c r="B21" s="128"/>
      <c r="C21" s="304"/>
      <c r="D21" s="304"/>
      <c r="E21" s="303">
        <v>2319000</v>
      </c>
      <c r="F21" s="302">
        <f t="shared" si="0"/>
        <v>2319000</v>
      </c>
    </row>
    <row r="22" spans="1:6" s="158" customFormat="1" ht="16.5" thickBot="1">
      <c r="A22" s="268" t="s">
        <v>832</v>
      </c>
      <c r="B22" s="128"/>
      <c r="C22" s="304"/>
      <c r="D22" s="304"/>
      <c r="E22" s="303">
        <v>6586000</v>
      </c>
      <c r="F22" s="302">
        <f t="shared" si="0"/>
        <v>6586000</v>
      </c>
    </row>
    <row r="23" spans="1:6" s="158" customFormat="1" ht="16.5" thickBot="1">
      <c r="A23" s="268" t="s">
        <v>870</v>
      </c>
      <c r="B23" s="128"/>
      <c r="C23" s="304"/>
      <c r="D23" s="304"/>
      <c r="E23" s="303">
        <v>16650000</v>
      </c>
      <c r="F23" s="302">
        <f t="shared" si="0"/>
        <v>16650000</v>
      </c>
    </row>
    <row r="24" spans="1:6" s="158" customFormat="1" ht="16.5" thickBot="1">
      <c r="A24" s="268" t="s">
        <v>871</v>
      </c>
      <c r="B24" s="128"/>
      <c r="C24" s="304"/>
      <c r="D24" s="304"/>
      <c r="E24" s="303">
        <v>140329921</v>
      </c>
      <c r="F24" s="302">
        <f t="shared" si="0"/>
        <v>140329921</v>
      </c>
    </row>
    <row r="25" spans="1:6" s="158" customFormat="1" ht="16.5" thickBot="1">
      <c r="A25" s="268" t="s">
        <v>881</v>
      </c>
      <c r="B25" s="128"/>
      <c r="C25" s="304"/>
      <c r="D25" s="304"/>
      <c r="E25" s="303">
        <v>14900000</v>
      </c>
      <c r="F25" s="302">
        <f t="shared" si="0"/>
        <v>14900000</v>
      </c>
    </row>
    <row r="26" spans="1:6" s="158" customFormat="1" ht="16.5" thickBot="1">
      <c r="A26" s="268" t="s">
        <v>833</v>
      </c>
      <c r="B26" s="128"/>
      <c r="C26" s="304"/>
      <c r="D26" s="304"/>
      <c r="E26" s="303">
        <v>354760666</v>
      </c>
      <c r="F26" s="302">
        <f t="shared" si="0"/>
        <v>354760666</v>
      </c>
    </row>
    <row r="27" spans="1:6" s="158" customFormat="1" ht="16.5" thickBot="1">
      <c r="A27" s="268" t="s">
        <v>834</v>
      </c>
      <c r="B27" s="128"/>
      <c r="C27" s="304"/>
      <c r="D27" s="304"/>
      <c r="E27" s="303">
        <v>21410930</v>
      </c>
      <c r="F27" s="302">
        <f t="shared" si="0"/>
        <v>21410930</v>
      </c>
    </row>
    <row r="28" spans="1:6" s="158" customFormat="1" ht="12.75">
      <c r="A28" s="18" t="s">
        <v>639</v>
      </c>
      <c r="B28" s="128" t="s">
        <v>323</v>
      </c>
      <c r="C28" s="304">
        <f>SUM(C19:C27)</f>
        <v>0</v>
      </c>
      <c r="D28" s="304">
        <f>SUM(D19:D27)</f>
        <v>0</v>
      </c>
      <c r="E28" s="305">
        <f>SUM(E19:E27)</f>
        <v>614063275</v>
      </c>
      <c r="F28" s="302">
        <f t="shared" si="0"/>
        <v>614063275</v>
      </c>
    </row>
    <row r="29" spans="1:6" s="157" customFormat="1" ht="15">
      <c r="A29" s="15" t="s">
        <v>147</v>
      </c>
      <c r="B29" s="154"/>
      <c r="C29" s="306">
        <v>150000</v>
      </c>
      <c r="D29" s="306"/>
      <c r="E29" s="307"/>
      <c r="F29" s="302">
        <v>150000</v>
      </c>
    </row>
    <row r="30" spans="1:6" s="159" customFormat="1" ht="12.75">
      <c r="A30" s="8" t="s">
        <v>325</v>
      </c>
      <c r="B30" s="9" t="s">
        <v>326</v>
      </c>
      <c r="C30" s="308">
        <f>SUM(C29)</f>
        <v>150000</v>
      </c>
      <c r="D30" s="308">
        <f>SUM(D29)</f>
        <v>0</v>
      </c>
      <c r="E30" s="309">
        <f>SUM(E29)</f>
        <v>0</v>
      </c>
      <c r="F30" s="302">
        <f t="shared" si="0"/>
        <v>150000</v>
      </c>
    </row>
    <row r="31" spans="1:6" s="155" customFormat="1" ht="15">
      <c r="A31" s="15" t="s">
        <v>818</v>
      </c>
      <c r="B31" s="5"/>
      <c r="C31" s="310"/>
      <c r="D31" s="310"/>
      <c r="E31" s="303">
        <v>1000000</v>
      </c>
      <c r="F31" s="302">
        <f t="shared" si="0"/>
        <v>1000000</v>
      </c>
    </row>
    <row r="32" spans="1:6" s="155" customFormat="1" ht="15">
      <c r="A32" s="275" t="s">
        <v>868</v>
      </c>
      <c r="B32" s="5"/>
      <c r="C32" s="310"/>
      <c r="D32" s="310"/>
      <c r="E32" s="303">
        <v>1381102</v>
      </c>
      <c r="F32" s="302">
        <f t="shared" si="0"/>
        <v>1381102</v>
      </c>
    </row>
    <row r="33" spans="1:6" s="155" customFormat="1" ht="15">
      <c r="A33" s="275" t="s">
        <v>836</v>
      </c>
      <c r="B33" s="5"/>
      <c r="C33" s="310"/>
      <c r="D33" s="310"/>
      <c r="E33" s="303">
        <v>20800169</v>
      </c>
      <c r="F33" s="302">
        <f t="shared" si="0"/>
        <v>20800169</v>
      </c>
    </row>
    <row r="34" spans="1:6" s="155" customFormat="1" ht="15">
      <c r="A34" s="15" t="s">
        <v>854</v>
      </c>
      <c r="B34" s="367"/>
      <c r="C34" s="310"/>
      <c r="D34" s="310"/>
      <c r="E34" s="303">
        <v>3853600</v>
      </c>
      <c r="F34" s="302">
        <f t="shared" si="0"/>
        <v>3853600</v>
      </c>
    </row>
    <row r="35" spans="1:6" s="155" customFormat="1" ht="15">
      <c r="A35" s="15" t="s">
        <v>887</v>
      </c>
      <c r="B35" s="367"/>
      <c r="C35" s="310"/>
      <c r="D35" s="310"/>
      <c r="E35" s="303">
        <v>236000</v>
      </c>
      <c r="F35" s="302">
        <f t="shared" si="0"/>
        <v>236000</v>
      </c>
    </row>
    <row r="36" spans="1:6" s="155" customFormat="1" ht="15">
      <c r="A36" s="15" t="s">
        <v>855</v>
      </c>
      <c r="B36" s="367"/>
      <c r="C36" s="310"/>
      <c r="D36" s="310"/>
      <c r="E36" s="303">
        <v>3460000</v>
      </c>
      <c r="F36" s="302">
        <f t="shared" si="0"/>
        <v>3460000</v>
      </c>
    </row>
    <row r="37" spans="1:6" s="155" customFormat="1" ht="15.75">
      <c r="A37" s="368" t="s">
        <v>820</v>
      </c>
      <c r="B37" s="367"/>
      <c r="C37" s="310">
        <v>830208</v>
      </c>
      <c r="D37" s="310">
        <v>1259764</v>
      </c>
      <c r="E37" s="303">
        <v>54740</v>
      </c>
      <c r="F37" s="302">
        <f t="shared" si="0"/>
        <v>2144712</v>
      </c>
    </row>
    <row r="38" spans="1:6" s="155" customFormat="1" ht="15.75">
      <c r="A38" s="369" t="s">
        <v>871</v>
      </c>
      <c r="B38" s="367"/>
      <c r="C38" s="310"/>
      <c r="D38" s="310"/>
      <c r="E38" s="303">
        <v>1574803</v>
      </c>
      <c r="F38" s="302">
        <f t="shared" si="0"/>
        <v>1574803</v>
      </c>
    </row>
    <row r="39" spans="1:6" s="155" customFormat="1" ht="15.75">
      <c r="A39" s="369" t="s">
        <v>859</v>
      </c>
      <c r="B39" s="367"/>
      <c r="C39" s="310"/>
      <c r="D39" s="310"/>
      <c r="E39" s="303">
        <v>21260000</v>
      </c>
      <c r="F39" s="302">
        <f t="shared" si="0"/>
        <v>21260000</v>
      </c>
    </row>
    <row r="40" spans="1:6" s="155" customFormat="1" ht="16.5" thickBot="1">
      <c r="A40" s="268" t="s">
        <v>148</v>
      </c>
      <c r="B40" s="5"/>
      <c r="C40" s="310"/>
      <c r="D40" s="310"/>
      <c r="E40" s="303">
        <v>400000</v>
      </c>
      <c r="F40" s="302">
        <f t="shared" si="0"/>
        <v>400000</v>
      </c>
    </row>
    <row r="41" spans="1:6" s="260" customFormat="1" ht="12.75">
      <c r="A41" s="258" t="s">
        <v>327</v>
      </c>
      <c r="B41" s="259" t="s">
        <v>328</v>
      </c>
      <c r="C41" s="311">
        <f>SUM(C31:C40)</f>
        <v>830208</v>
      </c>
      <c r="D41" s="311">
        <f>SUM(D31:D40)</f>
        <v>1259764</v>
      </c>
      <c r="E41" s="312">
        <f>SUM(E31:E40)</f>
        <v>54020414</v>
      </c>
      <c r="F41" s="302">
        <f t="shared" si="0"/>
        <v>56110386</v>
      </c>
    </row>
    <row r="42" spans="1:6" s="260" customFormat="1" ht="26.25" customHeight="1">
      <c r="A42" s="261" t="s">
        <v>333</v>
      </c>
      <c r="B42" s="259" t="s">
        <v>334</v>
      </c>
      <c r="C42" s="311">
        <v>204000</v>
      </c>
      <c r="D42" s="311">
        <v>340336</v>
      </c>
      <c r="E42" s="312">
        <v>171899376</v>
      </c>
      <c r="F42" s="302">
        <f>SUM(C42:E42)</f>
        <v>172443712</v>
      </c>
    </row>
    <row r="43" spans="1:6" s="155" customFormat="1" ht="15">
      <c r="A43" s="67" t="s">
        <v>640</v>
      </c>
      <c r="B43" s="127" t="s">
        <v>335</v>
      </c>
      <c r="C43" s="313">
        <f>C18+C28+C30+C41+C42</f>
        <v>1184208</v>
      </c>
      <c r="D43" s="313">
        <f>D18+D28+D30+D41+D42</f>
        <v>1600100</v>
      </c>
      <c r="E43" s="314">
        <f>E18+E28+E30+E41+E42</f>
        <v>876963703</v>
      </c>
      <c r="F43" s="315">
        <f t="shared" si="0"/>
        <v>879748011</v>
      </c>
    </row>
    <row r="44" spans="1:6" s="269" customFormat="1" ht="16.5" thickBot="1">
      <c r="A44" s="268" t="s">
        <v>833</v>
      </c>
      <c r="B44" s="128"/>
      <c r="C44" s="304"/>
      <c r="D44" s="304"/>
      <c r="E44" s="316">
        <v>73241400</v>
      </c>
      <c r="F44" s="302">
        <f t="shared" si="0"/>
        <v>73241400</v>
      </c>
    </row>
    <row r="45" spans="1:6" s="269" customFormat="1" ht="16.5" thickBot="1">
      <c r="A45" s="268" t="s">
        <v>870</v>
      </c>
      <c r="B45" s="128"/>
      <c r="C45" s="304"/>
      <c r="D45" s="304"/>
      <c r="E45" s="316">
        <v>90213780</v>
      </c>
      <c r="F45" s="302">
        <f t="shared" si="0"/>
        <v>90213780</v>
      </c>
    </row>
    <row r="46" spans="1:6" s="269" customFormat="1" ht="16.5" thickBot="1">
      <c r="A46" s="268" t="s">
        <v>856</v>
      </c>
      <c r="B46" s="128"/>
      <c r="C46" s="304"/>
      <c r="D46" s="304"/>
      <c r="E46" s="316">
        <v>3400000</v>
      </c>
      <c r="F46" s="302">
        <f t="shared" si="0"/>
        <v>3400000</v>
      </c>
    </row>
    <row r="47" spans="1:6" s="269" customFormat="1" ht="16.5" thickBot="1">
      <c r="A47" s="268" t="s">
        <v>862</v>
      </c>
      <c r="B47" s="128"/>
      <c r="C47" s="304"/>
      <c r="D47" s="304"/>
      <c r="E47" s="316">
        <v>268544115</v>
      </c>
      <c r="F47" s="317">
        <v>268544115</v>
      </c>
    </row>
    <row r="48" spans="1:6" s="269" customFormat="1" ht="16.5" thickBot="1">
      <c r="A48" s="268" t="s">
        <v>867</v>
      </c>
      <c r="B48" s="128"/>
      <c r="C48" s="304"/>
      <c r="D48" s="304"/>
      <c r="E48" s="316">
        <v>19109181</v>
      </c>
      <c r="F48" s="302">
        <f t="shared" si="0"/>
        <v>19109181</v>
      </c>
    </row>
    <row r="49" spans="1:6" s="269" customFormat="1" ht="16.5" thickBot="1">
      <c r="A49" s="268" t="s">
        <v>883</v>
      </c>
      <c r="B49" s="128"/>
      <c r="C49" s="304"/>
      <c r="D49" s="304"/>
      <c r="E49" s="316">
        <v>2947206</v>
      </c>
      <c r="F49" s="302">
        <f t="shared" si="0"/>
        <v>2947206</v>
      </c>
    </row>
    <row r="50" spans="1:6" s="269" customFormat="1" ht="16.5" thickBot="1">
      <c r="A50" s="268" t="s">
        <v>884</v>
      </c>
      <c r="B50" s="128"/>
      <c r="C50" s="304"/>
      <c r="D50" s="304"/>
      <c r="E50" s="316">
        <v>356400</v>
      </c>
      <c r="F50" s="317">
        <v>356400</v>
      </c>
    </row>
    <row r="51" spans="1:6" s="269" customFormat="1" ht="16.5" thickBot="1">
      <c r="A51" s="268" t="s">
        <v>819</v>
      </c>
      <c r="B51" s="128"/>
      <c r="C51" s="304"/>
      <c r="D51" s="304"/>
      <c r="E51" s="316">
        <v>3093000</v>
      </c>
      <c r="F51" s="302">
        <f t="shared" si="0"/>
        <v>3093000</v>
      </c>
    </row>
    <row r="52" spans="1:6" s="158" customFormat="1" ht="15.75" thickBot="1">
      <c r="A52" s="276" t="s">
        <v>336</v>
      </c>
      <c r="B52" s="128" t="s">
        <v>337</v>
      </c>
      <c r="C52" s="304"/>
      <c r="D52" s="304"/>
      <c r="E52" s="317">
        <f>SUM(E44:E51)</f>
        <v>460905082</v>
      </c>
      <c r="F52" s="302">
        <f t="shared" si="0"/>
        <v>460905082</v>
      </c>
    </row>
    <row r="53" spans="1:6" s="158" customFormat="1" ht="12.75">
      <c r="A53" s="18" t="s">
        <v>342</v>
      </c>
      <c r="B53" s="128" t="s">
        <v>343</v>
      </c>
      <c r="C53" s="304"/>
      <c r="D53" s="304"/>
      <c r="E53" s="309">
        <v>124076092</v>
      </c>
      <c r="F53" s="302">
        <f t="shared" si="0"/>
        <v>124076092</v>
      </c>
    </row>
    <row r="54" spans="1:6" s="158" customFormat="1" ht="12.75">
      <c r="A54" s="67" t="s">
        <v>641</v>
      </c>
      <c r="B54" s="127" t="s">
        <v>344</v>
      </c>
      <c r="C54" s="313">
        <f>C52+C53</f>
        <v>0</v>
      </c>
      <c r="D54" s="313">
        <f>D52+D53</f>
        <v>0</v>
      </c>
      <c r="E54" s="314">
        <f>SUM(E52:E53)</f>
        <v>584981174</v>
      </c>
      <c r="F54" s="315">
        <f t="shared" si="0"/>
        <v>584981174</v>
      </c>
    </row>
    <row r="55" spans="3:6" s="155" customFormat="1" ht="15">
      <c r="C55" s="318"/>
      <c r="D55" s="318"/>
      <c r="E55" s="318"/>
      <c r="F55" s="318"/>
    </row>
    <row r="56" spans="1:7" ht="15">
      <c r="A56" s="162"/>
      <c r="B56" s="163"/>
      <c r="C56" s="319"/>
      <c r="D56" s="319"/>
      <c r="E56" s="319"/>
      <c r="F56" s="319"/>
      <c r="G56" s="162"/>
    </row>
    <row r="57" spans="1:7" ht="15">
      <c r="A57" s="162"/>
      <c r="B57" s="163"/>
      <c r="C57" s="319"/>
      <c r="D57" s="319"/>
      <c r="E57" s="319"/>
      <c r="F57" s="319"/>
      <c r="G57" s="162"/>
    </row>
    <row r="58" spans="1:7" ht="15">
      <c r="A58" s="162"/>
      <c r="B58" s="163"/>
      <c r="C58" s="319"/>
      <c r="D58" s="319"/>
      <c r="E58" s="319"/>
      <c r="F58" s="319"/>
      <c r="G58" s="162"/>
    </row>
    <row r="59" spans="1:7" ht="15">
      <c r="A59" s="162"/>
      <c r="B59" s="163"/>
      <c r="C59" s="319"/>
      <c r="D59" s="319"/>
      <c r="E59" s="319"/>
      <c r="F59" s="319"/>
      <c r="G59" s="162"/>
    </row>
    <row r="60" spans="1:7" ht="15">
      <c r="A60" s="162"/>
      <c r="B60" s="163"/>
      <c r="C60" s="319"/>
      <c r="D60" s="319"/>
      <c r="E60" s="319"/>
      <c r="F60" s="319"/>
      <c r="G60" s="162"/>
    </row>
    <row r="61" spans="1:7" ht="15">
      <c r="A61" s="162"/>
      <c r="B61" s="163"/>
      <c r="C61" s="319"/>
      <c r="D61" s="319"/>
      <c r="E61" s="319"/>
      <c r="F61" s="319"/>
      <c r="G61" s="162"/>
    </row>
    <row r="62" spans="1:7" ht="15">
      <c r="A62" s="162"/>
      <c r="B62" s="163"/>
      <c r="C62" s="319"/>
      <c r="D62" s="319"/>
      <c r="E62" s="319"/>
      <c r="F62" s="319"/>
      <c r="G62" s="162"/>
    </row>
    <row r="63" spans="1:7" ht="15">
      <c r="A63" s="162"/>
      <c r="B63" s="163"/>
      <c r="C63" s="319"/>
      <c r="D63" s="319"/>
      <c r="E63" s="319"/>
      <c r="F63" s="319"/>
      <c r="G63" s="162"/>
    </row>
    <row r="64" spans="1:7" ht="15">
      <c r="A64" s="162"/>
      <c r="B64" s="163"/>
      <c r="C64" s="319"/>
      <c r="D64" s="319"/>
      <c r="E64" s="319"/>
      <c r="F64" s="319"/>
      <c r="G64" s="162"/>
    </row>
    <row r="65" spans="1:7" ht="15">
      <c r="A65" s="162"/>
      <c r="B65" s="163"/>
      <c r="C65" s="319"/>
      <c r="D65" s="319"/>
      <c r="E65" s="319"/>
      <c r="F65" s="319"/>
      <c r="G65" s="162"/>
    </row>
    <row r="66" spans="1:7" ht="15">
      <c r="A66" s="162"/>
      <c r="B66" s="163"/>
      <c r="C66" s="319"/>
      <c r="D66" s="319"/>
      <c r="E66" s="319"/>
      <c r="F66" s="319"/>
      <c r="G66" s="162"/>
    </row>
    <row r="67" spans="1:7" ht="15">
      <c r="A67" s="162"/>
      <c r="B67" s="163"/>
      <c r="C67" s="319"/>
      <c r="D67" s="319"/>
      <c r="E67" s="319"/>
      <c r="F67" s="319"/>
      <c r="G67" s="162"/>
    </row>
    <row r="68" spans="1:7" s="160" customFormat="1" ht="15">
      <c r="A68" s="164"/>
      <c r="B68" s="164"/>
      <c r="C68" s="320"/>
      <c r="D68" s="320"/>
      <c r="E68" s="320"/>
      <c r="F68" s="320"/>
      <c r="G68" s="164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F34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9.140625" defaultRowHeight="15"/>
  <cols>
    <col min="1" max="1" width="96.140625" style="123" customWidth="1"/>
    <col min="2" max="3" width="20.00390625" style="150" customWidth="1"/>
    <col min="4" max="4" width="22.8515625" style="150" customWidth="1"/>
    <col min="5" max="5" width="21.140625" style="150" customWidth="1"/>
    <col min="6" max="6" width="18.421875" style="150" customWidth="1"/>
    <col min="7" max="16384" width="9.140625" style="123" customWidth="1"/>
  </cols>
  <sheetData>
    <row r="1" spans="1:6" ht="15">
      <c r="A1" s="387" t="s">
        <v>858</v>
      </c>
      <c r="B1" s="387"/>
      <c r="C1" s="387"/>
      <c r="D1" s="387"/>
      <c r="E1" s="387"/>
      <c r="F1" s="387"/>
    </row>
    <row r="2" spans="1:6" ht="25.5" customHeight="1">
      <c r="A2" s="381" t="s">
        <v>821</v>
      </c>
      <c r="B2" s="381"/>
      <c r="C2" s="381"/>
      <c r="D2" s="381"/>
      <c r="E2" s="381"/>
      <c r="F2" s="381"/>
    </row>
    <row r="3" spans="1:6" ht="23.25" customHeight="1">
      <c r="A3" s="384" t="s">
        <v>25</v>
      </c>
      <c r="B3" s="384"/>
      <c r="C3" s="384"/>
      <c r="D3" s="384"/>
      <c r="E3" s="384"/>
      <c r="F3" s="384"/>
    </row>
    <row r="4" ht="15">
      <c r="A4" s="149"/>
    </row>
    <row r="5" spans="1:6" s="223" customFormat="1" ht="139.5" customHeight="1">
      <c r="A5" s="72" t="s">
        <v>24</v>
      </c>
      <c r="B5" s="151" t="s">
        <v>73</v>
      </c>
      <c r="C5" s="151" t="s">
        <v>214</v>
      </c>
      <c r="D5" s="151" t="s">
        <v>183</v>
      </c>
      <c r="E5" s="151" t="s">
        <v>184</v>
      </c>
      <c r="F5" s="222" t="s">
        <v>95</v>
      </c>
    </row>
    <row r="6" spans="1:6" ht="15" customHeight="1">
      <c r="A6" s="73" t="s">
        <v>805</v>
      </c>
      <c r="B6" s="74"/>
      <c r="C6" s="74"/>
      <c r="D6" s="74">
        <v>1</v>
      </c>
      <c r="E6" s="74"/>
      <c r="F6" s="203">
        <f aca="true" t="shared" si="0" ref="F6:F32">SUM(B6:E6)</f>
        <v>1</v>
      </c>
    </row>
    <row r="7" spans="1:6" ht="15" customHeight="1">
      <c r="A7" s="73" t="s">
        <v>806</v>
      </c>
      <c r="B7" s="74"/>
      <c r="C7" s="74"/>
      <c r="D7" s="74">
        <v>3</v>
      </c>
      <c r="E7" s="74"/>
      <c r="F7" s="203">
        <f t="shared" si="0"/>
        <v>3</v>
      </c>
    </row>
    <row r="8" spans="1:6" ht="15" customHeight="1">
      <c r="A8" s="73" t="s">
        <v>807</v>
      </c>
      <c r="B8" s="74"/>
      <c r="C8" s="74"/>
      <c r="D8" s="74">
        <v>16</v>
      </c>
      <c r="E8" s="74"/>
      <c r="F8" s="203">
        <f t="shared" si="0"/>
        <v>16</v>
      </c>
    </row>
    <row r="9" spans="1:6" ht="15" customHeight="1">
      <c r="A9" s="73" t="s">
        <v>2</v>
      </c>
      <c r="B9" s="74"/>
      <c r="C9" s="74"/>
      <c r="D9" s="74"/>
      <c r="E9" s="74"/>
      <c r="F9" s="203">
        <f t="shared" si="0"/>
        <v>0</v>
      </c>
    </row>
    <row r="10" spans="1:6" s="125" customFormat="1" ht="15" customHeight="1">
      <c r="A10" s="72" t="s">
        <v>19</v>
      </c>
      <c r="B10" s="224">
        <f>SUM(B6:B9)</f>
        <v>0</v>
      </c>
      <c r="C10" s="224"/>
      <c r="D10" s="224">
        <f>SUM(D6:D9)</f>
        <v>20</v>
      </c>
      <c r="E10" s="224">
        <f>SUM(E6:E9)</f>
        <v>0</v>
      </c>
      <c r="F10" s="203">
        <f t="shared" si="0"/>
        <v>20</v>
      </c>
    </row>
    <row r="11" spans="1:6" ht="15" customHeight="1">
      <c r="A11" s="73" t="s">
        <v>3</v>
      </c>
      <c r="B11" s="74"/>
      <c r="C11" s="74"/>
      <c r="D11" s="74"/>
      <c r="E11" s="74">
        <v>1</v>
      </c>
      <c r="F11" s="203">
        <f t="shared" si="0"/>
        <v>1</v>
      </c>
    </row>
    <row r="12" spans="1:6" ht="16.5" customHeight="1">
      <c r="A12" s="73" t="s">
        <v>4</v>
      </c>
      <c r="B12" s="74"/>
      <c r="C12" s="74"/>
      <c r="D12" s="74"/>
      <c r="E12" s="74"/>
      <c r="F12" s="225">
        <f t="shared" si="0"/>
        <v>0</v>
      </c>
    </row>
    <row r="13" spans="1:6" ht="15" customHeight="1">
      <c r="A13" s="73" t="s">
        <v>5</v>
      </c>
      <c r="B13" s="74"/>
      <c r="C13" s="74"/>
      <c r="D13" s="74"/>
      <c r="E13" s="74"/>
      <c r="F13" s="225">
        <f t="shared" si="0"/>
        <v>0</v>
      </c>
    </row>
    <row r="14" spans="1:6" ht="15" customHeight="1">
      <c r="A14" s="73" t="s">
        <v>6</v>
      </c>
      <c r="B14" s="74">
        <v>1</v>
      </c>
      <c r="C14" s="74"/>
      <c r="D14" s="74"/>
      <c r="E14" s="74">
        <v>1</v>
      </c>
      <c r="F14" s="225">
        <f t="shared" si="0"/>
        <v>2</v>
      </c>
    </row>
    <row r="15" spans="1:6" ht="15" customHeight="1">
      <c r="A15" s="73" t="s">
        <v>7</v>
      </c>
      <c r="B15" s="74"/>
      <c r="C15" s="74"/>
      <c r="D15" s="74"/>
      <c r="E15" s="74">
        <v>1</v>
      </c>
      <c r="F15" s="225">
        <f t="shared" si="0"/>
        <v>1</v>
      </c>
    </row>
    <row r="16" spans="1:6" ht="15" customHeight="1">
      <c r="A16" s="73" t="s">
        <v>8</v>
      </c>
      <c r="B16" s="74">
        <v>1</v>
      </c>
      <c r="C16" s="74"/>
      <c r="D16" s="74"/>
      <c r="E16" s="74">
        <v>2</v>
      </c>
      <c r="F16" s="225">
        <f t="shared" si="0"/>
        <v>3</v>
      </c>
    </row>
    <row r="17" spans="1:6" ht="15" customHeight="1">
      <c r="A17" s="73" t="s">
        <v>9</v>
      </c>
      <c r="B17" s="74"/>
      <c r="C17" s="74"/>
      <c r="D17" s="74"/>
      <c r="E17" s="74"/>
      <c r="F17" s="225">
        <f t="shared" si="0"/>
        <v>0</v>
      </c>
    </row>
    <row r="18" spans="1:6" s="125" customFormat="1" ht="15" customHeight="1">
      <c r="A18" s="72" t="s">
        <v>20</v>
      </c>
      <c r="B18" s="224">
        <f>SUM(B11:B17)</f>
        <v>2</v>
      </c>
      <c r="C18" s="224"/>
      <c r="D18" s="224">
        <f>SUM(D11:D17)</f>
        <v>0</v>
      </c>
      <c r="E18" s="224">
        <f>SUM(E11:E17)</f>
        <v>5</v>
      </c>
      <c r="F18" s="225">
        <f t="shared" si="0"/>
        <v>7</v>
      </c>
    </row>
    <row r="19" spans="1:6" ht="30" customHeight="1">
      <c r="A19" s="73" t="s">
        <v>215</v>
      </c>
      <c r="B19" s="74">
        <v>2</v>
      </c>
      <c r="C19" s="74">
        <v>3</v>
      </c>
      <c r="D19" s="74">
        <v>2</v>
      </c>
      <c r="E19" s="74"/>
      <c r="F19" s="225">
        <f t="shared" si="0"/>
        <v>7</v>
      </c>
    </row>
    <row r="20" spans="1:6" ht="15" customHeight="1">
      <c r="A20" s="73" t="s">
        <v>10</v>
      </c>
      <c r="B20" s="74"/>
      <c r="C20" s="74"/>
      <c r="D20" s="74"/>
      <c r="E20" s="74"/>
      <c r="F20" s="225">
        <f t="shared" si="0"/>
        <v>0</v>
      </c>
    </row>
    <row r="21" spans="1:6" ht="15" customHeight="1">
      <c r="A21" s="73" t="s">
        <v>11</v>
      </c>
      <c r="B21" s="74">
        <v>15</v>
      </c>
      <c r="C21" s="74"/>
      <c r="D21" s="74"/>
      <c r="E21" s="74"/>
      <c r="F21" s="225">
        <f t="shared" si="0"/>
        <v>15</v>
      </c>
    </row>
    <row r="22" spans="1:6" s="125" customFormat="1" ht="15" customHeight="1">
      <c r="A22" s="72" t="s">
        <v>21</v>
      </c>
      <c r="B22" s="224">
        <f>SUM(B19:B21)</f>
        <v>17</v>
      </c>
      <c r="C22" s="224">
        <f>SUM(C19:C21)</f>
        <v>3</v>
      </c>
      <c r="D22" s="224">
        <f>SUM(D19:D21)</f>
        <v>2</v>
      </c>
      <c r="E22" s="224">
        <f>SUM(E19:E21)</f>
        <v>0</v>
      </c>
      <c r="F22" s="225">
        <f t="shared" si="0"/>
        <v>22</v>
      </c>
    </row>
    <row r="23" spans="1:6" ht="15" customHeight="1">
      <c r="A23" s="73" t="s">
        <v>12</v>
      </c>
      <c r="B23" s="74">
        <v>1</v>
      </c>
      <c r="C23" s="74"/>
      <c r="D23" s="74"/>
      <c r="E23" s="74"/>
      <c r="F23" s="225">
        <f t="shared" si="0"/>
        <v>1</v>
      </c>
    </row>
    <row r="24" spans="1:6" ht="15" customHeight="1">
      <c r="A24" s="73" t="s">
        <v>13</v>
      </c>
      <c r="B24" s="74">
        <v>5</v>
      </c>
      <c r="C24" s="74"/>
      <c r="D24" s="74"/>
      <c r="E24" s="74"/>
      <c r="F24" s="225">
        <f t="shared" si="0"/>
        <v>5</v>
      </c>
    </row>
    <row r="25" spans="1:6" ht="30.75" customHeight="1">
      <c r="A25" s="73" t="s">
        <v>14</v>
      </c>
      <c r="B25" s="74">
        <v>1</v>
      </c>
      <c r="C25" s="74"/>
      <c r="D25" s="74"/>
      <c r="E25" s="74"/>
      <c r="F25" s="225">
        <f t="shared" si="0"/>
        <v>1</v>
      </c>
    </row>
    <row r="26" spans="1:6" s="125" customFormat="1" ht="15" customHeight="1">
      <c r="A26" s="72" t="s">
        <v>22</v>
      </c>
      <c r="B26" s="224">
        <v>7</v>
      </c>
      <c r="C26" s="224"/>
      <c r="D26" s="224"/>
      <c r="E26" s="224"/>
      <c r="F26" s="225">
        <f t="shared" si="0"/>
        <v>7</v>
      </c>
    </row>
    <row r="27" spans="1:6" s="226" customFormat="1" ht="37.5" customHeight="1">
      <c r="A27" s="72" t="s">
        <v>23</v>
      </c>
      <c r="B27" s="91">
        <f>B26+B22+B18+B10</f>
        <v>26</v>
      </c>
      <c r="C27" s="91">
        <f>C10+C18+C22+C26</f>
        <v>3</v>
      </c>
      <c r="D27" s="91">
        <f>D26+D22+D18+D10</f>
        <v>22</v>
      </c>
      <c r="E27" s="91">
        <f>E26+E22+E18+E10</f>
        <v>5</v>
      </c>
      <c r="F27" s="225">
        <f>F10+F18+F22+F26</f>
        <v>56</v>
      </c>
    </row>
    <row r="28" spans="1:6" ht="30" customHeight="1">
      <c r="A28" s="73" t="s">
        <v>15</v>
      </c>
      <c r="B28" s="74"/>
      <c r="C28" s="74"/>
      <c r="D28" s="74"/>
      <c r="E28" s="74"/>
      <c r="F28" s="225">
        <f t="shared" si="0"/>
        <v>0</v>
      </c>
    </row>
    <row r="29" spans="1:6" ht="34.5" customHeight="1">
      <c r="A29" s="73" t="s">
        <v>16</v>
      </c>
      <c r="B29" s="74"/>
      <c r="C29" s="74"/>
      <c r="D29" s="74"/>
      <c r="E29" s="74"/>
      <c r="F29" s="225">
        <f t="shared" si="0"/>
        <v>0</v>
      </c>
    </row>
    <row r="30" spans="1:6" ht="33.75" customHeight="1">
      <c r="A30" s="73" t="s">
        <v>17</v>
      </c>
      <c r="B30" s="74"/>
      <c r="C30" s="74">
        <v>30</v>
      </c>
      <c r="D30" s="74"/>
      <c r="E30" s="74"/>
      <c r="F30" s="225">
        <f t="shared" si="0"/>
        <v>30</v>
      </c>
    </row>
    <row r="31" spans="1:6" ht="18.75" customHeight="1">
      <c r="A31" s="73" t="s">
        <v>18</v>
      </c>
      <c r="B31" s="74"/>
      <c r="C31" s="74"/>
      <c r="D31" s="74"/>
      <c r="E31" s="74"/>
      <c r="F31" s="225">
        <f t="shared" si="0"/>
        <v>0</v>
      </c>
    </row>
    <row r="32" spans="1:6" ht="48" customHeight="1">
      <c r="A32" s="72" t="s">
        <v>170</v>
      </c>
      <c r="B32" s="224"/>
      <c r="C32" s="224">
        <f>SUM(C28:C31)</f>
        <v>30</v>
      </c>
      <c r="D32" s="224">
        <v>0</v>
      </c>
      <c r="E32" s="224">
        <v>0</v>
      </c>
      <c r="F32" s="225">
        <f t="shared" si="0"/>
        <v>30</v>
      </c>
    </row>
    <row r="33" spans="1:5" ht="15">
      <c r="A33" s="389"/>
      <c r="B33" s="390"/>
      <c r="C33" s="169"/>
      <c r="D33" s="169"/>
      <c r="E33" s="169"/>
    </row>
    <row r="34" spans="1:5" ht="15">
      <c r="A34" s="391"/>
      <c r="B34" s="390"/>
      <c r="C34" s="169"/>
      <c r="D34" s="169"/>
      <c r="E34" s="169"/>
    </row>
  </sheetData>
  <sheetProtection/>
  <mergeCells count="5">
    <mergeCell ref="A1:F1"/>
    <mergeCell ref="A33:B33"/>
    <mergeCell ref="A34:B3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81"/>
  <sheetViews>
    <sheetView zoomScaleSheetLayoutView="89" zoomScalePageLayoutView="0" workbookViewId="0" topLeftCell="A16">
      <selection activeCell="A105" sqref="A105"/>
    </sheetView>
  </sheetViews>
  <sheetFormatPr defaultColWidth="9.140625" defaultRowHeight="15"/>
  <cols>
    <col min="1" max="1" width="83.28125" style="325" customWidth="1"/>
    <col min="2" max="2" width="23.28125" style="326" customWidth="1"/>
    <col min="3" max="16384" width="9.140625" style="325" customWidth="1"/>
  </cols>
  <sheetData>
    <row r="1" spans="1:2" ht="15">
      <c r="A1" s="387" t="s">
        <v>865</v>
      </c>
      <c r="B1" s="387"/>
    </row>
    <row r="2" spans="1:2" ht="27" customHeight="1">
      <c r="A2" s="381" t="s">
        <v>821</v>
      </c>
      <c r="B2" s="392"/>
    </row>
    <row r="3" spans="1:7" ht="71.25" customHeight="1">
      <c r="A3" s="384" t="s">
        <v>837</v>
      </c>
      <c r="B3" s="384"/>
      <c r="C3" s="87"/>
      <c r="D3" s="87"/>
      <c r="E3" s="87"/>
      <c r="F3" s="87"/>
      <c r="G3" s="87"/>
    </row>
    <row r="4" spans="1:7" ht="24" customHeight="1">
      <c r="A4" s="83"/>
      <c r="B4" s="321"/>
      <c r="C4" s="87"/>
      <c r="D4" s="87"/>
      <c r="E4" s="87"/>
      <c r="F4" s="87"/>
      <c r="G4" s="87"/>
    </row>
    <row r="5" ht="22.5" customHeight="1">
      <c r="A5" s="123" t="s">
        <v>94</v>
      </c>
    </row>
    <row r="6" spans="1:2" ht="18">
      <c r="A6" s="50" t="s">
        <v>838</v>
      </c>
      <c r="B6" s="327" t="s">
        <v>103</v>
      </c>
    </row>
    <row r="7" spans="1:2" ht="15">
      <c r="A7" s="124" t="s">
        <v>188</v>
      </c>
      <c r="B7" s="328">
        <v>23000</v>
      </c>
    </row>
    <row r="8" spans="1:2" ht="15">
      <c r="A8" s="329" t="s">
        <v>189</v>
      </c>
      <c r="B8" s="328">
        <v>5060</v>
      </c>
    </row>
    <row r="9" spans="1:2" ht="15">
      <c r="A9" s="124" t="s">
        <v>190</v>
      </c>
      <c r="B9" s="328">
        <v>1746940</v>
      </c>
    </row>
    <row r="10" spans="1:2" ht="15">
      <c r="A10" s="124" t="s">
        <v>191</v>
      </c>
      <c r="B10" s="328"/>
    </row>
    <row r="11" spans="1:2" ht="15">
      <c r="A11" s="124" t="s">
        <v>192</v>
      </c>
      <c r="B11" s="328"/>
    </row>
    <row r="12" spans="1:2" ht="15">
      <c r="A12" s="124" t="s">
        <v>193</v>
      </c>
      <c r="B12" s="328"/>
    </row>
    <row r="13" spans="1:2" ht="15">
      <c r="A13" s="124" t="s">
        <v>194</v>
      </c>
      <c r="B13" s="328"/>
    </row>
    <row r="14" spans="1:2" ht="15">
      <c r="A14" s="124" t="s">
        <v>195</v>
      </c>
      <c r="B14" s="328"/>
    </row>
    <row r="15" spans="1:2" ht="15">
      <c r="A15" s="142" t="s">
        <v>105</v>
      </c>
      <c r="B15" s="322">
        <f>SUM(B7:B14)</f>
        <v>1775000</v>
      </c>
    </row>
    <row r="16" spans="1:2" ht="30">
      <c r="A16" s="88" t="s">
        <v>98</v>
      </c>
      <c r="B16" s="328"/>
    </row>
    <row r="17" spans="1:2" ht="30">
      <c r="A17" s="88" t="s">
        <v>99</v>
      </c>
      <c r="B17" s="328"/>
    </row>
    <row r="18" spans="1:2" ht="15">
      <c r="A18" s="89" t="s">
        <v>100</v>
      </c>
      <c r="B18" s="328"/>
    </row>
    <row r="19" spans="1:2" ht="15">
      <c r="A19" s="89" t="s">
        <v>101</v>
      </c>
      <c r="B19" s="328"/>
    </row>
    <row r="20" spans="1:2" ht="15">
      <c r="A20" s="124" t="s">
        <v>104</v>
      </c>
      <c r="B20" s="328"/>
    </row>
    <row r="21" spans="1:2" ht="15">
      <c r="A21" s="59" t="s">
        <v>102</v>
      </c>
      <c r="B21" s="328">
        <f>SUM(B16:B20)</f>
        <v>0</v>
      </c>
    </row>
    <row r="22" spans="1:2" ht="15.75">
      <c r="A22" s="90" t="s">
        <v>839</v>
      </c>
      <c r="B22" s="323">
        <v>1775000</v>
      </c>
    </row>
    <row r="23" spans="1:2" ht="15.75">
      <c r="A23" s="221" t="s">
        <v>800</v>
      </c>
      <c r="B23" s="324">
        <f>SUM(B16:B22)</f>
        <v>1775000</v>
      </c>
    </row>
    <row r="26" spans="1:2" ht="54">
      <c r="A26" s="380" t="s">
        <v>873</v>
      </c>
      <c r="B26" s="327" t="s">
        <v>103</v>
      </c>
    </row>
    <row r="27" spans="1:2" ht="15">
      <c r="A27" s="124" t="s">
        <v>188</v>
      </c>
      <c r="B27" s="328">
        <v>511000</v>
      </c>
    </row>
    <row r="28" spans="1:2" ht="15">
      <c r="A28" s="329" t="s">
        <v>189</v>
      </c>
      <c r="B28" s="328">
        <v>189000</v>
      </c>
    </row>
    <row r="29" spans="1:2" ht="15">
      <c r="A29" s="124" t="s">
        <v>190</v>
      </c>
      <c r="B29" s="328">
        <v>575919</v>
      </c>
    </row>
    <row r="30" spans="1:2" ht="15">
      <c r="A30" s="124" t="s">
        <v>191</v>
      </c>
      <c r="B30" s="328"/>
    </row>
    <row r="31" spans="1:2" ht="15">
      <c r="A31" s="124" t="s">
        <v>192</v>
      </c>
      <c r="B31" s="328"/>
    </row>
    <row r="32" spans="1:2" ht="15">
      <c r="A32" s="124" t="s">
        <v>193</v>
      </c>
      <c r="B32" s="328">
        <v>2908080</v>
      </c>
    </row>
    <row r="33" spans="1:2" ht="15">
      <c r="A33" s="124" t="s">
        <v>194</v>
      </c>
      <c r="B33" s="328">
        <v>20779983</v>
      </c>
    </row>
    <row r="34" spans="1:2" ht="15">
      <c r="A34" s="124" t="s">
        <v>195</v>
      </c>
      <c r="B34" s="328"/>
    </row>
    <row r="35" spans="1:2" ht="15">
      <c r="A35" s="142" t="s">
        <v>105</v>
      </c>
      <c r="B35" s="322">
        <f>SUM(B27:B34)</f>
        <v>24963982</v>
      </c>
    </row>
    <row r="36" spans="1:2" ht="30">
      <c r="A36" s="88" t="s">
        <v>98</v>
      </c>
      <c r="B36" s="328"/>
    </row>
    <row r="37" spans="1:2" ht="30">
      <c r="A37" s="88" t="s">
        <v>99</v>
      </c>
      <c r="B37" s="328"/>
    </row>
    <row r="38" spans="1:2" ht="15">
      <c r="A38" s="89" t="s">
        <v>100</v>
      </c>
      <c r="B38" s="328"/>
    </row>
    <row r="39" spans="1:2" ht="15">
      <c r="A39" s="89" t="s">
        <v>101</v>
      </c>
      <c r="B39" s="328"/>
    </row>
    <row r="40" spans="1:2" ht="15">
      <c r="A40" s="124" t="s">
        <v>104</v>
      </c>
      <c r="B40" s="328"/>
    </row>
    <row r="41" spans="1:2" ht="15">
      <c r="A41" s="59" t="s">
        <v>102</v>
      </c>
      <c r="B41" s="328">
        <f>SUM(B36:B40)</f>
        <v>0</v>
      </c>
    </row>
    <row r="42" spans="1:2" ht="15.75">
      <c r="A42" s="90" t="s">
        <v>839</v>
      </c>
      <c r="B42" s="323">
        <v>24963982</v>
      </c>
    </row>
    <row r="43" spans="1:2" ht="15.75">
      <c r="A43" s="221" t="s">
        <v>800</v>
      </c>
      <c r="B43" s="324">
        <f>SUM(B41:B42)</f>
        <v>24963982</v>
      </c>
    </row>
    <row r="45" spans="1:2" ht="54">
      <c r="A45" s="380" t="s">
        <v>874</v>
      </c>
      <c r="B45" s="327" t="s">
        <v>103</v>
      </c>
    </row>
    <row r="46" spans="1:2" ht="15">
      <c r="A46" s="124" t="s">
        <v>188</v>
      </c>
      <c r="B46" s="328"/>
    </row>
    <row r="47" spans="1:2" ht="15">
      <c r="A47" s="329" t="s">
        <v>189</v>
      </c>
      <c r="B47" s="328"/>
    </row>
    <row r="48" spans="1:2" ht="15">
      <c r="A48" s="124" t="s">
        <v>190</v>
      </c>
      <c r="B48" s="328">
        <v>5540000</v>
      </c>
    </row>
    <row r="49" spans="1:2" ht="15">
      <c r="A49" s="124" t="s">
        <v>191</v>
      </c>
      <c r="B49" s="328"/>
    </row>
    <row r="50" spans="1:2" ht="15">
      <c r="A50" s="124" t="s">
        <v>192</v>
      </c>
      <c r="B50" s="328"/>
    </row>
    <row r="51" spans="1:2" ht="15">
      <c r="A51" s="124" t="s">
        <v>193</v>
      </c>
      <c r="B51" s="328">
        <v>65000000</v>
      </c>
    </row>
    <row r="52" spans="1:2" ht="15">
      <c r="A52" s="124" t="s">
        <v>194</v>
      </c>
      <c r="B52" s="328"/>
    </row>
    <row r="53" spans="1:2" ht="15">
      <c r="A53" s="124" t="s">
        <v>195</v>
      </c>
      <c r="B53" s="328"/>
    </row>
    <row r="54" spans="1:2" ht="15">
      <c r="A54" s="142" t="s">
        <v>105</v>
      </c>
      <c r="B54" s="322">
        <f>SUM(B46:B53)</f>
        <v>70540000</v>
      </c>
    </row>
    <row r="55" spans="1:2" ht="30">
      <c r="A55" s="88" t="s">
        <v>98</v>
      </c>
      <c r="B55" s="328"/>
    </row>
    <row r="56" spans="1:2" ht="30">
      <c r="A56" s="88" t="s">
        <v>99</v>
      </c>
      <c r="B56" s="328"/>
    </row>
    <row r="57" spans="1:2" ht="15">
      <c r="A57" s="89" t="s">
        <v>100</v>
      </c>
      <c r="B57" s="328"/>
    </row>
    <row r="58" spans="1:2" ht="15">
      <c r="A58" s="89" t="s">
        <v>101</v>
      </c>
      <c r="B58" s="328"/>
    </row>
    <row r="59" spans="1:2" ht="15">
      <c r="A59" s="124" t="s">
        <v>104</v>
      </c>
      <c r="B59" s="328"/>
    </row>
    <row r="60" spans="1:2" ht="15">
      <c r="A60" s="59" t="s">
        <v>102</v>
      </c>
      <c r="B60" s="328">
        <f>SUM(B55:B59)</f>
        <v>0</v>
      </c>
    </row>
    <row r="61" spans="1:2" ht="15.75">
      <c r="A61" s="90" t="s">
        <v>840</v>
      </c>
      <c r="B61" s="323">
        <v>70540000</v>
      </c>
    </row>
    <row r="62" spans="1:2" ht="15.75">
      <c r="A62" s="221" t="s">
        <v>800</v>
      </c>
      <c r="B62" s="324">
        <f>SUM(B60:B61)</f>
        <v>70540000</v>
      </c>
    </row>
    <row r="65" spans="1:2" ht="36">
      <c r="A65" s="380" t="s">
        <v>875</v>
      </c>
      <c r="B65" s="327" t="s">
        <v>103</v>
      </c>
    </row>
    <row r="66" spans="1:2" ht="15">
      <c r="A66" s="124" t="s">
        <v>188</v>
      </c>
      <c r="B66" s="328"/>
    </row>
    <row r="67" spans="1:2" ht="15">
      <c r="A67" s="329" t="s">
        <v>189</v>
      </c>
      <c r="B67" s="328"/>
    </row>
    <row r="68" spans="1:2" ht="15">
      <c r="A68" s="124" t="s">
        <v>190</v>
      </c>
      <c r="B68" s="328">
        <v>19630422</v>
      </c>
    </row>
    <row r="69" spans="1:2" ht="15">
      <c r="A69" s="124" t="s">
        <v>191</v>
      </c>
      <c r="B69" s="328"/>
    </row>
    <row r="70" spans="1:2" ht="15">
      <c r="A70" s="124" t="s">
        <v>192</v>
      </c>
      <c r="B70" s="328"/>
    </row>
    <row r="71" spans="1:2" ht="15">
      <c r="A71" s="124" t="s">
        <v>193</v>
      </c>
      <c r="B71" s="328">
        <v>496114500</v>
      </c>
    </row>
    <row r="72" spans="1:2" ht="15">
      <c r="A72" s="124" t="s">
        <v>194</v>
      </c>
      <c r="B72" s="328">
        <v>93016578</v>
      </c>
    </row>
    <row r="73" spans="1:2" ht="15">
      <c r="A73" s="124" t="s">
        <v>195</v>
      </c>
      <c r="B73" s="328"/>
    </row>
    <row r="74" spans="1:2" ht="15">
      <c r="A74" s="142" t="s">
        <v>105</v>
      </c>
      <c r="B74" s="322">
        <f>SUM(B66:B73)</f>
        <v>608761500</v>
      </c>
    </row>
    <row r="75" spans="1:2" ht="30">
      <c r="A75" s="88" t="s">
        <v>98</v>
      </c>
      <c r="B75" s="328"/>
    </row>
    <row r="76" spans="1:2" ht="30">
      <c r="A76" s="88" t="s">
        <v>99</v>
      </c>
      <c r="B76" s="328"/>
    </row>
    <row r="77" spans="1:2" ht="15">
      <c r="A77" s="89" t="s">
        <v>100</v>
      </c>
      <c r="B77" s="328"/>
    </row>
    <row r="78" spans="1:2" ht="15">
      <c r="A78" s="89" t="s">
        <v>101</v>
      </c>
      <c r="B78" s="328"/>
    </row>
    <row r="79" spans="1:2" ht="15">
      <c r="A79" s="124" t="s">
        <v>104</v>
      </c>
      <c r="B79" s="328"/>
    </row>
    <row r="80" spans="1:2" ht="15">
      <c r="A80" s="59" t="s">
        <v>102</v>
      </c>
      <c r="B80" s="328">
        <f>SUM(B75:B79)</f>
        <v>0</v>
      </c>
    </row>
    <row r="81" spans="1:2" ht="15.75">
      <c r="A81" s="90" t="s">
        <v>840</v>
      </c>
      <c r="B81" s="323">
        <v>608761500</v>
      </c>
    </row>
    <row r="82" spans="1:2" ht="15.75">
      <c r="A82" s="221" t="s">
        <v>800</v>
      </c>
      <c r="B82" s="324">
        <f>SUM(B80:B81)</f>
        <v>608761500</v>
      </c>
    </row>
    <row r="85" spans="1:2" ht="36">
      <c r="A85" s="380" t="s">
        <v>876</v>
      </c>
      <c r="B85" s="327" t="s">
        <v>850</v>
      </c>
    </row>
    <row r="86" spans="1:2" ht="15">
      <c r="A86" s="124" t="s">
        <v>188</v>
      </c>
      <c r="B86" s="328">
        <v>22076568</v>
      </c>
    </row>
    <row r="87" spans="1:2" ht="15">
      <c r="A87" s="329" t="s">
        <v>189</v>
      </c>
      <c r="B87" s="328">
        <v>5187996</v>
      </c>
    </row>
    <row r="88" spans="1:2" ht="15">
      <c r="A88" s="124" t="s">
        <v>190</v>
      </c>
      <c r="B88" s="328">
        <v>9919806</v>
      </c>
    </row>
    <row r="89" spans="1:2" ht="15">
      <c r="A89" s="124" t="s">
        <v>191</v>
      </c>
      <c r="B89" s="328"/>
    </row>
    <row r="90" spans="1:2" ht="15">
      <c r="A90" s="124" t="s">
        <v>192</v>
      </c>
      <c r="B90" s="328"/>
    </row>
    <row r="91" spans="1:2" ht="15">
      <c r="A91" s="124" t="s">
        <v>193</v>
      </c>
      <c r="B91" s="328">
        <v>4394200</v>
      </c>
    </row>
    <row r="92" spans="1:2" ht="15">
      <c r="A92" s="124" t="s">
        <v>194</v>
      </c>
      <c r="B92" s="328">
        <v>4318000</v>
      </c>
    </row>
    <row r="93" spans="1:2" ht="15">
      <c r="A93" s="124" t="s">
        <v>195</v>
      </c>
      <c r="B93" s="328"/>
    </row>
    <row r="94" spans="1:2" ht="15">
      <c r="A94" s="142" t="s">
        <v>105</v>
      </c>
      <c r="B94" s="322">
        <f>SUM(B86:B93)</f>
        <v>45896570</v>
      </c>
    </row>
    <row r="95" spans="1:2" ht="30">
      <c r="A95" s="88" t="s">
        <v>98</v>
      </c>
      <c r="B95" s="328"/>
    </row>
    <row r="96" spans="1:2" ht="30">
      <c r="A96" s="88" t="s">
        <v>99</v>
      </c>
      <c r="B96" s="328">
        <v>45896570</v>
      </c>
    </row>
    <row r="97" spans="1:2" ht="15">
      <c r="A97" s="89" t="s">
        <v>100</v>
      </c>
      <c r="B97" s="328"/>
    </row>
    <row r="98" spans="1:2" ht="15">
      <c r="A98" s="89" t="s">
        <v>101</v>
      </c>
      <c r="B98" s="328"/>
    </row>
    <row r="99" spans="1:2" ht="15">
      <c r="A99" s="124" t="s">
        <v>104</v>
      </c>
      <c r="B99" s="328"/>
    </row>
    <row r="100" spans="1:2" ht="15">
      <c r="A100" s="59" t="s">
        <v>102</v>
      </c>
      <c r="B100" s="328">
        <f>SUM(B95:B99)</f>
        <v>45896570</v>
      </c>
    </row>
    <row r="101" spans="1:2" ht="15.75">
      <c r="A101" s="90" t="s">
        <v>840</v>
      </c>
      <c r="B101" s="323"/>
    </row>
    <row r="102" spans="1:2" ht="15.75">
      <c r="A102" s="221" t="s">
        <v>800</v>
      </c>
      <c r="B102" s="324">
        <f>SUM(B100:B101)</f>
        <v>45896570</v>
      </c>
    </row>
    <row r="105" spans="1:2" ht="18">
      <c r="A105" s="50" t="s">
        <v>857</v>
      </c>
      <c r="B105" s="327" t="s">
        <v>850</v>
      </c>
    </row>
    <row r="106" spans="1:2" ht="15">
      <c r="A106" s="124" t="s">
        <v>188</v>
      </c>
      <c r="B106" s="328"/>
    </row>
    <row r="107" spans="1:2" ht="15">
      <c r="A107" s="329" t="s">
        <v>189</v>
      </c>
      <c r="B107" s="328"/>
    </row>
    <row r="108" spans="1:2" ht="15">
      <c r="A108" s="124" t="s">
        <v>190</v>
      </c>
      <c r="B108" s="328">
        <v>439020</v>
      </c>
    </row>
    <row r="109" spans="1:2" ht="15">
      <c r="A109" s="124" t="s">
        <v>191</v>
      </c>
      <c r="B109" s="328"/>
    </row>
    <row r="110" spans="1:2" ht="15">
      <c r="A110" s="124" t="s">
        <v>192</v>
      </c>
      <c r="B110" s="328"/>
    </row>
    <row r="111" spans="1:2" ht="15">
      <c r="A111" s="124" t="s">
        <v>193</v>
      </c>
      <c r="B111" s="328">
        <v>4893980</v>
      </c>
    </row>
    <row r="112" spans="1:2" ht="15">
      <c r="A112" s="124" t="s">
        <v>194</v>
      </c>
      <c r="B112" s="328"/>
    </row>
    <row r="113" spans="1:2" ht="15">
      <c r="A113" s="124" t="s">
        <v>195</v>
      </c>
      <c r="B113" s="328"/>
    </row>
    <row r="114" spans="1:2" ht="15">
      <c r="A114" s="142" t="s">
        <v>105</v>
      </c>
      <c r="B114" s="322">
        <f>SUM(B106:B113)</f>
        <v>5333000</v>
      </c>
    </row>
    <row r="115" spans="1:2" ht="30">
      <c r="A115" s="88" t="s">
        <v>98</v>
      </c>
      <c r="B115" s="328"/>
    </row>
    <row r="116" spans="1:2" ht="30">
      <c r="A116" s="88" t="s">
        <v>99</v>
      </c>
      <c r="B116" s="328">
        <v>5333000</v>
      </c>
    </row>
    <row r="117" spans="1:2" ht="15">
      <c r="A117" s="89" t="s">
        <v>100</v>
      </c>
      <c r="B117" s="328"/>
    </row>
    <row r="118" spans="1:2" ht="15">
      <c r="A118" s="89" t="s">
        <v>101</v>
      </c>
      <c r="B118" s="328"/>
    </row>
    <row r="119" spans="1:2" ht="15">
      <c r="A119" s="124" t="s">
        <v>104</v>
      </c>
      <c r="B119" s="328"/>
    </row>
    <row r="120" spans="1:2" ht="15">
      <c r="A120" s="59" t="s">
        <v>102</v>
      </c>
      <c r="B120" s="328">
        <f>SUM(B115:B119)</f>
        <v>5333000</v>
      </c>
    </row>
    <row r="121" spans="1:2" ht="15.75">
      <c r="A121" s="90" t="s">
        <v>840</v>
      </c>
      <c r="B121" s="323"/>
    </row>
    <row r="122" spans="1:2" ht="15.75">
      <c r="A122" s="221" t="s">
        <v>800</v>
      </c>
      <c r="B122" s="324">
        <f>SUM(B120:B121)</f>
        <v>5333000</v>
      </c>
    </row>
    <row r="124" spans="1:2" ht="72">
      <c r="A124" s="380" t="s">
        <v>877</v>
      </c>
      <c r="B124" s="327" t="s">
        <v>850</v>
      </c>
    </row>
    <row r="125" spans="1:2" ht="15">
      <c r="A125" s="124" t="s">
        <v>188</v>
      </c>
      <c r="B125" s="328"/>
    </row>
    <row r="126" spans="1:2" ht="15">
      <c r="A126" s="329" t="s">
        <v>189</v>
      </c>
      <c r="B126" s="328"/>
    </row>
    <row r="127" spans="1:2" ht="15">
      <c r="A127" s="124" t="s">
        <v>190</v>
      </c>
      <c r="B127" s="328">
        <v>31657550</v>
      </c>
    </row>
    <row r="128" spans="1:2" ht="15">
      <c r="A128" s="124" t="s">
        <v>191</v>
      </c>
      <c r="B128" s="328"/>
    </row>
    <row r="129" spans="1:2" ht="15">
      <c r="A129" s="124" t="s">
        <v>192</v>
      </c>
      <c r="B129" s="328"/>
    </row>
    <row r="130" spans="1:2" ht="15">
      <c r="A130" s="124" t="s">
        <v>193</v>
      </c>
      <c r="B130" s="328">
        <v>28079200</v>
      </c>
    </row>
    <row r="131" spans="1:2" ht="15">
      <c r="A131" s="124" t="s">
        <v>194</v>
      </c>
      <c r="B131" s="328">
        <v>341051026</v>
      </c>
    </row>
    <row r="132" spans="1:2" ht="15">
      <c r="A132" s="124" t="s">
        <v>195</v>
      </c>
      <c r="B132" s="328"/>
    </row>
    <row r="133" spans="1:2" ht="15">
      <c r="A133" s="142" t="s">
        <v>105</v>
      </c>
      <c r="B133" s="322">
        <f>SUM(B125:B132)</f>
        <v>400787776</v>
      </c>
    </row>
    <row r="134" spans="1:2" ht="30">
      <c r="A134" s="88" t="s">
        <v>98</v>
      </c>
      <c r="B134" s="328"/>
    </row>
    <row r="135" spans="1:2" ht="30">
      <c r="A135" s="88" t="s">
        <v>99</v>
      </c>
      <c r="B135" s="328">
        <v>400787776</v>
      </c>
    </row>
    <row r="136" spans="1:2" ht="15">
      <c r="A136" s="89" t="s">
        <v>100</v>
      </c>
      <c r="B136" s="328"/>
    </row>
    <row r="137" spans="1:2" ht="15">
      <c r="A137" s="89" t="s">
        <v>101</v>
      </c>
      <c r="B137" s="328"/>
    </row>
    <row r="138" spans="1:2" ht="15">
      <c r="A138" s="124" t="s">
        <v>104</v>
      </c>
      <c r="B138" s="328"/>
    </row>
    <row r="139" spans="1:2" ht="15">
      <c r="A139" s="59" t="s">
        <v>102</v>
      </c>
      <c r="B139" s="328">
        <f>SUM(B134:B138)</f>
        <v>400787776</v>
      </c>
    </row>
    <row r="140" spans="1:2" ht="15.75">
      <c r="A140" s="90" t="s">
        <v>840</v>
      </c>
      <c r="B140" s="323"/>
    </row>
    <row r="141" spans="1:2" ht="15.75">
      <c r="A141" s="221" t="s">
        <v>800</v>
      </c>
      <c r="B141" s="324">
        <f>SUM(B139:B140)</f>
        <v>400787776</v>
      </c>
    </row>
    <row r="144" spans="1:2" ht="36">
      <c r="A144" s="380" t="s">
        <v>878</v>
      </c>
      <c r="B144" s="327" t="s">
        <v>850</v>
      </c>
    </row>
    <row r="145" spans="1:2" ht="15">
      <c r="A145" s="124" t="s">
        <v>188</v>
      </c>
      <c r="B145" s="328"/>
    </row>
    <row r="146" spans="1:2" ht="15">
      <c r="A146" s="329" t="s">
        <v>189</v>
      </c>
      <c r="B146" s="328"/>
    </row>
    <row r="147" spans="1:2" ht="15">
      <c r="A147" s="124" t="s">
        <v>190</v>
      </c>
      <c r="B147" s="328">
        <v>10789000</v>
      </c>
    </row>
    <row r="148" spans="1:2" ht="15">
      <c r="A148" s="124" t="s">
        <v>191</v>
      </c>
      <c r="B148" s="328"/>
    </row>
    <row r="149" spans="1:2" ht="15">
      <c r="A149" s="124" t="s">
        <v>192</v>
      </c>
      <c r="B149" s="328"/>
    </row>
    <row r="150" spans="1:2" ht="15">
      <c r="A150" s="124" t="s">
        <v>193</v>
      </c>
      <c r="B150" s="328">
        <v>189211000</v>
      </c>
    </row>
    <row r="151" spans="1:2" ht="15">
      <c r="A151" s="124" t="s">
        <v>194</v>
      </c>
      <c r="B151" s="328"/>
    </row>
    <row r="152" spans="1:2" ht="15">
      <c r="A152" s="124" t="s">
        <v>195</v>
      </c>
      <c r="B152" s="328"/>
    </row>
    <row r="153" spans="1:2" ht="15">
      <c r="A153" s="142" t="s">
        <v>105</v>
      </c>
      <c r="B153" s="322">
        <f>SUM(B145:B152)</f>
        <v>200000000</v>
      </c>
    </row>
    <row r="154" spans="1:2" ht="30">
      <c r="A154" s="88" t="s">
        <v>98</v>
      </c>
      <c r="B154" s="328"/>
    </row>
    <row r="155" spans="1:2" ht="30">
      <c r="A155" s="88" t="s">
        <v>99</v>
      </c>
      <c r="B155" s="328">
        <v>200000000</v>
      </c>
    </row>
    <row r="156" spans="1:2" ht="15">
      <c r="A156" s="89" t="s">
        <v>100</v>
      </c>
      <c r="B156" s="328"/>
    </row>
    <row r="157" spans="1:2" ht="15">
      <c r="A157" s="89" t="s">
        <v>101</v>
      </c>
      <c r="B157" s="328"/>
    </row>
    <row r="158" spans="1:2" ht="15">
      <c r="A158" s="124" t="s">
        <v>104</v>
      </c>
      <c r="B158" s="328"/>
    </row>
    <row r="159" spans="1:2" ht="15">
      <c r="A159" s="59" t="s">
        <v>102</v>
      </c>
      <c r="B159" s="328">
        <f>SUM(B154:B158)</f>
        <v>200000000</v>
      </c>
    </row>
    <row r="160" spans="1:2" ht="15.75">
      <c r="A160" s="90" t="s">
        <v>840</v>
      </c>
      <c r="B160" s="323"/>
    </row>
    <row r="161" spans="1:2" ht="15.75">
      <c r="A161" s="221" t="s">
        <v>800</v>
      </c>
      <c r="B161" s="324">
        <f>SUM(B159:B160)</f>
        <v>200000000</v>
      </c>
    </row>
    <row r="164" spans="1:2" ht="54">
      <c r="A164" s="380" t="s">
        <v>879</v>
      </c>
      <c r="B164" s="327" t="s">
        <v>850</v>
      </c>
    </row>
    <row r="165" spans="1:2" ht="15">
      <c r="A165" s="124" t="s">
        <v>188</v>
      </c>
      <c r="B165" s="328"/>
    </row>
    <row r="166" spans="1:2" ht="15">
      <c r="A166" s="329" t="s">
        <v>189</v>
      </c>
      <c r="B166" s="328"/>
    </row>
    <row r="167" spans="1:2" ht="15">
      <c r="A167" s="124" t="s">
        <v>190</v>
      </c>
      <c r="B167" s="328">
        <v>7189300</v>
      </c>
    </row>
    <row r="168" spans="1:2" ht="15">
      <c r="A168" s="124" t="s">
        <v>191</v>
      </c>
      <c r="B168" s="328"/>
    </row>
    <row r="169" spans="1:2" ht="15">
      <c r="A169" s="124" t="s">
        <v>192</v>
      </c>
      <c r="B169" s="328"/>
    </row>
    <row r="170" spans="1:2" ht="15">
      <c r="A170" s="124" t="s">
        <v>193</v>
      </c>
      <c r="B170" s="328">
        <v>26739200</v>
      </c>
    </row>
    <row r="171" spans="1:2" ht="15">
      <c r="A171" s="124" t="s">
        <v>194</v>
      </c>
      <c r="B171" s="328">
        <v>114571500</v>
      </c>
    </row>
    <row r="172" spans="1:2" ht="15">
      <c r="A172" s="124" t="s">
        <v>195</v>
      </c>
      <c r="B172" s="328"/>
    </row>
    <row r="173" spans="1:2" ht="15">
      <c r="A173" s="142" t="s">
        <v>105</v>
      </c>
      <c r="B173" s="322">
        <f>SUM(B165:B172)</f>
        <v>148500000</v>
      </c>
    </row>
    <row r="174" spans="1:2" ht="30">
      <c r="A174" s="88" t="s">
        <v>98</v>
      </c>
      <c r="B174" s="328"/>
    </row>
    <row r="175" spans="1:2" ht="30">
      <c r="A175" s="88" t="s">
        <v>99</v>
      </c>
      <c r="B175" s="328">
        <v>148500000</v>
      </c>
    </row>
    <row r="176" spans="1:2" ht="15">
      <c r="A176" s="89" t="s">
        <v>100</v>
      </c>
      <c r="B176" s="328"/>
    </row>
    <row r="177" spans="1:2" ht="15">
      <c r="A177" s="89" t="s">
        <v>101</v>
      </c>
      <c r="B177" s="328"/>
    </row>
    <row r="178" spans="1:2" ht="15">
      <c r="A178" s="124" t="s">
        <v>104</v>
      </c>
      <c r="B178" s="328"/>
    </row>
    <row r="179" spans="1:2" ht="15">
      <c r="A179" s="59" t="s">
        <v>102</v>
      </c>
      <c r="B179" s="328">
        <f>SUM(B174:B178)</f>
        <v>148500000</v>
      </c>
    </row>
    <row r="180" spans="1:2" ht="15.75">
      <c r="A180" s="90" t="s">
        <v>840</v>
      </c>
      <c r="B180" s="323"/>
    </row>
    <row r="181" spans="1:2" ht="15.75">
      <c r="A181" s="221" t="s">
        <v>800</v>
      </c>
      <c r="B181" s="324">
        <f>SUM(B179:B180)</f>
        <v>148500000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36"/>
  <sheetViews>
    <sheetView view="pageBreakPreview" zoomScale="75" zoomScaleNormal="75" zoomScaleSheetLayoutView="75" zoomScalePageLayoutView="0" workbookViewId="0" topLeftCell="A10">
      <selection activeCell="D6" sqref="D6"/>
    </sheetView>
  </sheetViews>
  <sheetFormatPr defaultColWidth="9.140625" defaultRowHeight="15"/>
  <cols>
    <col min="1" max="1" width="64.28125" style="0" customWidth="1"/>
    <col min="3" max="3" width="21.421875" style="332" customWidth="1"/>
    <col min="4" max="4" width="21.421875" style="333" customWidth="1"/>
    <col min="5" max="10" width="21.421875" style="332" customWidth="1"/>
  </cols>
  <sheetData>
    <row r="1" spans="1:10" ht="15">
      <c r="A1" s="387" t="s">
        <v>842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ht="30" customHeight="1">
      <c r="A2" s="381" t="s">
        <v>821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46.5" customHeight="1">
      <c r="A3" s="384" t="s">
        <v>171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 ht="16.5" customHeight="1">
      <c r="A4" s="83"/>
      <c r="B4" s="84"/>
      <c r="C4" s="330"/>
      <c r="D4" s="331"/>
      <c r="E4" s="330"/>
      <c r="F4" s="330"/>
      <c r="G4" s="330"/>
      <c r="H4" s="330"/>
      <c r="I4" s="330"/>
      <c r="J4" s="330"/>
    </row>
    <row r="5" ht="15">
      <c r="A5" s="3" t="s">
        <v>94</v>
      </c>
    </row>
    <row r="6" spans="1:10" s="135" customFormat="1" ht="114" customHeight="1">
      <c r="A6" s="2" t="s">
        <v>206</v>
      </c>
      <c r="B6" s="2" t="s">
        <v>207</v>
      </c>
      <c r="C6" s="334" t="s">
        <v>84</v>
      </c>
      <c r="D6" s="335" t="s">
        <v>87</v>
      </c>
      <c r="E6" s="334" t="s">
        <v>88</v>
      </c>
      <c r="F6" s="334" t="s">
        <v>89</v>
      </c>
      <c r="G6" s="334" t="s">
        <v>92</v>
      </c>
      <c r="H6" s="334" t="s">
        <v>85</v>
      </c>
      <c r="I6" s="334" t="s">
        <v>86</v>
      </c>
      <c r="J6" s="334" t="s">
        <v>90</v>
      </c>
    </row>
    <row r="7" spans="1:10" ht="40.5" customHeight="1">
      <c r="A7" s="48"/>
      <c r="B7" s="48"/>
      <c r="C7" s="336"/>
      <c r="D7" s="336"/>
      <c r="E7" s="336"/>
      <c r="F7" s="337" t="s">
        <v>114</v>
      </c>
      <c r="G7" s="338"/>
      <c r="H7" s="336"/>
      <c r="I7" s="336"/>
      <c r="J7" s="336"/>
    </row>
    <row r="8" spans="1:10" ht="15">
      <c r="A8" s="15" t="s">
        <v>321</v>
      </c>
      <c r="B8" s="5" t="s">
        <v>322</v>
      </c>
      <c r="C8" s="336">
        <v>23586229</v>
      </c>
      <c r="D8" s="336">
        <v>23586229</v>
      </c>
      <c r="E8" s="336"/>
      <c r="F8" s="336"/>
      <c r="G8" s="336"/>
      <c r="H8" s="336"/>
      <c r="I8" s="336"/>
      <c r="J8" s="336"/>
    </row>
    <row r="9" spans="1:10" ht="15">
      <c r="A9" s="15" t="s">
        <v>639</v>
      </c>
      <c r="B9" s="5" t="s">
        <v>323</v>
      </c>
      <c r="C9" s="336">
        <v>436257698</v>
      </c>
      <c r="D9" s="336">
        <v>436257698</v>
      </c>
      <c r="E9" s="336"/>
      <c r="F9" s="336"/>
      <c r="G9" s="336"/>
      <c r="H9" s="336"/>
      <c r="I9" s="336"/>
      <c r="J9" s="336"/>
    </row>
    <row r="10" spans="1:10" ht="15">
      <c r="A10" s="4" t="s">
        <v>325</v>
      </c>
      <c r="B10" s="5" t="s">
        <v>326</v>
      </c>
      <c r="C10" s="336">
        <v>1180000</v>
      </c>
      <c r="D10" s="336">
        <v>1180000</v>
      </c>
      <c r="E10" s="336"/>
      <c r="F10" s="336"/>
      <c r="G10" s="336"/>
      <c r="H10" s="336"/>
      <c r="I10" s="336"/>
      <c r="J10" s="336"/>
    </row>
    <row r="11" spans="1:10" ht="15">
      <c r="A11" s="15" t="s">
        <v>327</v>
      </c>
      <c r="B11" s="5" t="s">
        <v>328</v>
      </c>
      <c r="C11" s="336">
        <v>23981271</v>
      </c>
      <c r="D11" s="336">
        <v>23981271</v>
      </c>
      <c r="E11" s="336"/>
      <c r="F11" s="336"/>
      <c r="G11" s="336"/>
      <c r="H11" s="336"/>
      <c r="I11" s="336"/>
      <c r="J11" s="336"/>
    </row>
    <row r="12" spans="1:10" ht="15">
      <c r="A12" s="15" t="s">
        <v>329</v>
      </c>
      <c r="B12" s="5" t="s">
        <v>330</v>
      </c>
      <c r="C12" s="336"/>
      <c r="D12" s="336"/>
      <c r="E12" s="336"/>
      <c r="F12" s="336"/>
      <c r="G12" s="336"/>
      <c r="H12" s="336"/>
      <c r="I12" s="336"/>
      <c r="J12" s="336"/>
    </row>
    <row r="13" spans="1:10" ht="15">
      <c r="A13" s="4" t="s">
        <v>331</v>
      </c>
      <c r="B13" s="5" t="s">
        <v>332</v>
      </c>
      <c r="C13" s="336"/>
      <c r="D13" s="336"/>
      <c r="E13" s="336"/>
      <c r="F13" s="336"/>
      <c r="G13" s="336"/>
      <c r="H13" s="336"/>
      <c r="I13" s="336"/>
      <c r="J13" s="336"/>
    </row>
    <row r="14" spans="1:10" ht="15">
      <c r="A14" s="4" t="s">
        <v>333</v>
      </c>
      <c r="B14" s="5" t="s">
        <v>334</v>
      </c>
      <c r="C14" s="336">
        <v>125171952</v>
      </c>
      <c r="D14" s="336">
        <v>125171952</v>
      </c>
      <c r="E14" s="336"/>
      <c r="F14" s="336"/>
      <c r="G14" s="336"/>
      <c r="H14" s="336"/>
      <c r="I14" s="336"/>
      <c r="J14" s="336"/>
    </row>
    <row r="15" spans="1:10" s="126" customFormat="1" ht="15.75">
      <c r="A15" s="24" t="s">
        <v>640</v>
      </c>
      <c r="B15" s="127" t="s">
        <v>335</v>
      </c>
      <c r="C15" s="297">
        <f>SUM(C8:C14)</f>
        <v>610177150</v>
      </c>
      <c r="D15" s="297">
        <f>SUM(D8:D14)</f>
        <v>610177150</v>
      </c>
      <c r="E15" s="297">
        <v>0</v>
      </c>
      <c r="F15" s="297"/>
      <c r="G15" s="297"/>
      <c r="H15" s="297"/>
      <c r="I15" s="297"/>
      <c r="J15" s="297"/>
    </row>
    <row r="16" spans="1:10" ht="15">
      <c r="A16" s="15" t="s">
        <v>336</v>
      </c>
      <c r="B16" s="5" t="s">
        <v>337</v>
      </c>
      <c r="C16" s="336">
        <v>94079581</v>
      </c>
      <c r="D16" s="336">
        <v>94079581</v>
      </c>
      <c r="E16" s="336"/>
      <c r="F16" s="336"/>
      <c r="G16" s="336"/>
      <c r="H16" s="336"/>
      <c r="I16" s="336"/>
      <c r="J16" s="336"/>
    </row>
    <row r="17" spans="1:10" ht="15">
      <c r="A17" s="15" t="s">
        <v>338</v>
      </c>
      <c r="B17" s="5" t="s">
        <v>339</v>
      </c>
      <c r="C17" s="336"/>
      <c r="D17" s="336"/>
      <c r="E17" s="336"/>
      <c r="F17" s="336"/>
      <c r="G17" s="336"/>
      <c r="H17" s="336"/>
      <c r="I17" s="336"/>
      <c r="J17" s="336"/>
    </row>
    <row r="18" spans="1:10" ht="15">
      <c r="A18" s="15" t="s">
        <v>340</v>
      </c>
      <c r="B18" s="5" t="s">
        <v>341</v>
      </c>
      <c r="C18" s="336"/>
      <c r="D18" s="336"/>
      <c r="E18" s="336"/>
      <c r="F18" s="336"/>
      <c r="G18" s="336"/>
      <c r="H18" s="336"/>
      <c r="I18" s="336"/>
      <c r="J18" s="336"/>
    </row>
    <row r="19" spans="1:10" ht="15">
      <c r="A19" s="15" t="s">
        <v>342</v>
      </c>
      <c r="B19" s="5" t="s">
        <v>343</v>
      </c>
      <c r="C19" s="336">
        <v>25401487</v>
      </c>
      <c r="D19" s="336">
        <v>25401487</v>
      </c>
      <c r="E19" s="336"/>
      <c r="F19" s="336"/>
      <c r="G19" s="336"/>
      <c r="H19" s="336"/>
      <c r="I19" s="336"/>
      <c r="J19" s="336"/>
    </row>
    <row r="20" spans="1:10" s="126" customFormat="1" ht="15.75">
      <c r="A20" s="24" t="s">
        <v>641</v>
      </c>
      <c r="B20" s="127" t="s">
        <v>344</v>
      </c>
      <c r="C20" s="297">
        <f>SUM(C16:C19)</f>
        <v>119481068</v>
      </c>
      <c r="D20" s="297">
        <f>SUM(D16:D19)</f>
        <v>119481068</v>
      </c>
      <c r="E20" s="297">
        <v>0</v>
      </c>
      <c r="F20" s="297"/>
      <c r="G20" s="297"/>
      <c r="H20" s="297"/>
      <c r="I20" s="297"/>
      <c r="J20" s="297"/>
    </row>
    <row r="21" spans="1:10" ht="78.75">
      <c r="A21" s="114" t="s">
        <v>172</v>
      </c>
      <c r="B21" s="115"/>
      <c r="C21" s="339"/>
      <c r="D21" s="340"/>
      <c r="E21" s="339"/>
      <c r="F21" s="339"/>
      <c r="G21" s="339"/>
      <c r="H21" s="339"/>
      <c r="I21" s="339"/>
      <c r="J21" s="339"/>
    </row>
    <row r="22" spans="1:10" ht="15.75">
      <c r="A22" s="77" t="s">
        <v>173</v>
      </c>
      <c r="B22" s="33"/>
      <c r="C22" s="341"/>
      <c r="D22" s="342"/>
      <c r="E22" s="341"/>
      <c r="F22" s="341"/>
      <c r="G22" s="341"/>
      <c r="H22" s="341"/>
      <c r="I22" s="341"/>
      <c r="J22" s="341"/>
    </row>
    <row r="23" spans="1:10" ht="15.75">
      <c r="A23" s="77" t="s">
        <v>173</v>
      </c>
      <c r="B23" s="33"/>
      <c r="C23" s="341"/>
      <c r="D23" s="342"/>
      <c r="E23" s="341"/>
      <c r="F23" s="341"/>
      <c r="G23" s="341"/>
      <c r="H23" s="341"/>
      <c r="I23" s="341"/>
      <c r="J23" s="341"/>
    </row>
    <row r="24" spans="1:10" ht="15.75">
      <c r="A24" s="77" t="s">
        <v>173</v>
      </c>
      <c r="B24" s="33"/>
      <c r="C24" s="341"/>
      <c r="D24" s="342"/>
      <c r="E24" s="341"/>
      <c r="F24" s="341"/>
      <c r="G24" s="341"/>
      <c r="H24" s="341"/>
      <c r="I24" s="341"/>
      <c r="J24" s="341"/>
    </row>
    <row r="25" spans="1:10" ht="15">
      <c r="A25" s="29"/>
      <c r="B25" s="29"/>
      <c r="C25" s="343"/>
      <c r="D25" s="344"/>
      <c r="E25" s="343"/>
      <c r="F25" s="343"/>
      <c r="G25" s="343"/>
      <c r="H25" s="343"/>
      <c r="I25" s="343"/>
      <c r="J25" s="343"/>
    </row>
    <row r="26" spans="1:10" ht="15">
      <c r="A26" s="29"/>
      <c r="B26" s="29"/>
      <c r="C26" s="343"/>
      <c r="D26" s="344"/>
      <c r="E26" s="343"/>
      <c r="F26" s="343"/>
      <c r="G26" s="343"/>
      <c r="H26" s="343"/>
      <c r="I26" s="343"/>
      <c r="J26" s="343"/>
    </row>
    <row r="27" ht="15">
      <c r="A27" s="110"/>
    </row>
    <row r="28" ht="15">
      <c r="A28" s="113"/>
    </row>
    <row r="29" ht="15">
      <c r="A29" s="111"/>
    </row>
    <row r="30" ht="15">
      <c r="A30" s="111"/>
    </row>
    <row r="31" ht="15">
      <c r="A31" s="111"/>
    </row>
    <row r="32" ht="15">
      <c r="A32" s="111"/>
    </row>
    <row r="33" ht="15">
      <c r="A33" s="111"/>
    </row>
    <row r="34" ht="15">
      <c r="A34" s="111"/>
    </row>
    <row r="35" ht="15">
      <c r="A35" s="111"/>
    </row>
    <row r="36" ht="15">
      <c r="A36" s="112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81" t="s">
        <v>162</v>
      </c>
      <c r="B1" s="382"/>
      <c r="C1" s="382"/>
      <c r="D1" s="382"/>
      <c r="E1" s="382"/>
      <c r="F1" s="383"/>
    </row>
    <row r="2" spans="1:6" ht="19.5" customHeight="1">
      <c r="A2" s="384" t="s">
        <v>802</v>
      </c>
      <c r="B2" s="382"/>
      <c r="C2" s="382"/>
      <c r="D2" s="382"/>
      <c r="E2" s="382"/>
      <c r="F2" s="383"/>
    </row>
    <row r="3" ht="18">
      <c r="A3" s="58"/>
    </row>
    <row r="4" ht="15">
      <c r="A4" s="3" t="s">
        <v>96</v>
      </c>
    </row>
    <row r="5" spans="1:6" ht="30">
      <c r="A5" s="1" t="s">
        <v>206</v>
      </c>
      <c r="B5" s="2" t="s">
        <v>207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>
      <c r="A6" s="34" t="s">
        <v>208</v>
      </c>
      <c r="B6" s="35" t="s">
        <v>209</v>
      </c>
      <c r="C6" s="48"/>
      <c r="D6" s="48"/>
      <c r="E6" s="48"/>
      <c r="F6" s="33"/>
    </row>
    <row r="7" spans="1:6" ht="15">
      <c r="A7" s="34" t="s">
        <v>210</v>
      </c>
      <c r="B7" s="36" t="s">
        <v>211</v>
      </c>
      <c r="C7" s="48"/>
      <c r="D7" s="48"/>
      <c r="E7" s="48"/>
      <c r="F7" s="33"/>
    </row>
    <row r="8" spans="1:6" ht="15">
      <c r="A8" s="34" t="s">
        <v>212</v>
      </c>
      <c r="B8" s="36" t="s">
        <v>213</v>
      </c>
      <c r="C8" s="48"/>
      <c r="D8" s="48"/>
      <c r="E8" s="48"/>
      <c r="F8" s="33"/>
    </row>
    <row r="9" spans="1:6" ht="15">
      <c r="A9" s="37" t="s">
        <v>216</v>
      </c>
      <c r="B9" s="36" t="s">
        <v>217</v>
      </c>
      <c r="C9" s="48"/>
      <c r="D9" s="48"/>
      <c r="E9" s="48"/>
      <c r="F9" s="33"/>
    </row>
    <row r="10" spans="1:6" ht="15">
      <c r="A10" s="37" t="s">
        <v>218</v>
      </c>
      <c r="B10" s="36" t="s">
        <v>219</v>
      </c>
      <c r="C10" s="48"/>
      <c r="D10" s="48"/>
      <c r="E10" s="48"/>
      <c r="F10" s="33"/>
    </row>
    <row r="11" spans="1:6" ht="15">
      <c r="A11" s="37" t="s">
        <v>220</v>
      </c>
      <c r="B11" s="36" t="s">
        <v>221</v>
      </c>
      <c r="C11" s="48"/>
      <c r="D11" s="48"/>
      <c r="E11" s="48"/>
      <c r="F11" s="33"/>
    </row>
    <row r="12" spans="1:6" ht="15">
      <c r="A12" s="37" t="s">
        <v>222</v>
      </c>
      <c r="B12" s="36" t="s">
        <v>223</v>
      </c>
      <c r="C12" s="48"/>
      <c r="D12" s="48"/>
      <c r="E12" s="48"/>
      <c r="F12" s="33"/>
    </row>
    <row r="13" spans="1:6" ht="15">
      <c r="A13" s="37" t="s">
        <v>224</v>
      </c>
      <c r="B13" s="36" t="s">
        <v>225</v>
      </c>
      <c r="C13" s="48"/>
      <c r="D13" s="48"/>
      <c r="E13" s="48"/>
      <c r="F13" s="33"/>
    </row>
    <row r="14" spans="1:6" ht="15">
      <c r="A14" s="4" t="s">
        <v>226</v>
      </c>
      <c r="B14" s="36" t="s">
        <v>227</v>
      </c>
      <c r="C14" s="48"/>
      <c r="D14" s="48"/>
      <c r="E14" s="48"/>
      <c r="F14" s="33"/>
    </row>
    <row r="15" spans="1:6" ht="15">
      <c r="A15" s="4" t="s">
        <v>228</v>
      </c>
      <c r="B15" s="36" t="s">
        <v>229</v>
      </c>
      <c r="C15" s="48"/>
      <c r="D15" s="48"/>
      <c r="E15" s="48"/>
      <c r="F15" s="33"/>
    </row>
    <row r="16" spans="1:6" ht="15">
      <c r="A16" s="4" t="s">
        <v>230</v>
      </c>
      <c r="B16" s="36" t="s">
        <v>231</v>
      </c>
      <c r="C16" s="48"/>
      <c r="D16" s="48"/>
      <c r="E16" s="48"/>
      <c r="F16" s="33"/>
    </row>
    <row r="17" spans="1:6" ht="15">
      <c r="A17" s="4" t="s">
        <v>232</v>
      </c>
      <c r="B17" s="36" t="s">
        <v>233</v>
      </c>
      <c r="C17" s="48"/>
      <c r="D17" s="48"/>
      <c r="E17" s="48"/>
      <c r="F17" s="33"/>
    </row>
    <row r="18" spans="1:6" ht="15">
      <c r="A18" s="4" t="s">
        <v>661</v>
      </c>
      <c r="B18" s="36" t="s">
        <v>234</v>
      </c>
      <c r="C18" s="48"/>
      <c r="D18" s="48"/>
      <c r="E18" s="48"/>
      <c r="F18" s="33"/>
    </row>
    <row r="19" spans="1:6" ht="15">
      <c r="A19" s="38" t="s">
        <v>559</v>
      </c>
      <c r="B19" s="39" t="s">
        <v>236</v>
      </c>
      <c r="C19" s="48"/>
      <c r="D19" s="48"/>
      <c r="E19" s="48"/>
      <c r="F19" s="33"/>
    </row>
    <row r="20" spans="1:6" ht="15">
      <c r="A20" s="4" t="s">
        <v>237</v>
      </c>
      <c r="B20" s="36" t="s">
        <v>238</v>
      </c>
      <c r="C20" s="48"/>
      <c r="D20" s="48"/>
      <c r="E20" s="48"/>
      <c r="F20" s="33"/>
    </row>
    <row r="21" spans="1:6" ht="15">
      <c r="A21" s="4" t="s">
        <v>239</v>
      </c>
      <c r="B21" s="36" t="s">
        <v>240</v>
      </c>
      <c r="C21" s="48"/>
      <c r="D21" s="48"/>
      <c r="E21" s="48"/>
      <c r="F21" s="33"/>
    </row>
    <row r="22" spans="1:6" ht="15">
      <c r="A22" s="5" t="s">
        <v>241</v>
      </c>
      <c r="B22" s="36" t="s">
        <v>242</v>
      </c>
      <c r="C22" s="48"/>
      <c r="D22" s="48"/>
      <c r="E22" s="48"/>
      <c r="F22" s="33"/>
    </row>
    <row r="23" spans="1:6" ht="15">
      <c r="A23" s="8" t="s">
        <v>560</v>
      </c>
      <c r="B23" s="39" t="s">
        <v>243</v>
      </c>
      <c r="C23" s="48"/>
      <c r="D23" s="48"/>
      <c r="E23" s="48"/>
      <c r="F23" s="33"/>
    </row>
    <row r="24" spans="1:6" ht="15">
      <c r="A24" s="61" t="s">
        <v>691</v>
      </c>
      <c r="B24" s="62" t="s">
        <v>244</v>
      </c>
      <c r="C24" s="48"/>
      <c r="D24" s="48"/>
      <c r="E24" s="48"/>
      <c r="F24" s="33"/>
    </row>
    <row r="25" spans="1:6" ht="15">
      <c r="A25" s="45" t="s">
        <v>662</v>
      </c>
      <c r="B25" s="62" t="s">
        <v>245</v>
      </c>
      <c r="C25" s="48"/>
      <c r="D25" s="48"/>
      <c r="E25" s="48"/>
      <c r="F25" s="33"/>
    </row>
    <row r="26" spans="1:6" ht="15">
      <c r="A26" s="4" t="s">
        <v>246</v>
      </c>
      <c r="B26" s="36" t="s">
        <v>247</v>
      </c>
      <c r="C26" s="48"/>
      <c r="D26" s="48"/>
      <c r="E26" s="48"/>
      <c r="F26" s="33"/>
    </row>
    <row r="27" spans="1:6" ht="15">
      <c r="A27" s="4" t="s">
        <v>248</v>
      </c>
      <c r="B27" s="36" t="s">
        <v>249</v>
      </c>
      <c r="C27" s="48"/>
      <c r="D27" s="48"/>
      <c r="E27" s="48"/>
      <c r="F27" s="33"/>
    </row>
    <row r="28" spans="1:6" ht="15">
      <c r="A28" s="4" t="s">
        <v>250</v>
      </c>
      <c r="B28" s="36" t="s">
        <v>251</v>
      </c>
      <c r="C28" s="48"/>
      <c r="D28" s="48"/>
      <c r="E28" s="48"/>
      <c r="F28" s="33"/>
    </row>
    <row r="29" spans="1:6" ht="15">
      <c r="A29" s="8" t="s">
        <v>570</v>
      </c>
      <c r="B29" s="39" t="s">
        <v>252</v>
      </c>
      <c r="C29" s="48"/>
      <c r="D29" s="48"/>
      <c r="E29" s="48"/>
      <c r="F29" s="33"/>
    </row>
    <row r="30" spans="1:6" ht="15">
      <c r="A30" s="4" t="s">
        <v>253</v>
      </c>
      <c r="B30" s="36" t="s">
        <v>254</v>
      </c>
      <c r="C30" s="48"/>
      <c r="D30" s="48"/>
      <c r="E30" s="48"/>
      <c r="F30" s="33"/>
    </row>
    <row r="31" spans="1:6" ht="15">
      <c r="A31" s="4" t="s">
        <v>255</v>
      </c>
      <c r="B31" s="36" t="s">
        <v>256</v>
      </c>
      <c r="C31" s="48"/>
      <c r="D31" s="48"/>
      <c r="E31" s="48"/>
      <c r="F31" s="33"/>
    </row>
    <row r="32" spans="1:6" ht="15" customHeight="1">
      <c r="A32" s="8" t="s">
        <v>692</v>
      </c>
      <c r="B32" s="39" t="s">
        <v>257</v>
      </c>
      <c r="C32" s="48"/>
      <c r="D32" s="48"/>
      <c r="E32" s="48"/>
      <c r="F32" s="33"/>
    </row>
    <row r="33" spans="1:6" ht="15">
      <c r="A33" s="4" t="s">
        <v>258</v>
      </c>
      <c r="B33" s="36" t="s">
        <v>259</v>
      </c>
      <c r="C33" s="48"/>
      <c r="D33" s="48"/>
      <c r="E33" s="48"/>
      <c r="F33" s="33"/>
    </row>
    <row r="34" spans="1:6" ht="15">
      <c r="A34" s="4" t="s">
        <v>260</v>
      </c>
      <c r="B34" s="36" t="s">
        <v>261</v>
      </c>
      <c r="C34" s="48"/>
      <c r="D34" s="48"/>
      <c r="E34" s="48"/>
      <c r="F34" s="33"/>
    </row>
    <row r="35" spans="1:6" ht="15">
      <c r="A35" s="4" t="s">
        <v>663</v>
      </c>
      <c r="B35" s="36" t="s">
        <v>262</v>
      </c>
      <c r="C35" s="48"/>
      <c r="D35" s="48"/>
      <c r="E35" s="48"/>
      <c r="F35" s="33"/>
    </row>
    <row r="36" spans="1:6" ht="15">
      <c r="A36" s="4" t="s">
        <v>264</v>
      </c>
      <c r="B36" s="36" t="s">
        <v>265</v>
      </c>
      <c r="C36" s="48"/>
      <c r="D36" s="48"/>
      <c r="E36" s="48"/>
      <c r="F36" s="33"/>
    </row>
    <row r="37" spans="1:6" ht="15">
      <c r="A37" s="12" t="s">
        <v>664</v>
      </c>
      <c r="B37" s="36" t="s">
        <v>266</v>
      </c>
      <c r="C37" s="48"/>
      <c r="D37" s="48"/>
      <c r="E37" s="48"/>
      <c r="F37" s="33"/>
    </row>
    <row r="38" spans="1:6" ht="15">
      <c r="A38" s="5" t="s">
        <v>268</v>
      </c>
      <c r="B38" s="36" t="s">
        <v>269</v>
      </c>
      <c r="C38" s="48"/>
      <c r="D38" s="48"/>
      <c r="E38" s="48"/>
      <c r="F38" s="33"/>
    </row>
    <row r="39" spans="1:6" ht="15">
      <c r="A39" s="4" t="s">
        <v>665</v>
      </c>
      <c r="B39" s="36" t="s">
        <v>270</v>
      </c>
      <c r="C39" s="48"/>
      <c r="D39" s="48"/>
      <c r="E39" s="48"/>
      <c r="F39" s="33"/>
    </row>
    <row r="40" spans="1:6" ht="15">
      <c r="A40" s="8" t="s">
        <v>575</v>
      </c>
      <c r="B40" s="39" t="s">
        <v>272</v>
      </c>
      <c r="C40" s="48"/>
      <c r="D40" s="48"/>
      <c r="E40" s="48"/>
      <c r="F40" s="33"/>
    </row>
    <row r="41" spans="1:6" ht="15">
      <c r="A41" s="4" t="s">
        <v>273</v>
      </c>
      <c r="B41" s="36" t="s">
        <v>274</v>
      </c>
      <c r="C41" s="48"/>
      <c r="D41" s="48"/>
      <c r="E41" s="48"/>
      <c r="F41" s="33"/>
    </row>
    <row r="42" spans="1:6" ht="15">
      <c r="A42" s="4" t="s">
        <v>275</v>
      </c>
      <c r="B42" s="36" t="s">
        <v>276</v>
      </c>
      <c r="C42" s="48"/>
      <c r="D42" s="48"/>
      <c r="E42" s="48"/>
      <c r="F42" s="33"/>
    </row>
    <row r="43" spans="1:6" ht="15">
      <c r="A43" s="8" t="s">
        <v>576</v>
      </c>
      <c r="B43" s="39" t="s">
        <v>277</v>
      </c>
      <c r="C43" s="48"/>
      <c r="D43" s="48"/>
      <c r="E43" s="48"/>
      <c r="F43" s="33"/>
    </row>
    <row r="44" spans="1:6" ht="15">
      <c r="A44" s="4" t="s">
        <v>278</v>
      </c>
      <c r="B44" s="36" t="s">
        <v>279</v>
      </c>
      <c r="C44" s="48"/>
      <c r="D44" s="48"/>
      <c r="E44" s="48"/>
      <c r="F44" s="33"/>
    </row>
    <row r="45" spans="1:6" ht="15">
      <c r="A45" s="4" t="s">
        <v>280</v>
      </c>
      <c r="B45" s="36" t="s">
        <v>281</v>
      </c>
      <c r="C45" s="48"/>
      <c r="D45" s="48"/>
      <c r="E45" s="48"/>
      <c r="F45" s="33"/>
    </row>
    <row r="46" spans="1:6" ht="15">
      <c r="A46" s="4" t="s">
        <v>666</v>
      </c>
      <c r="B46" s="36" t="s">
        <v>282</v>
      </c>
      <c r="C46" s="48"/>
      <c r="D46" s="48"/>
      <c r="E46" s="48"/>
      <c r="F46" s="33"/>
    </row>
    <row r="47" spans="1:6" ht="15">
      <c r="A47" s="4" t="s">
        <v>667</v>
      </c>
      <c r="B47" s="36" t="s">
        <v>284</v>
      </c>
      <c r="C47" s="48"/>
      <c r="D47" s="48"/>
      <c r="E47" s="48"/>
      <c r="F47" s="33"/>
    </row>
    <row r="48" spans="1:6" ht="15">
      <c r="A48" s="4" t="s">
        <v>288</v>
      </c>
      <c r="B48" s="36" t="s">
        <v>289</v>
      </c>
      <c r="C48" s="48"/>
      <c r="D48" s="48"/>
      <c r="E48" s="48"/>
      <c r="F48" s="33"/>
    </row>
    <row r="49" spans="1:6" ht="15">
      <c r="A49" s="8" t="s">
        <v>579</v>
      </c>
      <c r="B49" s="39" t="s">
        <v>290</v>
      </c>
      <c r="C49" s="48"/>
      <c r="D49" s="48"/>
      <c r="E49" s="48"/>
      <c r="F49" s="33"/>
    </row>
    <row r="50" spans="1:6" ht="15">
      <c r="A50" s="45" t="s">
        <v>580</v>
      </c>
      <c r="B50" s="62" t="s">
        <v>291</v>
      </c>
      <c r="C50" s="48"/>
      <c r="D50" s="48"/>
      <c r="E50" s="48"/>
      <c r="F50" s="33"/>
    </row>
    <row r="51" spans="1:6" ht="15">
      <c r="A51" s="15" t="s">
        <v>292</v>
      </c>
      <c r="B51" s="36" t="s">
        <v>293</v>
      </c>
      <c r="C51" s="48"/>
      <c r="D51" s="48"/>
      <c r="E51" s="48"/>
      <c r="F51" s="33"/>
    </row>
    <row r="52" spans="1:6" ht="15">
      <c r="A52" s="15" t="s">
        <v>597</v>
      </c>
      <c r="B52" s="36" t="s">
        <v>294</v>
      </c>
      <c r="C52" s="48"/>
      <c r="D52" s="48"/>
      <c r="E52" s="48"/>
      <c r="F52" s="33"/>
    </row>
    <row r="53" spans="1:6" ht="15">
      <c r="A53" s="20" t="s">
        <v>668</v>
      </c>
      <c r="B53" s="36" t="s">
        <v>295</v>
      </c>
      <c r="C53" s="48"/>
      <c r="D53" s="48"/>
      <c r="E53" s="48"/>
      <c r="F53" s="33"/>
    </row>
    <row r="54" spans="1:6" ht="15">
      <c r="A54" s="20" t="s">
        <v>669</v>
      </c>
      <c r="B54" s="36" t="s">
        <v>296</v>
      </c>
      <c r="C54" s="48"/>
      <c r="D54" s="48"/>
      <c r="E54" s="48"/>
      <c r="F54" s="33"/>
    </row>
    <row r="55" spans="1:6" ht="15">
      <c r="A55" s="20" t="s">
        <v>670</v>
      </c>
      <c r="B55" s="36" t="s">
        <v>297</v>
      </c>
      <c r="C55" s="48"/>
      <c r="D55" s="48"/>
      <c r="E55" s="48"/>
      <c r="F55" s="33"/>
    </row>
    <row r="56" spans="1:6" ht="15">
      <c r="A56" s="15" t="s">
        <v>671</v>
      </c>
      <c r="B56" s="36" t="s">
        <v>298</v>
      </c>
      <c r="C56" s="48"/>
      <c r="D56" s="48"/>
      <c r="E56" s="48"/>
      <c r="F56" s="33"/>
    </row>
    <row r="57" spans="1:6" ht="15">
      <c r="A57" s="15" t="s">
        <v>672</v>
      </c>
      <c r="B57" s="36" t="s">
        <v>299</v>
      </c>
      <c r="C57" s="48"/>
      <c r="D57" s="48"/>
      <c r="E57" s="48"/>
      <c r="F57" s="33"/>
    </row>
    <row r="58" spans="1:6" ht="15">
      <c r="A58" s="15" t="s">
        <v>673</v>
      </c>
      <c r="B58" s="36" t="s">
        <v>300</v>
      </c>
      <c r="C58" s="48"/>
      <c r="D58" s="48"/>
      <c r="E58" s="48"/>
      <c r="F58" s="33"/>
    </row>
    <row r="59" spans="1:6" ht="15">
      <c r="A59" s="59" t="s">
        <v>630</v>
      </c>
      <c r="B59" s="62" t="s">
        <v>301</v>
      </c>
      <c r="C59" s="48"/>
      <c r="D59" s="48"/>
      <c r="E59" s="48"/>
      <c r="F59" s="33"/>
    </row>
    <row r="60" spans="1:6" ht="15">
      <c r="A60" s="14" t="s">
        <v>674</v>
      </c>
      <c r="B60" s="36" t="s">
        <v>302</v>
      </c>
      <c r="C60" s="48"/>
      <c r="D60" s="48"/>
      <c r="E60" s="48"/>
      <c r="F60" s="33"/>
    </row>
    <row r="61" spans="1:6" ht="15">
      <c r="A61" s="14" t="s">
        <v>304</v>
      </c>
      <c r="B61" s="36" t="s">
        <v>305</v>
      </c>
      <c r="C61" s="48"/>
      <c r="D61" s="48"/>
      <c r="E61" s="48"/>
      <c r="F61" s="33"/>
    </row>
    <row r="62" spans="1:6" ht="15">
      <c r="A62" s="14" t="s">
        <v>306</v>
      </c>
      <c r="B62" s="36" t="s">
        <v>307</v>
      </c>
      <c r="C62" s="48"/>
      <c r="D62" s="48"/>
      <c r="E62" s="48"/>
      <c r="F62" s="33"/>
    </row>
    <row r="63" spans="1:6" ht="15">
      <c r="A63" s="14" t="s">
        <v>632</v>
      </c>
      <c r="B63" s="36" t="s">
        <v>308</v>
      </c>
      <c r="C63" s="48"/>
      <c r="D63" s="48"/>
      <c r="E63" s="48"/>
      <c r="F63" s="33"/>
    </row>
    <row r="64" spans="1:6" ht="15">
      <c r="A64" s="14" t="s">
        <v>675</v>
      </c>
      <c r="B64" s="36" t="s">
        <v>309</v>
      </c>
      <c r="C64" s="48"/>
      <c r="D64" s="48"/>
      <c r="E64" s="48"/>
      <c r="F64" s="33"/>
    </row>
    <row r="65" spans="1:6" ht="15">
      <c r="A65" s="14" t="s">
        <v>634</v>
      </c>
      <c r="B65" s="36" t="s">
        <v>310</v>
      </c>
      <c r="C65" s="48"/>
      <c r="D65" s="48"/>
      <c r="E65" s="48"/>
      <c r="F65" s="33"/>
    </row>
    <row r="66" spans="1:6" ht="15">
      <c r="A66" s="14" t="s">
        <v>676</v>
      </c>
      <c r="B66" s="36" t="s">
        <v>311</v>
      </c>
      <c r="C66" s="48"/>
      <c r="D66" s="48"/>
      <c r="E66" s="48"/>
      <c r="F66" s="33"/>
    </row>
    <row r="67" spans="1:6" ht="15">
      <c r="A67" s="14" t="s">
        <v>677</v>
      </c>
      <c r="B67" s="36" t="s">
        <v>313</v>
      </c>
      <c r="C67" s="48"/>
      <c r="D67" s="48"/>
      <c r="E67" s="48"/>
      <c r="F67" s="33"/>
    </row>
    <row r="68" spans="1:6" ht="15">
      <c r="A68" s="14" t="s">
        <v>314</v>
      </c>
      <c r="B68" s="36" t="s">
        <v>315</v>
      </c>
      <c r="C68" s="48"/>
      <c r="D68" s="48"/>
      <c r="E68" s="48"/>
      <c r="F68" s="33"/>
    </row>
    <row r="69" spans="1:6" ht="15">
      <c r="A69" s="26" t="s">
        <v>316</v>
      </c>
      <c r="B69" s="36" t="s">
        <v>317</v>
      </c>
      <c r="C69" s="48"/>
      <c r="D69" s="48"/>
      <c r="E69" s="48"/>
      <c r="F69" s="33"/>
    </row>
    <row r="70" spans="1:6" ht="15">
      <c r="A70" s="14" t="s">
        <v>678</v>
      </c>
      <c r="B70" s="36" t="s">
        <v>318</v>
      </c>
      <c r="C70" s="48"/>
      <c r="D70" s="48"/>
      <c r="E70" s="48"/>
      <c r="F70" s="33"/>
    </row>
    <row r="71" spans="1:6" ht="15">
      <c r="A71" s="26" t="s">
        <v>80</v>
      </c>
      <c r="B71" s="36" t="s">
        <v>319</v>
      </c>
      <c r="C71" s="48"/>
      <c r="D71" s="48"/>
      <c r="E71" s="48"/>
      <c r="F71" s="33"/>
    </row>
    <row r="72" spans="1:6" ht="15">
      <c r="A72" s="26" t="s">
        <v>81</v>
      </c>
      <c r="B72" s="36" t="s">
        <v>319</v>
      </c>
      <c r="C72" s="48"/>
      <c r="D72" s="48"/>
      <c r="E72" s="48"/>
      <c r="F72" s="33"/>
    </row>
    <row r="73" spans="1:6" ht="15">
      <c r="A73" s="59" t="s">
        <v>638</v>
      </c>
      <c r="B73" s="62" t="s">
        <v>320</v>
      </c>
      <c r="C73" s="48"/>
      <c r="D73" s="48"/>
      <c r="E73" s="48"/>
      <c r="F73" s="33"/>
    </row>
    <row r="74" spans="1:6" ht="15.75">
      <c r="A74" s="76" t="s">
        <v>163</v>
      </c>
      <c r="B74" s="62"/>
      <c r="C74" s="48"/>
      <c r="D74" s="48"/>
      <c r="E74" s="48"/>
      <c r="F74" s="33"/>
    </row>
    <row r="75" spans="1:6" ht="15">
      <c r="A75" s="40" t="s">
        <v>321</v>
      </c>
      <c r="B75" s="36" t="s">
        <v>322</v>
      </c>
      <c r="C75" s="48"/>
      <c r="D75" s="48"/>
      <c r="E75" s="48"/>
      <c r="F75" s="33"/>
    </row>
    <row r="76" spans="1:6" ht="15">
      <c r="A76" s="40" t="s">
        <v>679</v>
      </c>
      <c r="B76" s="36" t="s">
        <v>323</v>
      </c>
      <c r="C76" s="48"/>
      <c r="D76" s="48"/>
      <c r="E76" s="48"/>
      <c r="F76" s="33"/>
    </row>
    <row r="77" spans="1:6" ht="15">
      <c r="A77" s="40" t="s">
        <v>325</v>
      </c>
      <c r="B77" s="36" t="s">
        <v>326</v>
      </c>
      <c r="C77" s="48"/>
      <c r="D77" s="48"/>
      <c r="E77" s="48"/>
      <c r="F77" s="33"/>
    </row>
    <row r="78" spans="1:6" ht="15">
      <c r="A78" s="40" t="s">
        <v>327</v>
      </c>
      <c r="B78" s="36" t="s">
        <v>328</v>
      </c>
      <c r="C78" s="48"/>
      <c r="D78" s="48"/>
      <c r="E78" s="48"/>
      <c r="F78" s="33"/>
    </row>
    <row r="79" spans="1:6" ht="15">
      <c r="A79" s="5" t="s">
        <v>329</v>
      </c>
      <c r="B79" s="36" t="s">
        <v>330</v>
      </c>
      <c r="C79" s="48"/>
      <c r="D79" s="48"/>
      <c r="E79" s="48"/>
      <c r="F79" s="33"/>
    </row>
    <row r="80" spans="1:6" ht="15">
      <c r="A80" s="5" t="s">
        <v>331</v>
      </c>
      <c r="B80" s="36" t="s">
        <v>332</v>
      </c>
      <c r="C80" s="48"/>
      <c r="D80" s="48"/>
      <c r="E80" s="48"/>
      <c r="F80" s="33"/>
    </row>
    <row r="81" spans="1:6" ht="15">
      <c r="A81" s="5" t="s">
        <v>333</v>
      </c>
      <c r="B81" s="36" t="s">
        <v>334</v>
      </c>
      <c r="C81" s="48"/>
      <c r="D81" s="48"/>
      <c r="E81" s="48"/>
      <c r="F81" s="33"/>
    </row>
    <row r="82" spans="1:6" ht="15">
      <c r="A82" s="60" t="s">
        <v>640</v>
      </c>
      <c r="B82" s="62" t="s">
        <v>335</v>
      </c>
      <c r="C82" s="48"/>
      <c r="D82" s="48"/>
      <c r="E82" s="48"/>
      <c r="F82" s="33"/>
    </row>
    <row r="83" spans="1:6" ht="15">
      <c r="A83" s="15" t="s">
        <v>336</v>
      </c>
      <c r="B83" s="36" t="s">
        <v>337</v>
      </c>
      <c r="C83" s="48"/>
      <c r="D83" s="48"/>
      <c r="E83" s="48"/>
      <c r="F83" s="33"/>
    </row>
    <row r="84" spans="1:6" ht="15">
      <c r="A84" s="15" t="s">
        <v>338</v>
      </c>
      <c r="B84" s="36" t="s">
        <v>339</v>
      </c>
      <c r="C84" s="48"/>
      <c r="D84" s="48"/>
      <c r="E84" s="48"/>
      <c r="F84" s="33"/>
    </row>
    <row r="85" spans="1:6" ht="15">
      <c r="A85" s="15" t="s">
        <v>340</v>
      </c>
      <c r="B85" s="36" t="s">
        <v>341</v>
      </c>
      <c r="C85" s="48"/>
      <c r="D85" s="48"/>
      <c r="E85" s="48"/>
      <c r="F85" s="33"/>
    </row>
    <row r="86" spans="1:6" ht="15">
      <c r="A86" s="15" t="s">
        <v>342</v>
      </c>
      <c r="B86" s="36" t="s">
        <v>343</v>
      </c>
      <c r="C86" s="48"/>
      <c r="D86" s="48"/>
      <c r="E86" s="48"/>
      <c r="F86" s="33"/>
    </row>
    <row r="87" spans="1:6" ht="15">
      <c r="A87" s="59" t="s">
        <v>641</v>
      </c>
      <c r="B87" s="62" t="s">
        <v>344</v>
      </c>
      <c r="C87" s="48"/>
      <c r="D87" s="48"/>
      <c r="E87" s="48"/>
      <c r="F87" s="33"/>
    </row>
    <row r="88" spans="1:6" ht="15">
      <c r="A88" s="15" t="s">
        <v>345</v>
      </c>
      <c r="B88" s="36" t="s">
        <v>346</v>
      </c>
      <c r="C88" s="48"/>
      <c r="D88" s="48"/>
      <c r="E88" s="48"/>
      <c r="F88" s="33"/>
    </row>
    <row r="89" spans="1:6" ht="15">
      <c r="A89" s="15" t="s">
        <v>680</v>
      </c>
      <c r="B89" s="36" t="s">
        <v>347</v>
      </c>
      <c r="C89" s="48"/>
      <c r="D89" s="48"/>
      <c r="E89" s="48"/>
      <c r="F89" s="33"/>
    </row>
    <row r="90" spans="1:6" ht="15">
      <c r="A90" s="15" t="s">
        <v>681</v>
      </c>
      <c r="B90" s="36" t="s">
        <v>348</v>
      </c>
      <c r="C90" s="48"/>
      <c r="D90" s="48"/>
      <c r="E90" s="48"/>
      <c r="F90" s="33"/>
    </row>
    <row r="91" spans="1:6" ht="15">
      <c r="A91" s="15" t="s">
        <v>682</v>
      </c>
      <c r="B91" s="36" t="s">
        <v>349</v>
      </c>
      <c r="C91" s="48"/>
      <c r="D91" s="48"/>
      <c r="E91" s="48"/>
      <c r="F91" s="33"/>
    </row>
    <row r="92" spans="1:6" ht="15">
      <c r="A92" s="15" t="s">
        <v>683</v>
      </c>
      <c r="B92" s="36" t="s">
        <v>350</v>
      </c>
      <c r="C92" s="48"/>
      <c r="D92" s="48"/>
      <c r="E92" s="48"/>
      <c r="F92" s="33"/>
    </row>
    <row r="93" spans="1:6" ht="15">
      <c r="A93" s="15" t="s">
        <v>684</v>
      </c>
      <c r="B93" s="36" t="s">
        <v>351</v>
      </c>
      <c r="C93" s="48"/>
      <c r="D93" s="48"/>
      <c r="E93" s="48"/>
      <c r="F93" s="33"/>
    </row>
    <row r="94" spans="1:6" ht="15">
      <c r="A94" s="15" t="s">
        <v>352</v>
      </c>
      <c r="B94" s="36" t="s">
        <v>353</v>
      </c>
      <c r="C94" s="48"/>
      <c r="D94" s="48"/>
      <c r="E94" s="48"/>
      <c r="F94" s="33"/>
    </row>
    <row r="95" spans="1:6" ht="15">
      <c r="A95" s="15" t="s">
        <v>685</v>
      </c>
      <c r="B95" s="36" t="s">
        <v>354</v>
      </c>
      <c r="C95" s="48"/>
      <c r="D95" s="48"/>
      <c r="E95" s="48"/>
      <c r="F95" s="33"/>
    </row>
    <row r="96" spans="1:6" ht="15">
      <c r="A96" s="59" t="s">
        <v>642</v>
      </c>
      <c r="B96" s="62" t="s">
        <v>355</v>
      </c>
      <c r="C96" s="48"/>
      <c r="D96" s="48"/>
      <c r="E96" s="48"/>
      <c r="F96" s="33"/>
    </row>
    <row r="97" spans="1:6" ht="15.75">
      <c r="A97" s="76" t="s">
        <v>164</v>
      </c>
      <c r="B97" s="62"/>
      <c r="C97" s="48"/>
      <c r="D97" s="48"/>
      <c r="E97" s="48"/>
      <c r="F97" s="33"/>
    </row>
    <row r="98" spans="1:6" ht="15.75">
      <c r="A98" s="41" t="s">
        <v>693</v>
      </c>
      <c r="B98" s="42" t="s">
        <v>356</v>
      </c>
      <c r="C98" s="48"/>
      <c r="D98" s="48"/>
      <c r="E98" s="48"/>
      <c r="F98" s="33"/>
    </row>
    <row r="99" spans="1:25" ht="15">
      <c r="A99" s="15" t="s">
        <v>686</v>
      </c>
      <c r="B99" s="4" t="s">
        <v>357</v>
      </c>
      <c r="C99" s="15"/>
      <c r="D99" s="15"/>
      <c r="E99" s="15"/>
      <c r="F99" s="104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360</v>
      </c>
      <c r="B100" s="4" t="s">
        <v>361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687</v>
      </c>
      <c r="B101" s="4" t="s">
        <v>362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649</v>
      </c>
      <c r="B102" s="8" t="s">
        <v>364</v>
      </c>
      <c r="C102" s="18"/>
      <c r="D102" s="18"/>
      <c r="E102" s="18"/>
      <c r="F102" s="105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688</v>
      </c>
      <c r="B103" s="4" t="s">
        <v>365</v>
      </c>
      <c r="C103" s="43"/>
      <c r="D103" s="43"/>
      <c r="E103" s="43"/>
      <c r="F103" s="106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655</v>
      </c>
      <c r="B104" s="4" t="s">
        <v>368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369</v>
      </c>
      <c r="B105" s="4" t="s">
        <v>370</v>
      </c>
      <c r="C105" s="15"/>
      <c r="D105" s="15"/>
      <c r="E105" s="15"/>
      <c r="F105" s="104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689</v>
      </c>
      <c r="B106" s="4" t="s">
        <v>371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652</v>
      </c>
      <c r="B107" s="8" t="s">
        <v>372</v>
      </c>
      <c r="C107" s="16"/>
      <c r="D107" s="16"/>
      <c r="E107" s="16"/>
      <c r="F107" s="10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373</v>
      </c>
      <c r="B108" s="4" t="s">
        <v>374</v>
      </c>
      <c r="C108" s="43"/>
      <c r="D108" s="43"/>
      <c r="E108" s="43"/>
      <c r="F108" s="10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375</v>
      </c>
      <c r="B109" s="4" t="s">
        <v>376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377</v>
      </c>
      <c r="B110" s="8" t="s">
        <v>378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379</v>
      </c>
      <c r="B111" s="4" t="s">
        <v>380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381</v>
      </c>
      <c r="B112" s="4" t="s">
        <v>382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383</v>
      </c>
      <c r="B113" s="4" t="s">
        <v>384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653</v>
      </c>
      <c r="B114" s="45" t="s">
        <v>385</v>
      </c>
      <c r="C114" s="16"/>
      <c r="D114" s="16"/>
      <c r="E114" s="16"/>
      <c r="F114" s="107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386</v>
      </c>
      <c r="B115" s="4" t="s">
        <v>387</v>
      </c>
      <c r="C115" s="43"/>
      <c r="D115" s="43"/>
      <c r="E115" s="43"/>
      <c r="F115" s="106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388</v>
      </c>
      <c r="B116" s="4" t="s">
        <v>389</v>
      </c>
      <c r="C116" s="15"/>
      <c r="D116" s="15"/>
      <c r="E116" s="15"/>
      <c r="F116" s="104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690</v>
      </c>
      <c r="B117" s="4" t="s">
        <v>390</v>
      </c>
      <c r="C117" s="43"/>
      <c r="D117" s="43"/>
      <c r="E117" s="43"/>
      <c r="F117" s="10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658</v>
      </c>
      <c r="B118" s="4" t="s">
        <v>391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659</v>
      </c>
      <c r="B119" s="45" t="s">
        <v>395</v>
      </c>
      <c r="C119" s="16"/>
      <c r="D119" s="16"/>
      <c r="E119" s="16"/>
      <c r="F119" s="107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396</v>
      </c>
      <c r="B120" s="4" t="s">
        <v>397</v>
      </c>
      <c r="C120" s="15"/>
      <c r="D120" s="15"/>
      <c r="E120" s="15"/>
      <c r="F120" s="104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700</v>
      </c>
      <c r="B121" s="47" t="s">
        <v>398</v>
      </c>
      <c r="C121" s="16"/>
      <c r="D121" s="16"/>
      <c r="E121" s="16"/>
      <c r="F121" s="10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736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I43"/>
  <sheetViews>
    <sheetView view="pageBreakPreview" zoomScale="82" zoomScaleSheetLayoutView="82" zoomScalePageLayoutView="0" workbookViewId="0" topLeftCell="A1">
      <selection activeCell="A2" sqref="A2:F2"/>
    </sheetView>
  </sheetViews>
  <sheetFormatPr defaultColWidth="9.140625" defaultRowHeight="15"/>
  <cols>
    <col min="1" max="1" width="64.140625" style="123" customWidth="1"/>
    <col min="2" max="2" width="15.421875" style="123" customWidth="1"/>
    <col min="3" max="6" width="22.140625" style="170" customWidth="1"/>
    <col min="7" max="7" width="15.28125" style="123" customWidth="1"/>
    <col min="8" max="8" width="17.00390625" style="123" customWidth="1"/>
    <col min="9" max="9" width="16.28125" style="123" customWidth="1"/>
    <col min="10" max="16384" width="9.140625" style="123" customWidth="1"/>
  </cols>
  <sheetData>
    <row r="1" spans="1:6" ht="15">
      <c r="A1" s="387" t="s">
        <v>843</v>
      </c>
      <c r="B1" s="387"/>
      <c r="C1" s="387"/>
      <c r="D1" s="387"/>
      <c r="E1" s="387"/>
      <c r="F1" s="387"/>
    </row>
    <row r="2" spans="1:8" ht="25.5" customHeight="1">
      <c r="A2" s="381" t="s">
        <v>821</v>
      </c>
      <c r="B2" s="381"/>
      <c r="C2" s="381"/>
      <c r="D2" s="381"/>
      <c r="E2" s="381"/>
      <c r="F2" s="381"/>
      <c r="G2" s="237"/>
      <c r="H2" s="237"/>
    </row>
    <row r="3" spans="1:8" ht="82.5" customHeight="1">
      <c r="A3" s="384" t="s">
        <v>174</v>
      </c>
      <c r="B3" s="384"/>
      <c r="C3" s="384"/>
      <c r="D3" s="384"/>
      <c r="E3" s="384"/>
      <c r="F3" s="384"/>
      <c r="G3" s="199"/>
      <c r="H3" s="199"/>
    </row>
    <row r="4" spans="1:8" ht="20.25" customHeight="1">
      <c r="A4" s="82"/>
      <c r="B4" s="194"/>
      <c r="C4" s="345"/>
      <c r="D4" s="345"/>
      <c r="E4" s="345"/>
      <c r="F4" s="345"/>
      <c r="G4" s="194"/>
      <c r="H4" s="194"/>
    </row>
    <row r="5" ht="15">
      <c r="A5" s="123" t="s">
        <v>94</v>
      </c>
    </row>
    <row r="6" spans="1:9" s="197" customFormat="1" ht="102" customHeight="1">
      <c r="A6" s="153" t="s">
        <v>206</v>
      </c>
      <c r="B6" s="2" t="s">
        <v>437</v>
      </c>
      <c r="C6" s="346" t="s">
        <v>85</v>
      </c>
      <c r="D6" s="346" t="s">
        <v>86</v>
      </c>
      <c r="E6" s="346" t="s">
        <v>91</v>
      </c>
      <c r="F6" s="347"/>
      <c r="G6" s="250"/>
      <c r="H6" s="250"/>
      <c r="I6" s="250"/>
    </row>
    <row r="7" spans="1:9" ht="15">
      <c r="A7" s="26" t="s">
        <v>730</v>
      </c>
      <c r="B7" s="177" t="s">
        <v>521</v>
      </c>
      <c r="C7" s="145"/>
      <c r="D7" s="145"/>
      <c r="E7" s="338"/>
      <c r="F7" s="348"/>
      <c r="G7" s="189"/>
      <c r="H7" s="189"/>
      <c r="I7" s="189"/>
    </row>
    <row r="8" spans="1:9" ht="15">
      <c r="A8" s="63" t="s">
        <v>358</v>
      </c>
      <c r="B8" s="63" t="s">
        <v>521</v>
      </c>
      <c r="C8" s="145"/>
      <c r="D8" s="145"/>
      <c r="E8" s="145"/>
      <c r="F8" s="348"/>
      <c r="G8" s="189"/>
      <c r="H8" s="189"/>
      <c r="I8" s="189"/>
    </row>
    <row r="9" spans="1:9" ht="30">
      <c r="A9" s="14" t="s">
        <v>522</v>
      </c>
      <c r="B9" s="177" t="s">
        <v>523</v>
      </c>
      <c r="C9" s="145"/>
      <c r="D9" s="145"/>
      <c r="E9" s="145"/>
      <c r="F9" s="348"/>
      <c r="G9" s="189"/>
      <c r="H9" s="189"/>
      <c r="I9" s="189"/>
    </row>
    <row r="10" spans="1:9" ht="15">
      <c r="A10" s="26" t="s">
        <v>797</v>
      </c>
      <c r="B10" s="177" t="s">
        <v>524</v>
      </c>
      <c r="C10" s="145"/>
      <c r="D10" s="145"/>
      <c r="E10" s="145"/>
      <c r="F10" s="348"/>
      <c r="G10" s="189"/>
      <c r="H10" s="189"/>
      <c r="I10" s="189"/>
    </row>
    <row r="11" spans="1:9" ht="15">
      <c r="A11" s="63" t="s">
        <v>358</v>
      </c>
      <c r="B11" s="63" t="s">
        <v>524</v>
      </c>
      <c r="C11" s="145"/>
      <c r="D11" s="145"/>
      <c r="E11" s="145"/>
      <c r="F11" s="348"/>
      <c r="G11" s="189"/>
      <c r="H11" s="189"/>
      <c r="I11" s="189"/>
    </row>
    <row r="12" spans="1:9" ht="15">
      <c r="A12" s="13" t="s">
        <v>750</v>
      </c>
      <c r="B12" s="130" t="s">
        <v>525</v>
      </c>
      <c r="C12" s="145">
        <v>0</v>
      </c>
      <c r="D12" s="145">
        <v>0</v>
      </c>
      <c r="E12" s="145">
        <v>0</v>
      </c>
      <c r="F12" s="348"/>
      <c r="G12" s="189"/>
      <c r="H12" s="189"/>
      <c r="I12" s="189"/>
    </row>
    <row r="13" spans="1:9" ht="15">
      <c r="A13" s="14" t="s">
        <v>798</v>
      </c>
      <c r="B13" s="177" t="s">
        <v>526</v>
      </c>
      <c r="C13" s="145"/>
      <c r="D13" s="145"/>
      <c r="E13" s="145"/>
      <c r="F13" s="348"/>
      <c r="G13" s="189"/>
      <c r="H13" s="189"/>
      <c r="I13" s="189"/>
    </row>
    <row r="14" spans="1:9" ht="15">
      <c r="A14" s="63" t="s">
        <v>366</v>
      </c>
      <c r="B14" s="63" t="s">
        <v>526</v>
      </c>
      <c r="C14" s="145"/>
      <c r="D14" s="145"/>
      <c r="E14" s="145"/>
      <c r="F14" s="348"/>
      <c r="G14" s="189"/>
      <c r="H14" s="189"/>
      <c r="I14" s="189"/>
    </row>
    <row r="15" spans="1:9" ht="15">
      <c r="A15" s="26" t="s">
        <v>527</v>
      </c>
      <c r="B15" s="177" t="s">
        <v>528</v>
      </c>
      <c r="C15" s="145"/>
      <c r="D15" s="145"/>
      <c r="E15" s="145"/>
      <c r="F15" s="348"/>
      <c r="G15" s="189"/>
      <c r="H15" s="189"/>
      <c r="I15" s="189"/>
    </row>
    <row r="16" spans="1:9" ht="15">
      <c r="A16" s="15" t="s">
        <v>799</v>
      </c>
      <c r="B16" s="177" t="s">
        <v>529</v>
      </c>
      <c r="C16" s="145"/>
      <c r="D16" s="145"/>
      <c r="E16" s="145"/>
      <c r="F16" s="348"/>
      <c r="G16" s="189"/>
      <c r="H16" s="189"/>
      <c r="I16" s="189"/>
    </row>
    <row r="17" spans="1:9" ht="15">
      <c r="A17" s="63" t="s">
        <v>367</v>
      </c>
      <c r="B17" s="63" t="s">
        <v>529</v>
      </c>
      <c r="C17" s="145"/>
      <c r="D17" s="145"/>
      <c r="E17" s="145"/>
      <c r="F17" s="348"/>
      <c r="G17" s="189"/>
      <c r="H17" s="189"/>
      <c r="I17" s="189"/>
    </row>
    <row r="18" spans="1:9" ht="15">
      <c r="A18" s="26" t="s">
        <v>530</v>
      </c>
      <c r="B18" s="177" t="s">
        <v>531</v>
      </c>
      <c r="C18" s="145"/>
      <c r="D18" s="145"/>
      <c r="E18" s="145"/>
      <c r="F18" s="348"/>
      <c r="G18" s="189"/>
      <c r="H18" s="189"/>
      <c r="I18" s="189"/>
    </row>
    <row r="19" spans="1:9" ht="15">
      <c r="A19" s="27" t="s">
        <v>751</v>
      </c>
      <c r="B19" s="130" t="s">
        <v>532</v>
      </c>
      <c r="C19" s="145">
        <v>0</v>
      </c>
      <c r="D19" s="145">
        <v>0</v>
      </c>
      <c r="E19" s="145">
        <v>0</v>
      </c>
      <c r="F19" s="348"/>
      <c r="G19" s="189"/>
      <c r="H19" s="189"/>
      <c r="I19" s="189"/>
    </row>
    <row r="20" spans="1:9" ht="15">
      <c r="A20" s="14" t="s">
        <v>547</v>
      </c>
      <c r="B20" s="177" t="s">
        <v>548</v>
      </c>
      <c r="C20" s="145"/>
      <c r="D20" s="145"/>
      <c r="E20" s="145"/>
      <c r="F20" s="348"/>
      <c r="G20" s="189"/>
      <c r="H20" s="189"/>
      <c r="I20" s="189"/>
    </row>
    <row r="21" spans="1:9" ht="15">
      <c r="A21" s="15" t="s">
        <v>549</v>
      </c>
      <c r="B21" s="177" t="s">
        <v>550</v>
      </c>
      <c r="C21" s="145"/>
      <c r="D21" s="145"/>
      <c r="E21" s="145"/>
      <c r="F21" s="348"/>
      <c r="G21" s="189"/>
      <c r="H21" s="189"/>
      <c r="I21" s="189"/>
    </row>
    <row r="22" spans="1:9" ht="15">
      <c r="A22" s="26" t="s">
        <v>551</v>
      </c>
      <c r="B22" s="177" t="s">
        <v>552</v>
      </c>
      <c r="C22" s="145"/>
      <c r="D22" s="145"/>
      <c r="E22" s="145"/>
      <c r="F22" s="348"/>
      <c r="G22" s="189"/>
      <c r="H22" s="189"/>
      <c r="I22" s="189"/>
    </row>
    <row r="23" spans="1:9" ht="15">
      <c r="A23" s="26" t="s">
        <v>735</v>
      </c>
      <c r="B23" s="177" t="s">
        <v>553</v>
      </c>
      <c r="C23" s="145"/>
      <c r="D23" s="145"/>
      <c r="E23" s="145"/>
      <c r="F23" s="348"/>
      <c r="G23" s="189"/>
      <c r="H23" s="189"/>
      <c r="I23" s="189"/>
    </row>
    <row r="24" spans="1:9" ht="15">
      <c r="A24" s="63" t="s">
        <v>392</v>
      </c>
      <c r="B24" s="63" t="s">
        <v>553</v>
      </c>
      <c r="C24" s="145"/>
      <c r="D24" s="145"/>
      <c r="E24" s="145"/>
      <c r="F24" s="348"/>
      <c r="G24" s="189"/>
      <c r="H24" s="189"/>
      <c r="I24" s="189"/>
    </row>
    <row r="25" spans="1:9" ht="15">
      <c r="A25" s="63" t="s">
        <v>393</v>
      </c>
      <c r="B25" s="63" t="s">
        <v>553</v>
      </c>
      <c r="C25" s="145"/>
      <c r="D25" s="145"/>
      <c r="E25" s="145"/>
      <c r="F25" s="348"/>
      <c r="G25" s="189"/>
      <c r="H25" s="189"/>
      <c r="I25" s="189"/>
    </row>
    <row r="26" spans="1:9" ht="15">
      <c r="A26" s="70" t="s">
        <v>394</v>
      </c>
      <c r="B26" s="70" t="s">
        <v>553</v>
      </c>
      <c r="C26" s="145"/>
      <c r="D26" s="145"/>
      <c r="E26" s="145"/>
      <c r="F26" s="348"/>
      <c r="G26" s="189"/>
      <c r="H26" s="189"/>
      <c r="I26" s="189"/>
    </row>
    <row r="27" spans="1:9" ht="15">
      <c r="A27" s="71" t="s">
        <v>754</v>
      </c>
      <c r="B27" s="45" t="s">
        <v>554</v>
      </c>
      <c r="C27" s="145">
        <v>0</v>
      </c>
      <c r="D27" s="145">
        <v>0</v>
      </c>
      <c r="E27" s="145">
        <v>0</v>
      </c>
      <c r="F27" s="348"/>
      <c r="G27" s="189"/>
      <c r="H27" s="189"/>
      <c r="I27" s="189"/>
    </row>
    <row r="28" spans="1:2" ht="15">
      <c r="A28" s="101"/>
      <c r="B28" s="102"/>
    </row>
    <row r="29" spans="1:8" s="197" customFormat="1" ht="47.25" customHeight="1">
      <c r="A29" s="153" t="s">
        <v>206</v>
      </c>
      <c r="B29" s="2" t="s">
        <v>437</v>
      </c>
      <c r="C29" s="346" t="s">
        <v>814</v>
      </c>
      <c r="D29" s="346" t="s">
        <v>823</v>
      </c>
      <c r="E29" s="346" t="s">
        <v>824</v>
      </c>
      <c r="F29" s="346" t="s">
        <v>825</v>
      </c>
      <c r="G29" s="198"/>
      <c r="H29" s="198"/>
    </row>
    <row r="30" spans="1:8" ht="26.25">
      <c r="A30" s="85" t="s">
        <v>157</v>
      </c>
      <c r="B30" s="45"/>
      <c r="C30" s="145"/>
      <c r="D30" s="145"/>
      <c r="E30" s="145"/>
      <c r="F30" s="145"/>
      <c r="G30" s="189"/>
      <c r="H30" s="189"/>
    </row>
    <row r="31" spans="1:8" ht="15.75">
      <c r="A31" s="77" t="s">
        <v>177</v>
      </c>
      <c r="B31" s="45"/>
      <c r="C31" s="145">
        <v>234500000</v>
      </c>
      <c r="D31" s="145">
        <f>C31*1.01</f>
        <v>236845000</v>
      </c>
      <c r="E31" s="145">
        <f>D31*1.012</f>
        <v>239687140</v>
      </c>
      <c r="F31" s="145">
        <f>E31*1</f>
        <v>239687140</v>
      </c>
      <c r="G31" s="189"/>
      <c r="H31" s="189"/>
    </row>
    <row r="32" spans="1:8" ht="45">
      <c r="A32" s="77" t="s">
        <v>154</v>
      </c>
      <c r="B32" s="45"/>
      <c r="C32" s="349">
        <v>39719590</v>
      </c>
      <c r="D32" s="349">
        <f>C32*1.02</f>
        <v>40513981.8</v>
      </c>
      <c r="E32" s="349">
        <f>D32*1.02</f>
        <v>41324261.436</v>
      </c>
      <c r="F32" s="349">
        <f>E32*1.03</f>
        <v>42563989.279079996</v>
      </c>
      <c r="G32" s="189"/>
      <c r="H32" s="189"/>
    </row>
    <row r="33" spans="1:8" ht="15.75">
      <c r="A33" s="77" t="s">
        <v>155</v>
      </c>
      <c r="B33" s="45"/>
      <c r="C33" s="145">
        <v>0</v>
      </c>
      <c r="D33" s="145">
        <f aca="true" t="shared" si="0" ref="D33:F36">C33*1.02</f>
        <v>0</v>
      </c>
      <c r="E33" s="145">
        <f t="shared" si="0"/>
        <v>0</v>
      </c>
      <c r="F33" s="145">
        <f t="shared" si="0"/>
        <v>0</v>
      </c>
      <c r="G33" s="189"/>
      <c r="H33" s="189"/>
    </row>
    <row r="34" spans="1:8" ht="30.75" customHeight="1">
      <c r="A34" s="77" t="s">
        <v>156</v>
      </c>
      <c r="B34" s="45"/>
      <c r="C34" s="349">
        <v>0</v>
      </c>
      <c r="D34" s="349">
        <f t="shared" si="0"/>
        <v>0</v>
      </c>
      <c r="E34" s="349">
        <f t="shared" si="0"/>
        <v>0</v>
      </c>
      <c r="F34" s="349">
        <f t="shared" si="0"/>
        <v>0</v>
      </c>
      <c r="G34" s="189"/>
      <c r="H34" s="189"/>
    </row>
    <row r="35" spans="1:8" ht="15.75">
      <c r="A35" s="77" t="s">
        <v>178</v>
      </c>
      <c r="B35" s="45"/>
      <c r="C35" s="349">
        <v>1400000</v>
      </c>
      <c r="D35" s="349">
        <f>C35*1.01</f>
        <v>1414000</v>
      </c>
      <c r="E35" s="349">
        <f>D35*1.015</f>
        <v>1435209.9999999998</v>
      </c>
      <c r="F35" s="349">
        <f t="shared" si="0"/>
        <v>1463914.1999999997</v>
      </c>
      <c r="G35" s="189"/>
      <c r="H35" s="189"/>
    </row>
    <row r="36" spans="1:8" ht="32.25" customHeight="1">
      <c r="A36" s="77" t="s">
        <v>176</v>
      </c>
      <c r="B36" s="45"/>
      <c r="C36" s="349">
        <v>0</v>
      </c>
      <c r="D36" s="349">
        <f t="shared" si="0"/>
        <v>0</v>
      </c>
      <c r="E36" s="349">
        <f t="shared" si="0"/>
        <v>0</v>
      </c>
      <c r="F36" s="349">
        <f t="shared" si="0"/>
        <v>0</v>
      </c>
      <c r="G36" s="189"/>
      <c r="H36" s="189"/>
    </row>
    <row r="37" spans="1:8" s="125" customFormat="1" ht="15">
      <c r="A37" s="27" t="s">
        <v>136</v>
      </c>
      <c r="B37" s="45"/>
      <c r="C37" s="117">
        <f>SUM(C31:C36)</f>
        <v>275619590</v>
      </c>
      <c r="D37" s="117">
        <f>SUM(D31:D36)</f>
        <v>278772981.8</v>
      </c>
      <c r="E37" s="117">
        <f>SUM(E31:E36)</f>
        <v>282446611.436</v>
      </c>
      <c r="F37" s="117">
        <f>SUM(F31:F36)</f>
        <v>283715043.47907996</v>
      </c>
      <c r="G37" s="249"/>
      <c r="H37" s="249"/>
    </row>
    <row r="38" spans="1:2" ht="15">
      <c r="A38" s="101"/>
      <c r="B38" s="102"/>
    </row>
    <row r="39" spans="1:2" ht="15">
      <c r="A39" s="101"/>
      <c r="B39" s="102"/>
    </row>
    <row r="40" spans="1:5" ht="15">
      <c r="A40" s="393" t="s">
        <v>175</v>
      </c>
      <c r="B40" s="393"/>
      <c r="C40" s="393"/>
      <c r="D40" s="393"/>
      <c r="E40" s="393"/>
    </row>
    <row r="41" spans="1:5" ht="15">
      <c r="A41" s="393"/>
      <c r="B41" s="393"/>
      <c r="C41" s="393"/>
      <c r="D41" s="393"/>
      <c r="E41" s="393"/>
    </row>
    <row r="42" spans="1:5" ht="27.75" customHeight="1">
      <c r="A42" s="393"/>
      <c r="B42" s="393"/>
      <c r="C42" s="393"/>
      <c r="D42" s="393"/>
      <c r="E42" s="393"/>
    </row>
    <row r="43" spans="1:2" ht="15">
      <c r="A43" s="101"/>
      <c r="B43" s="102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8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36.421875" style="123" customWidth="1"/>
    <col min="2" max="2" width="10.140625" style="123" customWidth="1"/>
    <col min="3" max="3" width="20.7109375" style="170" customWidth="1"/>
    <col min="4" max="4" width="20.7109375" style="350" customWidth="1"/>
    <col min="5" max="5" width="18.7109375" style="123" customWidth="1"/>
    <col min="6" max="16384" width="9.140625" style="123" customWidth="1"/>
  </cols>
  <sheetData>
    <row r="1" spans="1:4" ht="15">
      <c r="A1" s="387" t="s">
        <v>896</v>
      </c>
      <c r="B1" s="387"/>
      <c r="C1" s="387"/>
      <c r="D1" s="387"/>
    </row>
    <row r="2" spans="1:4" ht="24" customHeight="1">
      <c r="A2" s="381" t="s">
        <v>821</v>
      </c>
      <c r="B2" s="385"/>
      <c r="C2" s="385"/>
      <c r="D2" s="385"/>
    </row>
    <row r="3" spans="1:4" ht="23.25" customHeight="1">
      <c r="A3" s="384" t="s">
        <v>128</v>
      </c>
      <c r="B3" s="385"/>
      <c r="C3" s="385"/>
      <c r="D3" s="385"/>
    </row>
    <row r="4" ht="18">
      <c r="A4" s="58"/>
    </row>
    <row r="6" spans="1:5" ht="30">
      <c r="A6" s="152" t="s">
        <v>206</v>
      </c>
      <c r="B6" s="153" t="s">
        <v>207</v>
      </c>
      <c r="C6" s="351" t="s">
        <v>94</v>
      </c>
      <c r="D6" s="370" t="s">
        <v>95</v>
      </c>
      <c r="E6" s="203" t="s">
        <v>850</v>
      </c>
    </row>
    <row r="7" spans="1:5" ht="15">
      <c r="A7" s="18" t="s">
        <v>82</v>
      </c>
      <c r="B7" s="128" t="s">
        <v>319</v>
      </c>
      <c r="C7" s="145">
        <v>10000000</v>
      </c>
      <c r="D7" s="117">
        <f>SUM(C7)</f>
        <v>10000000</v>
      </c>
      <c r="E7" s="363">
        <v>1834749</v>
      </c>
    </row>
    <row r="8" spans="1:5" ht="15">
      <c r="A8" s="18" t="s">
        <v>699</v>
      </c>
      <c r="B8" s="128" t="s">
        <v>319</v>
      </c>
      <c r="C8" s="145">
        <v>13322294</v>
      </c>
      <c r="D8" s="117">
        <f>SUM(C8)</f>
        <v>13322294</v>
      </c>
      <c r="E8" s="363">
        <v>88959954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E18"/>
  <sheetViews>
    <sheetView view="pageBreakPreview" zoomScale="60" zoomScalePageLayoutView="0" workbookViewId="0" topLeftCell="A1">
      <selection activeCell="A2" sqref="A2:E2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99" t="s">
        <v>844</v>
      </c>
      <c r="B1" s="399"/>
      <c r="C1" s="399"/>
      <c r="D1" s="399"/>
      <c r="E1" s="399"/>
    </row>
    <row r="2" spans="1:5" ht="21.75" customHeight="1">
      <c r="A2" s="394" t="s">
        <v>821</v>
      </c>
      <c r="B2" s="395"/>
      <c r="C2" s="395"/>
      <c r="D2" s="395"/>
      <c r="E2" s="395"/>
    </row>
    <row r="3" spans="1:5" ht="19.5" customHeight="1">
      <c r="A3" s="396" t="s">
        <v>129</v>
      </c>
      <c r="B3" s="397"/>
      <c r="C3" s="397"/>
      <c r="D3" s="397"/>
      <c r="E3" s="397"/>
    </row>
    <row r="4" spans="1:5" ht="36" customHeight="1">
      <c r="A4" s="398"/>
      <c r="B4" s="398"/>
      <c r="C4" s="398"/>
      <c r="D4" s="398"/>
      <c r="E4" s="398"/>
    </row>
    <row r="5" spans="1:5" ht="42.75" customHeight="1">
      <c r="A5" s="91" t="s">
        <v>206</v>
      </c>
      <c r="B5" s="91" t="s">
        <v>437</v>
      </c>
      <c r="C5" s="251" t="s">
        <v>125</v>
      </c>
      <c r="D5" s="251" t="s">
        <v>126</v>
      </c>
      <c r="E5" s="251" t="s">
        <v>127</v>
      </c>
    </row>
    <row r="6" spans="1:5" ht="39.75" customHeight="1">
      <c r="A6" s="161" t="s">
        <v>118</v>
      </c>
      <c r="B6" s="45" t="s">
        <v>482</v>
      </c>
      <c r="C6" s="196">
        <v>0</v>
      </c>
      <c r="D6" s="196">
        <v>0</v>
      </c>
      <c r="E6" s="196">
        <v>0</v>
      </c>
    </row>
    <row r="7" spans="1:5" ht="39" customHeight="1">
      <c r="A7" s="257" t="s">
        <v>119</v>
      </c>
      <c r="B7" s="45" t="s">
        <v>517</v>
      </c>
      <c r="C7" s="196">
        <v>0</v>
      </c>
      <c r="D7" s="196">
        <v>0</v>
      </c>
      <c r="E7" s="196">
        <v>0</v>
      </c>
    </row>
    <row r="8" spans="1:5" ht="15" customHeight="1">
      <c r="A8" s="89" t="s">
        <v>763</v>
      </c>
      <c r="B8" s="89" t="s">
        <v>436</v>
      </c>
      <c r="C8" s="196"/>
      <c r="D8" s="196"/>
      <c r="E8" s="196"/>
    </row>
    <row r="9" spans="1:5" ht="15" customHeight="1">
      <c r="A9" s="89" t="s">
        <v>764</v>
      </c>
      <c r="B9" s="89" t="s">
        <v>436</v>
      </c>
      <c r="C9" s="196"/>
      <c r="D9" s="196"/>
      <c r="E9" s="196"/>
    </row>
    <row r="10" spans="1:5" ht="15" customHeight="1">
      <c r="A10" s="89" t="s">
        <v>765</v>
      </c>
      <c r="B10" s="89" t="s">
        <v>436</v>
      </c>
      <c r="C10" s="196"/>
      <c r="D10" s="196"/>
      <c r="E10" s="196"/>
    </row>
    <row r="11" spans="1:5" ht="15" customHeight="1">
      <c r="A11" s="89" t="s">
        <v>766</v>
      </c>
      <c r="B11" s="89" t="s">
        <v>436</v>
      </c>
      <c r="C11" s="196"/>
      <c r="D11" s="196"/>
      <c r="E11" s="196"/>
    </row>
    <row r="12" spans="1:5" ht="15" customHeight="1">
      <c r="A12" s="89" t="s">
        <v>714</v>
      </c>
      <c r="B12" s="89" t="s">
        <v>444</v>
      </c>
      <c r="C12" s="196"/>
      <c r="D12" s="196"/>
      <c r="E12" s="196"/>
    </row>
    <row r="13" spans="1:5" ht="15" customHeight="1">
      <c r="A13" s="89" t="s">
        <v>712</v>
      </c>
      <c r="B13" s="89" t="s">
        <v>438</v>
      </c>
      <c r="C13" s="196"/>
      <c r="D13" s="196"/>
      <c r="E13" s="196"/>
    </row>
    <row r="14" spans="1:5" ht="45" customHeight="1">
      <c r="A14" s="257" t="s">
        <v>120</v>
      </c>
      <c r="B14" s="212" t="s">
        <v>123</v>
      </c>
      <c r="C14" s="196">
        <v>0</v>
      </c>
      <c r="D14" s="196">
        <v>0</v>
      </c>
      <c r="E14" s="196">
        <v>0</v>
      </c>
    </row>
    <row r="15" spans="1:5" ht="15" customHeight="1">
      <c r="A15" s="161"/>
      <c r="B15" s="196" t="s">
        <v>470</v>
      </c>
      <c r="C15" s="196"/>
      <c r="D15" s="196"/>
      <c r="E15" s="196"/>
    </row>
    <row r="16" spans="1:5" ht="15" customHeight="1">
      <c r="A16" s="161"/>
      <c r="B16" s="196" t="s">
        <v>509</v>
      </c>
      <c r="C16" s="196"/>
      <c r="D16" s="196"/>
      <c r="E16" s="196"/>
    </row>
    <row r="17" spans="1:5" ht="37.5" customHeight="1">
      <c r="A17" s="161" t="s">
        <v>121</v>
      </c>
      <c r="B17" s="212" t="s">
        <v>124</v>
      </c>
      <c r="C17" s="196">
        <v>0</v>
      </c>
      <c r="D17" s="196">
        <v>0</v>
      </c>
      <c r="E17" s="196">
        <v>0</v>
      </c>
    </row>
    <row r="18" spans="1:5" ht="30" customHeight="1">
      <c r="A18" s="257" t="s">
        <v>122</v>
      </c>
      <c r="B18" s="212"/>
      <c r="C18" s="196"/>
      <c r="D18" s="196"/>
      <c r="E18" s="196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view="pageBreakPreview" zoomScale="78" zoomScaleSheetLayoutView="78" zoomScalePageLayoutView="0" workbookViewId="0" topLeftCell="A46">
      <selection activeCell="A2" sqref="A2:C2"/>
    </sheetView>
  </sheetViews>
  <sheetFormatPr defaultColWidth="9.140625" defaultRowHeight="15"/>
  <cols>
    <col min="1" max="1" width="91.28125" style="123" customWidth="1"/>
    <col min="2" max="2" width="10.8515625" style="123" customWidth="1"/>
    <col min="3" max="3" width="21.28125" style="170" customWidth="1"/>
    <col min="4" max="4" width="24.28125" style="123" customWidth="1"/>
    <col min="5" max="16384" width="9.140625" style="123" customWidth="1"/>
  </cols>
  <sheetData>
    <row r="1" spans="1:3" ht="15">
      <c r="A1" s="387" t="s">
        <v>885</v>
      </c>
      <c r="B1" s="387"/>
      <c r="C1" s="387"/>
    </row>
    <row r="2" spans="1:3" ht="27" customHeight="1">
      <c r="A2" s="381" t="s">
        <v>821</v>
      </c>
      <c r="B2" s="381"/>
      <c r="C2" s="381"/>
    </row>
    <row r="3" spans="1:3" ht="27" customHeight="1">
      <c r="A3" s="384" t="s">
        <v>150</v>
      </c>
      <c r="B3" s="385"/>
      <c r="C3" s="385"/>
    </row>
    <row r="4" spans="1:3" ht="19.5" customHeight="1">
      <c r="A4" s="83"/>
      <c r="B4" s="168"/>
      <c r="C4" s="352"/>
    </row>
    <row r="5" ht="15">
      <c r="A5" s="123" t="s">
        <v>94</v>
      </c>
    </row>
    <row r="6" spans="1:4" ht="25.5">
      <c r="A6" s="49" t="s">
        <v>83</v>
      </c>
      <c r="B6" s="153" t="s">
        <v>207</v>
      </c>
      <c r="C6" s="353" t="s">
        <v>137</v>
      </c>
      <c r="D6" s="124" t="s">
        <v>850</v>
      </c>
    </row>
    <row r="7" spans="1:4" ht="15">
      <c r="A7" s="15" t="s">
        <v>30</v>
      </c>
      <c r="B7" s="154" t="s">
        <v>308</v>
      </c>
      <c r="C7" s="145"/>
      <c r="D7" s="145"/>
    </row>
    <row r="8" spans="1:4" ht="15">
      <c r="A8" s="15" t="s">
        <v>31</v>
      </c>
      <c r="B8" s="154" t="s">
        <v>308</v>
      </c>
      <c r="C8" s="145"/>
      <c r="D8" s="145"/>
    </row>
    <row r="9" spans="1:4" ht="15">
      <c r="A9" s="15" t="s">
        <v>32</v>
      </c>
      <c r="B9" s="154" t="s">
        <v>308</v>
      </c>
      <c r="C9" s="145"/>
      <c r="D9" s="145"/>
    </row>
    <row r="10" spans="1:4" ht="15">
      <c r="A10" s="15" t="s">
        <v>33</v>
      </c>
      <c r="B10" s="154" t="s">
        <v>308</v>
      </c>
      <c r="C10" s="145"/>
      <c r="D10" s="145"/>
    </row>
    <row r="11" spans="1:4" ht="15">
      <c r="A11" s="15" t="s">
        <v>34</v>
      </c>
      <c r="B11" s="154" t="s">
        <v>308</v>
      </c>
      <c r="C11" s="145"/>
      <c r="D11" s="145"/>
    </row>
    <row r="12" spans="1:4" ht="15">
      <c r="A12" s="15" t="s">
        <v>35</v>
      </c>
      <c r="B12" s="154" t="s">
        <v>308</v>
      </c>
      <c r="C12" s="145"/>
      <c r="D12" s="145"/>
    </row>
    <row r="13" spans="1:4" ht="15">
      <c r="A13" s="15" t="s">
        <v>36</v>
      </c>
      <c r="B13" s="154" t="s">
        <v>308</v>
      </c>
      <c r="C13" s="145"/>
      <c r="D13" s="145"/>
    </row>
    <row r="14" spans="1:4" ht="15">
      <c r="A14" s="15" t="s">
        <v>37</v>
      </c>
      <c r="B14" s="154" t="s">
        <v>308</v>
      </c>
      <c r="C14" s="145"/>
      <c r="D14" s="145"/>
    </row>
    <row r="15" spans="1:4" ht="15">
      <c r="A15" s="15" t="s">
        <v>38</v>
      </c>
      <c r="B15" s="154" t="s">
        <v>308</v>
      </c>
      <c r="C15" s="145"/>
      <c r="D15" s="145"/>
    </row>
    <row r="16" spans="1:4" ht="15">
      <c r="A16" s="15" t="s">
        <v>39</v>
      </c>
      <c r="B16" s="154" t="s">
        <v>308</v>
      </c>
      <c r="C16" s="145"/>
      <c r="D16" s="145"/>
    </row>
    <row r="17" spans="1:4" ht="25.5">
      <c r="A17" s="13" t="s">
        <v>632</v>
      </c>
      <c r="B17" s="128" t="s">
        <v>308</v>
      </c>
      <c r="C17" s="145">
        <f>SUM(C7:C16)</f>
        <v>0</v>
      </c>
      <c r="D17" s="145">
        <f>SUM(D7:D16)</f>
        <v>0</v>
      </c>
    </row>
    <row r="18" spans="1:4" ht="15">
      <c r="A18" s="15" t="s">
        <v>30</v>
      </c>
      <c r="B18" s="154" t="s">
        <v>309</v>
      </c>
      <c r="C18" s="145"/>
      <c r="D18" s="145"/>
    </row>
    <row r="19" spans="1:4" ht="15">
      <c r="A19" s="15" t="s">
        <v>31</v>
      </c>
      <c r="B19" s="154" t="s">
        <v>309</v>
      </c>
      <c r="C19" s="145"/>
      <c r="D19" s="145"/>
    </row>
    <row r="20" spans="1:4" ht="15">
      <c r="A20" s="15" t="s">
        <v>32</v>
      </c>
      <c r="B20" s="154" t="s">
        <v>309</v>
      </c>
      <c r="C20" s="145"/>
      <c r="D20" s="145"/>
    </row>
    <row r="21" spans="1:4" ht="15">
      <c r="A21" s="15" t="s">
        <v>33</v>
      </c>
      <c r="B21" s="154" t="s">
        <v>309</v>
      </c>
      <c r="C21" s="145"/>
      <c r="D21" s="145"/>
    </row>
    <row r="22" spans="1:4" ht="15">
      <c r="A22" s="15" t="s">
        <v>34</v>
      </c>
      <c r="B22" s="154" t="s">
        <v>309</v>
      </c>
      <c r="C22" s="145"/>
      <c r="D22" s="145"/>
    </row>
    <row r="23" spans="1:4" ht="15">
      <c r="A23" s="15" t="s">
        <v>35</v>
      </c>
      <c r="B23" s="154" t="s">
        <v>309</v>
      </c>
      <c r="C23" s="145"/>
      <c r="D23" s="145"/>
    </row>
    <row r="24" spans="1:4" ht="15">
      <c r="A24" s="15" t="s">
        <v>36</v>
      </c>
      <c r="B24" s="154" t="s">
        <v>309</v>
      </c>
      <c r="C24" s="145"/>
      <c r="D24" s="145"/>
    </row>
    <row r="25" spans="1:4" ht="15">
      <c r="A25" s="15" t="s">
        <v>37</v>
      </c>
      <c r="B25" s="154" t="s">
        <v>309</v>
      </c>
      <c r="C25" s="145"/>
      <c r="D25" s="145"/>
    </row>
    <row r="26" spans="1:4" ht="15">
      <c r="A26" s="15" t="s">
        <v>38</v>
      </c>
      <c r="B26" s="154" t="s">
        <v>309</v>
      </c>
      <c r="C26" s="145"/>
      <c r="D26" s="145"/>
    </row>
    <row r="27" spans="1:4" ht="15">
      <c r="A27" s="15" t="s">
        <v>39</v>
      </c>
      <c r="B27" s="154" t="s">
        <v>309</v>
      </c>
      <c r="C27" s="145"/>
      <c r="D27" s="145"/>
    </row>
    <row r="28" spans="1:4" ht="25.5">
      <c r="A28" s="13" t="s">
        <v>633</v>
      </c>
      <c r="B28" s="128" t="s">
        <v>309</v>
      </c>
      <c r="C28" s="145">
        <f>SUM(C18:C27)</f>
        <v>0</v>
      </c>
      <c r="D28" s="145">
        <f>SUM(D18:D27)</f>
        <v>0</v>
      </c>
    </row>
    <row r="29" spans="1:4" ht="15">
      <c r="A29" s="15" t="s">
        <v>30</v>
      </c>
      <c r="B29" s="154" t="s">
        <v>310</v>
      </c>
      <c r="C29" s="145"/>
      <c r="D29" s="145">
        <v>2050000</v>
      </c>
    </row>
    <row r="30" spans="1:4" ht="15">
      <c r="A30" s="15" t="s">
        <v>31</v>
      </c>
      <c r="B30" s="154" t="s">
        <v>310</v>
      </c>
      <c r="C30" s="145"/>
      <c r="D30" s="145"/>
    </row>
    <row r="31" spans="1:4" ht="15">
      <c r="A31" s="15" t="s">
        <v>32</v>
      </c>
      <c r="B31" s="154" t="s">
        <v>310</v>
      </c>
      <c r="C31" s="145"/>
      <c r="D31" s="145"/>
    </row>
    <row r="32" spans="1:4" ht="15">
      <c r="A32" s="15" t="s">
        <v>33</v>
      </c>
      <c r="B32" s="154" t="s">
        <v>310</v>
      </c>
      <c r="C32" s="145"/>
      <c r="D32" s="145"/>
    </row>
    <row r="33" spans="1:4" ht="15">
      <c r="A33" s="15" t="s">
        <v>34</v>
      </c>
      <c r="B33" s="154" t="s">
        <v>310</v>
      </c>
      <c r="C33" s="145"/>
      <c r="D33" s="145"/>
    </row>
    <row r="34" spans="1:4" ht="15">
      <c r="A34" s="15" t="s">
        <v>35</v>
      </c>
      <c r="B34" s="154" t="s">
        <v>310</v>
      </c>
      <c r="C34" s="145"/>
      <c r="D34" s="145"/>
    </row>
    <row r="35" spans="1:4" ht="15">
      <c r="A35" s="15" t="s">
        <v>36</v>
      </c>
      <c r="B35" s="154" t="s">
        <v>310</v>
      </c>
      <c r="C35" s="145">
        <v>13629942</v>
      </c>
      <c r="D35" s="145">
        <v>13629942</v>
      </c>
    </row>
    <row r="36" spans="1:4" ht="15">
      <c r="A36" s="15" t="s">
        <v>37</v>
      </c>
      <c r="B36" s="154" t="s">
        <v>310</v>
      </c>
      <c r="C36" s="145">
        <v>68484153</v>
      </c>
      <c r="D36" s="145">
        <v>70911153</v>
      </c>
    </row>
    <row r="37" spans="1:4" ht="15">
      <c r="A37" s="15" t="s">
        <v>38</v>
      </c>
      <c r="B37" s="154" t="s">
        <v>310</v>
      </c>
      <c r="C37" s="145"/>
      <c r="D37" s="145"/>
    </row>
    <row r="38" spans="1:4" ht="15">
      <c r="A38" s="15" t="s">
        <v>39</v>
      </c>
      <c r="B38" s="154" t="s">
        <v>310</v>
      </c>
      <c r="C38" s="145"/>
      <c r="D38" s="145"/>
    </row>
    <row r="39" spans="1:4" ht="15">
      <c r="A39" s="13" t="s">
        <v>634</v>
      </c>
      <c r="B39" s="128" t="s">
        <v>310</v>
      </c>
      <c r="C39" s="117">
        <f>SUM(C29:C38)</f>
        <v>82114095</v>
      </c>
      <c r="D39" s="117">
        <f>SUM(D29:D38)</f>
        <v>86591095</v>
      </c>
    </row>
    <row r="40" spans="1:4" ht="15">
      <c r="A40" s="15" t="s">
        <v>40</v>
      </c>
      <c r="B40" s="177" t="s">
        <v>313</v>
      </c>
      <c r="C40" s="145"/>
      <c r="D40" s="145"/>
    </row>
    <row r="41" spans="1:4" ht="15">
      <c r="A41" s="15" t="s">
        <v>41</v>
      </c>
      <c r="B41" s="177" t="s">
        <v>313</v>
      </c>
      <c r="C41" s="145"/>
      <c r="D41" s="145"/>
    </row>
    <row r="42" spans="1:4" ht="15">
      <c r="A42" s="15" t="s">
        <v>42</v>
      </c>
      <c r="B42" s="177" t="s">
        <v>313</v>
      </c>
      <c r="C42" s="145">
        <v>5000000</v>
      </c>
      <c r="D42" s="145">
        <v>5000000</v>
      </c>
    </row>
    <row r="43" spans="1:4" ht="15">
      <c r="A43" s="177" t="s">
        <v>43</v>
      </c>
      <c r="B43" s="177" t="s">
        <v>313</v>
      </c>
      <c r="C43" s="145"/>
      <c r="D43" s="145"/>
    </row>
    <row r="44" spans="1:4" ht="15">
      <c r="A44" s="177" t="s">
        <v>44</v>
      </c>
      <c r="B44" s="177" t="s">
        <v>313</v>
      </c>
      <c r="C44" s="145"/>
      <c r="D44" s="145"/>
    </row>
    <row r="45" spans="1:4" ht="15">
      <c r="A45" s="177" t="s">
        <v>45</v>
      </c>
      <c r="B45" s="177" t="s">
        <v>313</v>
      </c>
      <c r="C45" s="145">
        <v>2000000</v>
      </c>
      <c r="D45" s="145">
        <v>2000000</v>
      </c>
    </row>
    <row r="46" spans="1:4" ht="15">
      <c r="A46" s="15" t="s">
        <v>46</v>
      </c>
      <c r="B46" s="177" t="s">
        <v>313</v>
      </c>
      <c r="C46" s="145"/>
      <c r="D46" s="145"/>
    </row>
    <row r="47" spans="1:4" ht="15">
      <c r="A47" s="15" t="s">
        <v>47</v>
      </c>
      <c r="B47" s="177" t="s">
        <v>313</v>
      </c>
      <c r="C47" s="145"/>
      <c r="D47" s="145"/>
    </row>
    <row r="48" spans="1:4" ht="15">
      <c r="A48" s="15" t="s">
        <v>48</v>
      </c>
      <c r="B48" s="177" t="s">
        <v>313</v>
      </c>
      <c r="C48" s="145"/>
      <c r="D48" s="145"/>
    </row>
    <row r="49" spans="1:4" ht="15">
      <c r="A49" s="15" t="s">
        <v>49</v>
      </c>
      <c r="B49" s="177" t="s">
        <v>313</v>
      </c>
      <c r="C49" s="145"/>
      <c r="D49" s="145"/>
    </row>
    <row r="50" spans="1:4" ht="25.5">
      <c r="A50" s="13" t="s">
        <v>636</v>
      </c>
      <c r="B50" s="128" t="s">
        <v>313</v>
      </c>
      <c r="C50" s="256">
        <f>SUM(C40:C49)</f>
        <v>7000000</v>
      </c>
      <c r="D50" s="256">
        <f>SUM(D40:D49)</f>
        <v>7000000</v>
      </c>
    </row>
    <row r="51" spans="1:4" ht="15">
      <c r="A51" s="15" t="s">
        <v>40</v>
      </c>
      <c r="B51" s="177" t="s">
        <v>318</v>
      </c>
      <c r="C51" s="145"/>
      <c r="D51" s="145"/>
    </row>
    <row r="52" spans="1:4" ht="15">
      <c r="A52" s="15" t="s">
        <v>41</v>
      </c>
      <c r="B52" s="177" t="s">
        <v>318</v>
      </c>
      <c r="C52" s="145">
        <v>18430000</v>
      </c>
      <c r="D52" s="145">
        <v>20050000</v>
      </c>
    </row>
    <row r="53" spans="1:4" ht="15">
      <c r="A53" s="15" t="s">
        <v>42</v>
      </c>
      <c r="B53" s="177" t="s">
        <v>318</v>
      </c>
      <c r="C53" s="145">
        <v>2500000</v>
      </c>
      <c r="D53" s="145">
        <v>2500000</v>
      </c>
    </row>
    <row r="54" spans="1:4" ht="15">
      <c r="A54" s="177" t="s">
        <v>43</v>
      </c>
      <c r="B54" s="177" t="s">
        <v>318</v>
      </c>
      <c r="C54" s="145"/>
      <c r="D54" s="145"/>
    </row>
    <row r="55" spans="1:4" ht="15">
      <c r="A55" s="177" t="s">
        <v>44</v>
      </c>
      <c r="B55" s="177" t="s">
        <v>318</v>
      </c>
      <c r="C55" s="145"/>
      <c r="D55" s="145">
        <v>9216600</v>
      </c>
    </row>
    <row r="56" spans="1:4" ht="15">
      <c r="A56" s="177" t="s">
        <v>45</v>
      </c>
      <c r="B56" s="177" t="s">
        <v>318</v>
      </c>
      <c r="C56" s="145">
        <v>87352000</v>
      </c>
      <c r="D56" s="145">
        <v>42452252</v>
      </c>
    </row>
    <row r="57" spans="1:4" ht="15">
      <c r="A57" s="15" t="s">
        <v>46</v>
      </c>
      <c r="B57" s="177" t="s">
        <v>318</v>
      </c>
      <c r="C57" s="145"/>
      <c r="D57" s="145"/>
    </row>
    <row r="58" spans="1:4" ht="15">
      <c r="A58" s="15" t="s">
        <v>50</v>
      </c>
      <c r="B58" s="177" t="s">
        <v>318</v>
      </c>
      <c r="C58" s="145"/>
      <c r="D58" s="145"/>
    </row>
    <row r="59" spans="1:4" ht="15">
      <c r="A59" s="15" t="s">
        <v>48</v>
      </c>
      <c r="B59" s="177" t="s">
        <v>318</v>
      </c>
      <c r="C59" s="145"/>
      <c r="D59" s="145"/>
    </row>
    <row r="60" spans="1:4" ht="15">
      <c r="A60" s="15" t="s">
        <v>49</v>
      </c>
      <c r="B60" s="177" t="s">
        <v>318</v>
      </c>
      <c r="C60" s="145"/>
      <c r="D60" s="145"/>
    </row>
    <row r="61" spans="1:4" ht="15">
      <c r="A61" s="18" t="s">
        <v>637</v>
      </c>
      <c r="B61" s="128" t="s">
        <v>318</v>
      </c>
      <c r="C61" s="117">
        <f>SUM(C51:C60)</f>
        <v>108282000</v>
      </c>
      <c r="D61" s="117">
        <f>SUM(D51:D60)</f>
        <v>74218852</v>
      </c>
    </row>
    <row r="62" spans="1:4" ht="15">
      <c r="A62" s="15" t="s">
        <v>30</v>
      </c>
      <c r="B62" s="154" t="s">
        <v>347</v>
      </c>
      <c r="C62" s="145"/>
      <c r="D62" s="145"/>
    </row>
    <row r="63" spans="1:4" ht="15">
      <c r="A63" s="15" t="s">
        <v>31</v>
      </c>
      <c r="B63" s="154" t="s">
        <v>347</v>
      </c>
      <c r="C63" s="145"/>
      <c r="D63" s="145"/>
    </row>
    <row r="64" spans="1:4" ht="15">
      <c r="A64" s="15" t="s">
        <v>32</v>
      </c>
      <c r="B64" s="154" t="s">
        <v>347</v>
      </c>
      <c r="C64" s="145"/>
      <c r="D64" s="145"/>
    </row>
    <row r="65" spans="1:4" ht="15">
      <c r="A65" s="15" t="s">
        <v>33</v>
      </c>
      <c r="B65" s="154" t="s">
        <v>347</v>
      </c>
      <c r="C65" s="145"/>
      <c r="D65" s="145"/>
    </row>
    <row r="66" spans="1:4" ht="15">
      <c r="A66" s="15" t="s">
        <v>34</v>
      </c>
      <c r="B66" s="154" t="s">
        <v>347</v>
      </c>
      <c r="C66" s="145"/>
      <c r="D66" s="145"/>
    </row>
    <row r="67" spans="1:4" ht="15">
      <c r="A67" s="15" t="s">
        <v>35</v>
      </c>
      <c r="B67" s="154" t="s">
        <v>347</v>
      </c>
      <c r="C67" s="145"/>
      <c r="D67" s="145"/>
    </row>
    <row r="68" spans="1:4" ht="15">
      <c r="A68" s="15" t="s">
        <v>36</v>
      </c>
      <c r="B68" s="154" t="s">
        <v>347</v>
      </c>
      <c r="C68" s="145"/>
      <c r="D68" s="145"/>
    </row>
    <row r="69" spans="1:4" ht="15">
      <c r="A69" s="15" t="s">
        <v>37</v>
      </c>
      <c r="B69" s="154" t="s">
        <v>347</v>
      </c>
      <c r="C69" s="145"/>
      <c r="D69" s="145"/>
    </row>
    <row r="70" spans="1:4" ht="15">
      <c r="A70" s="15" t="s">
        <v>38</v>
      </c>
      <c r="B70" s="154" t="s">
        <v>347</v>
      </c>
      <c r="C70" s="145"/>
      <c r="D70" s="145"/>
    </row>
    <row r="71" spans="1:4" ht="15">
      <c r="A71" s="15" t="s">
        <v>39</v>
      </c>
      <c r="B71" s="154" t="s">
        <v>347</v>
      </c>
      <c r="C71" s="145"/>
      <c r="D71" s="145"/>
    </row>
    <row r="72" spans="1:4" ht="25.5">
      <c r="A72" s="13" t="s">
        <v>648</v>
      </c>
      <c r="B72" s="128" t="s">
        <v>347</v>
      </c>
      <c r="C72" s="145">
        <f>SUM(C62:C71)</f>
        <v>0</v>
      </c>
      <c r="D72" s="145">
        <f>SUM(D62:D71)</f>
        <v>0</v>
      </c>
    </row>
    <row r="73" spans="1:4" ht="15">
      <c r="A73" s="15" t="s">
        <v>30</v>
      </c>
      <c r="B73" s="154" t="s">
        <v>348</v>
      </c>
      <c r="C73" s="145"/>
      <c r="D73" s="145"/>
    </row>
    <row r="74" spans="1:4" ht="15">
      <c r="A74" s="15" t="s">
        <v>31</v>
      </c>
      <c r="B74" s="154" t="s">
        <v>348</v>
      </c>
      <c r="C74" s="145"/>
      <c r="D74" s="145"/>
    </row>
    <row r="75" spans="1:4" ht="15">
      <c r="A75" s="15" t="s">
        <v>32</v>
      </c>
      <c r="B75" s="154" t="s">
        <v>348</v>
      </c>
      <c r="C75" s="145"/>
      <c r="D75" s="145"/>
    </row>
    <row r="76" spans="1:4" ht="15">
      <c r="A76" s="15" t="s">
        <v>33</v>
      </c>
      <c r="B76" s="154" t="s">
        <v>348</v>
      </c>
      <c r="C76" s="145"/>
      <c r="D76" s="145"/>
    </row>
    <row r="77" spans="1:4" ht="15">
      <c r="A77" s="15" t="s">
        <v>34</v>
      </c>
      <c r="B77" s="154" t="s">
        <v>348</v>
      </c>
      <c r="C77" s="145"/>
      <c r="D77" s="145"/>
    </row>
    <row r="78" spans="1:4" ht="15">
      <c r="A78" s="15" t="s">
        <v>35</v>
      </c>
      <c r="B78" s="154" t="s">
        <v>348</v>
      </c>
      <c r="C78" s="145"/>
      <c r="D78" s="145"/>
    </row>
    <row r="79" spans="1:4" ht="15">
      <c r="A79" s="15" t="s">
        <v>36</v>
      </c>
      <c r="B79" s="154" t="s">
        <v>348</v>
      </c>
      <c r="C79" s="145"/>
      <c r="D79" s="145"/>
    </row>
    <row r="80" spans="1:4" ht="15">
      <c r="A80" s="15" t="s">
        <v>37</v>
      </c>
      <c r="B80" s="154" t="s">
        <v>348</v>
      </c>
      <c r="C80" s="145"/>
      <c r="D80" s="145"/>
    </row>
    <row r="81" spans="1:4" ht="15">
      <c r="A81" s="15" t="s">
        <v>38</v>
      </c>
      <c r="B81" s="154" t="s">
        <v>348</v>
      </c>
      <c r="C81" s="145"/>
      <c r="D81" s="145"/>
    </row>
    <row r="82" spans="1:4" ht="15">
      <c r="A82" s="15" t="s">
        <v>39</v>
      </c>
      <c r="B82" s="154" t="s">
        <v>348</v>
      </c>
      <c r="C82" s="145"/>
      <c r="D82" s="145"/>
    </row>
    <row r="83" spans="1:4" ht="25.5">
      <c r="A83" s="13" t="s">
        <v>647</v>
      </c>
      <c r="B83" s="128" t="s">
        <v>348</v>
      </c>
      <c r="C83" s="145">
        <f>SUM(C73:C82)</f>
        <v>0</v>
      </c>
      <c r="D83" s="145">
        <f>SUM(D73:D82)</f>
        <v>0</v>
      </c>
    </row>
    <row r="84" spans="1:4" ht="15">
      <c r="A84" s="15" t="s">
        <v>30</v>
      </c>
      <c r="B84" s="154" t="s">
        <v>349</v>
      </c>
      <c r="C84" s="145"/>
      <c r="D84" s="145"/>
    </row>
    <row r="85" spans="1:4" ht="15">
      <c r="A85" s="15" t="s">
        <v>31</v>
      </c>
      <c r="B85" s="154" t="s">
        <v>349</v>
      </c>
      <c r="C85" s="145"/>
      <c r="D85" s="145"/>
    </row>
    <row r="86" spans="1:4" ht="15">
      <c r="A86" s="15" t="s">
        <v>32</v>
      </c>
      <c r="B86" s="154" t="s">
        <v>349</v>
      </c>
      <c r="C86" s="145"/>
      <c r="D86" s="145"/>
    </row>
    <row r="87" spans="1:4" ht="15">
      <c r="A87" s="15" t="s">
        <v>33</v>
      </c>
      <c r="B87" s="154" t="s">
        <v>349</v>
      </c>
      <c r="C87" s="145"/>
      <c r="D87" s="145"/>
    </row>
    <row r="88" spans="1:4" ht="15">
      <c r="A88" s="15" t="s">
        <v>34</v>
      </c>
      <c r="B88" s="154" t="s">
        <v>349</v>
      </c>
      <c r="C88" s="145"/>
      <c r="D88" s="145"/>
    </row>
    <row r="89" spans="1:4" ht="15">
      <c r="A89" s="15" t="s">
        <v>35</v>
      </c>
      <c r="B89" s="154" t="s">
        <v>349</v>
      </c>
      <c r="C89" s="145"/>
      <c r="D89" s="145"/>
    </row>
    <row r="90" spans="1:4" ht="15">
      <c r="A90" s="15" t="s">
        <v>36</v>
      </c>
      <c r="B90" s="154" t="s">
        <v>349</v>
      </c>
      <c r="C90" s="145"/>
      <c r="D90" s="145"/>
    </row>
    <row r="91" spans="1:4" ht="15">
      <c r="A91" s="15" t="s">
        <v>37</v>
      </c>
      <c r="B91" s="154" t="s">
        <v>349</v>
      </c>
      <c r="C91" s="145"/>
      <c r="D91" s="145"/>
    </row>
    <row r="92" spans="1:4" ht="15">
      <c r="A92" s="15" t="s">
        <v>38</v>
      </c>
      <c r="B92" s="154" t="s">
        <v>349</v>
      </c>
      <c r="C92" s="145"/>
      <c r="D92" s="145"/>
    </row>
    <row r="93" spans="1:4" ht="15">
      <c r="A93" s="15" t="s">
        <v>39</v>
      </c>
      <c r="B93" s="154" t="s">
        <v>349</v>
      </c>
      <c r="C93" s="145"/>
      <c r="D93" s="145"/>
    </row>
    <row r="94" spans="1:4" ht="15">
      <c r="A94" s="13" t="s">
        <v>646</v>
      </c>
      <c r="B94" s="128" t="s">
        <v>349</v>
      </c>
      <c r="C94" s="145">
        <f>SUM(C84:C93)</f>
        <v>0</v>
      </c>
      <c r="D94" s="145">
        <f>SUM(D84:D93)</f>
        <v>0</v>
      </c>
    </row>
    <row r="95" spans="1:4" ht="15">
      <c r="A95" s="15" t="s">
        <v>40</v>
      </c>
      <c r="B95" s="177" t="s">
        <v>351</v>
      </c>
      <c r="C95" s="145"/>
      <c r="D95" s="145"/>
    </row>
    <row r="96" spans="1:4" ht="15">
      <c r="A96" s="15" t="s">
        <v>41</v>
      </c>
      <c r="B96" s="154" t="s">
        <v>351</v>
      </c>
      <c r="C96" s="145"/>
      <c r="D96" s="145"/>
    </row>
    <row r="97" spans="1:4" ht="15">
      <c r="A97" s="15" t="s">
        <v>42</v>
      </c>
      <c r="B97" s="177" t="s">
        <v>351</v>
      </c>
      <c r="C97" s="145"/>
      <c r="D97" s="145"/>
    </row>
    <row r="98" spans="1:4" ht="15">
      <c r="A98" s="177" t="s">
        <v>43</v>
      </c>
      <c r="B98" s="154" t="s">
        <v>351</v>
      </c>
      <c r="C98" s="145"/>
      <c r="D98" s="145"/>
    </row>
    <row r="99" spans="1:4" ht="15">
      <c r="A99" s="177" t="s">
        <v>44</v>
      </c>
      <c r="B99" s="177" t="s">
        <v>351</v>
      </c>
      <c r="C99" s="145"/>
      <c r="D99" s="145"/>
    </row>
    <row r="100" spans="1:4" ht="15">
      <c r="A100" s="177" t="s">
        <v>45</v>
      </c>
      <c r="B100" s="154" t="s">
        <v>351</v>
      </c>
      <c r="C100" s="145"/>
      <c r="D100" s="145">
        <v>38925450</v>
      </c>
    </row>
    <row r="101" spans="1:4" ht="15">
      <c r="A101" s="15" t="s">
        <v>46</v>
      </c>
      <c r="B101" s="177" t="s">
        <v>351</v>
      </c>
      <c r="C101" s="145"/>
      <c r="D101" s="145"/>
    </row>
    <row r="102" spans="1:4" ht="15">
      <c r="A102" s="15" t="s">
        <v>50</v>
      </c>
      <c r="B102" s="154" t="s">
        <v>351</v>
      </c>
      <c r="C102" s="145"/>
      <c r="D102" s="145"/>
    </row>
    <row r="103" spans="1:4" ht="15">
      <c r="A103" s="15" t="s">
        <v>48</v>
      </c>
      <c r="B103" s="177" t="s">
        <v>351</v>
      </c>
      <c r="C103" s="145"/>
      <c r="D103" s="145"/>
    </row>
    <row r="104" spans="1:4" ht="15">
      <c r="A104" s="15" t="s">
        <v>49</v>
      </c>
      <c r="B104" s="154" t="s">
        <v>351</v>
      </c>
      <c r="C104" s="145"/>
      <c r="D104" s="145"/>
    </row>
    <row r="105" spans="1:4" ht="25.5">
      <c r="A105" s="13" t="s">
        <v>644</v>
      </c>
      <c r="B105" s="128" t="s">
        <v>351</v>
      </c>
      <c r="C105" s="145">
        <f>SUM(C95:C104)</f>
        <v>0</v>
      </c>
      <c r="D105" s="117">
        <f>SUM(D95:D104)</f>
        <v>38925450</v>
      </c>
    </row>
    <row r="106" spans="1:4" ht="15">
      <c r="A106" s="15" t="s">
        <v>40</v>
      </c>
      <c r="B106" s="177" t="s">
        <v>354</v>
      </c>
      <c r="C106" s="145"/>
      <c r="D106" s="145"/>
    </row>
    <row r="107" spans="1:4" ht="15">
      <c r="A107" s="15" t="s">
        <v>41</v>
      </c>
      <c r="B107" s="177" t="s">
        <v>354</v>
      </c>
      <c r="C107" s="145"/>
      <c r="D107" s="145"/>
    </row>
    <row r="108" spans="1:4" ht="15">
      <c r="A108" s="15" t="s">
        <v>42</v>
      </c>
      <c r="B108" s="177" t="s">
        <v>354</v>
      </c>
      <c r="C108" s="145"/>
      <c r="D108" s="145"/>
    </row>
    <row r="109" spans="1:4" ht="15">
      <c r="A109" s="177" t="s">
        <v>43</v>
      </c>
      <c r="B109" s="177" t="s">
        <v>354</v>
      </c>
      <c r="C109" s="145"/>
      <c r="D109" s="145"/>
    </row>
    <row r="110" spans="1:4" ht="15">
      <c r="A110" s="177" t="s">
        <v>44</v>
      </c>
      <c r="B110" s="177" t="s">
        <v>354</v>
      </c>
      <c r="C110" s="145"/>
      <c r="D110" s="145"/>
    </row>
    <row r="111" spans="1:4" ht="15">
      <c r="A111" s="177" t="s">
        <v>45</v>
      </c>
      <c r="B111" s="177" t="s">
        <v>354</v>
      </c>
      <c r="C111" s="145"/>
      <c r="D111" s="145">
        <v>27240210</v>
      </c>
    </row>
    <row r="112" spans="1:4" ht="15">
      <c r="A112" s="15" t="s">
        <v>46</v>
      </c>
      <c r="B112" s="177" t="s">
        <v>354</v>
      </c>
      <c r="C112" s="145"/>
      <c r="D112" s="145"/>
    </row>
    <row r="113" spans="1:4" ht="15">
      <c r="A113" s="15" t="s">
        <v>50</v>
      </c>
      <c r="B113" s="177" t="s">
        <v>354</v>
      </c>
      <c r="C113" s="145"/>
      <c r="D113" s="145"/>
    </row>
    <row r="114" spans="1:4" ht="15">
      <c r="A114" s="15" t="s">
        <v>48</v>
      </c>
      <c r="B114" s="177" t="s">
        <v>354</v>
      </c>
      <c r="C114" s="145"/>
      <c r="D114" s="145"/>
    </row>
    <row r="115" spans="1:4" ht="15">
      <c r="A115" s="15" t="s">
        <v>49</v>
      </c>
      <c r="B115" s="177" t="s">
        <v>354</v>
      </c>
      <c r="C115" s="145"/>
      <c r="D115" s="145"/>
    </row>
    <row r="116" spans="1:4" ht="15">
      <c r="A116" s="18" t="s">
        <v>685</v>
      </c>
      <c r="B116" s="128" t="s">
        <v>354</v>
      </c>
      <c r="C116" s="117">
        <f>SUM(C106:C115)</f>
        <v>0</v>
      </c>
      <c r="D116" s="117">
        <f>SUM(D106:D115)</f>
        <v>27240210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zoomScalePageLayoutView="0" workbookViewId="0" topLeftCell="A7">
      <selection activeCell="G10" sqref="G10"/>
    </sheetView>
  </sheetViews>
  <sheetFormatPr defaultColWidth="9.140625" defaultRowHeight="15"/>
  <cols>
    <col min="1" max="1" width="82.57421875" style="123" customWidth="1"/>
    <col min="2" max="2" width="9.140625" style="123" customWidth="1"/>
    <col min="3" max="3" width="20.57421875" style="170" customWidth="1"/>
    <col min="4" max="4" width="20.8515625" style="123" customWidth="1"/>
    <col min="5" max="16384" width="9.140625" style="123" customWidth="1"/>
  </cols>
  <sheetData>
    <row r="1" spans="1:3" ht="15">
      <c r="A1" s="387" t="s">
        <v>886</v>
      </c>
      <c r="B1" s="387"/>
      <c r="C1" s="387"/>
    </row>
    <row r="2" spans="1:3" ht="27" customHeight="1">
      <c r="A2" s="381" t="s">
        <v>821</v>
      </c>
      <c r="B2" s="385"/>
      <c r="C2" s="385"/>
    </row>
    <row r="3" spans="1:3" ht="25.5" customHeight="1">
      <c r="A3" s="384" t="s">
        <v>151</v>
      </c>
      <c r="B3" s="385"/>
      <c r="C3" s="385"/>
    </row>
    <row r="4" spans="1:3" ht="15.75" customHeight="1">
      <c r="A4" s="83"/>
      <c r="B4" s="168"/>
      <c r="C4" s="352"/>
    </row>
    <row r="5" ht="21" customHeight="1">
      <c r="A5" s="123" t="s">
        <v>94</v>
      </c>
    </row>
    <row r="6" spans="1:4" ht="25.5">
      <c r="A6" s="49" t="s">
        <v>83</v>
      </c>
      <c r="B6" s="153" t="s">
        <v>207</v>
      </c>
      <c r="C6" s="353" t="s">
        <v>137</v>
      </c>
      <c r="D6" s="124" t="s">
        <v>850</v>
      </c>
    </row>
    <row r="7" spans="1:4" ht="15">
      <c r="A7" s="15" t="s">
        <v>51</v>
      </c>
      <c r="B7" s="154" t="s">
        <v>416</v>
      </c>
      <c r="C7" s="145"/>
      <c r="D7" s="145"/>
    </row>
    <row r="8" spans="1:4" ht="15">
      <c r="A8" s="15" t="s">
        <v>60</v>
      </c>
      <c r="B8" s="154" t="s">
        <v>416</v>
      </c>
      <c r="C8" s="145"/>
      <c r="D8" s="145"/>
    </row>
    <row r="9" spans="1:4" ht="30">
      <c r="A9" s="15" t="s">
        <v>61</v>
      </c>
      <c r="B9" s="154" t="s">
        <v>416</v>
      </c>
      <c r="C9" s="145"/>
      <c r="D9" s="145"/>
    </row>
    <row r="10" spans="1:4" ht="15">
      <c r="A10" s="15" t="s">
        <v>59</v>
      </c>
      <c r="B10" s="154" t="s">
        <v>416</v>
      </c>
      <c r="C10" s="145"/>
      <c r="D10" s="145"/>
    </row>
    <row r="11" spans="1:4" ht="15">
      <c r="A11" s="15" t="s">
        <v>58</v>
      </c>
      <c r="B11" s="154" t="s">
        <v>416</v>
      </c>
      <c r="C11" s="145"/>
      <c r="D11" s="145"/>
    </row>
    <row r="12" spans="1:4" ht="15">
      <c r="A12" s="15" t="s">
        <v>57</v>
      </c>
      <c r="B12" s="154" t="s">
        <v>416</v>
      </c>
      <c r="C12" s="145"/>
      <c r="D12" s="145"/>
    </row>
    <row r="13" spans="1:4" ht="15">
      <c r="A13" s="15" t="s">
        <v>52</v>
      </c>
      <c r="B13" s="154" t="s">
        <v>416</v>
      </c>
      <c r="C13" s="145"/>
      <c r="D13" s="145"/>
    </row>
    <row r="14" spans="1:4" ht="15">
      <c r="A14" s="15" t="s">
        <v>53</v>
      </c>
      <c r="B14" s="154" t="s">
        <v>416</v>
      </c>
      <c r="C14" s="145"/>
      <c r="D14" s="145"/>
    </row>
    <row r="15" spans="1:4" ht="15">
      <c r="A15" s="15" t="s">
        <v>54</v>
      </c>
      <c r="B15" s="154" t="s">
        <v>416</v>
      </c>
      <c r="C15" s="145"/>
      <c r="D15" s="145"/>
    </row>
    <row r="16" spans="1:4" ht="15">
      <c r="A16" s="15" t="s">
        <v>55</v>
      </c>
      <c r="B16" s="154" t="s">
        <v>416</v>
      </c>
      <c r="C16" s="145"/>
      <c r="D16" s="145"/>
    </row>
    <row r="17" spans="1:4" ht="25.5">
      <c r="A17" s="130" t="s">
        <v>701</v>
      </c>
      <c r="B17" s="128" t="s">
        <v>416</v>
      </c>
      <c r="C17" s="145">
        <f>SUM(C7:C16)</f>
        <v>0</v>
      </c>
      <c r="D17" s="145">
        <f>SUM(D7:D16)</f>
        <v>0</v>
      </c>
    </row>
    <row r="18" spans="1:4" ht="15">
      <c r="A18" s="15" t="s">
        <v>51</v>
      </c>
      <c r="B18" s="154" t="s">
        <v>417</v>
      </c>
      <c r="C18" s="145"/>
      <c r="D18" s="145"/>
    </row>
    <row r="19" spans="1:4" ht="15">
      <c r="A19" s="15" t="s">
        <v>60</v>
      </c>
      <c r="B19" s="154" t="s">
        <v>417</v>
      </c>
      <c r="C19" s="145"/>
      <c r="D19" s="145"/>
    </row>
    <row r="20" spans="1:4" ht="30">
      <c r="A20" s="15" t="s">
        <v>61</v>
      </c>
      <c r="B20" s="154" t="s">
        <v>417</v>
      </c>
      <c r="C20" s="145"/>
      <c r="D20" s="145"/>
    </row>
    <row r="21" spans="1:4" ht="15">
      <c r="A21" s="15" t="s">
        <v>59</v>
      </c>
      <c r="B21" s="154" t="s">
        <v>417</v>
      </c>
      <c r="C21" s="145"/>
      <c r="D21" s="145"/>
    </row>
    <row r="22" spans="1:4" ht="15">
      <c r="A22" s="15" t="s">
        <v>58</v>
      </c>
      <c r="B22" s="154" t="s">
        <v>417</v>
      </c>
      <c r="C22" s="145"/>
      <c r="D22" s="145"/>
    </row>
    <row r="23" spans="1:4" ht="15">
      <c r="A23" s="15" t="s">
        <v>57</v>
      </c>
      <c r="B23" s="154" t="s">
        <v>417</v>
      </c>
      <c r="C23" s="145"/>
      <c r="D23" s="145"/>
    </row>
    <row r="24" spans="1:4" ht="15">
      <c r="A24" s="15" t="s">
        <v>52</v>
      </c>
      <c r="B24" s="154" t="s">
        <v>417</v>
      </c>
      <c r="C24" s="145"/>
      <c r="D24" s="145"/>
    </row>
    <row r="25" spans="1:4" ht="15">
      <c r="A25" s="15" t="s">
        <v>53</v>
      </c>
      <c r="B25" s="154" t="s">
        <v>417</v>
      </c>
      <c r="C25" s="145"/>
      <c r="D25" s="145"/>
    </row>
    <row r="26" spans="1:4" ht="15">
      <c r="A26" s="15" t="s">
        <v>54</v>
      </c>
      <c r="B26" s="154" t="s">
        <v>417</v>
      </c>
      <c r="C26" s="145"/>
      <c r="D26" s="145"/>
    </row>
    <row r="27" spans="1:4" ht="15">
      <c r="A27" s="15" t="s">
        <v>55</v>
      </c>
      <c r="B27" s="154" t="s">
        <v>417</v>
      </c>
      <c r="C27" s="145"/>
      <c r="D27" s="145"/>
    </row>
    <row r="28" spans="1:4" ht="25.5">
      <c r="A28" s="130" t="s">
        <v>759</v>
      </c>
      <c r="B28" s="128" t="s">
        <v>417</v>
      </c>
      <c r="C28" s="349">
        <f>SUM(C18:C27)</f>
        <v>0</v>
      </c>
      <c r="D28" s="349">
        <f>SUM(D18:D27)</f>
        <v>0</v>
      </c>
    </row>
    <row r="29" spans="1:4" ht="15">
      <c r="A29" s="15" t="s">
        <v>51</v>
      </c>
      <c r="B29" s="154" t="s">
        <v>418</v>
      </c>
      <c r="C29" s="145"/>
      <c r="D29" s="145"/>
    </row>
    <row r="30" spans="1:4" ht="15">
      <c r="A30" s="15" t="s">
        <v>60</v>
      </c>
      <c r="B30" s="154" t="s">
        <v>418</v>
      </c>
      <c r="C30" s="145"/>
      <c r="D30" s="145"/>
    </row>
    <row r="31" spans="1:4" ht="17.25" customHeight="1">
      <c r="A31" s="15" t="s">
        <v>61</v>
      </c>
      <c r="B31" s="154" t="s">
        <v>418</v>
      </c>
      <c r="C31" s="145"/>
      <c r="D31" s="145"/>
    </row>
    <row r="32" spans="1:4" ht="15">
      <c r="A32" s="15" t="s">
        <v>59</v>
      </c>
      <c r="B32" s="154" t="s">
        <v>418</v>
      </c>
      <c r="C32" s="145">
        <v>1327200</v>
      </c>
      <c r="D32" s="145">
        <v>3329123</v>
      </c>
    </row>
    <row r="33" spans="1:4" ht="15">
      <c r="A33" s="15" t="s">
        <v>58</v>
      </c>
      <c r="B33" s="154" t="s">
        <v>418</v>
      </c>
      <c r="C33" s="145">
        <v>3624000</v>
      </c>
      <c r="D33" s="145">
        <v>3624000</v>
      </c>
    </row>
    <row r="34" spans="1:4" ht="15">
      <c r="A34" s="15" t="s">
        <v>57</v>
      </c>
      <c r="B34" s="154" t="s">
        <v>418</v>
      </c>
      <c r="C34" s="145">
        <v>6000000</v>
      </c>
      <c r="D34" s="145">
        <v>6000000</v>
      </c>
    </row>
    <row r="35" spans="1:4" ht="15">
      <c r="A35" s="15" t="s">
        <v>52</v>
      </c>
      <c r="B35" s="154" t="s">
        <v>418</v>
      </c>
      <c r="C35" s="145">
        <v>17294136</v>
      </c>
      <c r="D35" s="145">
        <v>20294136</v>
      </c>
    </row>
    <row r="36" spans="1:4" ht="15">
      <c r="A36" s="15" t="s">
        <v>53</v>
      </c>
      <c r="B36" s="154" t="s">
        <v>418</v>
      </c>
      <c r="C36" s="145"/>
      <c r="D36" s="145">
        <v>1158407</v>
      </c>
    </row>
    <row r="37" spans="1:4" ht="15">
      <c r="A37" s="15" t="s">
        <v>54</v>
      </c>
      <c r="B37" s="154" t="s">
        <v>418</v>
      </c>
      <c r="C37" s="145"/>
      <c r="D37" s="145"/>
    </row>
    <row r="38" spans="1:4" ht="15">
      <c r="A38" s="15" t="s">
        <v>55</v>
      </c>
      <c r="B38" s="154" t="s">
        <v>418</v>
      </c>
      <c r="C38" s="145"/>
      <c r="D38" s="145"/>
    </row>
    <row r="39" spans="1:4" ht="15">
      <c r="A39" s="130" t="s">
        <v>758</v>
      </c>
      <c r="B39" s="128" t="s">
        <v>418</v>
      </c>
      <c r="C39" s="117">
        <f>SUM(C29:C38)</f>
        <v>28245336</v>
      </c>
      <c r="D39" s="117">
        <f>SUM(D29:D38)</f>
        <v>34405666</v>
      </c>
    </row>
    <row r="40" spans="1:4" ht="15">
      <c r="A40" s="15" t="s">
        <v>51</v>
      </c>
      <c r="B40" s="154" t="s">
        <v>424</v>
      </c>
      <c r="C40" s="145"/>
      <c r="D40" s="145"/>
    </row>
    <row r="41" spans="1:4" ht="15">
      <c r="A41" s="15" t="s">
        <v>60</v>
      </c>
      <c r="B41" s="154" t="s">
        <v>424</v>
      </c>
      <c r="C41" s="145"/>
      <c r="D41" s="145"/>
    </row>
    <row r="42" spans="1:4" ht="30">
      <c r="A42" s="15" t="s">
        <v>61</v>
      </c>
      <c r="B42" s="154" t="s">
        <v>424</v>
      </c>
      <c r="C42" s="145"/>
      <c r="D42" s="145"/>
    </row>
    <row r="43" spans="1:4" ht="15">
      <c r="A43" s="15" t="s">
        <v>59</v>
      </c>
      <c r="B43" s="154" t="s">
        <v>424</v>
      </c>
      <c r="C43" s="145"/>
      <c r="D43" s="145"/>
    </row>
    <row r="44" spans="1:4" ht="15">
      <c r="A44" s="15" t="s">
        <v>58</v>
      </c>
      <c r="B44" s="154" t="s">
        <v>424</v>
      </c>
      <c r="C44" s="145"/>
      <c r="D44" s="145"/>
    </row>
    <row r="45" spans="1:4" ht="15">
      <c r="A45" s="15" t="s">
        <v>57</v>
      </c>
      <c r="B45" s="154" t="s">
        <v>424</v>
      </c>
      <c r="C45" s="145"/>
      <c r="D45" s="145"/>
    </row>
    <row r="46" spans="1:4" ht="15">
      <c r="A46" s="15" t="s">
        <v>52</v>
      </c>
      <c r="B46" s="154" t="s">
        <v>424</v>
      </c>
      <c r="C46" s="145"/>
      <c r="D46" s="145"/>
    </row>
    <row r="47" spans="1:4" ht="15">
      <c r="A47" s="15" t="s">
        <v>53</v>
      </c>
      <c r="B47" s="154" t="s">
        <v>424</v>
      </c>
      <c r="C47" s="145"/>
      <c r="D47" s="145"/>
    </row>
    <row r="48" spans="1:4" ht="15">
      <c r="A48" s="15" t="s">
        <v>54</v>
      </c>
      <c r="B48" s="154" t="s">
        <v>424</v>
      </c>
      <c r="C48" s="145"/>
      <c r="D48" s="145"/>
    </row>
    <row r="49" spans="1:4" ht="15">
      <c r="A49" s="15" t="s">
        <v>55</v>
      </c>
      <c r="B49" s="154" t="s">
        <v>424</v>
      </c>
      <c r="C49" s="145"/>
      <c r="D49" s="145"/>
    </row>
    <row r="50" spans="1:4" ht="25.5">
      <c r="A50" s="130" t="s">
        <v>756</v>
      </c>
      <c r="B50" s="128" t="s">
        <v>424</v>
      </c>
      <c r="C50" s="145">
        <f>SUM(C40:C49)</f>
        <v>0</v>
      </c>
      <c r="D50" s="145">
        <f>SUM(D40:D49)</f>
        <v>0</v>
      </c>
    </row>
    <row r="51" spans="1:4" ht="15">
      <c r="A51" s="15" t="s">
        <v>56</v>
      </c>
      <c r="B51" s="154" t="s">
        <v>425</v>
      </c>
      <c r="C51" s="145"/>
      <c r="D51" s="145"/>
    </row>
    <row r="52" spans="1:4" ht="15">
      <c r="A52" s="15" t="s">
        <v>60</v>
      </c>
      <c r="B52" s="154" t="s">
        <v>425</v>
      </c>
      <c r="C52" s="145"/>
      <c r="D52" s="145"/>
    </row>
    <row r="53" spans="1:4" ht="30">
      <c r="A53" s="15" t="s">
        <v>61</v>
      </c>
      <c r="B53" s="154" t="s">
        <v>425</v>
      </c>
      <c r="C53" s="145"/>
      <c r="D53" s="145"/>
    </row>
    <row r="54" spans="1:4" ht="15">
      <c r="A54" s="15" t="s">
        <v>59</v>
      </c>
      <c r="B54" s="154" t="s">
        <v>425</v>
      </c>
      <c r="C54" s="145"/>
      <c r="D54" s="145"/>
    </row>
    <row r="55" spans="1:4" ht="15">
      <c r="A55" s="15" t="s">
        <v>58</v>
      </c>
      <c r="B55" s="154" t="s">
        <v>425</v>
      </c>
      <c r="C55" s="145"/>
      <c r="D55" s="145"/>
    </row>
    <row r="56" spans="1:4" ht="15">
      <c r="A56" s="15" t="s">
        <v>57</v>
      </c>
      <c r="B56" s="154" t="s">
        <v>425</v>
      </c>
      <c r="C56" s="145"/>
      <c r="D56" s="145"/>
    </row>
    <row r="57" spans="1:4" ht="15">
      <c r="A57" s="15" t="s">
        <v>52</v>
      </c>
      <c r="B57" s="154" t="s">
        <v>425</v>
      </c>
      <c r="C57" s="145"/>
      <c r="D57" s="145"/>
    </row>
    <row r="58" spans="1:4" ht="15">
      <c r="A58" s="15" t="s">
        <v>53</v>
      </c>
      <c r="B58" s="154" t="s">
        <v>425</v>
      </c>
      <c r="C58" s="145"/>
      <c r="D58" s="145"/>
    </row>
    <row r="59" spans="1:4" ht="15">
      <c r="A59" s="15" t="s">
        <v>54</v>
      </c>
      <c r="B59" s="154" t="s">
        <v>425</v>
      </c>
      <c r="C59" s="145"/>
      <c r="D59" s="145"/>
    </row>
    <row r="60" spans="1:4" ht="15">
      <c r="A60" s="15" t="s">
        <v>55</v>
      </c>
      <c r="B60" s="154" t="s">
        <v>425</v>
      </c>
      <c r="C60" s="145"/>
      <c r="D60" s="145"/>
    </row>
    <row r="61" spans="1:4" ht="25.5">
      <c r="A61" s="130" t="s">
        <v>760</v>
      </c>
      <c r="B61" s="128" t="s">
        <v>425</v>
      </c>
      <c r="C61" s="145">
        <f>SUM(C51:C60)</f>
        <v>0</v>
      </c>
      <c r="D61" s="145">
        <f>SUM(D51:D60)</f>
        <v>0</v>
      </c>
    </row>
    <row r="62" spans="1:4" ht="15">
      <c r="A62" s="15" t="s">
        <v>51</v>
      </c>
      <c r="B62" s="154" t="s">
        <v>426</v>
      </c>
      <c r="C62" s="145"/>
      <c r="D62" s="145"/>
    </row>
    <row r="63" spans="1:4" ht="15">
      <c r="A63" s="15" t="s">
        <v>60</v>
      </c>
      <c r="B63" s="154" t="s">
        <v>426</v>
      </c>
      <c r="C63" s="145"/>
      <c r="D63" s="145"/>
    </row>
    <row r="64" spans="1:4" ht="30">
      <c r="A64" s="15" t="s">
        <v>61</v>
      </c>
      <c r="B64" s="154" t="s">
        <v>426</v>
      </c>
      <c r="C64" s="145"/>
      <c r="D64" s="145">
        <v>800517346</v>
      </c>
    </row>
    <row r="65" spans="1:4" ht="15">
      <c r="A65" s="15" t="s">
        <v>59</v>
      </c>
      <c r="B65" s="154" t="s">
        <v>426</v>
      </c>
      <c r="C65" s="145"/>
      <c r="D65" s="145"/>
    </row>
    <row r="66" spans="1:4" ht="15">
      <c r="A66" s="15" t="s">
        <v>58</v>
      </c>
      <c r="B66" s="154" t="s">
        <v>426</v>
      </c>
      <c r="C66" s="145"/>
      <c r="D66" s="145"/>
    </row>
    <row r="67" spans="1:4" ht="15">
      <c r="A67" s="15" t="s">
        <v>57</v>
      </c>
      <c r="B67" s="154" t="s">
        <v>426</v>
      </c>
      <c r="C67" s="145"/>
      <c r="D67" s="145"/>
    </row>
    <row r="68" spans="1:4" ht="15">
      <c r="A68" s="15" t="s">
        <v>52</v>
      </c>
      <c r="B68" s="154" t="s">
        <v>426</v>
      </c>
      <c r="C68" s="145"/>
      <c r="D68" s="145"/>
    </row>
    <row r="69" spans="1:4" ht="15">
      <c r="A69" s="15" t="s">
        <v>53</v>
      </c>
      <c r="B69" s="154" t="s">
        <v>426</v>
      </c>
      <c r="C69" s="145"/>
      <c r="D69" s="145"/>
    </row>
    <row r="70" spans="1:4" ht="15">
      <c r="A70" s="15" t="s">
        <v>54</v>
      </c>
      <c r="B70" s="154" t="s">
        <v>426</v>
      </c>
      <c r="C70" s="145"/>
      <c r="D70" s="145"/>
    </row>
    <row r="71" spans="1:4" ht="15">
      <c r="A71" s="15" t="s">
        <v>55</v>
      </c>
      <c r="B71" s="154" t="s">
        <v>426</v>
      </c>
      <c r="C71" s="145"/>
      <c r="D71" s="145"/>
    </row>
    <row r="72" spans="1:4" ht="15">
      <c r="A72" s="130" t="s">
        <v>706</v>
      </c>
      <c r="B72" s="128" t="s">
        <v>426</v>
      </c>
      <c r="C72" s="145">
        <f>SUM(C62:C71)</f>
        <v>0</v>
      </c>
      <c r="D72" s="117">
        <f>SUM(D62:D71)</f>
        <v>800517346</v>
      </c>
    </row>
    <row r="73" spans="1:4" ht="15">
      <c r="A73" s="15" t="s">
        <v>62</v>
      </c>
      <c r="B73" s="177" t="s">
        <v>512</v>
      </c>
      <c r="C73" s="145"/>
      <c r="D73" s="145"/>
    </row>
    <row r="74" spans="1:4" ht="15">
      <c r="A74" s="15" t="s">
        <v>63</v>
      </c>
      <c r="B74" s="177" t="s">
        <v>512</v>
      </c>
      <c r="C74" s="145">
        <v>1500000</v>
      </c>
      <c r="D74" s="145">
        <v>1500000</v>
      </c>
    </row>
    <row r="75" spans="1:4" ht="15">
      <c r="A75" s="15" t="s">
        <v>71</v>
      </c>
      <c r="B75" s="177" t="s">
        <v>512</v>
      </c>
      <c r="C75" s="145"/>
      <c r="D75" s="145"/>
    </row>
    <row r="76" spans="1:4" ht="15">
      <c r="A76" s="177" t="s">
        <v>70</v>
      </c>
      <c r="B76" s="177" t="s">
        <v>512</v>
      </c>
      <c r="C76" s="145"/>
      <c r="D76" s="145"/>
    </row>
    <row r="77" spans="1:4" ht="15">
      <c r="A77" s="177" t="s">
        <v>69</v>
      </c>
      <c r="B77" s="177" t="s">
        <v>512</v>
      </c>
      <c r="C77" s="145"/>
      <c r="D77" s="145"/>
    </row>
    <row r="78" spans="1:4" ht="15">
      <c r="A78" s="177" t="s">
        <v>68</v>
      </c>
      <c r="B78" s="177" t="s">
        <v>512</v>
      </c>
      <c r="C78" s="145">
        <v>2000000</v>
      </c>
      <c r="D78" s="145">
        <v>2000000</v>
      </c>
    </row>
    <row r="79" spans="1:4" ht="15">
      <c r="A79" s="15" t="s">
        <v>67</v>
      </c>
      <c r="B79" s="177" t="s">
        <v>512</v>
      </c>
      <c r="C79" s="145"/>
      <c r="D79" s="145"/>
    </row>
    <row r="80" spans="1:4" ht="15">
      <c r="A80" s="15" t="s">
        <v>72</v>
      </c>
      <c r="B80" s="177" t="s">
        <v>512</v>
      </c>
      <c r="C80" s="145"/>
      <c r="D80" s="145"/>
    </row>
    <row r="81" spans="1:4" ht="15">
      <c r="A81" s="15" t="s">
        <v>64</v>
      </c>
      <c r="B81" s="177" t="s">
        <v>512</v>
      </c>
      <c r="C81" s="145"/>
      <c r="D81" s="145"/>
    </row>
    <row r="82" spans="1:4" ht="15">
      <c r="A82" s="15" t="s">
        <v>65</v>
      </c>
      <c r="B82" s="177" t="s">
        <v>512</v>
      </c>
      <c r="C82" s="145"/>
      <c r="D82" s="145"/>
    </row>
    <row r="83" spans="1:4" ht="25.5">
      <c r="A83" s="130" t="s">
        <v>793</v>
      </c>
      <c r="B83" s="128" t="s">
        <v>512</v>
      </c>
      <c r="C83" s="256">
        <f>SUM(C73:C82)</f>
        <v>3500000</v>
      </c>
      <c r="D83" s="256">
        <f>SUM(D73:D82)</f>
        <v>3500000</v>
      </c>
    </row>
    <row r="84" spans="1:4" ht="15">
      <c r="A84" s="15" t="s">
        <v>62</v>
      </c>
      <c r="B84" s="177" t="s">
        <v>513</v>
      </c>
      <c r="C84" s="145"/>
      <c r="D84" s="145"/>
    </row>
    <row r="85" spans="1:4" ht="15">
      <c r="A85" s="15" t="s">
        <v>63</v>
      </c>
      <c r="B85" s="177" t="s">
        <v>513</v>
      </c>
      <c r="C85" s="145"/>
      <c r="D85" s="145"/>
    </row>
    <row r="86" spans="1:4" ht="15">
      <c r="A86" s="15" t="s">
        <v>71</v>
      </c>
      <c r="B86" s="177" t="s">
        <v>513</v>
      </c>
      <c r="C86" s="145"/>
      <c r="D86" s="145"/>
    </row>
    <row r="87" spans="1:4" ht="15">
      <c r="A87" s="177" t="s">
        <v>70</v>
      </c>
      <c r="B87" s="177" t="s">
        <v>513</v>
      </c>
      <c r="C87" s="145"/>
      <c r="D87" s="145"/>
    </row>
    <row r="88" spans="1:4" ht="15">
      <c r="A88" s="177" t="s">
        <v>69</v>
      </c>
      <c r="B88" s="177" t="s">
        <v>513</v>
      </c>
      <c r="C88" s="145"/>
      <c r="D88" s="145"/>
    </row>
    <row r="89" spans="1:4" ht="15">
      <c r="A89" s="177" t="s">
        <v>68</v>
      </c>
      <c r="B89" s="177" t="s">
        <v>513</v>
      </c>
      <c r="C89" s="145"/>
      <c r="D89" s="145"/>
    </row>
    <row r="90" spans="1:4" ht="15">
      <c r="A90" s="15" t="s">
        <v>67</v>
      </c>
      <c r="B90" s="177" t="s">
        <v>513</v>
      </c>
      <c r="C90" s="145"/>
      <c r="D90" s="145"/>
    </row>
    <row r="91" spans="1:4" ht="15">
      <c r="A91" s="15" t="s">
        <v>66</v>
      </c>
      <c r="B91" s="177" t="s">
        <v>513</v>
      </c>
      <c r="C91" s="145"/>
      <c r="D91" s="145"/>
    </row>
    <row r="92" spans="1:4" ht="15">
      <c r="A92" s="15" t="s">
        <v>64</v>
      </c>
      <c r="B92" s="177" t="s">
        <v>513</v>
      </c>
      <c r="C92" s="145"/>
      <c r="D92" s="145"/>
    </row>
    <row r="93" spans="1:4" ht="15">
      <c r="A93" s="15" t="s">
        <v>65</v>
      </c>
      <c r="B93" s="177" t="s">
        <v>513</v>
      </c>
      <c r="C93" s="145"/>
      <c r="D93" s="145"/>
    </row>
    <row r="94" spans="1:4" ht="15">
      <c r="A94" s="18" t="s">
        <v>794</v>
      </c>
      <c r="B94" s="128" t="s">
        <v>513</v>
      </c>
      <c r="C94" s="117">
        <f>SUM(C84:C93)</f>
        <v>0</v>
      </c>
      <c r="D94" s="117">
        <f>SUM(D84:D93)</f>
        <v>0</v>
      </c>
    </row>
    <row r="95" spans="1:4" ht="15">
      <c r="A95" s="15" t="s">
        <v>62</v>
      </c>
      <c r="B95" s="177" t="s">
        <v>517</v>
      </c>
      <c r="C95" s="145"/>
      <c r="D95" s="145"/>
    </row>
    <row r="96" spans="1:4" ht="15">
      <c r="A96" s="15" t="s">
        <v>63</v>
      </c>
      <c r="B96" s="177" t="s">
        <v>517</v>
      </c>
      <c r="C96" s="145"/>
      <c r="D96" s="145"/>
    </row>
    <row r="97" spans="1:4" ht="15">
      <c r="A97" s="15" t="s">
        <v>71</v>
      </c>
      <c r="B97" s="177" t="s">
        <v>517</v>
      </c>
      <c r="C97" s="145">
        <v>1183000</v>
      </c>
      <c r="D97" s="145">
        <v>1183000</v>
      </c>
    </row>
    <row r="98" spans="1:4" ht="15">
      <c r="A98" s="177" t="s">
        <v>70</v>
      </c>
      <c r="B98" s="177" t="s">
        <v>517</v>
      </c>
      <c r="C98" s="145"/>
      <c r="D98" s="145"/>
    </row>
    <row r="99" spans="1:4" ht="15">
      <c r="A99" s="177" t="s">
        <v>69</v>
      </c>
      <c r="B99" s="177" t="s">
        <v>517</v>
      </c>
      <c r="C99" s="145"/>
      <c r="D99" s="145"/>
    </row>
    <row r="100" spans="1:4" ht="15">
      <c r="A100" s="177" t="s">
        <v>68</v>
      </c>
      <c r="B100" s="177" t="s">
        <v>517</v>
      </c>
      <c r="C100" s="145"/>
      <c r="D100" s="145"/>
    </row>
    <row r="101" spans="1:4" ht="15">
      <c r="A101" s="15" t="s">
        <v>67</v>
      </c>
      <c r="B101" s="177" t="s">
        <v>517</v>
      </c>
      <c r="C101" s="145"/>
      <c r="D101" s="145"/>
    </row>
    <row r="102" spans="1:4" ht="15">
      <c r="A102" s="15" t="s">
        <v>72</v>
      </c>
      <c r="B102" s="177" t="s">
        <v>517</v>
      </c>
      <c r="C102" s="145"/>
      <c r="D102" s="145"/>
    </row>
    <row r="103" spans="1:4" ht="15">
      <c r="A103" s="15" t="s">
        <v>64</v>
      </c>
      <c r="B103" s="177" t="s">
        <v>517</v>
      </c>
      <c r="C103" s="145"/>
      <c r="D103" s="145"/>
    </row>
    <row r="104" spans="1:4" ht="15">
      <c r="A104" s="15" t="s">
        <v>65</v>
      </c>
      <c r="B104" s="177" t="s">
        <v>517</v>
      </c>
      <c r="C104" s="145"/>
      <c r="D104" s="145"/>
    </row>
    <row r="105" spans="1:4" ht="25.5">
      <c r="A105" s="130" t="s">
        <v>795</v>
      </c>
      <c r="B105" s="128" t="s">
        <v>517</v>
      </c>
      <c r="C105" s="256">
        <f>SUM(C95:C104)</f>
        <v>1183000</v>
      </c>
      <c r="D105" s="256">
        <f>SUM(D95:D104)</f>
        <v>1183000</v>
      </c>
    </row>
    <row r="106" spans="1:4" ht="15">
      <c r="A106" s="15" t="s">
        <v>62</v>
      </c>
      <c r="B106" s="177" t="s">
        <v>518</v>
      </c>
      <c r="C106" s="145"/>
      <c r="D106" s="145"/>
    </row>
    <row r="107" spans="1:4" ht="15">
      <c r="A107" s="15" t="s">
        <v>63</v>
      </c>
      <c r="B107" s="177" t="s">
        <v>518</v>
      </c>
      <c r="C107" s="145"/>
      <c r="D107" s="145"/>
    </row>
    <row r="108" spans="1:4" ht="15">
      <c r="A108" s="15" t="s">
        <v>71</v>
      </c>
      <c r="B108" s="177" t="s">
        <v>518</v>
      </c>
      <c r="C108" s="145">
        <v>707500</v>
      </c>
      <c r="D108" s="145">
        <v>707500</v>
      </c>
    </row>
    <row r="109" spans="1:4" ht="15">
      <c r="A109" s="177" t="s">
        <v>70</v>
      </c>
      <c r="B109" s="177" t="s">
        <v>518</v>
      </c>
      <c r="C109" s="145"/>
      <c r="D109" s="145"/>
    </row>
    <row r="110" spans="1:4" ht="15">
      <c r="A110" s="177" t="s">
        <v>69</v>
      </c>
      <c r="B110" s="177" t="s">
        <v>518</v>
      </c>
      <c r="C110" s="145"/>
      <c r="D110" s="145"/>
    </row>
    <row r="111" spans="1:4" ht="15">
      <c r="A111" s="177" t="s">
        <v>68</v>
      </c>
      <c r="B111" s="177" t="s">
        <v>518</v>
      </c>
      <c r="C111" s="145"/>
      <c r="D111" s="145"/>
    </row>
    <row r="112" spans="1:4" ht="15">
      <c r="A112" s="15" t="s">
        <v>67</v>
      </c>
      <c r="B112" s="177" t="s">
        <v>518</v>
      </c>
      <c r="C112" s="145"/>
      <c r="D112" s="145"/>
    </row>
    <row r="113" spans="1:4" ht="15">
      <c r="A113" s="15" t="s">
        <v>66</v>
      </c>
      <c r="B113" s="177" t="s">
        <v>518</v>
      </c>
      <c r="C113" s="145"/>
      <c r="D113" s="145"/>
    </row>
    <row r="114" spans="1:4" ht="15">
      <c r="A114" s="15" t="s">
        <v>64</v>
      </c>
      <c r="B114" s="177" t="s">
        <v>518</v>
      </c>
      <c r="C114" s="145"/>
      <c r="D114" s="145"/>
    </row>
    <row r="115" spans="1:4" ht="15">
      <c r="A115" s="15" t="s">
        <v>65</v>
      </c>
      <c r="B115" s="177" t="s">
        <v>518</v>
      </c>
      <c r="C115" s="145"/>
      <c r="D115" s="145"/>
    </row>
    <row r="116" spans="1:4" ht="15">
      <c r="A116" s="18" t="s">
        <v>796</v>
      </c>
      <c r="B116" s="128" t="s">
        <v>518</v>
      </c>
      <c r="C116" s="117">
        <f>SUM(C106:C115)</f>
        <v>707500</v>
      </c>
      <c r="D116" s="117">
        <f>SUM(D106:D115)</f>
        <v>707500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39"/>
  <sheetViews>
    <sheetView view="pageBreakPreview" zoomScale="60" zoomScalePageLayoutView="0" workbookViewId="0" topLeftCell="A1">
      <selection activeCell="C5" sqref="C5"/>
    </sheetView>
  </sheetViews>
  <sheetFormatPr defaultColWidth="9.140625" defaultRowHeight="15"/>
  <cols>
    <col min="1" max="1" width="100.00390625" style="123" customWidth="1"/>
    <col min="2" max="2" width="9.140625" style="123" customWidth="1"/>
    <col min="3" max="3" width="22.7109375" style="170" customWidth="1"/>
    <col min="4" max="16384" width="9.140625" style="123" customWidth="1"/>
  </cols>
  <sheetData>
    <row r="1" spans="1:3" ht="15">
      <c r="A1" s="387" t="s">
        <v>845</v>
      </c>
      <c r="B1" s="387"/>
      <c r="C1" s="387"/>
    </row>
    <row r="2" spans="1:3" ht="28.5" customHeight="1">
      <c r="A2" s="381" t="s">
        <v>821</v>
      </c>
      <c r="B2" s="385"/>
      <c r="C2" s="385"/>
    </row>
    <row r="3" spans="1:3" ht="26.25" customHeight="1">
      <c r="A3" s="384" t="s">
        <v>153</v>
      </c>
      <c r="B3" s="384"/>
      <c r="C3" s="384"/>
    </row>
    <row r="4" spans="1:3" ht="18.75" customHeight="1">
      <c r="A4" s="96"/>
      <c r="B4" s="204"/>
      <c r="C4" s="354"/>
    </row>
    <row r="5" ht="23.25" customHeight="1">
      <c r="A5" s="123" t="s">
        <v>94</v>
      </c>
    </row>
    <row r="6" spans="1:3" ht="25.5">
      <c r="A6" s="49" t="s">
        <v>83</v>
      </c>
      <c r="B6" s="153" t="s">
        <v>207</v>
      </c>
      <c r="C6" s="353" t="s">
        <v>137</v>
      </c>
    </row>
    <row r="7" spans="1:3" ht="15">
      <c r="A7" s="14" t="s">
        <v>602</v>
      </c>
      <c r="B7" s="154" t="s">
        <v>296</v>
      </c>
      <c r="C7" s="145"/>
    </row>
    <row r="8" spans="1:3" ht="15">
      <c r="A8" s="14" t="s">
        <v>603</v>
      </c>
      <c r="B8" s="154" t="s">
        <v>296</v>
      </c>
      <c r="C8" s="145"/>
    </row>
    <row r="9" spans="1:3" ht="15">
      <c r="A9" s="14" t="s">
        <v>604</v>
      </c>
      <c r="B9" s="154" t="s">
        <v>296</v>
      </c>
      <c r="C9" s="145"/>
    </row>
    <row r="10" spans="1:3" ht="15">
      <c r="A10" s="14" t="s">
        <v>605</v>
      </c>
      <c r="B10" s="154" t="s">
        <v>296</v>
      </c>
      <c r="C10" s="145"/>
    </row>
    <row r="11" spans="1:3" ht="15">
      <c r="A11" s="15" t="s">
        <v>606</v>
      </c>
      <c r="B11" s="154" t="s">
        <v>296</v>
      </c>
      <c r="C11" s="145"/>
    </row>
    <row r="12" spans="1:3" ht="15">
      <c r="A12" s="15" t="s">
        <v>607</v>
      </c>
      <c r="B12" s="154" t="s">
        <v>296</v>
      </c>
      <c r="C12" s="145"/>
    </row>
    <row r="13" spans="1:3" ht="15">
      <c r="A13" s="18" t="s">
        <v>145</v>
      </c>
      <c r="B13" s="16" t="s">
        <v>296</v>
      </c>
      <c r="C13" s="117">
        <f>SUM(C7:C12)</f>
        <v>0</v>
      </c>
    </row>
    <row r="14" spans="1:3" ht="15">
      <c r="A14" s="14" t="s">
        <v>608</v>
      </c>
      <c r="B14" s="154" t="s">
        <v>297</v>
      </c>
      <c r="C14" s="145">
        <v>0</v>
      </c>
    </row>
    <row r="15" spans="1:3" ht="15">
      <c r="A15" s="19" t="s">
        <v>144</v>
      </c>
      <c r="B15" s="16" t="s">
        <v>297</v>
      </c>
      <c r="C15" s="145">
        <f>SUM(C14)</f>
        <v>0</v>
      </c>
    </row>
    <row r="16" spans="1:3" ht="15">
      <c r="A16" s="14" t="s">
        <v>609</v>
      </c>
      <c r="B16" s="154" t="s">
        <v>298</v>
      </c>
      <c r="C16" s="145">
        <v>0</v>
      </c>
    </row>
    <row r="17" spans="1:3" ht="15">
      <c r="A17" s="14" t="s">
        <v>610</v>
      </c>
      <c r="B17" s="154" t="s">
        <v>298</v>
      </c>
      <c r="C17" s="145">
        <v>0</v>
      </c>
    </row>
    <row r="18" spans="1:3" ht="15">
      <c r="A18" s="15" t="s">
        <v>611</v>
      </c>
      <c r="B18" s="154" t="s">
        <v>298</v>
      </c>
      <c r="C18" s="145">
        <v>0</v>
      </c>
    </row>
    <row r="19" spans="1:3" ht="15">
      <c r="A19" s="15" t="s">
        <v>612</v>
      </c>
      <c r="B19" s="154" t="s">
        <v>298</v>
      </c>
      <c r="C19" s="145">
        <v>0</v>
      </c>
    </row>
    <row r="20" spans="1:3" ht="15">
      <c r="A20" s="15" t="s">
        <v>613</v>
      </c>
      <c r="B20" s="154" t="s">
        <v>298</v>
      </c>
      <c r="C20" s="145">
        <v>0</v>
      </c>
    </row>
    <row r="21" spans="1:3" ht="30">
      <c r="A21" s="20" t="s">
        <v>614</v>
      </c>
      <c r="B21" s="154" t="s">
        <v>298</v>
      </c>
      <c r="C21" s="145">
        <v>0</v>
      </c>
    </row>
    <row r="22" spans="1:3" ht="15">
      <c r="A22" s="13" t="s">
        <v>143</v>
      </c>
      <c r="B22" s="16" t="s">
        <v>298</v>
      </c>
      <c r="C22" s="117">
        <f>SUM(C16:C21)</f>
        <v>0</v>
      </c>
    </row>
    <row r="23" spans="1:3" ht="15">
      <c r="A23" s="14" t="s">
        <v>615</v>
      </c>
      <c r="B23" s="154" t="s">
        <v>299</v>
      </c>
      <c r="C23" s="145">
        <v>0</v>
      </c>
    </row>
    <row r="24" spans="1:3" ht="15">
      <c r="A24" s="14" t="s">
        <v>616</v>
      </c>
      <c r="B24" s="154" t="s">
        <v>299</v>
      </c>
      <c r="C24" s="145">
        <v>0</v>
      </c>
    </row>
    <row r="25" spans="1:3" ht="15">
      <c r="A25" s="13" t="s">
        <v>142</v>
      </c>
      <c r="B25" s="128" t="s">
        <v>299</v>
      </c>
      <c r="C25" s="117">
        <f>SUM(C23:C24)</f>
        <v>0</v>
      </c>
    </row>
    <row r="26" spans="1:3" ht="15">
      <c r="A26" s="14" t="s">
        <v>617</v>
      </c>
      <c r="B26" s="154" t="s">
        <v>300</v>
      </c>
      <c r="C26" s="145">
        <v>0</v>
      </c>
    </row>
    <row r="27" spans="1:3" ht="15">
      <c r="A27" s="14" t="s">
        <v>618</v>
      </c>
      <c r="B27" s="154" t="s">
        <v>300</v>
      </c>
      <c r="C27" s="145"/>
    </row>
    <row r="28" spans="1:3" ht="15">
      <c r="A28" s="15" t="s">
        <v>619</v>
      </c>
      <c r="B28" s="154" t="s">
        <v>300</v>
      </c>
      <c r="C28" s="145">
        <v>6257000</v>
      </c>
    </row>
    <row r="29" spans="1:3" ht="15">
      <c r="A29" s="15" t="s">
        <v>620</v>
      </c>
      <c r="B29" s="154" t="s">
        <v>300</v>
      </c>
      <c r="C29" s="145"/>
    </row>
    <row r="30" spans="1:3" ht="15">
      <c r="A30" s="15" t="s">
        <v>621</v>
      </c>
      <c r="B30" s="154" t="s">
        <v>300</v>
      </c>
      <c r="C30" s="145"/>
    </row>
    <row r="31" spans="1:3" ht="15">
      <c r="A31" s="15" t="s">
        <v>622</v>
      </c>
      <c r="B31" s="154" t="s">
        <v>300</v>
      </c>
      <c r="C31" s="145">
        <v>0</v>
      </c>
    </row>
    <row r="32" spans="1:3" ht="15">
      <c r="A32" s="15" t="s">
        <v>623</v>
      </c>
      <c r="B32" s="154" t="s">
        <v>300</v>
      </c>
      <c r="C32" s="145">
        <v>0</v>
      </c>
    </row>
    <row r="33" spans="1:3" ht="15">
      <c r="A33" s="15" t="s">
        <v>624</v>
      </c>
      <c r="B33" s="154" t="s">
        <v>300</v>
      </c>
      <c r="C33" s="145">
        <v>0</v>
      </c>
    </row>
    <row r="34" spans="1:3" ht="15">
      <c r="A34" s="15" t="s">
        <v>625</v>
      </c>
      <c r="B34" s="154" t="s">
        <v>300</v>
      </c>
      <c r="C34" s="145"/>
    </row>
    <row r="35" spans="1:3" ht="15">
      <c r="A35" s="15" t="s">
        <v>626</v>
      </c>
      <c r="B35" s="154" t="s">
        <v>300</v>
      </c>
      <c r="C35" s="145">
        <v>0</v>
      </c>
    </row>
    <row r="36" spans="1:3" ht="30">
      <c r="A36" s="15" t="s">
        <v>627</v>
      </c>
      <c r="B36" s="154" t="s">
        <v>300</v>
      </c>
      <c r="C36" s="145">
        <v>980000</v>
      </c>
    </row>
    <row r="37" spans="1:3" ht="30">
      <c r="A37" s="15" t="s">
        <v>628</v>
      </c>
      <c r="B37" s="154" t="s">
        <v>300</v>
      </c>
      <c r="C37" s="145">
        <v>0</v>
      </c>
    </row>
    <row r="38" spans="1:3" ht="15">
      <c r="A38" s="13" t="s">
        <v>629</v>
      </c>
      <c r="B38" s="16" t="s">
        <v>300</v>
      </c>
      <c r="C38" s="117">
        <f>SUM(C26:C37)</f>
        <v>7237000</v>
      </c>
    </row>
    <row r="39" spans="1:3" ht="15.75">
      <c r="A39" s="21" t="s">
        <v>630</v>
      </c>
      <c r="B39" s="127" t="s">
        <v>301</v>
      </c>
      <c r="C39" s="355">
        <f>SUM(C38,C25,C22,C15,C13)</f>
        <v>7237000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C33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5.00390625" style="123" customWidth="1"/>
    <col min="2" max="2" width="9.140625" style="123" customWidth="1"/>
    <col min="3" max="3" width="21.57421875" style="170" customWidth="1"/>
    <col min="4" max="16384" width="9.140625" style="123" customWidth="1"/>
  </cols>
  <sheetData>
    <row r="1" spans="1:3" ht="15">
      <c r="A1" s="387" t="s">
        <v>846</v>
      </c>
      <c r="B1" s="387"/>
      <c r="C1" s="387"/>
    </row>
    <row r="2" spans="1:3" ht="24" customHeight="1">
      <c r="A2" s="381" t="s">
        <v>821</v>
      </c>
      <c r="B2" s="385"/>
      <c r="C2" s="385"/>
    </row>
    <row r="3" spans="1:3" ht="20.25" customHeight="1">
      <c r="A3" s="384" t="s">
        <v>146</v>
      </c>
      <c r="B3" s="385"/>
      <c r="C3" s="385"/>
    </row>
    <row r="5" spans="1:3" ht="25.5">
      <c r="A5" s="49" t="s">
        <v>83</v>
      </c>
      <c r="B5" s="153" t="s">
        <v>207</v>
      </c>
      <c r="C5" s="353" t="s">
        <v>137</v>
      </c>
    </row>
    <row r="6" spans="1:3" ht="15">
      <c r="A6" s="177" t="s">
        <v>763</v>
      </c>
      <c r="B6" s="177" t="s">
        <v>436</v>
      </c>
      <c r="C6" s="145">
        <v>92000000</v>
      </c>
    </row>
    <row r="7" spans="1:3" ht="15">
      <c r="A7" s="177" t="s">
        <v>764</v>
      </c>
      <c r="B7" s="177" t="s">
        <v>436</v>
      </c>
      <c r="C7" s="145">
        <v>0</v>
      </c>
    </row>
    <row r="8" spans="1:3" ht="15">
      <c r="A8" s="177" t="s">
        <v>765</v>
      </c>
      <c r="B8" s="177" t="s">
        <v>436</v>
      </c>
      <c r="C8" s="145">
        <v>0</v>
      </c>
    </row>
    <row r="9" spans="1:3" ht="15">
      <c r="A9" s="177" t="s">
        <v>766</v>
      </c>
      <c r="B9" s="177" t="s">
        <v>436</v>
      </c>
      <c r="C9" s="145">
        <v>12000000</v>
      </c>
    </row>
    <row r="10" spans="1:3" ht="15">
      <c r="A10" s="130" t="s">
        <v>711</v>
      </c>
      <c r="B10" s="128" t="s">
        <v>436</v>
      </c>
      <c r="C10" s="117">
        <f>SUM(C6:C9)</f>
        <v>104000000</v>
      </c>
    </row>
    <row r="11" spans="1:3" ht="15">
      <c r="A11" s="177" t="s">
        <v>712</v>
      </c>
      <c r="B11" s="154" t="s">
        <v>438</v>
      </c>
      <c r="C11" s="145">
        <v>81000000</v>
      </c>
    </row>
    <row r="12" spans="1:3" s="208" customFormat="1" ht="27">
      <c r="A12" s="63" t="s">
        <v>439</v>
      </c>
      <c r="B12" s="63" t="s">
        <v>438</v>
      </c>
      <c r="C12" s="356">
        <v>81000000</v>
      </c>
    </row>
    <row r="13" spans="1:3" s="208" customFormat="1" ht="27">
      <c r="A13" s="63" t="s">
        <v>440</v>
      </c>
      <c r="B13" s="63" t="s">
        <v>438</v>
      </c>
      <c r="C13" s="356">
        <v>0</v>
      </c>
    </row>
    <row r="14" spans="1:3" ht="15">
      <c r="A14" s="177" t="s">
        <v>714</v>
      </c>
      <c r="B14" s="154" t="s">
        <v>444</v>
      </c>
      <c r="C14" s="145">
        <v>8500000</v>
      </c>
    </row>
    <row r="15" spans="1:3" s="208" customFormat="1" ht="27">
      <c r="A15" s="63" t="s">
        <v>445</v>
      </c>
      <c r="B15" s="63" t="s">
        <v>444</v>
      </c>
      <c r="C15" s="356"/>
    </row>
    <row r="16" spans="1:3" s="208" customFormat="1" ht="27">
      <c r="A16" s="63" t="s">
        <v>446</v>
      </c>
      <c r="B16" s="63" t="s">
        <v>444</v>
      </c>
      <c r="C16" s="356">
        <v>8500000</v>
      </c>
    </row>
    <row r="17" spans="1:3" s="208" customFormat="1" ht="15">
      <c r="A17" s="63" t="s">
        <v>447</v>
      </c>
      <c r="B17" s="63" t="s">
        <v>444</v>
      </c>
      <c r="C17" s="356">
        <v>0</v>
      </c>
    </row>
    <row r="18" spans="1:3" s="208" customFormat="1" ht="15">
      <c r="A18" s="63" t="s">
        <v>448</v>
      </c>
      <c r="B18" s="63" t="s">
        <v>444</v>
      </c>
      <c r="C18" s="356">
        <v>0</v>
      </c>
    </row>
    <row r="19" spans="1:3" ht="15">
      <c r="A19" s="177" t="s">
        <v>771</v>
      </c>
      <c r="B19" s="154" t="s">
        <v>449</v>
      </c>
      <c r="C19" s="145">
        <v>41000000</v>
      </c>
    </row>
    <row r="20" spans="1:3" s="207" customFormat="1" ht="15">
      <c r="A20" s="63" t="s">
        <v>457</v>
      </c>
      <c r="B20" s="63" t="s">
        <v>449</v>
      </c>
      <c r="C20" s="357">
        <v>41000000</v>
      </c>
    </row>
    <row r="21" spans="1:3" s="207" customFormat="1" ht="15">
      <c r="A21" s="63" t="s">
        <v>458</v>
      </c>
      <c r="B21" s="63" t="s">
        <v>449</v>
      </c>
      <c r="C21" s="357"/>
    </row>
    <row r="22" spans="1:3" ht="15">
      <c r="A22" s="130" t="s">
        <v>743</v>
      </c>
      <c r="B22" s="128" t="s">
        <v>465</v>
      </c>
      <c r="C22" s="117">
        <f>C11+C14+C19</f>
        <v>130500000</v>
      </c>
    </row>
    <row r="23" spans="1:3" ht="15">
      <c r="A23" s="177" t="s">
        <v>772</v>
      </c>
      <c r="B23" s="177" t="s">
        <v>466</v>
      </c>
      <c r="C23" s="145">
        <v>0</v>
      </c>
    </row>
    <row r="24" spans="1:3" ht="15">
      <c r="A24" s="177" t="s">
        <v>774</v>
      </c>
      <c r="B24" s="177" t="s">
        <v>466</v>
      </c>
      <c r="C24" s="145">
        <v>0</v>
      </c>
    </row>
    <row r="25" spans="1:3" ht="15">
      <c r="A25" s="177" t="s">
        <v>775</v>
      </c>
      <c r="B25" s="177" t="s">
        <v>466</v>
      </c>
      <c r="C25" s="145">
        <v>0</v>
      </c>
    </row>
    <row r="26" spans="1:3" ht="15">
      <c r="A26" s="177" t="s">
        <v>776</v>
      </c>
      <c r="B26" s="177" t="s">
        <v>466</v>
      </c>
      <c r="C26" s="145">
        <v>0</v>
      </c>
    </row>
    <row r="27" spans="1:3" ht="15">
      <c r="A27" s="177" t="s">
        <v>778</v>
      </c>
      <c r="B27" s="177" t="s">
        <v>466</v>
      </c>
      <c r="C27" s="145">
        <v>0</v>
      </c>
    </row>
    <row r="28" spans="1:3" ht="15">
      <c r="A28" s="177" t="s">
        <v>779</v>
      </c>
      <c r="B28" s="177" t="s">
        <v>466</v>
      </c>
      <c r="C28" s="145">
        <v>0</v>
      </c>
    </row>
    <row r="29" spans="1:3" ht="15">
      <c r="A29" s="177" t="s">
        <v>780</v>
      </c>
      <c r="B29" s="177" t="s">
        <v>466</v>
      </c>
      <c r="C29" s="145">
        <v>0</v>
      </c>
    </row>
    <row r="30" spans="1:3" ht="15">
      <c r="A30" s="177" t="s">
        <v>781</v>
      </c>
      <c r="B30" s="177" t="s">
        <v>466</v>
      </c>
      <c r="C30" s="145">
        <v>0</v>
      </c>
    </row>
    <row r="31" spans="1:3" ht="45">
      <c r="A31" s="177" t="s">
        <v>782</v>
      </c>
      <c r="B31" s="177" t="s">
        <v>466</v>
      </c>
      <c r="C31" s="145">
        <v>0</v>
      </c>
    </row>
    <row r="32" spans="1:3" ht="15">
      <c r="A32" s="177" t="s">
        <v>783</v>
      </c>
      <c r="B32" s="177" t="s">
        <v>466</v>
      </c>
      <c r="C32" s="145">
        <v>1400000</v>
      </c>
    </row>
    <row r="33" spans="1:3" ht="15">
      <c r="A33" s="130" t="s">
        <v>716</v>
      </c>
      <c r="B33" s="128" t="s">
        <v>466</v>
      </c>
      <c r="C33" s="117">
        <f>SUM(C23:C32)</f>
        <v>1400000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2" sqref="A2:E2"/>
    </sheetView>
  </sheetViews>
  <sheetFormatPr defaultColWidth="9.140625" defaultRowHeight="15"/>
  <cols>
    <col min="1" max="1" width="78.421875" style="123" customWidth="1"/>
    <col min="2" max="2" width="14.57421875" style="123" customWidth="1"/>
    <col min="3" max="3" width="22.7109375" style="123" customWidth="1"/>
    <col min="4" max="4" width="22.57421875" style="123" customWidth="1"/>
    <col min="5" max="5" width="24.28125" style="125" customWidth="1"/>
    <col min="6" max="16384" width="9.140625" style="123" customWidth="1"/>
  </cols>
  <sheetData>
    <row r="1" spans="1:5" ht="15">
      <c r="A1" s="387" t="s">
        <v>847</v>
      </c>
      <c r="B1" s="387"/>
      <c r="C1" s="387"/>
      <c r="D1" s="387"/>
      <c r="E1" s="387"/>
    </row>
    <row r="2" spans="1:5" ht="23.25" customHeight="1">
      <c r="A2" s="381" t="s">
        <v>821</v>
      </c>
      <c r="B2" s="385"/>
      <c r="C2" s="385"/>
      <c r="D2" s="385"/>
      <c r="E2" s="385"/>
    </row>
    <row r="3" spans="1:5" s="3" customFormat="1" ht="25.5" customHeight="1">
      <c r="A3" s="400" t="s">
        <v>135</v>
      </c>
      <c r="B3" s="401"/>
      <c r="C3" s="401"/>
      <c r="D3" s="401"/>
      <c r="E3" s="401"/>
    </row>
    <row r="4" spans="1:5" s="3" customFormat="1" ht="21.75" customHeight="1">
      <c r="A4" s="96"/>
      <c r="B4" s="202"/>
      <c r="C4" s="202"/>
      <c r="D4" s="202"/>
      <c r="E4" s="252"/>
    </row>
    <row r="5" spans="1:5" s="3" customFormat="1" ht="20.25" customHeight="1">
      <c r="A5" s="3" t="s">
        <v>94</v>
      </c>
      <c r="E5" s="125"/>
    </row>
    <row r="6" spans="1:5" s="195" customFormat="1" ht="84" customHeight="1">
      <c r="A6" s="200" t="s">
        <v>83</v>
      </c>
      <c r="B6" s="153" t="s">
        <v>437</v>
      </c>
      <c r="C6" s="251" t="s">
        <v>115</v>
      </c>
      <c r="D6" s="251" t="s">
        <v>116</v>
      </c>
      <c r="E6" s="201" t="s">
        <v>134</v>
      </c>
    </row>
    <row r="7" spans="1:5" ht="26.25" customHeight="1">
      <c r="A7" s="94" t="s">
        <v>132</v>
      </c>
      <c r="B7" s="253" t="s">
        <v>378</v>
      </c>
      <c r="C7" s="254">
        <v>89952172</v>
      </c>
      <c r="D7" s="254">
        <v>44625364</v>
      </c>
      <c r="E7" s="256">
        <f>SUM(C7:D7)</f>
        <v>134577536</v>
      </c>
    </row>
    <row r="8" spans="1:5" ht="26.25" customHeight="1">
      <c r="A8" s="94" t="s">
        <v>133</v>
      </c>
      <c r="B8" s="253" t="s">
        <v>378</v>
      </c>
      <c r="C8" s="124"/>
      <c r="D8" s="124"/>
      <c r="E8" s="256">
        <f>SUM(C8:D8)</f>
        <v>0</v>
      </c>
    </row>
    <row r="9" spans="1:5" ht="22.5" customHeight="1">
      <c r="A9" s="49" t="s">
        <v>136</v>
      </c>
      <c r="B9" s="49"/>
      <c r="C9" s="255">
        <f>SUM(C7:C8)</f>
        <v>89952172</v>
      </c>
      <c r="D9" s="255">
        <f>SUM(D7:D8)</f>
        <v>44625364</v>
      </c>
      <c r="E9" s="256">
        <f>SUM(E7:E8)</f>
        <v>134577536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70"/>
  <sheetViews>
    <sheetView view="pageBreakPreview" zoomScale="86" zoomScaleSheetLayoutView="86" zoomScalePageLayoutView="0" workbookViewId="0" topLeftCell="A1">
      <selection activeCell="A2" sqref="A2:D2"/>
    </sheetView>
  </sheetViews>
  <sheetFormatPr defaultColWidth="9.140625" defaultRowHeight="15"/>
  <cols>
    <col min="1" max="1" width="64.57421875" style="123" customWidth="1"/>
    <col min="2" max="2" width="11.00390625" style="123" customWidth="1"/>
    <col min="3" max="3" width="19.140625" style="123" customWidth="1"/>
    <col min="4" max="4" width="21.57421875" style="123" customWidth="1"/>
    <col min="5" max="16384" width="9.140625" style="123" customWidth="1"/>
  </cols>
  <sheetData>
    <row r="1" spans="1:4" ht="15">
      <c r="A1" s="387" t="s">
        <v>848</v>
      </c>
      <c r="B1" s="387"/>
      <c r="C1" s="387"/>
      <c r="D1" s="387"/>
    </row>
    <row r="2" spans="1:4" ht="22.5" customHeight="1">
      <c r="A2" s="381" t="s">
        <v>821</v>
      </c>
      <c r="B2" s="385"/>
      <c r="C2" s="385"/>
      <c r="D2" s="385"/>
    </row>
    <row r="3" spans="1:4" ht="70.5" customHeight="1">
      <c r="A3" s="384" t="s">
        <v>149</v>
      </c>
      <c r="B3" s="385"/>
      <c r="C3" s="385"/>
      <c r="D3" s="386"/>
    </row>
    <row r="4" spans="1:3" ht="21" customHeight="1">
      <c r="A4" s="83"/>
      <c r="B4" s="168"/>
      <c r="C4" s="168"/>
    </row>
    <row r="5" ht="15">
      <c r="A5" s="123" t="s">
        <v>94</v>
      </c>
    </row>
    <row r="6" spans="1:4" s="195" customFormat="1" ht="44.25" customHeight="1">
      <c r="A6" s="200" t="s">
        <v>83</v>
      </c>
      <c r="B6" s="153" t="s">
        <v>207</v>
      </c>
      <c r="C6" s="201" t="s">
        <v>138</v>
      </c>
      <c r="D6" s="201" t="s">
        <v>140</v>
      </c>
    </row>
    <row r="7" spans="1:4" ht="15">
      <c r="A7" s="14" t="s">
        <v>651</v>
      </c>
      <c r="B7" s="177" t="s">
        <v>357</v>
      </c>
      <c r="C7" s="124"/>
      <c r="D7" s="124"/>
    </row>
    <row r="8" spans="1:4" ht="15">
      <c r="A8" s="23" t="s">
        <v>358</v>
      </c>
      <c r="B8" s="23" t="s">
        <v>357</v>
      </c>
      <c r="C8" s="124"/>
      <c r="D8" s="124"/>
    </row>
    <row r="9" spans="1:4" ht="15">
      <c r="A9" s="23" t="s">
        <v>359</v>
      </c>
      <c r="B9" s="23" t="s">
        <v>357</v>
      </c>
      <c r="C9" s="124"/>
      <c r="D9" s="124"/>
    </row>
    <row r="10" spans="1:4" ht="30">
      <c r="A10" s="14" t="s">
        <v>360</v>
      </c>
      <c r="B10" s="177" t="s">
        <v>361</v>
      </c>
      <c r="C10" s="124"/>
      <c r="D10" s="124"/>
    </row>
    <row r="11" spans="1:4" ht="15">
      <c r="A11" s="14" t="s">
        <v>650</v>
      </c>
      <c r="B11" s="177" t="s">
        <v>362</v>
      </c>
      <c r="C11" s="124"/>
      <c r="D11" s="124"/>
    </row>
    <row r="12" spans="1:4" ht="15">
      <c r="A12" s="23" t="s">
        <v>358</v>
      </c>
      <c r="B12" s="23" t="s">
        <v>362</v>
      </c>
      <c r="C12" s="124"/>
      <c r="D12" s="124"/>
    </row>
    <row r="13" spans="1:4" ht="15">
      <c r="A13" s="23" t="s">
        <v>359</v>
      </c>
      <c r="B13" s="23" t="s">
        <v>363</v>
      </c>
      <c r="C13" s="124"/>
      <c r="D13" s="124"/>
    </row>
    <row r="14" spans="1:4" ht="15">
      <c r="A14" s="13" t="s">
        <v>649</v>
      </c>
      <c r="B14" s="130" t="s">
        <v>364</v>
      </c>
      <c r="C14" s="124"/>
      <c r="D14" s="124"/>
    </row>
    <row r="15" spans="1:4" ht="15">
      <c r="A15" s="26" t="s">
        <v>654</v>
      </c>
      <c r="B15" s="177" t="s">
        <v>365</v>
      </c>
      <c r="C15" s="124"/>
      <c r="D15" s="124"/>
    </row>
    <row r="16" spans="1:4" ht="15">
      <c r="A16" s="23" t="s">
        <v>366</v>
      </c>
      <c r="B16" s="23" t="s">
        <v>365</v>
      </c>
      <c r="C16" s="124"/>
      <c r="D16" s="124"/>
    </row>
    <row r="17" spans="1:4" ht="15">
      <c r="A17" s="23" t="s">
        <v>367</v>
      </c>
      <c r="B17" s="23" t="s">
        <v>365</v>
      </c>
      <c r="C17" s="124"/>
      <c r="D17" s="124"/>
    </row>
    <row r="18" spans="1:4" ht="15">
      <c r="A18" s="26" t="s">
        <v>655</v>
      </c>
      <c r="B18" s="177" t="s">
        <v>368</v>
      </c>
      <c r="C18" s="124"/>
      <c r="D18" s="124"/>
    </row>
    <row r="19" spans="1:4" ht="15">
      <c r="A19" s="23" t="s">
        <v>359</v>
      </c>
      <c r="B19" s="23" t="s">
        <v>368</v>
      </c>
      <c r="C19" s="124"/>
      <c r="D19" s="124"/>
    </row>
    <row r="20" spans="1:4" ht="15">
      <c r="A20" s="15" t="s">
        <v>369</v>
      </c>
      <c r="B20" s="177" t="s">
        <v>370</v>
      </c>
      <c r="C20" s="124"/>
      <c r="D20" s="124"/>
    </row>
    <row r="21" spans="1:4" ht="15">
      <c r="A21" s="15" t="s">
        <v>656</v>
      </c>
      <c r="B21" s="177" t="s">
        <v>371</v>
      </c>
      <c r="C21" s="124"/>
      <c r="D21" s="124"/>
    </row>
    <row r="22" spans="1:4" ht="15">
      <c r="A22" s="23" t="s">
        <v>367</v>
      </c>
      <c r="B22" s="23" t="s">
        <v>371</v>
      </c>
      <c r="C22" s="124"/>
      <c r="D22" s="124"/>
    </row>
    <row r="23" spans="1:4" ht="15">
      <c r="A23" s="23" t="s">
        <v>359</v>
      </c>
      <c r="B23" s="23" t="s">
        <v>371</v>
      </c>
      <c r="C23" s="124"/>
      <c r="D23" s="124"/>
    </row>
    <row r="24" spans="1:4" ht="15">
      <c r="A24" s="27" t="s">
        <v>652</v>
      </c>
      <c r="B24" s="130" t="s">
        <v>372</v>
      </c>
      <c r="C24" s="124"/>
      <c r="D24" s="124"/>
    </row>
    <row r="25" spans="1:4" ht="15">
      <c r="A25" s="26" t="s">
        <v>373</v>
      </c>
      <c r="B25" s="177" t="s">
        <v>374</v>
      </c>
      <c r="C25" s="124"/>
      <c r="D25" s="124"/>
    </row>
    <row r="26" spans="1:4" ht="15">
      <c r="A26" s="26" t="s">
        <v>375</v>
      </c>
      <c r="B26" s="177" t="s">
        <v>376</v>
      </c>
      <c r="C26" s="124"/>
      <c r="D26" s="124"/>
    </row>
    <row r="27" spans="1:4" ht="15">
      <c r="A27" s="26" t="s">
        <v>379</v>
      </c>
      <c r="B27" s="177" t="s">
        <v>380</v>
      </c>
      <c r="C27" s="124"/>
      <c r="D27" s="124"/>
    </row>
    <row r="28" spans="1:4" ht="15">
      <c r="A28" s="26" t="s">
        <v>381</v>
      </c>
      <c r="B28" s="177" t="s">
        <v>382</v>
      </c>
      <c r="C28" s="124"/>
      <c r="D28" s="124"/>
    </row>
    <row r="29" spans="1:4" ht="15">
      <c r="A29" s="26" t="s">
        <v>383</v>
      </c>
      <c r="B29" s="177" t="s">
        <v>384</v>
      </c>
      <c r="C29" s="124"/>
      <c r="D29" s="124"/>
    </row>
    <row r="30" spans="1:4" s="125" customFormat="1" ht="15">
      <c r="A30" s="54" t="s">
        <v>653</v>
      </c>
      <c r="B30" s="55" t="s">
        <v>385</v>
      </c>
      <c r="C30" s="136">
        <v>0</v>
      </c>
      <c r="D30" s="136">
        <v>0</v>
      </c>
    </row>
    <row r="31" spans="1:4" ht="15">
      <c r="A31" s="26" t="s">
        <v>386</v>
      </c>
      <c r="B31" s="177" t="s">
        <v>387</v>
      </c>
      <c r="C31" s="124"/>
      <c r="D31" s="124"/>
    </row>
    <row r="32" spans="1:4" ht="15">
      <c r="A32" s="14" t="s">
        <v>388</v>
      </c>
      <c r="B32" s="177" t="s">
        <v>389</v>
      </c>
      <c r="C32" s="124"/>
      <c r="D32" s="124"/>
    </row>
    <row r="33" spans="1:4" ht="15">
      <c r="A33" s="26" t="s">
        <v>657</v>
      </c>
      <c r="B33" s="177" t="s">
        <v>390</v>
      </c>
      <c r="C33" s="124"/>
      <c r="D33" s="124"/>
    </row>
    <row r="34" spans="1:4" ht="15">
      <c r="A34" s="23" t="s">
        <v>359</v>
      </c>
      <c r="B34" s="23" t="s">
        <v>390</v>
      </c>
      <c r="C34" s="124"/>
      <c r="D34" s="124"/>
    </row>
    <row r="35" spans="1:4" ht="15">
      <c r="A35" s="26" t="s">
        <v>658</v>
      </c>
      <c r="B35" s="177" t="s">
        <v>391</v>
      </c>
      <c r="C35" s="124"/>
      <c r="D35" s="124"/>
    </row>
    <row r="36" spans="1:4" ht="15">
      <c r="A36" s="23" t="s">
        <v>392</v>
      </c>
      <c r="B36" s="23" t="s">
        <v>391</v>
      </c>
      <c r="C36" s="124"/>
      <c r="D36" s="124"/>
    </row>
    <row r="37" spans="1:4" ht="15">
      <c r="A37" s="23" t="s">
        <v>393</v>
      </c>
      <c r="B37" s="23" t="s">
        <v>391</v>
      </c>
      <c r="C37" s="124"/>
      <c r="D37" s="124"/>
    </row>
    <row r="38" spans="1:4" ht="15">
      <c r="A38" s="23" t="s">
        <v>394</v>
      </c>
      <c r="B38" s="23" t="s">
        <v>391</v>
      </c>
      <c r="C38" s="124"/>
      <c r="D38" s="124"/>
    </row>
    <row r="39" spans="1:4" ht="15">
      <c r="A39" s="23" t="s">
        <v>359</v>
      </c>
      <c r="B39" s="23" t="s">
        <v>391</v>
      </c>
      <c r="C39" s="124"/>
      <c r="D39" s="124"/>
    </row>
    <row r="40" spans="1:4" s="125" customFormat="1" ht="15">
      <c r="A40" s="54" t="s">
        <v>659</v>
      </c>
      <c r="B40" s="55" t="s">
        <v>395</v>
      </c>
      <c r="C40" s="136">
        <v>0</v>
      </c>
      <c r="D40" s="136">
        <v>0</v>
      </c>
    </row>
    <row r="43" spans="1:4" s="195" customFormat="1" ht="48.75" customHeight="1">
      <c r="A43" s="200" t="s">
        <v>83</v>
      </c>
      <c r="B43" s="153" t="s">
        <v>207</v>
      </c>
      <c r="C43" s="201" t="s">
        <v>138</v>
      </c>
      <c r="D43" s="201" t="s">
        <v>139</v>
      </c>
    </row>
    <row r="44" spans="1:4" ht="15">
      <c r="A44" s="26" t="s">
        <v>730</v>
      </c>
      <c r="B44" s="177" t="s">
        <v>521</v>
      </c>
      <c r="C44" s="124"/>
      <c r="D44" s="124"/>
    </row>
    <row r="45" spans="1:4" ht="15">
      <c r="A45" s="63" t="s">
        <v>358</v>
      </c>
      <c r="B45" s="63" t="s">
        <v>521</v>
      </c>
      <c r="C45" s="124"/>
      <c r="D45" s="124"/>
    </row>
    <row r="46" spans="1:4" ht="30">
      <c r="A46" s="14" t="s">
        <v>522</v>
      </c>
      <c r="B46" s="177" t="s">
        <v>523</v>
      </c>
      <c r="C46" s="124"/>
      <c r="D46" s="124"/>
    </row>
    <row r="47" spans="1:4" ht="15">
      <c r="A47" s="26" t="s">
        <v>797</v>
      </c>
      <c r="B47" s="177" t="s">
        <v>524</v>
      </c>
      <c r="C47" s="124"/>
      <c r="D47" s="124"/>
    </row>
    <row r="48" spans="1:4" ht="15">
      <c r="A48" s="63" t="s">
        <v>358</v>
      </c>
      <c r="B48" s="63" t="s">
        <v>524</v>
      </c>
      <c r="C48" s="124"/>
      <c r="D48" s="124"/>
    </row>
    <row r="49" spans="1:4" ht="15">
      <c r="A49" s="13" t="s">
        <v>750</v>
      </c>
      <c r="B49" s="130" t="s">
        <v>525</v>
      </c>
      <c r="C49" s="124"/>
      <c r="D49" s="124"/>
    </row>
    <row r="50" spans="1:4" ht="15">
      <c r="A50" s="14" t="s">
        <v>798</v>
      </c>
      <c r="B50" s="177" t="s">
        <v>526</v>
      </c>
      <c r="C50" s="124"/>
      <c r="D50" s="124"/>
    </row>
    <row r="51" spans="1:4" ht="15">
      <c r="A51" s="63" t="s">
        <v>366</v>
      </c>
      <c r="B51" s="63" t="s">
        <v>526</v>
      </c>
      <c r="C51" s="124"/>
      <c r="D51" s="124"/>
    </row>
    <row r="52" spans="1:4" ht="15">
      <c r="A52" s="26" t="s">
        <v>527</v>
      </c>
      <c r="B52" s="177" t="s">
        <v>528</v>
      </c>
      <c r="C52" s="124"/>
      <c r="D52" s="124"/>
    </row>
    <row r="53" spans="1:4" ht="15">
      <c r="A53" s="15" t="s">
        <v>799</v>
      </c>
      <c r="B53" s="177" t="s">
        <v>529</v>
      </c>
      <c r="C53" s="124"/>
      <c r="D53" s="124"/>
    </row>
    <row r="54" spans="1:4" ht="15">
      <c r="A54" s="63" t="s">
        <v>367</v>
      </c>
      <c r="B54" s="63" t="s">
        <v>529</v>
      </c>
      <c r="C54" s="124"/>
      <c r="D54" s="124"/>
    </row>
    <row r="55" spans="1:4" ht="15">
      <c r="A55" s="26" t="s">
        <v>530</v>
      </c>
      <c r="B55" s="177" t="s">
        <v>531</v>
      </c>
      <c r="C55" s="124"/>
      <c r="D55" s="124"/>
    </row>
    <row r="56" spans="1:4" ht="15">
      <c r="A56" s="27" t="s">
        <v>751</v>
      </c>
      <c r="B56" s="130" t="s">
        <v>532</v>
      </c>
      <c r="C56" s="124"/>
      <c r="D56" s="124"/>
    </row>
    <row r="57" spans="1:4" ht="15">
      <c r="A57" s="27" t="s">
        <v>536</v>
      </c>
      <c r="B57" s="130" t="s">
        <v>537</v>
      </c>
      <c r="C57" s="124"/>
      <c r="D57" s="124"/>
    </row>
    <row r="58" spans="1:4" ht="15">
      <c r="A58" s="27" t="s">
        <v>538</v>
      </c>
      <c r="B58" s="130" t="s">
        <v>539</v>
      </c>
      <c r="C58" s="124"/>
      <c r="D58" s="124"/>
    </row>
    <row r="59" spans="1:4" ht="15">
      <c r="A59" s="27" t="s">
        <v>542</v>
      </c>
      <c r="B59" s="130" t="s">
        <v>543</v>
      </c>
      <c r="C59" s="124"/>
      <c r="D59" s="124"/>
    </row>
    <row r="60" spans="1:4" ht="15">
      <c r="A60" s="13" t="s">
        <v>93</v>
      </c>
      <c r="B60" s="130" t="s">
        <v>544</v>
      </c>
      <c r="C60" s="124"/>
      <c r="D60" s="124"/>
    </row>
    <row r="61" spans="1:4" ht="15">
      <c r="A61" s="18" t="s">
        <v>545</v>
      </c>
      <c r="B61" s="130" t="s">
        <v>544</v>
      </c>
      <c r="C61" s="124"/>
      <c r="D61" s="124"/>
    </row>
    <row r="62" spans="1:4" ht="15">
      <c r="A62" s="99" t="s">
        <v>753</v>
      </c>
      <c r="B62" s="55" t="s">
        <v>546</v>
      </c>
      <c r="C62" s="124">
        <v>0</v>
      </c>
      <c r="D62" s="124">
        <v>0</v>
      </c>
    </row>
    <row r="63" spans="1:4" ht="15">
      <c r="A63" s="14" t="s">
        <v>547</v>
      </c>
      <c r="B63" s="177" t="s">
        <v>548</v>
      </c>
      <c r="C63" s="124"/>
      <c r="D63" s="124"/>
    </row>
    <row r="64" spans="1:4" ht="15">
      <c r="A64" s="15" t="s">
        <v>549</v>
      </c>
      <c r="B64" s="177" t="s">
        <v>550</v>
      </c>
      <c r="C64" s="124"/>
      <c r="D64" s="124"/>
    </row>
    <row r="65" spans="1:4" ht="15">
      <c r="A65" s="26" t="s">
        <v>551</v>
      </c>
      <c r="B65" s="177" t="s">
        <v>552</v>
      </c>
      <c r="C65" s="124"/>
      <c r="D65" s="124"/>
    </row>
    <row r="66" spans="1:4" ht="15">
      <c r="A66" s="26" t="s">
        <v>735</v>
      </c>
      <c r="B66" s="177" t="s">
        <v>553</v>
      </c>
      <c r="C66" s="124"/>
      <c r="D66" s="124"/>
    </row>
    <row r="67" spans="1:4" ht="15">
      <c r="A67" s="63" t="s">
        <v>392</v>
      </c>
      <c r="B67" s="63" t="s">
        <v>553</v>
      </c>
      <c r="C67" s="124"/>
      <c r="D67" s="124"/>
    </row>
    <row r="68" spans="1:4" ht="15">
      <c r="A68" s="63" t="s">
        <v>393</v>
      </c>
      <c r="B68" s="63" t="s">
        <v>553</v>
      </c>
      <c r="C68" s="124"/>
      <c r="D68" s="124"/>
    </row>
    <row r="69" spans="1:4" ht="15">
      <c r="A69" s="70" t="s">
        <v>394</v>
      </c>
      <c r="B69" s="70" t="s">
        <v>553</v>
      </c>
      <c r="C69" s="124"/>
      <c r="D69" s="124"/>
    </row>
    <row r="70" spans="1:4" ht="15">
      <c r="A70" s="54" t="s">
        <v>754</v>
      </c>
      <c r="B70" s="55" t="s">
        <v>554</v>
      </c>
      <c r="C70" s="124">
        <v>0</v>
      </c>
      <c r="D70" s="124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2" t="s">
        <v>117</v>
      </c>
      <c r="B1" s="92"/>
      <c r="C1" s="92"/>
      <c r="D1" s="92"/>
      <c r="E1" s="92"/>
      <c r="F1" s="92"/>
    </row>
    <row r="2" spans="1:6" ht="21" customHeight="1">
      <c r="A2" s="381" t="s">
        <v>162</v>
      </c>
      <c r="B2" s="388"/>
      <c r="C2" s="388"/>
      <c r="D2" s="388"/>
      <c r="E2" s="388"/>
      <c r="F2" s="383"/>
    </row>
    <row r="3" spans="1:6" ht="18.75" customHeight="1">
      <c r="A3" s="384" t="s">
        <v>802</v>
      </c>
      <c r="B3" s="382"/>
      <c r="C3" s="382"/>
      <c r="D3" s="382"/>
      <c r="E3" s="382"/>
      <c r="F3" s="383"/>
    </row>
    <row r="4" ht="18">
      <c r="A4" s="58"/>
    </row>
    <row r="5" ht="15">
      <c r="A5" s="3" t="s">
        <v>161</v>
      </c>
    </row>
    <row r="6" spans="1:6" ht="25.5">
      <c r="A6" s="1" t="s">
        <v>206</v>
      </c>
      <c r="B6" s="2" t="s">
        <v>207</v>
      </c>
      <c r="C6" s="78" t="s">
        <v>160</v>
      </c>
      <c r="D6" s="78" t="s">
        <v>159</v>
      </c>
      <c r="E6" s="78" t="s">
        <v>158</v>
      </c>
      <c r="F6" s="103" t="s">
        <v>179</v>
      </c>
    </row>
    <row r="7" spans="1:6" ht="15">
      <c r="A7" s="34" t="s">
        <v>208</v>
      </c>
      <c r="B7" s="35" t="s">
        <v>209</v>
      </c>
      <c r="C7" s="48"/>
      <c r="D7" s="48"/>
      <c r="E7" s="48"/>
      <c r="F7" s="33"/>
    </row>
    <row r="8" spans="1:6" ht="15">
      <c r="A8" s="34" t="s">
        <v>210</v>
      </c>
      <c r="B8" s="36" t="s">
        <v>211</v>
      </c>
      <c r="C8" s="48"/>
      <c r="D8" s="48"/>
      <c r="E8" s="48"/>
      <c r="F8" s="33"/>
    </row>
    <row r="9" spans="1:6" ht="15">
      <c r="A9" s="34" t="s">
        <v>212</v>
      </c>
      <c r="B9" s="36" t="s">
        <v>213</v>
      </c>
      <c r="C9" s="48"/>
      <c r="D9" s="48"/>
      <c r="E9" s="48"/>
      <c r="F9" s="33"/>
    </row>
    <row r="10" spans="1:6" ht="15">
      <c r="A10" s="37" t="s">
        <v>216</v>
      </c>
      <c r="B10" s="36" t="s">
        <v>217</v>
      </c>
      <c r="C10" s="48"/>
      <c r="D10" s="48"/>
      <c r="E10" s="48"/>
      <c r="F10" s="33"/>
    </row>
    <row r="11" spans="1:6" ht="15">
      <c r="A11" s="37" t="s">
        <v>218</v>
      </c>
      <c r="B11" s="36" t="s">
        <v>219</v>
      </c>
      <c r="C11" s="48"/>
      <c r="D11" s="48"/>
      <c r="E11" s="48"/>
      <c r="F11" s="33"/>
    </row>
    <row r="12" spans="1:6" ht="15">
      <c r="A12" s="37" t="s">
        <v>220</v>
      </c>
      <c r="B12" s="36" t="s">
        <v>221</v>
      </c>
      <c r="C12" s="48"/>
      <c r="D12" s="48"/>
      <c r="E12" s="48"/>
      <c r="F12" s="33"/>
    </row>
    <row r="13" spans="1:6" ht="15">
      <c r="A13" s="37" t="s">
        <v>222</v>
      </c>
      <c r="B13" s="36" t="s">
        <v>223</v>
      </c>
      <c r="C13" s="48"/>
      <c r="D13" s="48"/>
      <c r="E13" s="48"/>
      <c r="F13" s="33"/>
    </row>
    <row r="14" spans="1:6" ht="15">
      <c r="A14" s="37" t="s">
        <v>224</v>
      </c>
      <c r="B14" s="36" t="s">
        <v>225</v>
      </c>
      <c r="C14" s="48"/>
      <c r="D14" s="48"/>
      <c r="E14" s="48"/>
      <c r="F14" s="33"/>
    </row>
    <row r="15" spans="1:6" ht="15">
      <c r="A15" s="4" t="s">
        <v>226</v>
      </c>
      <c r="B15" s="36" t="s">
        <v>227</v>
      </c>
      <c r="C15" s="48"/>
      <c r="D15" s="48"/>
      <c r="E15" s="48"/>
      <c r="F15" s="33"/>
    </row>
    <row r="16" spans="1:6" ht="15">
      <c r="A16" s="4" t="s">
        <v>228</v>
      </c>
      <c r="B16" s="36" t="s">
        <v>229</v>
      </c>
      <c r="C16" s="48"/>
      <c r="D16" s="48"/>
      <c r="E16" s="48"/>
      <c r="F16" s="33"/>
    </row>
    <row r="17" spans="1:6" ht="15">
      <c r="A17" s="4" t="s">
        <v>230</v>
      </c>
      <c r="B17" s="36" t="s">
        <v>231</v>
      </c>
      <c r="C17" s="48"/>
      <c r="D17" s="48"/>
      <c r="E17" s="48"/>
      <c r="F17" s="33"/>
    </row>
    <row r="18" spans="1:6" ht="15">
      <c r="A18" s="4" t="s">
        <v>232</v>
      </c>
      <c r="B18" s="36" t="s">
        <v>233</v>
      </c>
      <c r="C18" s="48"/>
      <c r="D18" s="48"/>
      <c r="E18" s="48"/>
      <c r="F18" s="33"/>
    </row>
    <row r="19" spans="1:6" ht="15">
      <c r="A19" s="4" t="s">
        <v>661</v>
      </c>
      <c r="B19" s="36" t="s">
        <v>234</v>
      </c>
      <c r="C19" s="48"/>
      <c r="D19" s="48"/>
      <c r="E19" s="48"/>
      <c r="F19" s="33"/>
    </row>
    <row r="20" spans="1:6" ht="15">
      <c r="A20" s="38" t="s">
        <v>559</v>
      </c>
      <c r="B20" s="39" t="s">
        <v>236</v>
      </c>
      <c r="C20" s="48"/>
      <c r="D20" s="48"/>
      <c r="E20" s="48"/>
      <c r="F20" s="33"/>
    </row>
    <row r="21" spans="1:6" ht="15">
      <c r="A21" s="4" t="s">
        <v>237</v>
      </c>
      <c r="B21" s="36" t="s">
        <v>238</v>
      </c>
      <c r="C21" s="48"/>
      <c r="D21" s="48"/>
      <c r="E21" s="48"/>
      <c r="F21" s="33"/>
    </row>
    <row r="22" spans="1:6" ht="15">
      <c r="A22" s="4" t="s">
        <v>239</v>
      </c>
      <c r="B22" s="36" t="s">
        <v>240</v>
      </c>
      <c r="C22" s="48"/>
      <c r="D22" s="48"/>
      <c r="E22" s="48"/>
      <c r="F22" s="33"/>
    </row>
    <row r="23" spans="1:6" ht="15">
      <c r="A23" s="5" t="s">
        <v>241</v>
      </c>
      <c r="B23" s="36" t="s">
        <v>242</v>
      </c>
      <c r="C23" s="48"/>
      <c r="D23" s="48"/>
      <c r="E23" s="48"/>
      <c r="F23" s="33"/>
    </row>
    <row r="24" spans="1:6" ht="15">
      <c r="A24" s="8" t="s">
        <v>560</v>
      </c>
      <c r="B24" s="39" t="s">
        <v>243</v>
      </c>
      <c r="C24" s="48"/>
      <c r="D24" s="48"/>
      <c r="E24" s="48"/>
      <c r="F24" s="33"/>
    </row>
    <row r="25" spans="1:6" ht="15">
      <c r="A25" s="61" t="s">
        <v>691</v>
      </c>
      <c r="B25" s="62" t="s">
        <v>244</v>
      </c>
      <c r="C25" s="48"/>
      <c r="D25" s="48"/>
      <c r="E25" s="48"/>
      <c r="F25" s="33"/>
    </row>
    <row r="26" spans="1:6" ht="15">
      <c r="A26" s="45" t="s">
        <v>662</v>
      </c>
      <c r="B26" s="62" t="s">
        <v>245</v>
      </c>
      <c r="C26" s="48"/>
      <c r="D26" s="48"/>
      <c r="E26" s="48"/>
      <c r="F26" s="33"/>
    </row>
    <row r="27" spans="1:6" ht="15">
      <c r="A27" s="4" t="s">
        <v>246</v>
      </c>
      <c r="B27" s="36" t="s">
        <v>247</v>
      </c>
      <c r="C27" s="48"/>
      <c r="D27" s="48"/>
      <c r="E27" s="48"/>
      <c r="F27" s="33"/>
    </row>
    <row r="28" spans="1:6" ht="15">
      <c r="A28" s="4" t="s">
        <v>248</v>
      </c>
      <c r="B28" s="36" t="s">
        <v>249</v>
      </c>
      <c r="C28" s="48"/>
      <c r="D28" s="48"/>
      <c r="E28" s="48"/>
      <c r="F28" s="33"/>
    </row>
    <row r="29" spans="1:6" ht="15">
      <c r="A29" s="4" t="s">
        <v>250</v>
      </c>
      <c r="B29" s="36" t="s">
        <v>251</v>
      </c>
      <c r="C29" s="48"/>
      <c r="D29" s="48"/>
      <c r="E29" s="48"/>
      <c r="F29" s="33"/>
    </row>
    <row r="30" spans="1:6" ht="15">
      <c r="A30" s="8" t="s">
        <v>570</v>
      </c>
      <c r="B30" s="39" t="s">
        <v>252</v>
      </c>
      <c r="C30" s="48"/>
      <c r="D30" s="48"/>
      <c r="E30" s="48"/>
      <c r="F30" s="33"/>
    </row>
    <row r="31" spans="1:6" ht="15">
      <c r="A31" s="4" t="s">
        <v>253</v>
      </c>
      <c r="B31" s="36" t="s">
        <v>254</v>
      </c>
      <c r="C31" s="48"/>
      <c r="D31" s="48"/>
      <c r="E31" s="48"/>
      <c r="F31" s="33"/>
    </row>
    <row r="32" spans="1:6" ht="15">
      <c r="A32" s="4" t="s">
        <v>255</v>
      </c>
      <c r="B32" s="36" t="s">
        <v>256</v>
      </c>
      <c r="C32" s="48"/>
      <c r="D32" s="48"/>
      <c r="E32" s="48"/>
      <c r="F32" s="33"/>
    </row>
    <row r="33" spans="1:6" ht="15" customHeight="1">
      <c r="A33" s="8" t="s">
        <v>692</v>
      </c>
      <c r="B33" s="39" t="s">
        <v>257</v>
      </c>
      <c r="C33" s="48"/>
      <c r="D33" s="48"/>
      <c r="E33" s="48"/>
      <c r="F33" s="33"/>
    </row>
    <row r="34" spans="1:6" ht="15">
      <c r="A34" s="4" t="s">
        <v>258</v>
      </c>
      <c r="B34" s="36" t="s">
        <v>259</v>
      </c>
      <c r="C34" s="48"/>
      <c r="D34" s="48"/>
      <c r="E34" s="48"/>
      <c r="F34" s="33"/>
    </row>
    <row r="35" spans="1:6" ht="15">
      <c r="A35" s="4" t="s">
        <v>260</v>
      </c>
      <c r="B35" s="36" t="s">
        <v>261</v>
      </c>
      <c r="C35" s="48"/>
      <c r="D35" s="48"/>
      <c r="E35" s="48"/>
      <c r="F35" s="33"/>
    </row>
    <row r="36" spans="1:6" ht="15">
      <c r="A36" s="4" t="s">
        <v>663</v>
      </c>
      <c r="B36" s="36" t="s">
        <v>262</v>
      </c>
      <c r="C36" s="48"/>
      <c r="D36" s="48"/>
      <c r="E36" s="48"/>
      <c r="F36" s="33"/>
    </row>
    <row r="37" spans="1:6" ht="15">
      <c r="A37" s="4" t="s">
        <v>264</v>
      </c>
      <c r="B37" s="36" t="s">
        <v>265</v>
      </c>
      <c r="C37" s="48"/>
      <c r="D37" s="48"/>
      <c r="E37" s="48"/>
      <c r="F37" s="33"/>
    </row>
    <row r="38" spans="1:6" ht="15">
      <c r="A38" s="12" t="s">
        <v>664</v>
      </c>
      <c r="B38" s="36" t="s">
        <v>266</v>
      </c>
      <c r="C38" s="48"/>
      <c r="D38" s="48"/>
      <c r="E38" s="48"/>
      <c r="F38" s="33"/>
    </row>
    <row r="39" spans="1:6" ht="15">
      <c r="A39" s="5" t="s">
        <v>268</v>
      </c>
      <c r="B39" s="36" t="s">
        <v>269</v>
      </c>
      <c r="C39" s="48"/>
      <c r="D39" s="48"/>
      <c r="E39" s="48"/>
      <c r="F39" s="33"/>
    </row>
    <row r="40" spans="1:6" ht="15">
      <c r="A40" s="4" t="s">
        <v>665</v>
      </c>
      <c r="B40" s="36" t="s">
        <v>270</v>
      </c>
      <c r="C40" s="48"/>
      <c r="D40" s="48"/>
      <c r="E40" s="48"/>
      <c r="F40" s="33"/>
    </row>
    <row r="41" spans="1:6" ht="15">
      <c r="A41" s="8" t="s">
        <v>575</v>
      </c>
      <c r="B41" s="39" t="s">
        <v>272</v>
      </c>
      <c r="C41" s="48"/>
      <c r="D41" s="48"/>
      <c r="E41" s="48"/>
      <c r="F41" s="33"/>
    </row>
    <row r="42" spans="1:6" ht="15">
      <c r="A42" s="4" t="s">
        <v>273</v>
      </c>
      <c r="B42" s="36" t="s">
        <v>274</v>
      </c>
      <c r="C42" s="48"/>
      <c r="D42" s="48"/>
      <c r="E42" s="48"/>
      <c r="F42" s="33"/>
    </row>
    <row r="43" spans="1:6" ht="15">
      <c r="A43" s="4" t="s">
        <v>275</v>
      </c>
      <c r="B43" s="36" t="s">
        <v>276</v>
      </c>
      <c r="C43" s="48"/>
      <c r="D43" s="48"/>
      <c r="E43" s="48"/>
      <c r="F43" s="33"/>
    </row>
    <row r="44" spans="1:6" ht="15">
      <c r="A44" s="8" t="s">
        <v>576</v>
      </c>
      <c r="B44" s="39" t="s">
        <v>277</v>
      </c>
      <c r="C44" s="48"/>
      <c r="D44" s="48"/>
      <c r="E44" s="48"/>
      <c r="F44" s="33"/>
    </row>
    <row r="45" spans="1:6" ht="15">
      <c r="A45" s="4" t="s">
        <v>278</v>
      </c>
      <c r="B45" s="36" t="s">
        <v>279</v>
      </c>
      <c r="C45" s="48"/>
      <c r="D45" s="48"/>
      <c r="E45" s="48"/>
      <c r="F45" s="33"/>
    </row>
    <row r="46" spans="1:6" ht="15">
      <c r="A46" s="4" t="s">
        <v>280</v>
      </c>
      <c r="B46" s="36" t="s">
        <v>281</v>
      </c>
      <c r="C46" s="48"/>
      <c r="D46" s="48"/>
      <c r="E46" s="48"/>
      <c r="F46" s="33"/>
    </row>
    <row r="47" spans="1:6" ht="15">
      <c r="A47" s="4" t="s">
        <v>666</v>
      </c>
      <c r="B47" s="36" t="s">
        <v>282</v>
      </c>
      <c r="C47" s="48"/>
      <c r="D47" s="48"/>
      <c r="E47" s="48"/>
      <c r="F47" s="33"/>
    </row>
    <row r="48" spans="1:6" ht="15">
      <c r="A48" s="4" t="s">
        <v>667</v>
      </c>
      <c r="B48" s="36" t="s">
        <v>284</v>
      </c>
      <c r="C48" s="48"/>
      <c r="D48" s="48"/>
      <c r="E48" s="48"/>
      <c r="F48" s="33"/>
    </row>
    <row r="49" spans="1:6" ht="15">
      <c r="A49" s="4" t="s">
        <v>288</v>
      </c>
      <c r="B49" s="36" t="s">
        <v>289</v>
      </c>
      <c r="C49" s="48"/>
      <c r="D49" s="48"/>
      <c r="E49" s="48"/>
      <c r="F49" s="33"/>
    </row>
    <row r="50" spans="1:6" ht="15">
      <c r="A50" s="8" t="s">
        <v>579</v>
      </c>
      <c r="B50" s="39" t="s">
        <v>290</v>
      </c>
      <c r="C50" s="48"/>
      <c r="D50" s="48"/>
      <c r="E50" s="48"/>
      <c r="F50" s="33"/>
    </row>
    <row r="51" spans="1:6" ht="15">
      <c r="A51" s="45" t="s">
        <v>580</v>
      </c>
      <c r="B51" s="62" t="s">
        <v>291</v>
      </c>
      <c r="C51" s="48"/>
      <c r="D51" s="48"/>
      <c r="E51" s="48"/>
      <c r="F51" s="33"/>
    </row>
    <row r="52" spans="1:6" ht="15">
      <c r="A52" s="15" t="s">
        <v>292</v>
      </c>
      <c r="B52" s="36" t="s">
        <v>293</v>
      </c>
      <c r="C52" s="48"/>
      <c r="D52" s="48"/>
      <c r="E52" s="48"/>
      <c r="F52" s="33"/>
    </row>
    <row r="53" spans="1:6" ht="15">
      <c r="A53" s="15" t="s">
        <v>597</v>
      </c>
      <c r="B53" s="36" t="s">
        <v>294</v>
      </c>
      <c r="C53" s="48"/>
      <c r="D53" s="48"/>
      <c r="E53" s="48"/>
      <c r="F53" s="33"/>
    </row>
    <row r="54" spans="1:6" ht="15">
      <c r="A54" s="20" t="s">
        <v>668</v>
      </c>
      <c r="B54" s="36" t="s">
        <v>295</v>
      </c>
      <c r="C54" s="48"/>
      <c r="D54" s="48"/>
      <c r="E54" s="48"/>
      <c r="F54" s="33"/>
    </row>
    <row r="55" spans="1:6" ht="15">
      <c r="A55" s="20" t="s">
        <v>669</v>
      </c>
      <c r="B55" s="36" t="s">
        <v>296</v>
      </c>
      <c r="C55" s="48"/>
      <c r="D55" s="48"/>
      <c r="E55" s="48"/>
      <c r="F55" s="33"/>
    </row>
    <row r="56" spans="1:6" ht="15">
      <c r="A56" s="20" t="s">
        <v>670</v>
      </c>
      <c r="B56" s="36" t="s">
        <v>297</v>
      </c>
      <c r="C56" s="48"/>
      <c r="D56" s="48"/>
      <c r="E56" s="48"/>
      <c r="F56" s="33"/>
    </row>
    <row r="57" spans="1:6" ht="15">
      <c r="A57" s="15" t="s">
        <v>671</v>
      </c>
      <c r="B57" s="36" t="s">
        <v>298</v>
      </c>
      <c r="C57" s="48"/>
      <c r="D57" s="48"/>
      <c r="E57" s="48"/>
      <c r="F57" s="33"/>
    </row>
    <row r="58" spans="1:6" ht="15">
      <c r="A58" s="15" t="s">
        <v>672</v>
      </c>
      <c r="B58" s="36" t="s">
        <v>299</v>
      </c>
      <c r="C58" s="48"/>
      <c r="D58" s="48"/>
      <c r="E58" s="48"/>
      <c r="F58" s="33"/>
    </row>
    <row r="59" spans="1:6" ht="15">
      <c r="A59" s="15" t="s">
        <v>673</v>
      </c>
      <c r="B59" s="36" t="s">
        <v>300</v>
      </c>
      <c r="C59" s="48"/>
      <c r="D59" s="48"/>
      <c r="E59" s="48"/>
      <c r="F59" s="33"/>
    </row>
    <row r="60" spans="1:6" ht="15">
      <c r="A60" s="59" t="s">
        <v>630</v>
      </c>
      <c r="B60" s="62" t="s">
        <v>301</v>
      </c>
      <c r="C60" s="48"/>
      <c r="D60" s="48"/>
      <c r="E60" s="48"/>
      <c r="F60" s="33"/>
    </row>
    <row r="61" spans="1:6" ht="15">
      <c r="A61" s="14" t="s">
        <v>674</v>
      </c>
      <c r="B61" s="36" t="s">
        <v>302</v>
      </c>
      <c r="C61" s="48"/>
      <c r="D61" s="48"/>
      <c r="E61" s="48"/>
      <c r="F61" s="33"/>
    </row>
    <row r="62" spans="1:6" ht="15">
      <c r="A62" s="14" t="s">
        <v>304</v>
      </c>
      <c r="B62" s="36" t="s">
        <v>305</v>
      </c>
      <c r="C62" s="48"/>
      <c r="D62" s="48"/>
      <c r="E62" s="48"/>
      <c r="F62" s="33"/>
    </row>
    <row r="63" spans="1:6" ht="15">
      <c r="A63" s="14" t="s">
        <v>306</v>
      </c>
      <c r="B63" s="36" t="s">
        <v>307</v>
      </c>
      <c r="C63" s="48"/>
      <c r="D63" s="48"/>
      <c r="E63" s="48"/>
      <c r="F63" s="33"/>
    </row>
    <row r="64" spans="1:6" ht="15">
      <c r="A64" s="14" t="s">
        <v>632</v>
      </c>
      <c r="B64" s="36" t="s">
        <v>308</v>
      </c>
      <c r="C64" s="48"/>
      <c r="D64" s="48"/>
      <c r="E64" s="48"/>
      <c r="F64" s="33"/>
    </row>
    <row r="65" spans="1:6" ht="15">
      <c r="A65" s="14" t="s">
        <v>675</v>
      </c>
      <c r="B65" s="36" t="s">
        <v>309</v>
      </c>
      <c r="C65" s="48"/>
      <c r="D65" s="48"/>
      <c r="E65" s="48"/>
      <c r="F65" s="33"/>
    </row>
    <row r="66" spans="1:6" ht="15">
      <c r="A66" s="14" t="s">
        <v>634</v>
      </c>
      <c r="B66" s="36" t="s">
        <v>310</v>
      </c>
      <c r="C66" s="48"/>
      <c r="D66" s="48"/>
      <c r="E66" s="48"/>
      <c r="F66" s="33"/>
    </row>
    <row r="67" spans="1:6" ht="15">
      <c r="A67" s="14" t="s">
        <v>676</v>
      </c>
      <c r="B67" s="36" t="s">
        <v>311</v>
      </c>
      <c r="C67" s="48"/>
      <c r="D67" s="48"/>
      <c r="E67" s="48"/>
      <c r="F67" s="33"/>
    </row>
    <row r="68" spans="1:6" ht="15">
      <c r="A68" s="14" t="s">
        <v>677</v>
      </c>
      <c r="B68" s="36" t="s">
        <v>313</v>
      </c>
      <c r="C68" s="48"/>
      <c r="D68" s="48"/>
      <c r="E68" s="48"/>
      <c r="F68" s="33"/>
    </row>
    <row r="69" spans="1:6" ht="15">
      <c r="A69" s="14" t="s">
        <v>314</v>
      </c>
      <c r="B69" s="36" t="s">
        <v>315</v>
      </c>
      <c r="C69" s="48"/>
      <c r="D69" s="48"/>
      <c r="E69" s="48"/>
      <c r="F69" s="33"/>
    </row>
    <row r="70" spans="1:6" ht="15">
      <c r="A70" s="26" t="s">
        <v>316</v>
      </c>
      <c r="B70" s="36" t="s">
        <v>317</v>
      </c>
      <c r="C70" s="48"/>
      <c r="D70" s="48"/>
      <c r="E70" s="48"/>
      <c r="F70" s="33"/>
    </row>
    <row r="71" spans="1:6" ht="15">
      <c r="A71" s="14" t="s">
        <v>678</v>
      </c>
      <c r="B71" s="36" t="s">
        <v>318</v>
      </c>
      <c r="C71" s="48"/>
      <c r="D71" s="48"/>
      <c r="E71" s="48"/>
      <c r="F71" s="33"/>
    </row>
    <row r="72" spans="1:6" ht="15">
      <c r="A72" s="26" t="s">
        <v>80</v>
      </c>
      <c r="B72" s="36" t="s">
        <v>319</v>
      </c>
      <c r="C72" s="48"/>
      <c r="D72" s="48"/>
      <c r="E72" s="48"/>
      <c r="F72" s="33"/>
    </row>
    <row r="73" spans="1:6" ht="15">
      <c r="A73" s="26" t="s">
        <v>81</v>
      </c>
      <c r="B73" s="36" t="s">
        <v>319</v>
      </c>
      <c r="C73" s="48"/>
      <c r="D73" s="48"/>
      <c r="E73" s="48"/>
      <c r="F73" s="33"/>
    </row>
    <row r="74" spans="1:6" ht="15">
      <c r="A74" s="59" t="s">
        <v>638</v>
      </c>
      <c r="B74" s="62" t="s">
        <v>320</v>
      </c>
      <c r="C74" s="48"/>
      <c r="D74" s="48"/>
      <c r="E74" s="48"/>
      <c r="F74" s="33"/>
    </row>
    <row r="75" spans="1:6" ht="15.75">
      <c r="A75" s="76" t="s">
        <v>163</v>
      </c>
      <c r="B75" s="62"/>
      <c r="C75" s="48"/>
      <c r="D75" s="48"/>
      <c r="E75" s="48"/>
      <c r="F75" s="33"/>
    </row>
    <row r="76" spans="1:6" ht="15">
      <c r="A76" s="40" t="s">
        <v>321</v>
      </c>
      <c r="B76" s="36" t="s">
        <v>322</v>
      </c>
      <c r="C76" s="48"/>
      <c r="D76" s="48"/>
      <c r="E76" s="48"/>
      <c r="F76" s="33"/>
    </row>
    <row r="77" spans="1:6" ht="15">
      <c r="A77" s="40" t="s">
        <v>679</v>
      </c>
      <c r="B77" s="36" t="s">
        <v>323</v>
      </c>
      <c r="C77" s="48"/>
      <c r="D77" s="48"/>
      <c r="E77" s="48"/>
      <c r="F77" s="33"/>
    </row>
    <row r="78" spans="1:6" ht="15">
      <c r="A78" s="40" t="s">
        <v>325</v>
      </c>
      <c r="B78" s="36" t="s">
        <v>326</v>
      </c>
      <c r="C78" s="48"/>
      <c r="D78" s="48"/>
      <c r="E78" s="48"/>
      <c r="F78" s="33"/>
    </row>
    <row r="79" spans="1:6" ht="15">
      <c r="A79" s="40" t="s">
        <v>327</v>
      </c>
      <c r="B79" s="36" t="s">
        <v>328</v>
      </c>
      <c r="C79" s="48"/>
      <c r="D79" s="48"/>
      <c r="E79" s="48"/>
      <c r="F79" s="33"/>
    </row>
    <row r="80" spans="1:6" ht="15">
      <c r="A80" s="5" t="s">
        <v>329</v>
      </c>
      <c r="B80" s="36" t="s">
        <v>330</v>
      </c>
      <c r="C80" s="48"/>
      <c r="D80" s="48"/>
      <c r="E80" s="48"/>
      <c r="F80" s="33"/>
    </row>
    <row r="81" spans="1:6" ht="15">
      <c r="A81" s="5" t="s">
        <v>331</v>
      </c>
      <c r="B81" s="36" t="s">
        <v>332</v>
      </c>
      <c r="C81" s="48"/>
      <c r="D81" s="48"/>
      <c r="E81" s="48"/>
      <c r="F81" s="33"/>
    </row>
    <row r="82" spans="1:6" ht="15">
      <c r="A82" s="5" t="s">
        <v>333</v>
      </c>
      <c r="B82" s="36" t="s">
        <v>334</v>
      </c>
      <c r="C82" s="48"/>
      <c r="D82" s="48"/>
      <c r="E82" s="48"/>
      <c r="F82" s="33"/>
    </row>
    <row r="83" spans="1:6" ht="15">
      <c r="A83" s="60" t="s">
        <v>640</v>
      </c>
      <c r="B83" s="62" t="s">
        <v>335</v>
      </c>
      <c r="C83" s="48"/>
      <c r="D83" s="48"/>
      <c r="E83" s="48"/>
      <c r="F83" s="33"/>
    </row>
    <row r="84" spans="1:6" ht="15">
      <c r="A84" s="15" t="s">
        <v>336</v>
      </c>
      <c r="B84" s="36" t="s">
        <v>337</v>
      </c>
      <c r="C84" s="48"/>
      <c r="D84" s="48"/>
      <c r="E84" s="48"/>
      <c r="F84" s="33"/>
    </row>
    <row r="85" spans="1:6" ht="15">
      <c r="A85" s="15" t="s">
        <v>338</v>
      </c>
      <c r="B85" s="36" t="s">
        <v>339</v>
      </c>
      <c r="C85" s="48"/>
      <c r="D85" s="48"/>
      <c r="E85" s="48"/>
      <c r="F85" s="33"/>
    </row>
    <row r="86" spans="1:6" ht="15">
      <c r="A86" s="15" t="s">
        <v>340</v>
      </c>
      <c r="B86" s="36" t="s">
        <v>341</v>
      </c>
      <c r="C86" s="48"/>
      <c r="D86" s="48"/>
      <c r="E86" s="48"/>
      <c r="F86" s="33"/>
    </row>
    <row r="87" spans="1:6" ht="15">
      <c r="A87" s="15" t="s">
        <v>342</v>
      </c>
      <c r="B87" s="36" t="s">
        <v>343</v>
      </c>
      <c r="C87" s="48"/>
      <c r="D87" s="48"/>
      <c r="E87" s="48"/>
      <c r="F87" s="33"/>
    </row>
    <row r="88" spans="1:6" ht="15">
      <c r="A88" s="59" t="s">
        <v>641</v>
      </c>
      <c r="B88" s="62" t="s">
        <v>344</v>
      </c>
      <c r="C88" s="48"/>
      <c r="D88" s="48"/>
      <c r="E88" s="48"/>
      <c r="F88" s="33"/>
    </row>
    <row r="89" spans="1:6" ht="15">
      <c r="A89" s="15" t="s">
        <v>345</v>
      </c>
      <c r="B89" s="36" t="s">
        <v>346</v>
      </c>
      <c r="C89" s="48"/>
      <c r="D89" s="48"/>
      <c r="E89" s="48"/>
      <c r="F89" s="33"/>
    </row>
    <row r="90" spans="1:6" ht="15">
      <c r="A90" s="15" t="s">
        <v>680</v>
      </c>
      <c r="B90" s="36" t="s">
        <v>347</v>
      </c>
      <c r="C90" s="48"/>
      <c r="D90" s="48"/>
      <c r="E90" s="48"/>
      <c r="F90" s="33"/>
    </row>
    <row r="91" spans="1:6" ht="15">
      <c r="A91" s="15" t="s">
        <v>681</v>
      </c>
      <c r="B91" s="36" t="s">
        <v>348</v>
      </c>
      <c r="C91" s="48"/>
      <c r="D91" s="48"/>
      <c r="E91" s="48"/>
      <c r="F91" s="33"/>
    </row>
    <row r="92" spans="1:6" ht="15">
      <c r="A92" s="15" t="s">
        <v>682</v>
      </c>
      <c r="B92" s="36" t="s">
        <v>349</v>
      </c>
      <c r="C92" s="48"/>
      <c r="D92" s="48"/>
      <c r="E92" s="48"/>
      <c r="F92" s="33"/>
    </row>
    <row r="93" spans="1:6" ht="15">
      <c r="A93" s="15" t="s">
        <v>683</v>
      </c>
      <c r="B93" s="36" t="s">
        <v>350</v>
      </c>
      <c r="C93" s="48"/>
      <c r="D93" s="48"/>
      <c r="E93" s="48"/>
      <c r="F93" s="33"/>
    </row>
    <row r="94" spans="1:6" ht="15">
      <c r="A94" s="15" t="s">
        <v>684</v>
      </c>
      <c r="B94" s="36" t="s">
        <v>351</v>
      </c>
      <c r="C94" s="48"/>
      <c r="D94" s="48"/>
      <c r="E94" s="48"/>
      <c r="F94" s="33"/>
    </row>
    <row r="95" spans="1:6" ht="15">
      <c r="A95" s="15" t="s">
        <v>352</v>
      </c>
      <c r="B95" s="36" t="s">
        <v>353</v>
      </c>
      <c r="C95" s="48"/>
      <c r="D95" s="48"/>
      <c r="E95" s="48"/>
      <c r="F95" s="33"/>
    </row>
    <row r="96" spans="1:6" ht="15">
      <c r="A96" s="15" t="s">
        <v>685</v>
      </c>
      <c r="B96" s="36" t="s">
        <v>354</v>
      </c>
      <c r="C96" s="48"/>
      <c r="D96" s="48"/>
      <c r="E96" s="48"/>
      <c r="F96" s="33"/>
    </row>
    <row r="97" spans="1:6" ht="15">
      <c r="A97" s="59" t="s">
        <v>642</v>
      </c>
      <c r="B97" s="62" t="s">
        <v>355</v>
      </c>
      <c r="C97" s="48"/>
      <c r="D97" s="48"/>
      <c r="E97" s="48"/>
      <c r="F97" s="33"/>
    </row>
    <row r="98" spans="1:6" ht="15.75">
      <c r="A98" s="76" t="s">
        <v>164</v>
      </c>
      <c r="B98" s="62"/>
      <c r="C98" s="48"/>
      <c r="D98" s="48"/>
      <c r="E98" s="48"/>
      <c r="F98" s="33"/>
    </row>
    <row r="99" spans="1:6" ht="15.75">
      <c r="A99" s="41" t="s">
        <v>693</v>
      </c>
      <c r="B99" s="42" t="s">
        <v>356</v>
      </c>
      <c r="C99" s="48"/>
      <c r="D99" s="48"/>
      <c r="E99" s="48"/>
      <c r="F99" s="33"/>
    </row>
    <row r="100" spans="1:25" ht="15">
      <c r="A100" s="15" t="s">
        <v>686</v>
      </c>
      <c r="B100" s="4" t="s">
        <v>357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360</v>
      </c>
      <c r="B101" s="4" t="s">
        <v>361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687</v>
      </c>
      <c r="B102" s="4" t="s">
        <v>362</v>
      </c>
      <c r="C102" s="15"/>
      <c r="D102" s="15"/>
      <c r="E102" s="15"/>
      <c r="F102" s="104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649</v>
      </c>
      <c r="B103" s="8" t="s">
        <v>364</v>
      </c>
      <c r="C103" s="18"/>
      <c r="D103" s="18"/>
      <c r="E103" s="18"/>
      <c r="F103" s="105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688</v>
      </c>
      <c r="B104" s="4" t="s">
        <v>365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655</v>
      </c>
      <c r="B105" s="4" t="s">
        <v>368</v>
      </c>
      <c r="C105" s="43"/>
      <c r="D105" s="43"/>
      <c r="E105" s="43"/>
      <c r="F105" s="106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369</v>
      </c>
      <c r="B106" s="4" t="s">
        <v>370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689</v>
      </c>
      <c r="B107" s="4" t="s">
        <v>371</v>
      </c>
      <c r="C107" s="15"/>
      <c r="D107" s="15"/>
      <c r="E107" s="15"/>
      <c r="F107" s="104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652</v>
      </c>
      <c r="B108" s="8" t="s">
        <v>372</v>
      </c>
      <c r="C108" s="16"/>
      <c r="D108" s="16"/>
      <c r="E108" s="16"/>
      <c r="F108" s="107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373</v>
      </c>
      <c r="B109" s="4" t="s">
        <v>374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375</v>
      </c>
      <c r="B110" s="4" t="s">
        <v>376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377</v>
      </c>
      <c r="B111" s="8" t="s">
        <v>378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379</v>
      </c>
      <c r="B112" s="4" t="s">
        <v>380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381</v>
      </c>
      <c r="B113" s="4" t="s">
        <v>382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383</v>
      </c>
      <c r="B114" s="4" t="s">
        <v>384</v>
      </c>
      <c r="C114" s="43"/>
      <c r="D114" s="43"/>
      <c r="E114" s="43"/>
      <c r="F114" s="106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653</v>
      </c>
      <c r="B115" s="45" t="s">
        <v>385</v>
      </c>
      <c r="C115" s="16"/>
      <c r="D115" s="16"/>
      <c r="E115" s="16"/>
      <c r="F115" s="107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386</v>
      </c>
      <c r="B116" s="4" t="s">
        <v>387</v>
      </c>
      <c r="C116" s="43"/>
      <c r="D116" s="43"/>
      <c r="E116" s="43"/>
      <c r="F116" s="106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388</v>
      </c>
      <c r="B117" s="4" t="s">
        <v>389</v>
      </c>
      <c r="C117" s="15"/>
      <c r="D117" s="15"/>
      <c r="E117" s="15"/>
      <c r="F117" s="104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690</v>
      </c>
      <c r="B118" s="4" t="s">
        <v>390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658</v>
      </c>
      <c r="B119" s="4" t="s">
        <v>391</v>
      </c>
      <c r="C119" s="43"/>
      <c r="D119" s="43"/>
      <c r="E119" s="43"/>
      <c r="F119" s="106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659</v>
      </c>
      <c r="B120" s="45" t="s">
        <v>395</v>
      </c>
      <c r="C120" s="16"/>
      <c r="D120" s="16"/>
      <c r="E120" s="16"/>
      <c r="F120" s="107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396</v>
      </c>
      <c r="B121" s="4" t="s">
        <v>397</v>
      </c>
      <c r="C121" s="15"/>
      <c r="D121" s="15"/>
      <c r="E121" s="15"/>
      <c r="F121" s="104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700</v>
      </c>
      <c r="B122" s="47" t="s">
        <v>398</v>
      </c>
      <c r="C122" s="16"/>
      <c r="D122" s="16"/>
      <c r="E122" s="16"/>
      <c r="F122" s="107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1" t="s">
        <v>736</v>
      </c>
      <c r="B123" s="52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81" t="s">
        <v>162</v>
      </c>
      <c r="B1" s="382"/>
      <c r="C1" s="382"/>
      <c r="D1" s="382"/>
      <c r="E1" s="382"/>
      <c r="F1" s="383"/>
    </row>
    <row r="2" spans="1:6" ht="21.75" customHeight="1">
      <c r="A2" s="384" t="s">
        <v>802</v>
      </c>
      <c r="B2" s="382"/>
      <c r="C2" s="382"/>
      <c r="D2" s="382"/>
      <c r="E2" s="382"/>
      <c r="F2" s="383"/>
    </row>
    <row r="3" ht="18">
      <c r="A3" s="58"/>
    </row>
    <row r="4" ht="15">
      <c r="A4" s="3" t="s">
        <v>97</v>
      </c>
    </row>
    <row r="5" spans="1:6" ht="30">
      <c r="A5" s="1" t="s">
        <v>206</v>
      </c>
      <c r="B5" s="2" t="s">
        <v>207</v>
      </c>
      <c r="C5" s="78" t="s">
        <v>28</v>
      </c>
      <c r="D5" s="78" t="s">
        <v>29</v>
      </c>
      <c r="E5" s="78" t="s">
        <v>165</v>
      </c>
      <c r="F5" s="103" t="s">
        <v>134</v>
      </c>
    </row>
    <row r="6" spans="1:6" ht="15">
      <c r="A6" s="34" t="s">
        <v>208</v>
      </c>
      <c r="B6" s="35" t="s">
        <v>209</v>
      </c>
      <c r="C6" s="48"/>
      <c r="D6" s="48"/>
      <c r="E6" s="48"/>
      <c r="F6" s="33"/>
    </row>
    <row r="7" spans="1:6" ht="15">
      <c r="A7" s="34" t="s">
        <v>210</v>
      </c>
      <c r="B7" s="36" t="s">
        <v>211</v>
      </c>
      <c r="C7" s="48"/>
      <c r="D7" s="48"/>
      <c r="E7" s="48"/>
      <c r="F7" s="33"/>
    </row>
    <row r="8" spans="1:6" ht="15">
      <c r="A8" s="34" t="s">
        <v>212</v>
      </c>
      <c r="B8" s="36" t="s">
        <v>213</v>
      </c>
      <c r="C8" s="48"/>
      <c r="D8" s="48"/>
      <c r="E8" s="48"/>
      <c r="F8" s="33"/>
    </row>
    <row r="9" spans="1:6" ht="15">
      <c r="A9" s="37" t="s">
        <v>216</v>
      </c>
      <c r="B9" s="36" t="s">
        <v>217</v>
      </c>
      <c r="C9" s="48"/>
      <c r="D9" s="48"/>
      <c r="E9" s="48"/>
      <c r="F9" s="33"/>
    </row>
    <row r="10" spans="1:6" ht="15">
      <c r="A10" s="37" t="s">
        <v>218</v>
      </c>
      <c r="B10" s="36" t="s">
        <v>219</v>
      </c>
      <c r="C10" s="48"/>
      <c r="D10" s="48"/>
      <c r="E10" s="48"/>
      <c r="F10" s="33"/>
    </row>
    <row r="11" spans="1:6" ht="15">
      <c r="A11" s="37" t="s">
        <v>220</v>
      </c>
      <c r="B11" s="36" t="s">
        <v>221</v>
      </c>
      <c r="C11" s="48"/>
      <c r="D11" s="48"/>
      <c r="E11" s="48"/>
      <c r="F11" s="33"/>
    </row>
    <row r="12" spans="1:6" ht="15">
      <c r="A12" s="37" t="s">
        <v>222</v>
      </c>
      <c r="B12" s="36" t="s">
        <v>223</v>
      </c>
      <c r="C12" s="48"/>
      <c r="D12" s="48"/>
      <c r="E12" s="48"/>
      <c r="F12" s="33"/>
    </row>
    <row r="13" spans="1:6" ht="15">
      <c r="A13" s="37" t="s">
        <v>224</v>
      </c>
      <c r="B13" s="36" t="s">
        <v>225</v>
      </c>
      <c r="C13" s="48"/>
      <c r="D13" s="48"/>
      <c r="E13" s="48"/>
      <c r="F13" s="33"/>
    </row>
    <row r="14" spans="1:6" ht="15">
      <c r="A14" s="4" t="s">
        <v>226</v>
      </c>
      <c r="B14" s="36" t="s">
        <v>227</v>
      </c>
      <c r="C14" s="48"/>
      <c r="D14" s="48"/>
      <c r="E14" s="48"/>
      <c r="F14" s="33"/>
    </row>
    <row r="15" spans="1:6" ht="15">
      <c r="A15" s="4" t="s">
        <v>228</v>
      </c>
      <c r="B15" s="36" t="s">
        <v>229</v>
      </c>
      <c r="C15" s="48"/>
      <c r="D15" s="48"/>
      <c r="E15" s="48"/>
      <c r="F15" s="33"/>
    </row>
    <row r="16" spans="1:6" ht="15">
      <c r="A16" s="4" t="s">
        <v>230</v>
      </c>
      <c r="B16" s="36" t="s">
        <v>231</v>
      </c>
      <c r="C16" s="48"/>
      <c r="D16" s="48"/>
      <c r="E16" s="48"/>
      <c r="F16" s="33"/>
    </row>
    <row r="17" spans="1:6" ht="15">
      <c r="A17" s="4" t="s">
        <v>232</v>
      </c>
      <c r="B17" s="36" t="s">
        <v>233</v>
      </c>
      <c r="C17" s="48"/>
      <c r="D17" s="48"/>
      <c r="E17" s="48"/>
      <c r="F17" s="33"/>
    </row>
    <row r="18" spans="1:6" ht="15">
      <c r="A18" s="4" t="s">
        <v>661</v>
      </c>
      <c r="B18" s="36" t="s">
        <v>234</v>
      </c>
      <c r="C18" s="48"/>
      <c r="D18" s="48"/>
      <c r="E18" s="48"/>
      <c r="F18" s="33"/>
    </row>
    <row r="19" spans="1:6" ht="15">
      <c r="A19" s="38" t="s">
        <v>559</v>
      </c>
      <c r="B19" s="39" t="s">
        <v>236</v>
      </c>
      <c r="C19" s="48"/>
      <c r="D19" s="48"/>
      <c r="E19" s="48"/>
      <c r="F19" s="33"/>
    </row>
    <row r="20" spans="1:6" ht="15">
      <c r="A20" s="4" t="s">
        <v>237</v>
      </c>
      <c r="B20" s="36" t="s">
        <v>238</v>
      </c>
      <c r="C20" s="48"/>
      <c r="D20" s="48"/>
      <c r="E20" s="48"/>
      <c r="F20" s="33"/>
    </row>
    <row r="21" spans="1:6" ht="15">
      <c r="A21" s="4" t="s">
        <v>239</v>
      </c>
      <c r="B21" s="36" t="s">
        <v>240</v>
      </c>
      <c r="C21" s="48"/>
      <c r="D21" s="48"/>
      <c r="E21" s="48"/>
      <c r="F21" s="33"/>
    </row>
    <row r="22" spans="1:6" ht="15">
      <c r="A22" s="5" t="s">
        <v>241</v>
      </c>
      <c r="B22" s="36" t="s">
        <v>242</v>
      </c>
      <c r="C22" s="48"/>
      <c r="D22" s="48"/>
      <c r="E22" s="48"/>
      <c r="F22" s="33"/>
    </row>
    <row r="23" spans="1:6" ht="15">
      <c r="A23" s="8" t="s">
        <v>560</v>
      </c>
      <c r="B23" s="39" t="s">
        <v>243</v>
      </c>
      <c r="C23" s="48"/>
      <c r="D23" s="48"/>
      <c r="E23" s="48"/>
      <c r="F23" s="33"/>
    </row>
    <row r="24" spans="1:6" ht="15">
      <c r="A24" s="61" t="s">
        <v>691</v>
      </c>
      <c r="B24" s="62" t="s">
        <v>244</v>
      </c>
      <c r="C24" s="48"/>
      <c r="D24" s="48"/>
      <c r="E24" s="48"/>
      <c r="F24" s="33"/>
    </row>
    <row r="25" spans="1:6" ht="15">
      <c r="A25" s="45" t="s">
        <v>662</v>
      </c>
      <c r="B25" s="62" t="s">
        <v>245</v>
      </c>
      <c r="C25" s="48"/>
      <c r="D25" s="48"/>
      <c r="E25" s="48"/>
      <c r="F25" s="33"/>
    </row>
    <row r="26" spans="1:6" ht="15">
      <c r="A26" s="4" t="s">
        <v>246</v>
      </c>
      <c r="B26" s="36" t="s">
        <v>247</v>
      </c>
      <c r="C26" s="48"/>
      <c r="D26" s="48"/>
      <c r="E26" s="48"/>
      <c r="F26" s="33"/>
    </row>
    <row r="27" spans="1:6" ht="15">
      <c r="A27" s="4" t="s">
        <v>248</v>
      </c>
      <c r="B27" s="36" t="s">
        <v>249</v>
      </c>
      <c r="C27" s="48"/>
      <c r="D27" s="48"/>
      <c r="E27" s="48"/>
      <c r="F27" s="33"/>
    </row>
    <row r="28" spans="1:6" ht="15">
      <c r="A28" s="4" t="s">
        <v>250</v>
      </c>
      <c r="B28" s="36" t="s">
        <v>251</v>
      </c>
      <c r="C28" s="48"/>
      <c r="D28" s="48"/>
      <c r="E28" s="48"/>
      <c r="F28" s="33"/>
    </row>
    <row r="29" spans="1:6" ht="15">
      <c r="A29" s="8" t="s">
        <v>570</v>
      </c>
      <c r="B29" s="39" t="s">
        <v>252</v>
      </c>
      <c r="C29" s="48"/>
      <c r="D29" s="48"/>
      <c r="E29" s="48"/>
      <c r="F29" s="33"/>
    </row>
    <row r="30" spans="1:6" ht="15">
      <c r="A30" s="4" t="s">
        <v>253</v>
      </c>
      <c r="B30" s="36" t="s">
        <v>254</v>
      </c>
      <c r="C30" s="48"/>
      <c r="D30" s="48"/>
      <c r="E30" s="48"/>
      <c r="F30" s="33"/>
    </row>
    <row r="31" spans="1:6" ht="15">
      <c r="A31" s="4" t="s">
        <v>255</v>
      </c>
      <c r="B31" s="36" t="s">
        <v>256</v>
      </c>
      <c r="C31" s="48"/>
      <c r="D31" s="48"/>
      <c r="E31" s="48"/>
      <c r="F31" s="33"/>
    </row>
    <row r="32" spans="1:6" ht="15" customHeight="1">
      <c r="A32" s="8" t="s">
        <v>692</v>
      </c>
      <c r="B32" s="39" t="s">
        <v>257</v>
      </c>
      <c r="C32" s="48"/>
      <c r="D32" s="48"/>
      <c r="E32" s="48"/>
      <c r="F32" s="33"/>
    </row>
    <row r="33" spans="1:6" ht="15">
      <c r="A33" s="4" t="s">
        <v>258</v>
      </c>
      <c r="B33" s="36" t="s">
        <v>259</v>
      </c>
      <c r="C33" s="48"/>
      <c r="D33" s="48"/>
      <c r="E33" s="48"/>
      <c r="F33" s="33"/>
    </row>
    <row r="34" spans="1:6" ht="15">
      <c r="A34" s="4" t="s">
        <v>260</v>
      </c>
      <c r="B34" s="36" t="s">
        <v>261</v>
      </c>
      <c r="C34" s="48"/>
      <c r="D34" s="48"/>
      <c r="E34" s="48"/>
      <c r="F34" s="33"/>
    </row>
    <row r="35" spans="1:6" ht="15">
      <c r="A35" s="4" t="s">
        <v>663</v>
      </c>
      <c r="B35" s="36" t="s">
        <v>262</v>
      </c>
      <c r="C35" s="48"/>
      <c r="D35" s="48"/>
      <c r="E35" s="48"/>
      <c r="F35" s="33"/>
    </row>
    <row r="36" spans="1:6" ht="15">
      <c r="A36" s="4" t="s">
        <v>264</v>
      </c>
      <c r="B36" s="36" t="s">
        <v>265</v>
      </c>
      <c r="C36" s="48"/>
      <c r="D36" s="48"/>
      <c r="E36" s="48"/>
      <c r="F36" s="33"/>
    </row>
    <row r="37" spans="1:6" ht="15">
      <c r="A37" s="12" t="s">
        <v>664</v>
      </c>
      <c r="B37" s="36" t="s">
        <v>266</v>
      </c>
      <c r="C37" s="48"/>
      <c r="D37" s="48"/>
      <c r="E37" s="48"/>
      <c r="F37" s="33"/>
    </row>
    <row r="38" spans="1:6" ht="15">
      <c r="A38" s="5" t="s">
        <v>268</v>
      </c>
      <c r="B38" s="36" t="s">
        <v>269</v>
      </c>
      <c r="C38" s="48"/>
      <c r="D38" s="48"/>
      <c r="E38" s="48"/>
      <c r="F38" s="33"/>
    </row>
    <row r="39" spans="1:6" ht="15">
      <c r="A39" s="4" t="s">
        <v>665</v>
      </c>
      <c r="B39" s="36" t="s">
        <v>270</v>
      </c>
      <c r="C39" s="48"/>
      <c r="D39" s="48"/>
      <c r="E39" s="48"/>
      <c r="F39" s="33"/>
    </row>
    <row r="40" spans="1:6" ht="15">
      <c r="A40" s="8" t="s">
        <v>575</v>
      </c>
      <c r="B40" s="39" t="s">
        <v>272</v>
      </c>
      <c r="C40" s="48"/>
      <c r="D40" s="48"/>
      <c r="E40" s="48"/>
      <c r="F40" s="33"/>
    </row>
    <row r="41" spans="1:6" ht="15">
      <c r="A41" s="4" t="s">
        <v>273</v>
      </c>
      <c r="B41" s="36" t="s">
        <v>274</v>
      </c>
      <c r="C41" s="48"/>
      <c r="D41" s="48"/>
      <c r="E41" s="48"/>
      <c r="F41" s="33"/>
    </row>
    <row r="42" spans="1:6" ht="15">
      <c r="A42" s="4" t="s">
        <v>275</v>
      </c>
      <c r="B42" s="36" t="s">
        <v>276</v>
      </c>
      <c r="C42" s="48"/>
      <c r="D42" s="48"/>
      <c r="E42" s="48"/>
      <c r="F42" s="33"/>
    </row>
    <row r="43" spans="1:6" ht="15">
      <c r="A43" s="8" t="s">
        <v>576</v>
      </c>
      <c r="B43" s="39" t="s">
        <v>277</v>
      </c>
      <c r="C43" s="48"/>
      <c r="D43" s="48"/>
      <c r="E43" s="48"/>
      <c r="F43" s="33"/>
    </row>
    <row r="44" spans="1:6" ht="15">
      <c r="A44" s="4" t="s">
        <v>278</v>
      </c>
      <c r="B44" s="36" t="s">
        <v>279</v>
      </c>
      <c r="C44" s="48"/>
      <c r="D44" s="48"/>
      <c r="E44" s="48"/>
      <c r="F44" s="33"/>
    </row>
    <row r="45" spans="1:6" ht="15">
      <c r="A45" s="4" t="s">
        <v>280</v>
      </c>
      <c r="B45" s="36" t="s">
        <v>281</v>
      </c>
      <c r="C45" s="48"/>
      <c r="D45" s="48"/>
      <c r="E45" s="48"/>
      <c r="F45" s="33"/>
    </row>
    <row r="46" spans="1:6" ht="15">
      <c r="A46" s="4" t="s">
        <v>666</v>
      </c>
      <c r="B46" s="36" t="s">
        <v>282</v>
      </c>
      <c r="C46" s="48"/>
      <c r="D46" s="48"/>
      <c r="E46" s="48"/>
      <c r="F46" s="33"/>
    </row>
    <row r="47" spans="1:6" ht="15">
      <c r="A47" s="4" t="s">
        <v>667</v>
      </c>
      <c r="B47" s="36" t="s">
        <v>284</v>
      </c>
      <c r="C47" s="48"/>
      <c r="D47" s="48"/>
      <c r="E47" s="48"/>
      <c r="F47" s="33"/>
    </row>
    <row r="48" spans="1:6" ht="15">
      <c r="A48" s="4" t="s">
        <v>288</v>
      </c>
      <c r="B48" s="36" t="s">
        <v>289</v>
      </c>
      <c r="C48" s="48"/>
      <c r="D48" s="48"/>
      <c r="E48" s="48"/>
      <c r="F48" s="33"/>
    </row>
    <row r="49" spans="1:6" ht="15">
      <c r="A49" s="8" t="s">
        <v>579</v>
      </c>
      <c r="B49" s="39" t="s">
        <v>290</v>
      </c>
      <c r="C49" s="48"/>
      <c r="D49" s="48"/>
      <c r="E49" s="48"/>
      <c r="F49" s="33"/>
    </row>
    <row r="50" spans="1:6" ht="15">
      <c r="A50" s="45" t="s">
        <v>580</v>
      </c>
      <c r="B50" s="62" t="s">
        <v>291</v>
      </c>
      <c r="C50" s="48"/>
      <c r="D50" s="48"/>
      <c r="E50" s="48"/>
      <c r="F50" s="33"/>
    </row>
    <row r="51" spans="1:6" ht="15">
      <c r="A51" s="15" t="s">
        <v>292</v>
      </c>
      <c r="B51" s="36" t="s">
        <v>293</v>
      </c>
      <c r="C51" s="48"/>
      <c r="D51" s="48"/>
      <c r="E51" s="48"/>
      <c r="F51" s="33"/>
    </row>
    <row r="52" spans="1:6" ht="15">
      <c r="A52" s="15" t="s">
        <v>597</v>
      </c>
      <c r="B52" s="36" t="s">
        <v>294</v>
      </c>
      <c r="C52" s="48"/>
      <c r="D52" s="48"/>
      <c r="E52" s="48"/>
      <c r="F52" s="33"/>
    </row>
    <row r="53" spans="1:6" ht="15">
      <c r="A53" s="20" t="s">
        <v>668</v>
      </c>
      <c r="B53" s="36" t="s">
        <v>295</v>
      </c>
      <c r="C53" s="48"/>
      <c r="D53" s="48"/>
      <c r="E53" s="48"/>
      <c r="F53" s="33"/>
    </row>
    <row r="54" spans="1:6" ht="15">
      <c r="A54" s="20" t="s">
        <v>669</v>
      </c>
      <c r="B54" s="36" t="s">
        <v>296</v>
      </c>
      <c r="C54" s="48"/>
      <c r="D54" s="48"/>
      <c r="E54" s="48"/>
      <c r="F54" s="33"/>
    </row>
    <row r="55" spans="1:6" ht="15">
      <c r="A55" s="20" t="s">
        <v>670</v>
      </c>
      <c r="B55" s="36" t="s">
        <v>297</v>
      </c>
      <c r="C55" s="48"/>
      <c r="D55" s="48"/>
      <c r="E55" s="48"/>
      <c r="F55" s="33"/>
    </row>
    <row r="56" spans="1:6" ht="15">
      <c r="A56" s="15" t="s">
        <v>671</v>
      </c>
      <c r="B56" s="36" t="s">
        <v>298</v>
      </c>
      <c r="C56" s="48"/>
      <c r="D56" s="48"/>
      <c r="E56" s="48"/>
      <c r="F56" s="33"/>
    </row>
    <row r="57" spans="1:6" ht="15">
      <c r="A57" s="15" t="s">
        <v>672</v>
      </c>
      <c r="B57" s="36" t="s">
        <v>299</v>
      </c>
      <c r="C57" s="48"/>
      <c r="D57" s="48"/>
      <c r="E57" s="48"/>
      <c r="F57" s="33"/>
    </row>
    <row r="58" spans="1:6" ht="15">
      <c r="A58" s="15" t="s">
        <v>673</v>
      </c>
      <c r="B58" s="36" t="s">
        <v>300</v>
      </c>
      <c r="C58" s="48"/>
      <c r="D58" s="48"/>
      <c r="E58" s="48"/>
      <c r="F58" s="33"/>
    </row>
    <row r="59" spans="1:6" ht="15">
      <c r="A59" s="59" t="s">
        <v>630</v>
      </c>
      <c r="B59" s="62" t="s">
        <v>301</v>
      </c>
      <c r="C59" s="48"/>
      <c r="D59" s="48"/>
      <c r="E59" s="48"/>
      <c r="F59" s="33"/>
    </row>
    <row r="60" spans="1:6" ht="15">
      <c r="A60" s="14" t="s">
        <v>674</v>
      </c>
      <c r="B60" s="36" t="s">
        <v>302</v>
      </c>
      <c r="C60" s="48"/>
      <c r="D60" s="48"/>
      <c r="E60" s="48"/>
      <c r="F60" s="33"/>
    </row>
    <row r="61" spans="1:6" ht="15">
      <c r="A61" s="14" t="s">
        <v>304</v>
      </c>
      <c r="B61" s="36" t="s">
        <v>305</v>
      </c>
      <c r="C61" s="48"/>
      <c r="D61" s="48"/>
      <c r="E61" s="48"/>
      <c r="F61" s="33"/>
    </row>
    <row r="62" spans="1:6" ht="15">
      <c r="A62" s="14" t="s">
        <v>306</v>
      </c>
      <c r="B62" s="36" t="s">
        <v>307</v>
      </c>
      <c r="C62" s="48"/>
      <c r="D62" s="48"/>
      <c r="E62" s="48"/>
      <c r="F62" s="33"/>
    </row>
    <row r="63" spans="1:6" ht="15">
      <c r="A63" s="14" t="s">
        <v>632</v>
      </c>
      <c r="B63" s="36" t="s">
        <v>308</v>
      </c>
      <c r="C63" s="48"/>
      <c r="D63" s="48"/>
      <c r="E63" s="48"/>
      <c r="F63" s="33"/>
    </row>
    <row r="64" spans="1:6" ht="15">
      <c r="A64" s="14" t="s">
        <v>675</v>
      </c>
      <c r="B64" s="36" t="s">
        <v>309</v>
      </c>
      <c r="C64" s="48"/>
      <c r="D64" s="48"/>
      <c r="E64" s="48"/>
      <c r="F64" s="33"/>
    </row>
    <row r="65" spans="1:6" ht="15">
      <c r="A65" s="14" t="s">
        <v>634</v>
      </c>
      <c r="B65" s="36" t="s">
        <v>310</v>
      </c>
      <c r="C65" s="48"/>
      <c r="D65" s="48"/>
      <c r="E65" s="48"/>
      <c r="F65" s="33"/>
    </row>
    <row r="66" spans="1:6" ht="15">
      <c r="A66" s="14" t="s">
        <v>676</v>
      </c>
      <c r="B66" s="36" t="s">
        <v>311</v>
      </c>
      <c r="C66" s="48"/>
      <c r="D66" s="48"/>
      <c r="E66" s="48"/>
      <c r="F66" s="33"/>
    </row>
    <row r="67" spans="1:6" ht="15">
      <c r="A67" s="14" t="s">
        <v>677</v>
      </c>
      <c r="B67" s="36" t="s">
        <v>313</v>
      </c>
      <c r="C67" s="48"/>
      <c r="D67" s="48"/>
      <c r="E67" s="48"/>
      <c r="F67" s="33"/>
    </row>
    <row r="68" spans="1:6" ht="15">
      <c r="A68" s="14" t="s">
        <v>314</v>
      </c>
      <c r="B68" s="36" t="s">
        <v>315</v>
      </c>
      <c r="C68" s="48"/>
      <c r="D68" s="48"/>
      <c r="E68" s="48"/>
      <c r="F68" s="33"/>
    </row>
    <row r="69" spans="1:6" ht="15">
      <c r="A69" s="26" t="s">
        <v>316</v>
      </c>
      <c r="B69" s="36" t="s">
        <v>317</v>
      </c>
      <c r="C69" s="48"/>
      <c r="D69" s="48"/>
      <c r="E69" s="48"/>
      <c r="F69" s="33"/>
    </row>
    <row r="70" spans="1:6" ht="15">
      <c r="A70" s="14" t="s">
        <v>678</v>
      </c>
      <c r="B70" s="36" t="s">
        <v>318</v>
      </c>
      <c r="C70" s="48"/>
      <c r="D70" s="48"/>
      <c r="E70" s="48"/>
      <c r="F70" s="33"/>
    </row>
    <row r="71" spans="1:6" ht="15">
      <c r="A71" s="26" t="s">
        <v>80</v>
      </c>
      <c r="B71" s="36" t="s">
        <v>319</v>
      </c>
      <c r="C71" s="48"/>
      <c r="D71" s="48"/>
      <c r="E71" s="48"/>
      <c r="F71" s="33"/>
    </row>
    <row r="72" spans="1:6" ht="15">
      <c r="A72" s="26" t="s">
        <v>81</v>
      </c>
      <c r="B72" s="36" t="s">
        <v>319</v>
      </c>
      <c r="C72" s="48"/>
      <c r="D72" s="48"/>
      <c r="E72" s="48"/>
      <c r="F72" s="33"/>
    </row>
    <row r="73" spans="1:6" ht="15">
      <c r="A73" s="59" t="s">
        <v>638</v>
      </c>
      <c r="B73" s="62" t="s">
        <v>320</v>
      </c>
      <c r="C73" s="48"/>
      <c r="D73" s="48"/>
      <c r="E73" s="48"/>
      <c r="F73" s="33"/>
    </row>
    <row r="74" spans="1:6" ht="15.75">
      <c r="A74" s="76" t="s">
        <v>163</v>
      </c>
      <c r="B74" s="62"/>
      <c r="C74" s="48"/>
      <c r="D74" s="48"/>
      <c r="E74" s="48"/>
      <c r="F74" s="33"/>
    </row>
    <row r="75" spans="1:6" ht="15">
      <c r="A75" s="40" t="s">
        <v>321</v>
      </c>
      <c r="B75" s="36" t="s">
        <v>322</v>
      </c>
      <c r="C75" s="48"/>
      <c r="D75" s="48"/>
      <c r="E75" s="48"/>
      <c r="F75" s="33"/>
    </row>
    <row r="76" spans="1:6" ht="15">
      <c r="A76" s="40" t="s">
        <v>679</v>
      </c>
      <c r="B76" s="36" t="s">
        <v>323</v>
      </c>
      <c r="C76" s="48"/>
      <c r="D76" s="48"/>
      <c r="E76" s="48"/>
      <c r="F76" s="33"/>
    </row>
    <row r="77" spans="1:6" ht="15">
      <c r="A77" s="40" t="s">
        <v>325</v>
      </c>
      <c r="B77" s="36" t="s">
        <v>326</v>
      </c>
      <c r="C77" s="48"/>
      <c r="D77" s="48"/>
      <c r="E77" s="48"/>
      <c r="F77" s="33"/>
    </row>
    <row r="78" spans="1:6" ht="15">
      <c r="A78" s="40" t="s">
        <v>327</v>
      </c>
      <c r="B78" s="36" t="s">
        <v>328</v>
      </c>
      <c r="C78" s="48"/>
      <c r="D78" s="48"/>
      <c r="E78" s="48"/>
      <c r="F78" s="33"/>
    </row>
    <row r="79" spans="1:6" ht="15">
      <c r="A79" s="5" t="s">
        <v>329</v>
      </c>
      <c r="B79" s="36" t="s">
        <v>330</v>
      </c>
      <c r="C79" s="48"/>
      <c r="D79" s="48"/>
      <c r="E79" s="48"/>
      <c r="F79" s="33"/>
    </row>
    <row r="80" spans="1:6" ht="15">
      <c r="A80" s="5" t="s">
        <v>331</v>
      </c>
      <c r="B80" s="36" t="s">
        <v>332</v>
      </c>
      <c r="C80" s="48"/>
      <c r="D80" s="48"/>
      <c r="E80" s="48"/>
      <c r="F80" s="33"/>
    </row>
    <row r="81" spans="1:6" ht="15">
      <c r="A81" s="5" t="s">
        <v>333</v>
      </c>
      <c r="B81" s="36" t="s">
        <v>334</v>
      </c>
      <c r="C81" s="48"/>
      <c r="D81" s="48"/>
      <c r="E81" s="48"/>
      <c r="F81" s="33"/>
    </row>
    <row r="82" spans="1:6" ht="15">
      <c r="A82" s="60" t="s">
        <v>640</v>
      </c>
      <c r="B82" s="62" t="s">
        <v>335</v>
      </c>
      <c r="C82" s="48"/>
      <c r="D82" s="48"/>
      <c r="E82" s="48"/>
      <c r="F82" s="33"/>
    </row>
    <row r="83" spans="1:6" ht="15">
      <c r="A83" s="15" t="s">
        <v>336</v>
      </c>
      <c r="B83" s="36" t="s">
        <v>337</v>
      </c>
      <c r="C83" s="48"/>
      <c r="D83" s="48"/>
      <c r="E83" s="48"/>
      <c r="F83" s="33"/>
    </row>
    <row r="84" spans="1:6" ht="15">
      <c r="A84" s="15" t="s">
        <v>338</v>
      </c>
      <c r="B84" s="36" t="s">
        <v>339</v>
      </c>
      <c r="C84" s="48"/>
      <c r="D84" s="48"/>
      <c r="E84" s="48"/>
      <c r="F84" s="33"/>
    </row>
    <row r="85" spans="1:6" ht="15">
      <c r="A85" s="15" t="s">
        <v>340</v>
      </c>
      <c r="B85" s="36" t="s">
        <v>341</v>
      </c>
      <c r="C85" s="48"/>
      <c r="D85" s="48"/>
      <c r="E85" s="48"/>
      <c r="F85" s="33"/>
    </row>
    <row r="86" spans="1:6" ht="15">
      <c r="A86" s="15" t="s">
        <v>342</v>
      </c>
      <c r="B86" s="36" t="s">
        <v>343</v>
      </c>
      <c r="C86" s="48"/>
      <c r="D86" s="48"/>
      <c r="E86" s="48"/>
      <c r="F86" s="33"/>
    </row>
    <row r="87" spans="1:6" ht="15">
      <c r="A87" s="59" t="s">
        <v>641</v>
      </c>
      <c r="B87" s="62" t="s">
        <v>344</v>
      </c>
      <c r="C87" s="48"/>
      <c r="D87" s="48"/>
      <c r="E87" s="48"/>
      <c r="F87" s="33"/>
    </row>
    <row r="88" spans="1:6" ht="15">
      <c r="A88" s="15" t="s">
        <v>345</v>
      </c>
      <c r="B88" s="36" t="s">
        <v>346</v>
      </c>
      <c r="C88" s="48"/>
      <c r="D88" s="48"/>
      <c r="E88" s="48"/>
      <c r="F88" s="33"/>
    </row>
    <row r="89" spans="1:6" ht="15">
      <c r="A89" s="15" t="s">
        <v>680</v>
      </c>
      <c r="B89" s="36" t="s">
        <v>347</v>
      </c>
      <c r="C89" s="48"/>
      <c r="D89" s="48"/>
      <c r="E89" s="48"/>
      <c r="F89" s="33"/>
    </row>
    <row r="90" spans="1:6" ht="15">
      <c r="A90" s="15" t="s">
        <v>681</v>
      </c>
      <c r="B90" s="36" t="s">
        <v>348</v>
      </c>
      <c r="C90" s="48"/>
      <c r="D90" s="48"/>
      <c r="E90" s="48"/>
      <c r="F90" s="33"/>
    </row>
    <row r="91" spans="1:6" ht="15">
      <c r="A91" s="15" t="s">
        <v>682</v>
      </c>
      <c r="B91" s="36" t="s">
        <v>349</v>
      </c>
      <c r="C91" s="48"/>
      <c r="D91" s="48"/>
      <c r="E91" s="48"/>
      <c r="F91" s="33"/>
    </row>
    <row r="92" spans="1:6" ht="15">
      <c r="A92" s="15" t="s">
        <v>683</v>
      </c>
      <c r="B92" s="36" t="s">
        <v>350</v>
      </c>
      <c r="C92" s="48"/>
      <c r="D92" s="48"/>
      <c r="E92" s="48"/>
      <c r="F92" s="33"/>
    </row>
    <row r="93" spans="1:6" ht="15">
      <c r="A93" s="15" t="s">
        <v>684</v>
      </c>
      <c r="B93" s="36" t="s">
        <v>351</v>
      </c>
      <c r="C93" s="48"/>
      <c r="D93" s="48"/>
      <c r="E93" s="48"/>
      <c r="F93" s="33"/>
    </row>
    <row r="94" spans="1:6" ht="15">
      <c r="A94" s="15" t="s">
        <v>352</v>
      </c>
      <c r="B94" s="36" t="s">
        <v>353</v>
      </c>
      <c r="C94" s="48"/>
      <c r="D94" s="48"/>
      <c r="E94" s="48"/>
      <c r="F94" s="33"/>
    </row>
    <row r="95" spans="1:6" ht="15">
      <c r="A95" s="15" t="s">
        <v>685</v>
      </c>
      <c r="B95" s="36" t="s">
        <v>354</v>
      </c>
      <c r="C95" s="48"/>
      <c r="D95" s="48"/>
      <c r="E95" s="48"/>
      <c r="F95" s="33"/>
    </row>
    <row r="96" spans="1:6" ht="15">
      <c r="A96" s="59" t="s">
        <v>642</v>
      </c>
      <c r="B96" s="62" t="s">
        <v>355</v>
      </c>
      <c r="C96" s="48"/>
      <c r="D96" s="48"/>
      <c r="E96" s="48"/>
      <c r="F96" s="33"/>
    </row>
    <row r="97" spans="1:6" ht="15.75">
      <c r="A97" s="76" t="s">
        <v>164</v>
      </c>
      <c r="B97" s="62"/>
      <c r="C97" s="48"/>
      <c r="D97" s="48"/>
      <c r="E97" s="48"/>
      <c r="F97" s="33"/>
    </row>
    <row r="98" spans="1:6" ht="15.75">
      <c r="A98" s="41" t="s">
        <v>693</v>
      </c>
      <c r="B98" s="42" t="s">
        <v>356</v>
      </c>
      <c r="C98" s="48"/>
      <c r="D98" s="48"/>
      <c r="E98" s="48"/>
      <c r="F98" s="33"/>
    </row>
    <row r="99" spans="1:25" ht="15">
      <c r="A99" s="15" t="s">
        <v>686</v>
      </c>
      <c r="B99" s="4" t="s">
        <v>357</v>
      </c>
      <c r="C99" s="15"/>
      <c r="D99" s="15"/>
      <c r="E99" s="15"/>
      <c r="F99" s="104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360</v>
      </c>
      <c r="B100" s="4" t="s">
        <v>361</v>
      </c>
      <c r="C100" s="15"/>
      <c r="D100" s="15"/>
      <c r="E100" s="15"/>
      <c r="F100" s="10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687</v>
      </c>
      <c r="B101" s="4" t="s">
        <v>362</v>
      </c>
      <c r="C101" s="15"/>
      <c r="D101" s="15"/>
      <c r="E101" s="15"/>
      <c r="F101" s="10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649</v>
      </c>
      <c r="B102" s="8" t="s">
        <v>364</v>
      </c>
      <c r="C102" s="18"/>
      <c r="D102" s="18"/>
      <c r="E102" s="18"/>
      <c r="F102" s="105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688</v>
      </c>
      <c r="B103" s="4" t="s">
        <v>365</v>
      </c>
      <c r="C103" s="43"/>
      <c r="D103" s="43"/>
      <c r="E103" s="43"/>
      <c r="F103" s="106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655</v>
      </c>
      <c r="B104" s="4" t="s">
        <v>368</v>
      </c>
      <c r="C104" s="43"/>
      <c r="D104" s="43"/>
      <c r="E104" s="43"/>
      <c r="F104" s="10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369</v>
      </c>
      <c r="B105" s="4" t="s">
        <v>370</v>
      </c>
      <c r="C105" s="15"/>
      <c r="D105" s="15"/>
      <c r="E105" s="15"/>
      <c r="F105" s="104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689</v>
      </c>
      <c r="B106" s="4" t="s">
        <v>371</v>
      </c>
      <c r="C106" s="15"/>
      <c r="D106" s="15"/>
      <c r="E106" s="15"/>
      <c r="F106" s="10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652</v>
      </c>
      <c r="B107" s="8" t="s">
        <v>372</v>
      </c>
      <c r="C107" s="16"/>
      <c r="D107" s="16"/>
      <c r="E107" s="16"/>
      <c r="F107" s="107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373</v>
      </c>
      <c r="B108" s="4" t="s">
        <v>374</v>
      </c>
      <c r="C108" s="43"/>
      <c r="D108" s="43"/>
      <c r="E108" s="43"/>
      <c r="F108" s="10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375</v>
      </c>
      <c r="B109" s="4" t="s">
        <v>376</v>
      </c>
      <c r="C109" s="43"/>
      <c r="D109" s="43"/>
      <c r="E109" s="43"/>
      <c r="F109" s="10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377</v>
      </c>
      <c r="B110" s="8" t="s">
        <v>378</v>
      </c>
      <c r="C110" s="43"/>
      <c r="D110" s="43"/>
      <c r="E110" s="43"/>
      <c r="F110" s="10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379</v>
      </c>
      <c r="B111" s="4" t="s">
        <v>380</v>
      </c>
      <c r="C111" s="43"/>
      <c r="D111" s="43"/>
      <c r="E111" s="43"/>
      <c r="F111" s="106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381</v>
      </c>
      <c r="B112" s="4" t="s">
        <v>382</v>
      </c>
      <c r="C112" s="43"/>
      <c r="D112" s="43"/>
      <c r="E112" s="43"/>
      <c r="F112" s="10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383</v>
      </c>
      <c r="B113" s="4" t="s">
        <v>384</v>
      </c>
      <c r="C113" s="43"/>
      <c r="D113" s="43"/>
      <c r="E113" s="43"/>
      <c r="F113" s="10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653</v>
      </c>
      <c r="B114" s="45" t="s">
        <v>385</v>
      </c>
      <c r="C114" s="16"/>
      <c r="D114" s="16"/>
      <c r="E114" s="16"/>
      <c r="F114" s="107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386</v>
      </c>
      <c r="B115" s="4" t="s">
        <v>387</v>
      </c>
      <c r="C115" s="43"/>
      <c r="D115" s="43"/>
      <c r="E115" s="43"/>
      <c r="F115" s="106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388</v>
      </c>
      <c r="B116" s="4" t="s">
        <v>389</v>
      </c>
      <c r="C116" s="15"/>
      <c r="D116" s="15"/>
      <c r="E116" s="15"/>
      <c r="F116" s="104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690</v>
      </c>
      <c r="B117" s="4" t="s">
        <v>390</v>
      </c>
      <c r="C117" s="43"/>
      <c r="D117" s="43"/>
      <c r="E117" s="43"/>
      <c r="F117" s="10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658</v>
      </c>
      <c r="B118" s="4" t="s">
        <v>391</v>
      </c>
      <c r="C118" s="43"/>
      <c r="D118" s="43"/>
      <c r="E118" s="43"/>
      <c r="F118" s="10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659</v>
      </c>
      <c r="B119" s="45" t="s">
        <v>395</v>
      </c>
      <c r="C119" s="16"/>
      <c r="D119" s="16"/>
      <c r="E119" s="16"/>
      <c r="F119" s="107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396</v>
      </c>
      <c r="B120" s="4" t="s">
        <v>397</v>
      </c>
      <c r="C120" s="15"/>
      <c r="D120" s="15"/>
      <c r="E120" s="15"/>
      <c r="F120" s="104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700</v>
      </c>
      <c r="B121" s="47" t="s">
        <v>398</v>
      </c>
      <c r="C121" s="16"/>
      <c r="D121" s="16"/>
      <c r="E121" s="16"/>
      <c r="F121" s="107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736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2" t="s">
        <v>117</v>
      </c>
    </row>
    <row r="2" spans="1:6" ht="27" customHeight="1">
      <c r="A2" s="381" t="s">
        <v>162</v>
      </c>
      <c r="B2" s="388"/>
      <c r="C2" s="388"/>
      <c r="D2" s="388"/>
      <c r="E2" s="388"/>
      <c r="F2" s="383"/>
    </row>
    <row r="3" spans="1:6" ht="23.25" customHeight="1">
      <c r="A3" s="384" t="s">
        <v>801</v>
      </c>
      <c r="B3" s="382"/>
      <c r="C3" s="382"/>
      <c r="D3" s="382"/>
      <c r="E3" s="382"/>
      <c r="F3" s="383"/>
    </row>
    <row r="4" ht="18">
      <c r="A4" s="58"/>
    </row>
    <row r="5" ht="15">
      <c r="A5" s="3" t="s">
        <v>161</v>
      </c>
    </row>
    <row r="6" spans="1:6" ht="25.5">
      <c r="A6" s="1" t="s">
        <v>206</v>
      </c>
      <c r="B6" s="2" t="s">
        <v>152</v>
      </c>
      <c r="C6" s="78" t="s">
        <v>160</v>
      </c>
      <c r="D6" s="78" t="s">
        <v>159</v>
      </c>
      <c r="E6" s="78" t="s">
        <v>158</v>
      </c>
      <c r="F6" s="103" t="s">
        <v>179</v>
      </c>
    </row>
    <row r="7" spans="1:6" ht="15" customHeight="1">
      <c r="A7" s="37" t="s">
        <v>399</v>
      </c>
      <c r="B7" s="5" t="s">
        <v>400</v>
      </c>
      <c r="C7" s="33"/>
      <c r="D7" s="33"/>
      <c r="E7" s="33"/>
      <c r="F7" s="33"/>
    </row>
    <row r="8" spans="1:6" ht="15" customHeight="1">
      <c r="A8" s="4" t="s">
        <v>401</v>
      </c>
      <c r="B8" s="5" t="s">
        <v>402</v>
      </c>
      <c r="C8" s="33"/>
      <c r="D8" s="33"/>
      <c r="E8" s="33"/>
      <c r="F8" s="33"/>
    </row>
    <row r="9" spans="1:6" ht="15" customHeight="1">
      <c r="A9" s="4" t="s">
        <v>403</v>
      </c>
      <c r="B9" s="5" t="s">
        <v>404</v>
      </c>
      <c r="C9" s="33"/>
      <c r="D9" s="33"/>
      <c r="E9" s="33"/>
      <c r="F9" s="33"/>
    </row>
    <row r="10" spans="1:6" ht="15" customHeight="1">
      <c r="A10" s="4" t="s">
        <v>405</v>
      </c>
      <c r="B10" s="5" t="s">
        <v>406</v>
      </c>
      <c r="C10" s="33"/>
      <c r="D10" s="33"/>
      <c r="E10" s="33"/>
      <c r="F10" s="33"/>
    </row>
    <row r="11" spans="1:6" ht="15" customHeight="1">
      <c r="A11" s="4" t="s">
        <v>407</v>
      </c>
      <c r="B11" s="5" t="s">
        <v>408</v>
      </c>
      <c r="C11" s="33"/>
      <c r="D11" s="33"/>
      <c r="E11" s="33"/>
      <c r="F11" s="33"/>
    </row>
    <row r="12" spans="1:6" ht="15" customHeight="1">
      <c r="A12" s="4" t="s">
        <v>409</v>
      </c>
      <c r="B12" s="5" t="s">
        <v>410</v>
      </c>
      <c r="C12" s="33"/>
      <c r="D12" s="33"/>
      <c r="E12" s="33"/>
      <c r="F12" s="33"/>
    </row>
    <row r="13" spans="1:6" ht="15" customHeight="1">
      <c r="A13" s="8" t="s">
        <v>739</v>
      </c>
      <c r="B13" s="9" t="s">
        <v>411</v>
      </c>
      <c r="C13" s="33"/>
      <c r="D13" s="33"/>
      <c r="E13" s="33"/>
      <c r="F13" s="33"/>
    </row>
    <row r="14" spans="1:6" ht="15" customHeight="1">
      <c r="A14" s="4" t="s">
        <v>412</v>
      </c>
      <c r="B14" s="5" t="s">
        <v>413</v>
      </c>
      <c r="C14" s="33"/>
      <c r="D14" s="33"/>
      <c r="E14" s="33"/>
      <c r="F14" s="33"/>
    </row>
    <row r="15" spans="1:6" ht="15" customHeight="1">
      <c r="A15" s="4" t="s">
        <v>414</v>
      </c>
      <c r="B15" s="5" t="s">
        <v>415</v>
      </c>
      <c r="C15" s="33"/>
      <c r="D15" s="33"/>
      <c r="E15" s="33"/>
      <c r="F15" s="33"/>
    </row>
    <row r="16" spans="1:6" ht="15" customHeight="1">
      <c r="A16" s="4" t="s">
        <v>701</v>
      </c>
      <c r="B16" s="5" t="s">
        <v>416</v>
      </c>
      <c r="C16" s="33"/>
      <c r="D16" s="33"/>
      <c r="E16" s="33"/>
      <c r="F16" s="33"/>
    </row>
    <row r="17" spans="1:6" ht="15" customHeight="1">
      <c r="A17" s="4" t="s">
        <v>702</v>
      </c>
      <c r="B17" s="5" t="s">
        <v>417</v>
      </c>
      <c r="C17" s="33"/>
      <c r="D17" s="33"/>
      <c r="E17" s="33"/>
      <c r="F17" s="33"/>
    </row>
    <row r="18" spans="1:6" ht="15" customHeight="1">
      <c r="A18" s="4" t="s">
        <v>703</v>
      </c>
      <c r="B18" s="5" t="s">
        <v>418</v>
      </c>
      <c r="C18" s="33"/>
      <c r="D18" s="33"/>
      <c r="E18" s="33"/>
      <c r="F18" s="33"/>
    </row>
    <row r="19" spans="1:6" ht="15" customHeight="1">
      <c r="A19" s="45" t="s">
        <v>740</v>
      </c>
      <c r="B19" s="60" t="s">
        <v>419</v>
      </c>
      <c r="C19" s="33"/>
      <c r="D19" s="33"/>
      <c r="E19" s="33"/>
      <c r="F19" s="33"/>
    </row>
    <row r="20" spans="1:6" ht="15" customHeight="1">
      <c r="A20" s="4" t="s">
        <v>707</v>
      </c>
      <c r="B20" s="5" t="s">
        <v>428</v>
      </c>
      <c r="C20" s="33"/>
      <c r="D20" s="33"/>
      <c r="E20" s="33"/>
      <c r="F20" s="33"/>
    </row>
    <row r="21" spans="1:6" ht="15" customHeight="1">
      <c r="A21" s="4" t="s">
        <v>708</v>
      </c>
      <c r="B21" s="5" t="s">
        <v>432</v>
      </c>
      <c r="C21" s="33"/>
      <c r="D21" s="33"/>
      <c r="E21" s="33"/>
      <c r="F21" s="33"/>
    </row>
    <row r="22" spans="1:6" ht="15" customHeight="1">
      <c r="A22" s="8" t="s">
        <v>742</v>
      </c>
      <c r="B22" s="9" t="s">
        <v>433</v>
      </c>
      <c r="C22" s="33"/>
      <c r="D22" s="33"/>
      <c r="E22" s="33"/>
      <c r="F22" s="33"/>
    </row>
    <row r="23" spans="1:6" ht="15" customHeight="1">
      <c r="A23" s="4" t="s">
        <v>709</v>
      </c>
      <c r="B23" s="5" t="s">
        <v>434</v>
      </c>
      <c r="C23" s="33"/>
      <c r="D23" s="33"/>
      <c r="E23" s="33"/>
      <c r="F23" s="33"/>
    </row>
    <row r="24" spans="1:6" ht="15" customHeight="1">
      <c r="A24" s="4" t="s">
        <v>710</v>
      </c>
      <c r="B24" s="5" t="s">
        <v>435</v>
      </c>
      <c r="C24" s="33"/>
      <c r="D24" s="33"/>
      <c r="E24" s="33"/>
      <c r="F24" s="33"/>
    </row>
    <row r="25" spans="1:6" ht="15" customHeight="1">
      <c r="A25" s="4" t="s">
        <v>711</v>
      </c>
      <c r="B25" s="5" t="s">
        <v>436</v>
      </c>
      <c r="C25" s="33"/>
      <c r="D25" s="33"/>
      <c r="E25" s="33"/>
      <c r="F25" s="33"/>
    </row>
    <row r="26" spans="1:6" ht="15" customHeight="1">
      <c r="A26" s="4" t="s">
        <v>712</v>
      </c>
      <c r="B26" s="5" t="s">
        <v>438</v>
      </c>
      <c r="C26" s="33"/>
      <c r="D26" s="33"/>
      <c r="E26" s="33"/>
      <c r="F26" s="33"/>
    </row>
    <row r="27" spans="1:6" ht="15" customHeight="1">
      <c r="A27" s="4" t="s">
        <v>713</v>
      </c>
      <c r="B27" s="5" t="s">
        <v>441</v>
      </c>
      <c r="C27" s="33"/>
      <c r="D27" s="33"/>
      <c r="E27" s="33"/>
      <c r="F27" s="33"/>
    </row>
    <row r="28" spans="1:6" ht="15" customHeight="1">
      <c r="A28" s="4" t="s">
        <v>442</v>
      </c>
      <c r="B28" s="5" t="s">
        <v>443</v>
      </c>
      <c r="C28" s="33"/>
      <c r="D28" s="33"/>
      <c r="E28" s="33"/>
      <c r="F28" s="33"/>
    </row>
    <row r="29" spans="1:6" ht="15" customHeight="1">
      <c r="A29" s="4" t="s">
        <v>714</v>
      </c>
      <c r="B29" s="5" t="s">
        <v>444</v>
      </c>
      <c r="C29" s="33"/>
      <c r="D29" s="33"/>
      <c r="E29" s="33"/>
      <c r="F29" s="33"/>
    </row>
    <row r="30" spans="1:6" ht="15" customHeight="1">
      <c r="A30" s="4" t="s">
        <v>715</v>
      </c>
      <c r="B30" s="5" t="s">
        <v>449</v>
      </c>
      <c r="C30" s="33"/>
      <c r="D30" s="33"/>
      <c r="E30" s="33"/>
      <c r="F30" s="33"/>
    </row>
    <row r="31" spans="1:6" ht="15" customHeight="1">
      <c r="A31" s="8" t="s">
        <v>743</v>
      </c>
      <c r="B31" s="9" t="s">
        <v>465</v>
      </c>
      <c r="C31" s="33"/>
      <c r="D31" s="33"/>
      <c r="E31" s="33"/>
      <c r="F31" s="33"/>
    </row>
    <row r="32" spans="1:6" ht="15" customHeight="1">
      <c r="A32" s="4" t="s">
        <v>716</v>
      </c>
      <c r="B32" s="5" t="s">
        <v>466</v>
      </c>
      <c r="C32" s="33"/>
      <c r="D32" s="33"/>
      <c r="E32" s="33"/>
      <c r="F32" s="33"/>
    </row>
    <row r="33" spans="1:6" ht="15" customHeight="1">
      <c r="A33" s="45" t="s">
        <v>744</v>
      </c>
      <c r="B33" s="60" t="s">
        <v>467</v>
      </c>
      <c r="C33" s="33"/>
      <c r="D33" s="33"/>
      <c r="E33" s="33"/>
      <c r="F33" s="33"/>
    </row>
    <row r="34" spans="1:6" ht="15" customHeight="1">
      <c r="A34" s="15" t="s">
        <v>468</v>
      </c>
      <c r="B34" s="5" t="s">
        <v>469</v>
      </c>
      <c r="C34" s="33"/>
      <c r="D34" s="33"/>
      <c r="E34" s="33"/>
      <c r="F34" s="33"/>
    </row>
    <row r="35" spans="1:6" ht="15" customHeight="1">
      <c r="A35" s="15" t="s">
        <v>717</v>
      </c>
      <c r="B35" s="5" t="s">
        <v>470</v>
      </c>
      <c r="C35" s="33"/>
      <c r="D35" s="33"/>
      <c r="E35" s="33"/>
      <c r="F35" s="33"/>
    </row>
    <row r="36" spans="1:6" ht="15" customHeight="1">
      <c r="A36" s="15" t="s">
        <v>718</v>
      </c>
      <c r="B36" s="5" t="s">
        <v>473</v>
      </c>
      <c r="C36" s="33"/>
      <c r="D36" s="33"/>
      <c r="E36" s="33"/>
      <c r="F36" s="33"/>
    </row>
    <row r="37" spans="1:6" ht="15" customHeight="1">
      <c r="A37" s="15" t="s">
        <v>719</v>
      </c>
      <c r="B37" s="5" t="s">
        <v>474</v>
      </c>
      <c r="C37" s="33"/>
      <c r="D37" s="33"/>
      <c r="E37" s="33"/>
      <c r="F37" s="33"/>
    </row>
    <row r="38" spans="1:6" ht="15" customHeight="1">
      <c r="A38" s="15" t="s">
        <v>481</v>
      </c>
      <c r="B38" s="5" t="s">
        <v>482</v>
      </c>
      <c r="C38" s="33"/>
      <c r="D38" s="33"/>
      <c r="E38" s="33"/>
      <c r="F38" s="33"/>
    </row>
    <row r="39" spans="1:6" ht="15" customHeight="1">
      <c r="A39" s="15" t="s">
        <v>483</v>
      </c>
      <c r="B39" s="5" t="s">
        <v>484</v>
      </c>
      <c r="C39" s="33"/>
      <c r="D39" s="33"/>
      <c r="E39" s="33"/>
      <c r="F39" s="33"/>
    </row>
    <row r="40" spans="1:6" ht="15" customHeight="1">
      <c r="A40" s="15" t="s">
        <v>485</v>
      </c>
      <c r="B40" s="5" t="s">
        <v>486</v>
      </c>
      <c r="C40" s="33"/>
      <c r="D40" s="33"/>
      <c r="E40" s="33"/>
      <c r="F40" s="33"/>
    </row>
    <row r="41" spans="1:6" ht="15" customHeight="1">
      <c r="A41" s="15" t="s">
        <v>720</v>
      </c>
      <c r="B41" s="5" t="s">
        <v>487</v>
      </c>
      <c r="C41" s="33"/>
      <c r="D41" s="33"/>
      <c r="E41" s="33"/>
      <c r="F41" s="33"/>
    </row>
    <row r="42" spans="1:6" ht="15" customHeight="1">
      <c r="A42" s="15" t="s">
        <v>721</v>
      </c>
      <c r="B42" s="5" t="s">
        <v>489</v>
      </c>
      <c r="C42" s="33"/>
      <c r="D42" s="33"/>
      <c r="E42" s="33"/>
      <c r="F42" s="33"/>
    </row>
    <row r="43" spans="1:6" ht="15" customHeight="1">
      <c r="A43" s="15" t="s">
        <v>722</v>
      </c>
      <c r="B43" s="5" t="s">
        <v>494</v>
      </c>
      <c r="C43" s="33"/>
      <c r="D43" s="33"/>
      <c r="E43" s="33"/>
      <c r="F43" s="33"/>
    </row>
    <row r="44" spans="1:6" ht="15" customHeight="1">
      <c r="A44" s="59" t="s">
        <v>745</v>
      </c>
      <c r="B44" s="60" t="s">
        <v>498</v>
      </c>
      <c r="C44" s="33"/>
      <c r="D44" s="33"/>
      <c r="E44" s="33"/>
      <c r="F44" s="33"/>
    </row>
    <row r="45" spans="1:6" ht="15" customHeight="1">
      <c r="A45" s="15" t="s">
        <v>510</v>
      </c>
      <c r="B45" s="5" t="s">
        <v>511</v>
      </c>
      <c r="C45" s="33"/>
      <c r="D45" s="33"/>
      <c r="E45" s="33"/>
      <c r="F45" s="33"/>
    </row>
    <row r="46" spans="1:6" ht="15" customHeight="1">
      <c r="A46" s="4" t="s">
        <v>726</v>
      </c>
      <c r="B46" s="5" t="s">
        <v>512</v>
      </c>
      <c r="C46" s="33"/>
      <c r="D46" s="33"/>
      <c r="E46" s="33"/>
      <c r="F46" s="33"/>
    </row>
    <row r="47" spans="1:6" ht="15" customHeight="1">
      <c r="A47" s="15" t="s">
        <v>727</v>
      </c>
      <c r="B47" s="5" t="s">
        <v>513</v>
      </c>
      <c r="C47" s="33"/>
      <c r="D47" s="33"/>
      <c r="E47" s="33"/>
      <c r="F47" s="33"/>
    </row>
    <row r="48" spans="1:6" ht="15" customHeight="1">
      <c r="A48" s="45" t="s">
        <v>747</v>
      </c>
      <c r="B48" s="60" t="s">
        <v>514</v>
      </c>
      <c r="C48" s="33"/>
      <c r="D48" s="33"/>
      <c r="E48" s="33"/>
      <c r="F48" s="33"/>
    </row>
    <row r="49" spans="1:6" ht="15" customHeight="1">
      <c r="A49" s="76" t="s">
        <v>166</v>
      </c>
      <c r="B49" s="81"/>
      <c r="C49" s="33"/>
      <c r="D49" s="33"/>
      <c r="E49" s="33"/>
      <c r="F49" s="33"/>
    </row>
    <row r="50" spans="1:6" ht="15" customHeight="1">
      <c r="A50" s="4" t="s">
        <v>420</v>
      </c>
      <c r="B50" s="5" t="s">
        <v>421</v>
      </c>
      <c r="C50" s="33"/>
      <c r="D50" s="33"/>
      <c r="E50" s="33"/>
      <c r="F50" s="33"/>
    </row>
    <row r="51" spans="1:6" ht="15" customHeight="1">
      <c r="A51" s="4" t="s">
        <v>422</v>
      </c>
      <c r="B51" s="5" t="s">
        <v>423</v>
      </c>
      <c r="C51" s="33"/>
      <c r="D51" s="33"/>
      <c r="E51" s="33"/>
      <c r="F51" s="33"/>
    </row>
    <row r="52" spans="1:6" ht="15" customHeight="1">
      <c r="A52" s="4" t="s">
        <v>704</v>
      </c>
      <c r="B52" s="5" t="s">
        <v>424</v>
      </c>
      <c r="C52" s="33"/>
      <c r="D52" s="33"/>
      <c r="E52" s="33"/>
      <c r="F52" s="33"/>
    </row>
    <row r="53" spans="1:6" ht="15" customHeight="1">
      <c r="A53" s="4" t="s">
        <v>705</v>
      </c>
      <c r="B53" s="5" t="s">
        <v>425</v>
      </c>
      <c r="C53" s="33"/>
      <c r="D53" s="33"/>
      <c r="E53" s="33"/>
      <c r="F53" s="33"/>
    </row>
    <row r="54" spans="1:6" ht="15" customHeight="1">
      <c r="A54" s="4" t="s">
        <v>706</v>
      </c>
      <c r="B54" s="5" t="s">
        <v>426</v>
      </c>
      <c r="C54" s="33"/>
      <c r="D54" s="33"/>
      <c r="E54" s="33"/>
      <c r="F54" s="33"/>
    </row>
    <row r="55" spans="1:6" ht="15" customHeight="1">
      <c r="A55" s="45" t="s">
        <v>741</v>
      </c>
      <c r="B55" s="60" t="s">
        <v>427</v>
      </c>
      <c r="C55" s="33"/>
      <c r="D55" s="33"/>
      <c r="E55" s="33"/>
      <c r="F55" s="33"/>
    </row>
    <row r="56" spans="1:6" ht="15" customHeight="1">
      <c r="A56" s="15" t="s">
        <v>723</v>
      </c>
      <c r="B56" s="5" t="s">
        <v>499</v>
      </c>
      <c r="C56" s="33"/>
      <c r="D56" s="33"/>
      <c r="E56" s="33"/>
      <c r="F56" s="33"/>
    </row>
    <row r="57" spans="1:6" ht="15" customHeight="1">
      <c r="A57" s="15" t="s">
        <v>724</v>
      </c>
      <c r="B57" s="5" t="s">
        <v>501</v>
      </c>
      <c r="C57" s="33"/>
      <c r="D57" s="33"/>
      <c r="E57" s="33"/>
      <c r="F57" s="33"/>
    </row>
    <row r="58" spans="1:6" ht="15" customHeight="1">
      <c r="A58" s="15" t="s">
        <v>503</v>
      </c>
      <c r="B58" s="5" t="s">
        <v>504</v>
      </c>
      <c r="C58" s="33"/>
      <c r="D58" s="33"/>
      <c r="E58" s="33"/>
      <c r="F58" s="33"/>
    </row>
    <row r="59" spans="1:6" ht="15" customHeight="1">
      <c r="A59" s="15" t="s">
        <v>725</v>
      </c>
      <c r="B59" s="5" t="s">
        <v>505</v>
      </c>
      <c r="C59" s="33"/>
      <c r="D59" s="33"/>
      <c r="E59" s="33"/>
      <c r="F59" s="33"/>
    </row>
    <row r="60" spans="1:6" ht="15" customHeight="1">
      <c r="A60" s="15" t="s">
        <v>507</v>
      </c>
      <c r="B60" s="5" t="s">
        <v>508</v>
      </c>
      <c r="C60" s="33"/>
      <c r="D60" s="33"/>
      <c r="E60" s="33"/>
      <c r="F60" s="33"/>
    </row>
    <row r="61" spans="1:6" ht="15" customHeight="1">
      <c r="A61" s="45" t="s">
        <v>746</v>
      </c>
      <c r="B61" s="60" t="s">
        <v>509</v>
      </c>
      <c r="C61" s="33"/>
      <c r="D61" s="33"/>
      <c r="E61" s="33"/>
      <c r="F61" s="33"/>
    </row>
    <row r="62" spans="1:6" ht="15" customHeight="1">
      <c r="A62" s="15" t="s">
        <v>515</v>
      </c>
      <c r="B62" s="5" t="s">
        <v>516</v>
      </c>
      <c r="C62" s="33"/>
      <c r="D62" s="33"/>
      <c r="E62" s="33"/>
      <c r="F62" s="33"/>
    </row>
    <row r="63" spans="1:6" ht="15" customHeight="1">
      <c r="A63" s="4" t="s">
        <v>728</v>
      </c>
      <c r="B63" s="5" t="s">
        <v>517</v>
      </c>
      <c r="C63" s="33"/>
      <c r="D63" s="33"/>
      <c r="E63" s="33"/>
      <c r="F63" s="33"/>
    </row>
    <row r="64" spans="1:6" ht="15" customHeight="1">
      <c r="A64" s="15" t="s">
        <v>729</v>
      </c>
      <c r="B64" s="5" t="s">
        <v>518</v>
      </c>
      <c r="C64" s="33"/>
      <c r="D64" s="33"/>
      <c r="E64" s="33"/>
      <c r="F64" s="33"/>
    </row>
    <row r="65" spans="1:6" ht="15">
      <c r="A65" s="45" t="s">
        <v>749</v>
      </c>
      <c r="B65" s="60" t="s">
        <v>519</v>
      </c>
      <c r="C65" s="33"/>
      <c r="D65" s="33"/>
      <c r="E65" s="33"/>
      <c r="F65" s="33"/>
    </row>
    <row r="66" spans="1:6" ht="15.75">
      <c r="A66" s="76" t="s">
        <v>167</v>
      </c>
      <c r="B66" s="81"/>
      <c r="C66" s="33"/>
      <c r="D66" s="33"/>
      <c r="E66" s="33"/>
      <c r="F66" s="33"/>
    </row>
    <row r="67" spans="1:6" ht="15.75">
      <c r="A67" s="57" t="s">
        <v>748</v>
      </c>
      <c r="B67" s="41" t="s">
        <v>520</v>
      </c>
      <c r="C67" s="33"/>
      <c r="D67" s="33"/>
      <c r="E67" s="33"/>
      <c r="F67" s="33"/>
    </row>
    <row r="68" spans="1:6" ht="15.75">
      <c r="A68" s="109" t="s">
        <v>168</v>
      </c>
      <c r="B68" s="108"/>
      <c r="C68" s="33"/>
      <c r="D68" s="33"/>
      <c r="E68" s="33"/>
      <c r="F68" s="33"/>
    </row>
    <row r="69" spans="1:6" ht="15.75">
      <c r="A69" s="109" t="s">
        <v>169</v>
      </c>
      <c r="B69" s="108"/>
      <c r="C69" s="33"/>
      <c r="D69" s="33"/>
      <c r="E69" s="33"/>
      <c r="F69" s="33"/>
    </row>
    <row r="70" spans="1:6" ht="15">
      <c r="A70" s="43" t="s">
        <v>730</v>
      </c>
      <c r="B70" s="4" t="s">
        <v>521</v>
      </c>
      <c r="C70" s="33"/>
      <c r="D70" s="33"/>
      <c r="E70" s="33"/>
      <c r="F70" s="33"/>
    </row>
    <row r="71" spans="1:6" ht="15">
      <c r="A71" s="15" t="s">
        <v>522</v>
      </c>
      <c r="B71" s="4" t="s">
        <v>523</v>
      </c>
      <c r="C71" s="33"/>
      <c r="D71" s="33"/>
      <c r="E71" s="33"/>
      <c r="F71" s="33"/>
    </row>
    <row r="72" spans="1:6" ht="15">
      <c r="A72" s="43" t="s">
        <v>731</v>
      </c>
      <c r="B72" s="4" t="s">
        <v>524</v>
      </c>
      <c r="C72" s="33"/>
      <c r="D72" s="33"/>
      <c r="E72" s="33"/>
      <c r="F72" s="33"/>
    </row>
    <row r="73" spans="1:6" ht="15">
      <c r="A73" s="18" t="s">
        <v>750</v>
      </c>
      <c r="B73" s="8" t="s">
        <v>525</v>
      </c>
      <c r="C73" s="33"/>
      <c r="D73" s="33"/>
      <c r="E73" s="33"/>
      <c r="F73" s="33"/>
    </row>
    <row r="74" spans="1:6" ht="15">
      <c r="A74" s="15" t="s">
        <v>732</v>
      </c>
      <c r="B74" s="4" t="s">
        <v>526</v>
      </c>
      <c r="C74" s="33"/>
      <c r="D74" s="33"/>
      <c r="E74" s="33"/>
      <c r="F74" s="33"/>
    </row>
    <row r="75" spans="1:6" ht="15">
      <c r="A75" s="43" t="s">
        <v>527</v>
      </c>
      <c r="B75" s="4" t="s">
        <v>528</v>
      </c>
      <c r="C75" s="33"/>
      <c r="D75" s="33"/>
      <c r="E75" s="33"/>
      <c r="F75" s="33"/>
    </row>
    <row r="76" spans="1:6" ht="15">
      <c r="A76" s="15" t="s">
        <v>733</v>
      </c>
      <c r="B76" s="4" t="s">
        <v>529</v>
      </c>
      <c r="C76" s="33"/>
      <c r="D76" s="33"/>
      <c r="E76" s="33"/>
      <c r="F76" s="33"/>
    </row>
    <row r="77" spans="1:6" ht="15">
      <c r="A77" s="43" t="s">
        <v>530</v>
      </c>
      <c r="B77" s="4" t="s">
        <v>531</v>
      </c>
      <c r="C77" s="33"/>
      <c r="D77" s="33"/>
      <c r="E77" s="33"/>
      <c r="F77" s="33"/>
    </row>
    <row r="78" spans="1:6" ht="15">
      <c r="A78" s="16" t="s">
        <v>751</v>
      </c>
      <c r="B78" s="8" t="s">
        <v>532</v>
      </c>
      <c r="C78" s="33"/>
      <c r="D78" s="33"/>
      <c r="E78" s="33"/>
      <c r="F78" s="33"/>
    </row>
    <row r="79" spans="1:6" ht="15">
      <c r="A79" s="4" t="s">
        <v>76</v>
      </c>
      <c r="B79" s="4" t="s">
        <v>533</v>
      </c>
      <c r="C79" s="33"/>
      <c r="D79" s="33"/>
      <c r="E79" s="33"/>
      <c r="F79" s="33"/>
    </row>
    <row r="80" spans="1:6" ht="15">
      <c r="A80" s="4" t="s">
        <v>77</v>
      </c>
      <c r="B80" s="4" t="s">
        <v>533</v>
      </c>
      <c r="C80" s="33"/>
      <c r="D80" s="33"/>
      <c r="E80" s="33"/>
      <c r="F80" s="33"/>
    </row>
    <row r="81" spans="1:6" ht="15">
      <c r="A81" s="4" t="s">
        <v>74</v>
      </c>
      <c r="B81" s="4" t="s">
        <v>534</v>
      </c>
      <c r="C81" s="33"/>
      <c r="D81" s="33"/>
      <c r="E81" s="33"/>
      <c r="F81" s="33"/>
    </row>
    <row r="82" spans="1:6" ht="15">
      <c r="A82" s="4" t="s">
        <v>75</v>
      </c>
      <c r="B82" s="4" t="s">
        <v>534</v>
      </c>
      <c r="C82" s="33"/>
      <c r="D82" s="33"/>
      <c r="E82" s="33"/>
      <c r="F82" s="33"/>
    </row>
    <row r="83" spans="1:6" ht="15">
      <c r="A83" s="8" t="s">
        <v>752</v>
      </c>
      <c r="B83" s="8" t="s">
        <v>535</v>
      </c>
      <c r="C83" s="33"/>
      <c r="D83" s="33"/>
      <c r="E83" s="33"/>
      <c r="F83" s="33"/>
    </row>
    <row r="84" spans="1:6" ht="15">
      <c r="A84" s="43" t="s">
        <v>536</v>
      </c>
      <c r="B84" s="4" t="s">
        <v>537</v>
      </c>
      <c r="C84" s="33"/>
      <c r="D84" s="33"/>
      <c r="E84" s="33"/>
      <c r="F84" s="33"/>
    </row>
    <row r="85" spans="1:6" ht="15">
      <c r="A85" s="43" t="s">
        <v>538</v>
      </c>
      <c r="B85" s="4" t="s">
        <v>539</v>
      </c>
      <c r="C85" s="33"/>
      <c r="D85" s="33"/>
      <c r="E85" s="33"/>
      <c r="F85" s="33"/>
    </row>
    <row r="86" spans="1:6" ht="15">
      <c r="A86" s="43" t="s">
        <v>540</v>
      </c>
      <c r="B86" s="4" t="s">
        <v>541</v>
      </c>
      <c r="C86" s="33"/>
      <c r="D86" s="33"/>
      <c r="E86" s="33"/>
      <c r="F86" s="33"/>
    </row>
    <row r="87" spans="1:6" ht="15">
      <c r="A87" s="43" t="s">
        <v>542</v>
      </c>
      <c r="B87" s="4" t="s">
        <v>543</v>
      </c>
      <c r="C87" s="33"/>
      <c r="D87" s="33"/>
      <c r="E87" s="33"/>
      <c r="F87" s="33"/>
    </row>
    <row r="88" spans="1:6" ht="15">
      <c r="A88" s="15" t="s">
        <v>734</v>
      </c>
      <c r="B88" s="4" t="s">
        <v>544</v>
      </c>
      <c r="C88" s="33"/>
      <c r="D88" s="33"/>
      <c r="E88" s="33"/>
      <c r="F88" s="33"/>
    </row>
    <row r="89" spans="1:6" ht="15">
      <c r="A89" s="18" t="s">
        <v>753</v>
      </c>
      <c r="B89" s="8" t="s">
        <v>546</v>
      </c>
      <c r="C89" s="33"/>
      <c r="D89" s="33"/>
      <c r="E89" s="33"/>
      <c r="F89" s="33"/>
    </row>
    <row r="90" spans="1:6" ht="15">
      <c r="A90" s="15" t="s">
        <v>547</v>
      </c>
      <c r="B90" s="4" t="s">
        <v>548</v>
      </c>
      <c r="C90" s="33"/>
      <c r="D90" s="33"/>
      <c r="E90" s="33"/>
      <c r="F90" s="33"/>
    </row>
    <row r="91" spans="1:6" ht="15">
      <c r="A91" s="15" t="s">
        <v>549</v>
      </c>
      <c r="B91" s="4" t="s">
        <v>550</v>
      </c>
      <c r="C91" s="33"/>
      <c r="D91" s="33"/>
      <c r="E91" s="33"/>
      <c r="F91" s="33"/>
    </row>
    <row r="92" spans="1:6" ht="15">
      <c r="A92" s="43" t="s">
        <v>551</v>
      </c>
      <c r="B92" s="4" t="s">
        <v>552</v>
      </c>
      <c r="C92" s="33"/>
      <c r="D92" s="33"/>
      <c r="E92" s="33"/>
      <c r="F92" s="33"/>
    </row>
    <row r="93" spans="1:6" ht="15">
      <c r="A93" s="43" t="s">
        <v>735</v>
      </c>
      <c r="B93" s="4" t="s">
        <v>553</v>
      </c>
      <c r="C93" s="33"/>
      <c r="D93" s="33"/>
      <c r="E93" s="33"/>
      <c r="F93" s="33"/>
    </row>
    <row r="94" spans="1:6" ht="15">
      <c r="A94" s="16" t="s">
        <v>754</v>
      </c>
      <c r="B94" s="8" t="s">
        <v>554</v>
      </c>
      <c r="C94" s="33"/>
      <c r="D94" s="33"/>
      <c r="E94" s="33"/>
      <c r="F94" s="33"/>
    </row>
    <row r="95" spans="1:6" ht="15">
      <c r="A95" s="18" t="s">
        <v>555</v>
      </c>
      <c r="B95" s="8" t="s">
        <v>556</v>
      </c>
      <c r="C95" s="33"/>
      <c r="D95" s="33"/>
      <c r="E95" s="33"/>
      <c r="F95" s="33"/>
    </row>
    <row r="96" spans="1:6" ht="15.75">
      <c r="A96" s="46" t="s">
        <v>755</v>
      </c>
      <c r="B96" s="47" t="s">
        <v>557</v>
      </c>
      <c r="C96" s="33"/>
      <c r="D96" s="33"/>
      <c r="E96" s="33"/>
      <c r="F96" s="33"/>
    </row>
    <row r="97" spans="1:6" ht="15.75">
      <c r="A97" s="51" t="s">
        <v>737</v>
      </c>
      <c r="B97" s="52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Y172"/>
  <sheetViews>
    <sheetView view="pageBreakPreview" zoomScale="60" zoomScaleNormal="90" zoomScalePageLayoutView="0" workbookViewId="0" topLeftCell="A1">
      <selection activeCell="A1" sqref="A1:F1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0.57421875" style="170" customWidth="1"/>
    <col min="4" max="4" width="20.140625" style="170" customWidth="1"/>
    <col min="5" max="5" width="14.421875" style="170" customWidth="1"/>
    <col min="6" max="6" width="22.140625" style="170" customWidth="1"/>
    <col min="7" max="7" width="24.28125" style="123" customWidth="1"/>
    <col min="8" max="8" width="9.140625" style="123" customWidth="1"/>
    <col min="9" max="9" width="11.140625" style="123" bestFit="1" customWidth="1"/>
    <col min="10" max="16384" width="9.140625" style="123" customWidth="1"/>
  </cols>
  <sheetData>
    <row r="1" spans="1:6" ht="15">
      <c r="A1" s="387" t="s">
        <v>889</v>
      </c>
      <c r="B1" s="387"/>
      <c r="C1" s="387"/>
      <c r="D1" s="387"/>
      <c r="E1" s="387"/>
      <c r="F1" s="387"/>
    </row>
    <row r="2" spans="1:6" ht="21" customHeight="1">
      <c r="A2" s="381" t="s">
        <v>821</v>
      </c>
      <c r="B2" s="385"/>
      <c r="C2" s="385"/>
      <c r="D2" s="385"/>
      <c r="E2" s="385"/>
      <c r="F2" s="386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3" t="s">
        <v>94</v>
      </c>
    </row>
    <row r="6" spans="1:7" ht="45">
      <c r="A6" s="152" t="s">
        <v>206</v>
      </c>
      <c r="B6" s="153" t="s">
        <v>207</v>
      </c>
      <c r="C6" s="171" t="s">
        <v>28</v>
      </c>
      <c r="D6" s="171" t="s">
        <v>29</v>
      </c>
      <c r="E6" s="171" t="s">
        <v>165</v>
      </c>
      <c r="F6" s="172" t="s">
        <v>849</v>
      </c>
      <c r="G6" s="124" t="s">
        <v>850</v>
      </c>
    </row>
    <row r="7" spans="1:7" ht="15">
      <c r="A7" s="173" t="s">
        <v>208</v>
      </c>
      <c r="B7" s="174" t="s">
        <v>209</v>
      </c>
      <c r="C7" s="145">
        <v>10532000</v>
      </c>
      <c r="D7" s="145"/>
      <c r="E7" s="145"/>
      <c r="F7" s="145">
        <f aca="true" t="shared" si="0" ref="F7:G19">SUM(C7:E7)</f>
        <v>10532000</v>
      </c>
      <c r="G7" s="145">
        <v>22108568</v>
      </c>
    </row>
    <row r="8" spans="1:7" ht="15">
      <c r="A8" s="173" t="s">
        <v>210</v>
      </c>
      <c r="B8" s="175" t="s">
        <v>211</v>
      </c>
      <c r="C8" s="145"/>
      <c r="D8" s="145"/>
      <c r="E8" s="145"/>
      <c r="F8" s="145">
        <f t="shared" si="0"/>
        <v>0</v>
      </c>
      <c r="G8" s="145">
        <v>850000</v>
      </c>
    </row>
    <row r="9" spans="1:7" ht="15">
      <c r="A9" s="173" t="s">
        <v>212</v>
      </c>
      <c r="B9" s="175" t="s">
        <v>213</v>
      </c>
      <c r="C9" s="145"/>
      <c r="D9" s="145"/>
      <c r="E9" s="145"/>
      <c r="F9" s="145">
        <f t="shared" si="0"/>
        <v>0</v>
      </c>
      <c r="G9" s="145">
        <f t="shared" si="0"/>
        <v>0</v>
      </c>
    </row>
    <row r="10" spans="1:7" ht="15">
      <c r="A10" s="176" t="s">
        <v>216</v>
      </c>
      <c r="B10" s="175" t="s">
        <v>217</v>
      </c>
      <c r="C10" s="145"/>
      <c r="D10" s="145"/>
      <c r="E10" s="145"/>
      <c r="F10" s="145">
        <f t="shared" si="0"/>
        <v>0</v>
      </c>
      <c r="G10" s="145">
        <f t="shared" si="0"/>
        <v>0</v>
      </c>
    </row>
    <row r="11" spans="1:7" ht="15">
      <c r="A11" s="176" t="s">
        <v>218</v>
      </c>
      <c r="B11" s="175" t="s">
        <v>219</v>
      </c>
      <c r="C11" s="145"/>
      <c r="D11" s="145"/>
      <c r="E11" s="145"/>
      <c r="F11" s="145">
        <f t="shared" si="0"/>
        <v>0</v>
      </c>
      <c r="G11" s="145">
        <f t="shared" si="0"/>
        <v>0</v>
      </c>
    </row>
    <row r="12" spans="1:7" ht="15">
      <c r="A12" s="176" t="s">
        <v>220</v>
      </c>
      <c r="B12" s="175" t="s">
        <v>221</v>
      </c>
      <c r="C12" s="145">
        <v>345000</v>
      </c>
      <c r="D12" s="145"/>
      <c r="E12" s="145"/>
      <c r="F12" s="145">
        <f t="shared" si="0"/>
        <v>345000</v>
      </c>
      <c r="G12" s="145">
        <f t="shared" si="0"/>
        <v>345000</v>
      </c>
    </row>
    <row r="13" spans="1:7" ht="15">
      <c r="A13" s="176" t="s">
        <v>222</v>
      </c>
      <c r="B13" s="175" t="s">
        <v>223</v>
      </c>
      <c r="C13" s="145">
        <v>148000</v>
      </c>
      <c r="D13" s="145"/>
      <c r="E13" s="145"/>
      <c r="F13" s="145">
        <f t="shared" si="0"/>
        <v>148000</v>
      </c>
      <c r="G13" s="145">
        <f t="shared" si="0"/>
        <v>148000</v>
      </c>
    </row>
    <row r="14" spans="1:7" ht="15">
      <c r="A14" s="176" t="s">
        <v>224</v>
      </c>
      <c r="B14" s="175" t="s">
        <v>225</v>
      </c>
      <c r="C14" s="145"/>
      <c r="D14" s="145"/>
      <c r="E14" s="145"/>
      <c r="F14" s="145">
        <f t="shared" si="0"/>
        <v>0</v>
      </c>
      <c r="G14" s="145">
        <f t="shared" si="0"/>
        <v>0</v>
      </c>
    </row>
    <row r="15" spans="1:7" ht="15">
      <c r="A15" s="177" t="s">
        <v>226</v>
      </c>
      <c r="B15" s="175" t="s">
        <v>227</v>
      </c>
      <c r="C15" s="145">
        <v>240000</v>
      </c>
      <c r="D15" s="145"/>
      <c r="E15" s="145"/>
      <c r="F15" s="145">
        <f t="shared" si="0"/>
        <v>240000</v>
      </c>
      <c r="G15" s="145">
        <f t="shared" si="0"/>
        <v>240000</v>
      </c>
    </row>
    <row r="16" spans="1:7" ht="15">
      <c r="A16" s="177" t="s">
        <v>228</v>
      </c>
      <c r="B16" s="175" t="s">
        <v>229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>
      <c r="A17" s="177" t="s">
        <v>230</v>
      </c>
      <c r="B17" s="175" t="s">
        <v>231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>
      <c r="A18" s="177" t="s">
        <v>232</v>
      </c>
      <c r="B18" s="175" t="s">
        <v>233</v>
      </c>
      <c r="C18" s="145"/>
      <c r="D18" s="145"/>
      <c r="E18" s="145"/>
      <c r="F18" s="145">
        <f t="shared" si="0"/>
        <v>0</v>
      </c>
      <c r="G18" s="145">
        <f t="shared" si="0"/>
        <v>0</v>
      </c>
    </row>
    <row r="19" spans="1:7" ht="15">
      <c r="A19" s="177" t="s">
        <v>661</v>
      </c>
      <c r="B19" s="175" t="s">
        <v>234</v>
      </c>
      <c r="C19" s="145"/>
      <c r="D19" s="145"/>
      <c r="E19" s="145"/>
      <c r="F19" s="145">
        <f t="shared" si="0"/>
        <v>0</v>
      </c>
      <c r="G19" s="145">
        <f t="shared" si="0"/>
        <v>0</v>
      </c>
    </row>
    <row r="20" spans="1:7" ht="15">
      <c r="A20" s="178" t="s">
        <v>559</v>
      </c>
      <c r="B20" s="179" t="s">
        <v>236</v>
      </c>
      <c r="C20" s="117">
        <f>SUM(C7:C19)</f>
        <v>11265000</v>
      </c>
      <c r="D20" s="117">
        <f>SUM(D7:D19)</f>
        <v>0</v>
      </c>
      <c r="E20" s="117">
        <f>SUM(E7:E19)</f>
        <v>0</v>
      </c>
      <c r="F20" s="117">
        <f>SUM(C20:E20)</f>
        <v>11265000</v>
      </c>
      <c r="G20" s="117">
        <f>SUM(G7:G19)</f>
        <v>23691568</v>
      </c>
    </row>
    <row r="21" spans="1:7" ht="15">
      <c r="A21" s="177" t="s">
        <v>237</v>
      </c>
      <c r="B21" s="175" t="s">
        <v>238</v>
      </c>
      <c r="C21" s="145">
        <v>21026000</v>
      </c>
      <c r="D21" s="145"/>
      <c r="E21" s="145"/>
      <c r="F21" s="145">
        <f aca="true" t="shared" si="1" ref="F21:G84">SUM(C21:E21)</f>
        <v>21026000</v>
      </c>
      <c r="G21" s="145">
        <f t="shared" si="1"/>
        <v>21026000</v>
      </c>
    </row>
    <row r="22" spans="1:7" ht="15">
      <c r="A22" s="177" t="s">
        <v>239</v>
      </c>
      <c r="B22" s="175" t="s">
        <v>240</v>
      </c>
      <c r="C22" s="145">
        <v>511000</v>
      </c>
      <c r="D22" s="145"/>
      <c r="E22" s="145"/>
      <c r="F22" s="145">
        <f t="shared" si="1"/>
        <v>511000</v>
      </c>
      <c r="G22" s="145">
        <f t="shared" si="1"/>
        <v>511000</v>
      </c>
    </row>
    <row r="23" spans="1:7" ht="15">
      <c r="A23" s="154" t="s">
        <v>241</v>
      </c>
      <c r="B23" s="175" t="s">
        <v>242</v>
      </c>
      <c r="C23" s="145">
        <v>4624000</v>
      </c>
      <c r="D23" s="145"/>
      <c r="E23" s="145"/>
      <c r="F23" s="145">
        <f t="shared" si="1"/>
        <v>4624000</v>
      </c>
      <c r="G23" s="145">
        <v>17813798</v>
      </c>
    </row>
    <row r="24" spans="1:7" ht="15">
      <c r="A24" s="130" t="s">
        <v>560</v>
      </c>
      <c r="B24" s="179" t="s">
        <v>243</v>
      </c>
      <c r="C24" s="117">
        <f>SUM(C21:C23)</f>
        <v>26161000</v>
      </c>
      <c r="D24" s="117">
        <f>SUM(D21:D23)</f>
        <v>0</v>
      </c>
      <c r="E24" s="117">
        <f>SUM(E21:E23)</f>
        <v>0</v>
      </c>
      <c r="F24" s="117">
        <f t="shared" si="1"/>
        <v>26161000</v>
      </c>
      <c r="G24" s="117">
        <f>SUM(G21:G23)</f>
        <v>39350798</v>
      </c>
    </row>
    <row r="25" spans="1:7" ht="15">
      <c r="A25" s="180" t="s">
        <v>691</v>
      </c>
      <c r="B25" s="181" t="s">
        <v>244</v>
      </c>
      <c r="C25" s="117">
        <f>C20+C24</f>
        <v>37426000</v>
      </c>
      <c r="D25" s="182">
        <f>D20+D24</f>
        <v>0</v>
      </c>
      <c r="E25" s="182">
        <f>E20+E24</f>
        <v>0</v>
      </c>
      <c r="F25" s="182">
        <f t="shared" si="1"/>
        <v>37426000</v>
      </c>
      <c r="G25" s="182">
        <f>G20+G24</f>
        <v>63042366</v>
      </c>
    </row>
    <row r="26" spans="1:7" ht="15">
      <c r="A26" s="183" t="s">
        <v>662</v>
      </c>
      <c r="B26" s="181" t="s">
        <v>245</v>
      </c>
      <c r="C26" s="117">
        <v>8377200</v>
      </c>
      <c r="D26" s="182"/>
      <c r="E26" s="182"/>
      <c r="F26" s="182">
        <f t="shared" si="1"/>
        <v>8377200</v>
      </c>
      <c r="G26" s="182">
        <v>14080398</v>
      </c>
    </row>
    <row r="27" spans="1:7" ht="15">
      <c r="A27" s="177" t="s">
        <v>246</v>
      </c>
      <c r="B27" s="175" t="s">
        <v>247</v>
      </c>
      <c r="C27" s="145">
        <v>650000</v>
      </c>
      <c r="D27" s="145"/>
      <c r="E27" s="145"/>
      <c r="F27" s="145">
        <f t="shared" si="1"/>
        <v>650000</v>
      </c>
      <c r="G27" s="145">
        <v>680000</v>
      </c>
    </row>
    <row r="28" spans="1:7" ht="15">
      <c r="A28" s="177" t="s">
        <v>248</v>
      </c>
      <c r="B28" s="175" t="s">
        <v>249</v>
      </c>
      <c r="C28" s="145">
        <v>1936000</v>
      </c>
      <c r="D28" s="145"/>
      <c r="E28" s="145"/>
      <c r="F28" s="145">
        <f t="shared" si="1"/>
        <v>1936000</v>
      </c>
      <c r="G28" s="145">
        <v>1982415</v>
      </c>
    </row>
    <row r="29" spans="1:7" ht="15">
      <c r="A29" s="177" t="s">
        <v>250</v>
      </c>
      <c r="B29" s="175" t="s">
        <v>251</v>
      </c>
      <c r="C29" s="145"/>
      <c r="D29" s="145"/>
      <c r="E29" s="145"/>
      <c r="F29" s="145">
        <f t="shared" si="1"/>
        <v>0</v>
      </c>
      <c r="G29" s="145">
        <f t="shared" si="1"/>
        <v>0</v>
      </c>
    </row>
    <row r="30" spans="1:7" ht="15">
      <c r="A30" s="130" t="s">
        <v>570</v>
      </c>
      <c r="B30" s="179" t="s">
        <v>252</v>
      </c>
      <c r="C30" s="117">
        <f>SUM(C27:C29)</f>
        <v>2586000</v>
      </c>
      <c r="D30" s="117">
        <f>SUM(D27:D29)</f>
        <v>0</v>
      </c>
      <c r="E30" s="117">
        <f>SUM(E27:E29)</f>
        <v>0</v>
      </c>
      <c r="F30" s="117">
        <f t="shared" si="1"/>
        <v>2586000</v>
      </c>
      <c r="G30" s="117">
        <f>SUM(G27:G29)</f>
        <v>2662415</v>
      </c>
    </row>
    <row r="31" spans="1:7" ht="15">
      <c r="A31" s="177" t="s">
        <v>253</v>
      </c>
      <c r="B31" s="175" t="s">
        <v>254</v>
      </c>
      <c r="C31" s="145">
        <v>70000</v>
      </c>
      <c r="D31" s="145"/>
      <c r="E31" s="145"/>
      <c r="F31" s="145">
        <f t="shared" si="1"/>
        <v>70000</v>
      </c>
      <c r="G31" s="145">
        <f t="shared" si="1"/>
        <v>70000</v>
      </c>
    </row>
    <row r="32" spans="1:7" ht="15">
      <c r="A32" s="177" t="s">
        <v>255</v>
      </c>
      <c r="B32" s="175" t="s">
        <v>256</v>
      </c>
      <c r="C32" s="145">
        <v>1030000</v>
      </c>
      <c r="D32" s="145"/>
      <c r="E32" s="145"/>
      <c r="F32" s="145">
        <f t="shared" si="1"/>
        <v>1030000</v>
      </c>
      <c r="G32" s="145">
        <f t="shared" si="1"/>
        <v>1030000</v>
      </c>
    </row>
    <row r="33" spans="1:7" ht="15" customHeight="1">
      <c r="A33" s="130" t="s">
        <v>692</v>
      </c>
      <c r="B33" s="179" t="s">
        <v>257</v>
      </c>
      <c r="C33" s="117">
        <f>SUM(C31:C32)</f>
        <v>1100000</v>
      </c>
      <c r="D33" s="117">
        <f>SUM(D31:D32)</f>
        <v>0</v>
      </c>
      <c r="E33" s="117">
        <f>SUM(E31:E32)</f>
        <v>0</v>
      </c>
      <c r="F33" s="117">
        <f>SUM(C33:E33)</f>
        <v>1100000</v>
      </c>
      <c r="G33" s="117">
        <f>SUM(G31:G32)</f>
        <v>1100000</v>
      </c>
    </row>
    <row r="34" spans="1:7" ht="15">
      <c r="A34" s="177" t="s">
        <v>258</v>
      </c>
      <c r="B34" s="175" t="s">
        <v>259</v>
      </c>
      <c r="C34" s="145">
        <v>14710000</v>
      </c>
      <c r="D34" s="145"/>
      <c r="E34" s="145"/>
      <c r="F34" s="145">
        <f t="shared" si="1"/>
        <v>14710000</v>
      </c>
      <c r="G34" s="145">
        <v>15820082</v>
      </c>
    </row>
    <row r="35" spans="1:7" ht="15">
      <c r="A35" s="177" t="s">
        <v>260</v>
      </c>
      <c r="B35" s="175" t="s">
        <v>261</v>
      </c>
      <c r="C35" s="145">
        <v>19629000</v>
      </c>
      <c r="D35" s="145"/>
      <c r="E35" s="145"/>
      <c r="F35" s="145">
        <f t="shared" si="1"/>
        <v>19629000</v>
      </c>
      <c r="G35" s="145">
        <f t="shared" si="1"/>
        <v>19629000</v>
      </c>
    </row>
    <row r="36" spans="1:7" ht="15">
      <c r="A36" s="177" t="s">
        <v>663</v>
      </c>
      <c r="B36" s="175" t="s">
        <v>262</v>
      </c>
      <c r="C36" s="145">
        <v>250000</v>
      </c>
      <c r="D36" s="145">
        <v>4000000</v>
      </c>
      <c r="E36" s="145"/>
      <c r="F36" s="145">
        <f t="shared" si="1"/>
        <v>4250000</v>
      </c>
      <c r="G36" s="145">
        <v>4251205</v>
      </c>
    </row>
    <row r="37" spans="1:7" ht="15">
      <c r="A37" s="177" t="s">
        <v>264</v>
      </c>
      <c r="B37" s="175" t="s">
        <v>265</v>
      </c>
      <c r="C37" s="145">
        <v>5434000</v>
      </c>
      <c r="D37" s="145"/>
      <c r="E37" s="145"/>
      <c r="F37" s="145">
        <f t="shared" si="1"/>
        <v>5434000</v>
      </c>
      <c r="G37" s="145">
        <v>5609000</v>
      </c>
    </row>
    <row r="38" spans="1:7" ht="15">
      <c r="A38" s="184" t="s">
        <v>664</v>
      </c>
      <c r="B38" s="175" t="s">
        <v>266</v>
      </c>
      <c r="C38" s="145">
        <v>3000000</v>
      </c>
      <c r="D38" s="145"/>
      <c r="E38" s="145"/>
      <c r="F38" s="145">
        <f t="shared" si="1"/>
        <v>3000000</v>
      </c>
      <c r="G38" s="145">
        <v>3037800</v>
      </c>
    </row>
    <row r="39" spans="1:7" ht="15">
      <c r="A39" s="154" t="s">
        <v>268</v>
      </c>
      <c r="B39" s="175" t="s">
        <v>269</v>
      </c>
      <c r="C39" s="145">
        <v>47401852</v>
      </c>
      <c r="D39" s="145"/>
      <c r="E39" s="145"/>
      <c r="F39" s="145">
        <f t="shared" si="1"/>
        <v>47401852</v>
      </c>
      <c r="G39" s="145">
        <v>90593435</v>
      </c>
    </row>
    <row r="40" spans="1:7" ht="15">
      <c r="A40" s="177" t="s">
        <v>665</v>
      </c>
      <c r="B40" s="175" t="s">
        <v>270</v>
      </c>
      <c r="C40" s="145">
        <v>8396000</v>
      </c>
      <c r="D40" s="145"/>
      <c r="E40" s="145"/>
      <c r="F40" s="145">
        <f t="shared" si="1"/>
        <v>8396000</v>
      </c>
      <c r="G40" s="145">
        <v>10856094</v>
      </c>
    </row>
    <row r="41" spans="1:7" ht="15">
      <c r="A41" s="130" t="s">
        <v>575</v>
      </c>
      <c r="B41" s="179" t="s">
        <v>272</v>
      </c>
      <c r="C41" s="117">
        <f>SUM(C34:C40)</f>
        <v>98820852</v>
      </c>
      <c r="D41" s="117">
        <f>SUM(D34:D40)</f>
        <v>4000000</v>
      </c>
      <c r="E41" s="117">
        <f>SUM(E34:E40)</f>
        <v>0</v>
      </c>
      <c r="F41" s="117">
        <f t="shared" si="1"/>
        <v>102820852</v>
      </c>
      <c r="G41" s="117">
        <f>SUM(G34:G40)</f>
        <v>149796616</v>
      </c>
    </row>
    <row r="42" spans="1:7" ht="15">
      <c r="A42" s="177" t="s">
        <v>273</v>
      </c>
      <c r="B42" s="175" t="s">
        <v>274</v>
      </c>
      <c r="C42" s="145">
        <v>98000</v>
      </c>
      <c r="D42" s="145"/>
      <c r="E42" s="145"/>
      <c r="F42" s="145">
        <f t="shared" si="1"/>
        <v>98000</v>
      </c>
      <c r="G42" s="145">
        <f t="shared" si="1"/>
        <v>98000</v>
      </c>
    </row>
    <row r="43" spans="1:7" ht="15">
      <c r="A43" s="177" t="s">
        <v>275</v>
      </c>
      <c r="B43" s="175" t="s">
        <v>276</v>
      </c>
      <c r="C43" s="145">
        <v>2932000</v>
      </c>
      <c r="D43" s="145">
        <v>3625984</v>
      </c>
      <c r="E43" s="145"/>
      <c r="F43" s="145">
        <f t="shared" si="1"/>
        <v>6557984</v>
      </c>
      <c r="G43" s="145">
        <v>14544459</v>
      </c>
    </row>
    <row r="44" spans="1:7" ht="15">
      <c r="A44" s="130" t="s">
        <v>576</v>
      </c>
      <c r="B44" s="179" t="s">
        <v>277</v>
      </c>
      <c r="C44" s="117">
        <f>SUM(C42:C43)</f>
        <v>3030000</v>
      </c>
      <c r="D44" s="117">
        <f>SUM(D42:D43)</f>
        <v>3625984</v>
      </c>
      <c r="E44" s="117">
        <f>SUM(E42:E43)</f>
        <v>0</v>
      </c>
      <c r="F44" s="117">
        <f t="shared" si="1"/>
        <v>6655984</v>
      </c>
      <c r="G44" s="117">
        <f>SUM(G42:G43)</f>
        <v>14642459</v>
      </c>
    </row>
    <row r="45" spans="1:9" ht="15">
      <c r="A45" s="177" t="s">
        <v>278</v>
      </c>
      <c r="B45" s="175" t="s">
        <v>279</v>
      </c>
      <c r="C45" s="145">
        <v>29174436</v>
      </c>
      <c r="D45" s="145">
        <v>2060000</v>
      </c>
      <c r="E45" s="145"/>
      <c r="F45" s="145">
        <f t="shared" si="1"/>
        <v>31234436</v>
      </c>
      <c r="G45" s="145">
        <v>44900231</v>
      </c>
      <c r="I45" s="123">
        <v>-378637</v>
      </c>
    </row>
    <row r="46" spans="1:9" ht="15">
      <c r="A46" s="177" t="s">
        <v>280</v>
      </c>
      <c r="B46" s="175" t="s">
        <v>281</v>
      </c>
      <c r="C46" s="145">
        <v>200000</v>
      </c>
      <c r="D46" s="145"/>
      <c r="E46" s="145"/>
      <c r="F46" s="145">
        <f t="shared" si="1"/>
        <v>200000</v>
      </c>
      <c r="G46" s="145">
        <v>9212747</v>
      </c>
      <c r="I46" s="123">
        <v>4695692</v>
      </c>
    </row>
    <row r="47" spans="1:7" ht="15">
      <c r="A47" s="177" t="s">
        <v>666</v>
      </c>
      <c r="B47" s="175" t="s">
        <v>282</v>
      </c>
      <c r="C47" s="145">
        <v>350000</v>
      </c>
      <c r="D47" s="145"/>
      <c r="E47" s="145"/>
      <c r="F47" s="145">
        <f t="shared" si="1"/>
        <v>350000</v>
      </c>
      <c r="G47" s="145">
        <f t="shared" si="1"/>
        <v>350000</v>
      </c>
    </row>
    <row r="48" spans="1:7" ht="15">
      <c r="A48" s="177" t="s">
        <v>667</v>
      </c>
      <c r="B48" s="175" t="s">
        <v>284</v>
      </c>
      <c r="C48" s="145"/>
      <c r="D48" s="145"/>
      <c r="E48" s="145"/>
      <c r="F48" s="145">
        <f t="shared" si="1"/>
        <v>0</v>
      </c>
      <c r="G48" s="145">
        <f t="shared" si="1"/>
        <v>0</v>
      </c>
    </row>
    <row r="49" spans="1:7" ht="15">
      <c r="A49" s="177" t="s">
        <v>288</v>
      </c>
      <c r="B49" s="175" t="s">
        <v>289</v>
      </c>
      <c r="C49" s="145">
        <v>6155000</v>
      </c>
      <c r="D49" s="145"/>
      <c r="E49" s="145"/>
      <c r="F49" s="145">
        <f t="shared" si="1"/>
        <v>6155000</v>
      </c>
      <c r="G49" s="145">
        <v>7850000</v>
      </c>
    </row>
    <row r="50" spans="1:7" ht="15">
      <c r="A50" s="130" t="s">
        <v>579</v>
      </c>
      <c r="B50" s="179" t="s">
        <v>290</v>
      </c>
      <c r="C50" s="117">
        <f>SUM(C45:C49)</f>
        <v>35879436</v>
      </c>
      <c r="D50" s="117">
        <f>SUM(D45:D49)</f>
        <v>2060000</v>
      </c>
      <c r="E50" s="117">
        <f>SUM(E45:E49)</f>
        <v>0</v>
      </c>
      <c r="F50" s="117">
        <f t="shared" si="1"/>
        <v>37939436</v>
      </c>
      <c r="G50" s="117">
        <f>SUM(G45:G49)</f>
        <v>62312978</v>
      </c>
    </row>
    <row r="51" spans="1:7" ht="15">
      <c r="A51" s="183" t="s">
        <v>580</v>
      </c>
      <c r="B51" s="181" t="s">
        <v>291</v>
      </c>
      <c r="C51" s="117">
        <f>C30+C33+C41+C44+C50</f>
        <v>141416288</v>
      </c>
      <c r="D51" s="182">
        <f>D30+D33+D41+D44+D50</f>
        <v>9685984</v>
      </c>
      <c r="E51" s="182">
        <f>E30+E33+E41+E44+E50</f>
        <v>0</v>
      </c>
      <c r="F51" s="182">
        <f t="shared" si="1"/>
        <v>151102272</v>
      </c>
      <c r="G51" s="182">
        <f>G30+G33+G41+G44+G50</f>
        <v>230514468</v>
      </c>
    </row>
    <row r="52" spans="1:7" ht="15">
      <c r="A52" s="15" t="s">
        <v>292</v>
      </c>
      <c r="B52" s="175" t="s">
        <v>293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>
      <c r="A53" s="15" t="s">
        <v>597</v>
      </c>
      <c r="B53" s="175" t="s">
        <v>294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>
      <c r="A54" s="20" t="s">
        <v>668</v>
      </c>
      <c r="B54" s="175" t="s">
        <v>295</v>
      </c>
      <c r="C54" s="145"/>
      <c r="D54" s="145"/>
      <c r="E54" s="145"/>
      <c r="F54" s="145">
        <f t="shared" si="1"/>
        <v>0</v>
      </c>
      <c r="G54" s="145">
        <f t="shared" si="1"/>
        <v>0</v>
      </c>
    </row>
    <row r="55" spans="1:7" ht="15">
      <c r="A55" s="20" t="s">
        <v>669</v>
      </c>
      <c r="B55" s="175" t="s">
        <v>296</v>
      </c>
      <c r="C55" s="145"/>
      <c r="D55" s="145"/>
      <c r="E55" s="145"/>
      <c r="F55" s="145">
        <f t="shared" si="1"/>
        <v>0</v>
      </c>
      <c r="G55" s="145">
        <f t="shared" si="1"/>
        <v>0</v>
      </c>
    </row>
    <row r="56" spans="1:7" ht="15">
      <c r="A56" s="20" t="s">
        <v>670</v>
      </c>
      <c r="B56" s="175" t="s">
        <v>297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>
      <c r="A57" s="15" t="s">
        <v>671</v>
      </c>
      <c r="B57" s="175" t="s">
        <v>298</v>
      </c>
      <c r="C57" s="145"/>
      <c r="D57" s="145"/>
      <c r="E57" s="145"/>
      <c r="F57" s="145">
        <f t="shared" si="1"/>
        <v>0</v>
      </c>
      <c r="G57" s="145">
        <f t="shared" si="1"/>
        <v>0</v>
      </c>
    </row>
    <row r="58" spans="1:7" ht="15">
      <c r="A58" s="15" t="s">
        <v>672</v>
      </c>
      <c r="B58" s="175" t="s">
        <v>299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>
      <c r="A59" s="15" t="s">
        <v>673</v>
      </c>
      <c r="B59" s="175" t="s">
        <v>300</v>
      </c>
      <c r="C59" s="145">
        <v>6257000</v>
      </c>
      <c r="D59" s="145">
        <v>980000</v>
      </c>
      <c r="E59" s="145"/>
      <c r="F59" s="145">
        <f t="shared" si="1"/>
        <v>7237000</v>
      </c>
      <c r="G59" s="145">
        <v>7531640</v>
      </c>
    </row>
    <row r="60" spans="1:7" ht="15">
      <c r="A60" s="59" t="s">
        <v>630</v>
      </c>
      <c r="B60" s="62" t="s">
        <v>301</v>
      </c>
      <c r="C60" s="117">
        <f>SUM(C52:C59)</f>
        <v>6257000</v>
      </c>
      <c r="D60" s="117">
        <f>SUM(D52:D59)</f>
        <v>980000</v>
      </c>
      <c r="E60" s="117">
        <f>SUM(E52:E59)</f>
        <v>0</v>
      </c>
      <c r="F60" s="117">
        <f t="shared" si="1"/>
        <v>7237000</v>
      </c>
      <c r="G60" s="117">
        <f>SUM(G52:G59)</f>
        <v>7531640</v>
      </c>
    </row>
    <row r="61" spans="1:7" ht="15">
      <c r="A61" s="14" t="s">
        <v>674</v>
      </c>
      <c r="B61" s="175" t="s">
        <v>302</v>
      </c>
      <c r="C61" s="145"/>
      <c r="D61" s="145"/>
      <c r="E61" s="145"/>
      <c r="F61" s="145">
        <f t="shared" si="1"/>
        <v>0</v>
      </c>
      <c r="G61" s="145">
        <f t="shared" si="1"/>
        <v>0</v>
      </c>
    </row>
    <row r="62" spans="1:7" ht="15">
      <c r="A62" s="14" t="s">
        <v>304</v>
      </c>
      <c r="B62" s="175" t="s">
        <v>305</v>
      </c>
      <c r="C62" s="145"/>
      <c r="D62" s="145"/>
      <c r="E62" s="145"/>
      <c r="F62" s="145">
        <f t="shared" si="1"/>
        <v>0</v>
      </c>
      <c r="G62" s="145">
        <v>717047</v>
      </c>
    </row>
    <row r="63" spans="1:7" ht="15">
      <c r="A63" s="14" t="s">
        <v>306</v>
      </c>
      <c r="B63" s="175" t="s">
        <v>307</v>
      </c>
      <c r="C63" s="145"/>
      <c r="D63" s="145"/>
      <c r="E63" s="145"/>
      <c r="F63" s="145">
        <f t="shared" si="1"/>
        <v>0</v>
      </c>
      <c r="G63" s="145">
        <f t="shared" si="1"/>
        <v>0</v>
      </c>
    </row>
    <row r="64" spans="1:7" ht="15">
      <c r="A64" s="14" t="s">
        <v>632</v>
      </c>
      <c r="B64" s="175" t="s">
        <v>308</v>
      </c>
      <c r="C64" s="145"/>
      <c r="D64" s="145"/>
      <c r="E64" s="145"/>
      <c r="F64" s="145">
        <f t="shared" si="1"/>
        <v>0</v>
      </c>
      <c r="G64" s="145">
        <f t="shared" si="1"/>
        <v>0</v>
      </c>
    </row>
    <row r="65" spans="1:7" ht="15">
      <c r="A65" s="14" t="s">
        <v>675</v>
      </c>
      <c r="B65" s="175" t="s">
        <v>309</v>
      </c>
      <c r="C65" s="145"/>
      <c r="D65" s="145"/>
      <c r="E65" s="145"/>
      <c r="F65" s="145">
        <f t="shared" si="1"/>
        <v>0</v>
      </c>
      <c r="G65" s="145">
        <f t="shared" si="1"/>
        <v>0</v>
      </c>
    </row>
    <row r="66" spans="1:7" ht="15">
      <c r="A66" s="14" t="s">
        <v>634</v>
      </c>
      <c r="B66" s="175" t="s">
        <v>310</v>
      </c>
      <c r="C66" s="145">
        <v>82114095</v>
      </c>
      <c r="D66" s="145"/>
      <c r="E66" s="145"/>
      <c r="F66" s="145">
        <f t="shared" si="1"/>
        <v>82114095</v>
      </c>
      <c r="G66" s="145">
        <v>86591095</v>
      </c>
    </row>
    <row r="67" spans="1:7" ht="15">
      <c r="A67" s="14" t="s">
        <v>676</v>
      </c>
      <c r="B67" s="175" t="s">
        <v>311</v>
      </c>
      <c r="C67" s="145"/>
      <c r="D67" s="145"/>
      <c r="E67" s="145"/>
      <c r="F67" s="145">
        <f t="shared" si="1"/>
        <v>0</v>
      </c>
      <c r="G67" s="145">
        <f t="shared" si="1"/>
        <v>0</v>
      </c>
    </row>
    <row r="68" spans="1:7" ht="15">
      <c r="A68" s="14" t="s">
        <v>677</v>
      </c>
      <c r="B68" s="175" t="s">
        <v>313</v>
      </c>
      <c r="C68" s="145">
        <v>2000000</v>
      </c>
      <c r="D68" s="145">
        <v>5000000</v>
      </c>
      <c r="E68" s="145"/>
      <c r="F68" s="145">
        <f t="shared" si="1"/>
        <v>7000000</v>
      </c>
      <c r="G68" s="145">
        <v>7000000</v>
      </c>
    </row>
    <row r="69" spans="1:7" ht="15">
      <c r="A69" s="14" t="s">
        <v>314</v>
      </c>
      <c r="B69" s="175" t="s">
        <v>315</v>
      </c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26" t="s">
        <v>316</v>
      </c>
      <c r="B70" s="175" t="s">
        <v>317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4" t="s">
        <v>678</v>
      </c>
      <c r="B71" s="36" t="s">
        <v>319</v>
      </c>
      <c r="C71" s="145"/>
      <c r="D71" s="145">
        <v>108282000</v>
      </c>
      <c r="E71" s="145"/>
      <c r="F71" s="145">
        <f t="shared" si="1"/>
        <v>108282000</v>
      </c>
      <c r="G71" s="145">
        <v>74718852</v>
      </c>
    </row>
    <row r="72" spans="1:7" ht="15">
      <c r="A72" s="26" t="s">
        <v>80</v>
      </c>
      <c r="B72" s="36" t="s">
        <v>866</v>
      </c>
      <c r="C72" s="145">
        <v>10000000</v>
      </c>
      <c r="D72" s="145"/>
      <c r="E72" s="145"/>
      <c r="F72" s="145">
        <f t="shared" si="1"/>
        <v>10000000</v>
      </c>
      <c r="G72" s="145">
        <v>1834749</v>
      </c>
    </row>
    <row r="73" spans="1:7" ht="15">
      <c r="A73" s="26" t="s">
        <v>81</v>
      </c>
      <c r="B73" s="36" t="s">
        <v>866</v>
      </c>
      <c r="C73" s="145">
        <v>13322294</v>
      </c>
      <c r="D73" s="145"/>
      <c r="E73" s="145"/>
      <c r="F73" s="145">
        <f t="shared" si="1"/>
        <v>13322294</v>
      </c>
      <c r="G73" s="145">
        <v>88959954</v>
      </c>
    </row>
    <row r="74" spans="1:7" ht="15">
      <c r="A74" s="59" t="s">
        <v>638</v>
      </c>
      <c r="B74" s="62" t="s">
        <v>320</v>
      </c>
      <c r="C74" s="117">
        <f>SUM(C61:C73)</f>
        <v>107436389</v>
      </c>
      <c r="D74" s="182">
        <f>SUM(D61:D73)</f>
        <v>113282000</v>
      </c>
      <c r="E74" s="117">
        <f>SUM(E61:E73)</f>
        <v>0</v>
      </c>
      <c r="F74" s="117">
        <f t="shared" si="1"/>
        <v>220718389</v>
      </c>
      <c r="G74" s="117">
        <f>SUM(G61:G73)</f>
        <v>259821697</v>
      </c>
    </row>
    <row r="75" spans="1:7" ht="15.75">
      <c r="A75" s="227" t="s">
        <v>163</v>
      </c>
      <c r="B75" s="228"/>
      <c r="C75" s="229">
        <f>C74+C60+C51+C26+C25</f>
        <v>300912877</v>
      </c>
      <c r="D75" s="229">
        <f>D74+D60+D51+D26+D25</f>
        <v>123947984</v>
      </c>
      <c r="E75" s="229">
        <f>E74+E60+E51+E26+E25</f>
        <v>0</v>
      </c>
      <c r="F75" s="230">
        <f t="shared" si="1"/>
        <v>424860861</v>
      </c>
      <c r="G75" s="230">
        <f>G74+G60+G51+G26+G25</f>
        <v>574990569</v>
      </c>
    </row>
    <row r="76" spans="1:7" ht="15">
      <c r="A76" s="185" t="s">
        <v>321</v>
      </c>
      <c r="B76" s="175" t="s">
        <v>322</v>
      </c>
      <c r="C76" s="145"/>
      <c r="D76" s="145">
        <v>23586229</v>
      </c>
      <c r="E76" s="145"/>
      <c r="F76" s="145">
        <f t="shared" si="1"/>
        <v>23586229</v>
      </c>
      <c r="G76" s="145">
        <v>36980638</v>
      </c>
    </row>
    <row r="77" spans="1:7" ht="15">
      <c r="A77" s="185" t="s">
        <v>679</v>
      </c>
      <c r="B77" s="175" t="s">
        <v>323</v>
      </c>
      <c r="C77" s="145"/>
      <c r="D77" s="145">
        <v>436257698</v>
      </c>
      <c r="E77" s="145"/>
      <c r="F77" s="145">
        <f t="shared" si="1"/>
        <v>436257698</v>
      </c>
      <c r="G77" s="145">
        <v>614063275</v>
      </c>
    </row>
    <row r="78" spans="1:7" ht="15">
      <c r="A78" s="185" t="s">
        <v>325</v>
      </c>
      <c r="B78" s="175" t="s">
        <v>326</v>
      </c>
      <c r="C78" s="145"/>
      <c r="D78" s="145"/>
      <c r="E78" s="145"/>
      <c r="F78" s="145">
        <f t="shared" si="1"/>
        <v>0</v>
      </c>
      <c r="G78" s="145">
        <f t="shared" si="1"/>
        <v>0</v>
      </c>
    </row>
    <row r="79" spans="1:7" ht="15">
      <c r="A79" s="185" t="s">
        <v>327</v>
      </c>
      <c r="B79" s="175" t="s">
        <v>328</v>
      </c>
      <c r="C79" s="145"/>
      <c r="D79" s="274">
        <v>23581271</v>
      </c>
      <c r="E79" s="145"/>
      <c r="F79" s="145">
        <f t="shared" si="1"/>
        <v>23581271</v>
      </c>
      <c r="G79" s="145">
        <v>54020414</v>
      </c>
    </row>
    <row r="80" spans="1:7" ht="15">
      <c r="A80" s="154" t="s">
        <v>329</v>
      </c>
      <c r="B80" s="175" t="s">
        <v>330</v>
      </c>
      <c r="C80" s="145"/>
      <c r="D80" s="145"/>
      <c r="E80" s="145"/>
      <c r="F80" s="145">
        <f t="shared" si="1"/>
        <v>0</v>
      </c>
      <c r="G80" s="145">
        <f t="shared" si="1"/>
        <v>0</v>
      </c>
    </row>
    <row r="81" spans="1:7" ht="15">
      <c r="A81" s="154" t="s">
        <v>331</v>
      </c>
      <c r="B81" s="175" t="s">
        <v>332</v>
      </c>
      <c r="C81" s="145"/>
      <c r="D81" s="145"/>
      <c r="E81" s="145"/>
      <c r="F81" s="145">
        <f t="shared" si="1"/>
        <v>0</v>
      </c>
      <c r="G81" s="145">
        <f t="shared" si="1"/>
        <v>0</v>
      </c>
    </row>
    <row r="82" spans="1:9" ht="15">
      <c r="A82" s="154" t="s">
        <v>333</v>
      </c>
      <c r="B82" s="175" t="s">
        <v>334</v>
      </c>
      <c r="C82" s="145"/>
      <c r="D82" s="274">
        <v>124743852</v>
      </c>
      <c r="E82" s="145"/>
      <c r="F82" s="145">
        <f t="shared" si="1"/>
        <v>124743852</v>
      </c>
      <c r="G82" s="145">
        <v>171899376</v>
      </c>
      <c r="I82" s="123">
        <v>-4317055</v>
      </c>
    </row>
    <row r="83" spans="1:7" ht="15">
      <c r="A83" s="186" t="s">
        <v>640</v>
      </c>
      <c r="B83" s="181" t="s">
        <v>335</v>
      </c>
      <c r="C83" s="145"/>
      <c r="D83" s="182">
        <f>SUM(D76:D82)</f>
        <v>608169050</v>
      </c>
      <c r="E83" s="182">
        <f>SUM(E76:E82)</f>
        <v>0</v>
      </c>
      <c r="F83" s="182">
        <f t="shared" si="1"/>
        <v>608169050</v>
      </c>
      <c r="G83" s="182">
        <f>SUM(G76:G82)</f>
        <v>876963703</v>
      </c>
    </row>
    <row r="84" spans="1:7" ht="15">
      <c r="A84" s="15" t="s">
        <v>336</v>
      </c>
      <c r="B84" s="175" t="s">
        <v>337</v>
      </c>
      <c r="C84" s="145"/>
      <c r="D84" s="145">
        <v>94079581</v>
      </c>
      <c r="E84" s="145"/>
      <c r="F84" s="145">
        <f t="shared" si="1"/>
        <v>94079581</v>
      </c>
      <c r="G84" s="145">
        <v>460905082</v>
      </c>
    </row>
    <row r="85" spans="1:7" ht="15">
      <c r="A85" s="15" t="s">
        <v>338</v>
      </c>
      <c r="B85" s="175" t="s">
        <v>339</v>
      </c>
      <c r="C85" s="145"/>
      <c r="D85" s="145"/>
      <c r="E85" s="145"/>
      <c r="F85" s="145">
        <f aca="true" t="shared" si="2" ref="F85:G123">SUM(C85:E85)</f>
        <v>0</v>
      </c>
      <c r="G85" s="145">
        <f t="shared" si="2"/>
        <v>0</v>
      </c>
    </row>
    <row r="86" spans="1:7" ht="15">
      <c r="A86" s="15" t="s">
        <v>340</v>
      </c>
      <c r="B86" s="175" t="s">
        <v>341</v>
      </c>
      <c r="C86" s="145"/>
      <c r="D86" s="145"/>
      <c r="E86" s="145"/>
      <c r="F86" s="145">
        <f t="shared" si="2"/>
        <v>0</v>
      </c>
      <c r="G86" s="145">
        <f t="shared" si="2"/>
        <v>0</v>
      </c>
    </row>
    <row r="87" spans="1:7" ht="15">
      <c r="A87" s="15" t="s">
        <v>342</v>
      </c>
      <c r="B87" s="175" t="s">
        <v>343</v>
      </c>
      <c r="C87" s="145"/>
      <c r="D87" s="145">
        <v>25401487</v>
      </c>
      <c r="E87" s="145"/>
      <c r="F87" s="145">
        <f t="shared" si="2"/>
        <v>25401487</v>
      </c>
      <c r="G87" s="145">
        <v>124076092</v>
      </c>
    </row>
    <row r="88" spans="1:7" ht="15">
      <c r="A88" s="59" t="s">
        <v>641</v>
      </c>
      <c r="B88" s="62" t="s">
        <v>344</v>
      </c>
      <c r="C88" s="145"/>
      <c r="D88" s="117">
        <f>SUM(D84:D87)</f>
        <v>119481068</v>
      </c>
      <c r="E88" s="117">
        <f>SUM(E84:E87)</f>
        <v>0</v>
      </c>
      <c r="F88" s="117">
        <f t="shared" si="2"/>
        <v>119481068</v>
      </c>
      <c r="G88" s="117">
        <f>SUM(G84:G87)</f>
        <v>584981174</v>
      </c>
    </row>
    <row r="89" spans="1:7" ht="15">
      <c r="A89" s="15" t="s">
        <v>345</v>
      </c>
      <c r="B89" s="175" t="s">
        <v>346</v>
      </c>
      <c r="C89" s="145"/>
      <c r="D89" s="145"/>
      <c r="E89" s="145"/>
      <c r="F89" s="145">
        <f t="shared" si="2"/>
        <v>0</v>
      </c>
      <c r="G89" s="145">
        <f t="shared" si="2"/>
        <v>0</v>
      </c>
    </row>
    <row r="90" spans="1:7" ht="15">
      <c r="A90" s="15" t="s">
        <v>680</v>
      </c>
      <c r="B90" s="175" t="s">
        <v>347</v>
      </c>
      <c r="C90" s="145"/>
      <c r="D90" s="145"/>
      <c r="E90" s="145"/>
      <c r="F90" s="145">
        <f t="shared" si="2"/>
        <v>0</v>
      </c>
      <c r="G90" s="145">
        <f t="shared" si="2"/>
        <v>0</v>
      </c>
    </row>
    <row r="91" spans="1:7" ht="15">
      <c r="A91" s="15" t="s">
        <v>681</v>
      </c>
      <c r="B91" s="175" t="s">
        <v>348</v>
      </c>
      <c r="C91" s="145"/>
      <c r="D91" s="145"/>
      <c r="E91" s="145"/>
      <c r="F91" s="145">
        <f t="shared" si="2"/>
        <v>0</v>
      </c>
      <c r="G91" s="145">
        <f t="shared" si="2"/>
        <v>0</v>
      </c>
    </row>
    <row r="92" spans="1:7" ht="15">
      <c r="A92" s="15" t="s">
        <v>682</v>
      </c>
      <c r="B92" s="175" t="s">
        <v>349</v>
      </c>
      <c r="C92" s="145"/>
      <c r="D92" s="145"/>
      <c r="E92" s="145"/>
      <c r="F92" s="145">
        <f t="shared" si="2"/>
        <v>0</v>
      </c>
      <c r="G92" s="145">
        <v>11634253</v>
      </c>
    </row>
    <row r="93" spans="1:7" ht="15">
      <c r="A93" s="15" t="s">
        <v>683</v>
      </c>
      <c r="B93" s="175" t="s">
        <v>350</v>
      </c>
      <c r="C93" s="145"/>
      <c r="D93" s="145"/>
      <c r="E93" s="145"/>
      <c r="F93" s="145">
        <f t="shared" si="2"/>
        <v>0</v>
      </c>
      <c r="G93" s="145">
        <f t="shared" si="2"/>
        <v>0</v>
      </c>
    </row>
    <row r="94" spans="1:7" ht="15">
      <c r="A94" s="15" t="s">
        <v>684</v>
      </c>
      <c r="B94" s="175" t="s">
        <v>351</v>
      </c>
      <c r="C94" s="145"/>
      <c r="D94" s="145"/>
      <c r="E94" s="145"/>
      <c r="F94" s="145">
        <f t="shared" si="2"/>
        <v>0</v>
      </c>
      <c r="G94" s="145">
        <v>38925450</v>
      </c>
    </row>
    <row r="95" spans="1:7" ht="15">
      <c r="A95" s="15" t="s">
        <v>352</v>
      </c>
      <c r="B95" s="175" t="s">
        <v>353</v>
      </c>
      <c r="C95" s="145"/>
      <c r="D95" s="145"/>
      <c r="E95" s="145"/>
      <c r="F95" s="145">
        <f t="shared" si="2"/>
        <v>0</v>
      </c>
      <c r="G95" s="145">
        <f t="shared" si="2"/>
        <v>0</v>
      </c>
    </row>
    <row r="96" spans="1:7" ht="15">
      <c r="A96" s="15" t="s">
        <v>685</v>
      </c>
      <c r="B96" s="175" t="s">
        <v>354</v>
      </c>
      <c r="C96" s="145"/>
      <c r="D96" s="145"/>
      <c r="E96" s="145"/>
      <c r="F96" s="145">
        <f t="shared" si="2"/>
        <v>0</v>
      </c>
      <c r="G96" s="145">
        <v>27240210</v>
      </c>
    </row>
    <row r="97" spans="1:7" ht="15">
      <c r="A97" s="59" t="s">
        <v>642</v>
      </c>
      <c r="B97" s="62" t="s">
        <v>355</v>
      </c>
      <c r="C97" s="145"/>
      <c r="D97" s="117">
        <f>SUM(D89:D96)</f>
        <v>0</v>
      </c>
      <c r="E97" s="145"/>
      <c r="F97" s="117">
        <f>SUM(C97:E97)</f>
        <v>0</v>
      </c>
      <c r="G97" s="117">
        <f>SUM(G89:G96)</f>
        <v>77799913</v>
      </c>
    </row>
    <row r="98" spans="1:7" ht="15.75">
      <c r="A98" s="76" t="s">
        <v>164</v>
      </c>
      <c r="B98" s="100"/>
      <c r="C98" s="278">
        <f>C83+C88+C97</f>
        <v>0</v>
      </c>
      <c r="D98" s="278">
        <f>D83+D88+D97</f>
        <v>727650118</v>
      </c>
      <c r="E98" s="278"/>
      <c r="F98" s="278">
        <f>F83+F88+F97</f>
        <v>727650118</v>
      </c>
      <c r="G98" s="278">
        <f>G83+G88+G97</f>
        <v>1539744790</v>
      </c>
    </row>
    <row r="99" spans="1:7" ht="15.75">
      <c r="A99" s="187" t="s">
        <v>693</v>
      </c>
      <c r="B99" s="188" t="s">
        <v>356</v>
      </c>
      <c r="C99" s="277">
        <f>C75+C98</f>
        <v>300912877</v>
      </c>
      <c r="D99" s="277">
        <f>D75+D98</f>
        <v>851598102</v>
      </c>
      <c r="E99" s="277"/>
      <c r="F99" s="277">
        <f>F75+F98</f>
        <v>1152510979</v>
      </c>
      <c r="G99" s="277">
        <f>G75+G98</f>
        <v>2114735359</v>
      </c>
    </row>
    <row r="100" spans="1:25" ht="15">
      <c r="A100" s="15" t="s">
        <v>686</v>
      </c>
      <c r="B100" s="177" t="s">
        <v>357</v>
      </c>
      <c r="C100" s="145"/>
      <c r="D100" s="118"/>
      <c r="E100" s="118"/>
      <c r="F100" s="145">
        <f t="shared" si="2"/>
        <v>0</v>
      </c>
      <c r="G100" s="145">
        <f t="shared" si="2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177" t="s">
        <v>361</v>
      </c>
      <c r="C101" s="145"/>
      <c r="D101" s="118"/>
      <c r="E101" s="118"/>
      <c r="F101" s="145">
        <f t="shared" si="2"/>
        <v>0</v>
      </c>
      <c r="G101" s="145">
        <f t="shared" si="2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177" t="s">
        <v>362</v>
      </c>
      <c r="C102" s="145"/>
      <c r="D102" s="118"/>
      <c r="E102" s="118"/>
      <c r="F102" s="145">
        <f t="shared" si="2"/>
        <v>0</v>
      </c>
      <c r="G102" s="145">
        <f t="shared" si="2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130" t="s">
        <v>364</v>
      </c>
      <c r="C103" s="145"/>
      <c r="D103" s="119">
        <f>SUM(D100:D102)</f>
        <v>0</v>
      </c>
      <c r="E103" s="119">
        <f>SUM(E100:E102)</f>
        <v>0</v>
      </c>
      <c r="F103" s="145">
        <f t="shared" si="2"/>
        <v>0</v>
      </c>
      <c r="G103" s="145">
        <f t="shared" si="2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177" t="s">
        <v>365</v>
      </c>
      <c r="C104" s="145"/>
      <c r="D104" s="120"/>
      <c r="E104" s="120"/>
      <c r="F104" s="145">
        <f t="shared" si="2"/>
        <v>0</v>
      </c>
      <c r="G104" s="145">
        <f t="shared" si="2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177" t="s">
        <v>368</v>
      </c>
      <c r="C105" s="145"/>
      <c r="D105" s="120"/>
      <c r="E105" s="120"/>
      <c r="F105" s="145">
        <f t="shared" si="2"/>
        <v>0</v>
      </c>
      <c r="G105" s="145">
        <f t="shared" si="2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177" t="s">
        <v>370</v>
      </c>
      <c r="C106" s="145"/>
      <c r="D106" s="118"/>
      <c r="E106" s="118"/>
      <c r="F106" s="145">
        <f t="shared" si="2"/>
        <v>0</v>
      </c>
      <c r="G106" s="145">
        <f t="shared" si="2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177" t="s">
        <v>371</v>
      </c>
      <c r="C107" s="145"/>
      <c r="D107" s="118"/>
      <c r="E107" s="118"/>
      <c r="F107" s="145">
        <f t="shared" si="2"/>
        <v>0</v>
      </c>
      <c r="G107" s="145">
        <f t="shared" si="2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130" t="s">
        <v>372</v>
      </c>
      <c r="C108" s="145"/>
      <c r="D108" s="121">
        <f>SUM(D104:D107)</f>
        <v>0</v>
      </c>
      <c r="E108" s="121">
        <f>SUM(E104:E107)</f>
        <v>0</v>
      </c>
      <c r="F108" s="145">
        <f t="shared" si="2"/>
        <v>0</v>
      </c>
      <c r="G108" s="145">
        <f t="shared" si="2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177" t="s">
        <v>374</v>
      </c>
      <c r="C109" s="145"/>
      <c r="D109" s="120"/>
      <c r="E109" s="120"/>
      <c r="F109" s="145">
        <f t="shared" si="2"/>
        <v>0</v>
      </c>
      <c r="G109" s="145">
        <f t="shared" si="2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177" t="s">
        <v>376</v>
      </c>
      <c r="C110" s="145">
        <v>7219603</v>
      </c>
      <c r="D110" s="120"/>
      <c r="E110" s="120"/>
      <c r="F110" s="145">
        <f t="shared" si="2"/>
        <v>7219603</v>
      </c>
      <c r="G110" s="145">
        <v>8783743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130" t="s">
        <v>378</v>
      </c>
      <c r="C111" s="145">
        <v>134577536</v>
      </c>
      <c r="D111" s="120"/>
      <c r="E111" s="120"/>
      <c r="F111" s="145">
        <f t="shared" si="2"/>
        <v>134577536</v>
      </c>
      <c r="G111" s="145">
        <v>134818536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177" t="s">
        <v>380</v>
      </c>
      <c r="C112" s="145"/>
      <c r="D112" s="120"/>
      <c r="E112" s="120"/>
      <c r="F112" s="145">
        <f t="shared" si="2"/>
        <v>0</v>
      </c>
      <c r="G112" s="145">
        <f t="shared" si="2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177" t="s">
        <v>382</v>
      </c>
      <c r="C113" s="145"/>
      <c r="D113" s="120"/>
      <c r="E113" s="120"/>
      <c r="F113" s="145">
        <f t="shared" si="2"/>
        <v>0</v>
      </c>
      <c r="G113" s="145">
        <f t="shared" si="2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177" t="s">
        <v>384</v>
      </c>
      <c r="C114" s="145"/>
      <c r="D114" s="120"/>
      <c r="E114" s="120"/>
      <c r="F114" s="145">
        <f t="shared" si="2"/>
        <v>0</v>
      </c>
      <c r="G114" s="145">
        <f t="shared" si="2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s="125" customFormat="1" ht="15">
      <c r="A115" s="44" t="s">
        <v>653</v>
      </c>
      <c r="B115" s="45" t="s">
        <v>385</v>
      </c>
      <c r="C115" s="117">
        <f>C103+C108+C109+C110+C111+C112+C113+C114</f>
        <v>141797139</v>
      </c>
      <c r="D115" s="121">
        <f>D114+D113+D112+D111+D110+D109+D108+D103</f>
        <v>0</v>
      </c>
      <c r="E115" s="121">
        <f>E114+E113+E112+E111+E110+E109+E108+E103</f>
        <v>0</v>
      </c>
      <c r="F115" s="117">
        <f t="shared" si="2"/>
        <v>141797139</v>
      </c>
      <c r="G115" s="117">
        <f>G103+G108+G109+G110+G111+G112+G113+G114</f>
        <v>143602279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249"/>
      <c r="Y115" s="249"/>
    </row>
    <row r="116" spans="1:25" ht="15">
      <c r="A116" s="43" t="s">
        <v>386</v>
      </c>
      <c r="B116" s="177" t="s">
        <v>387</v>
      </c>
      <c r="C116" s="145"/>
      <c r="D116" s="120"/>
      <c r="E116" s="120"/>
      <c r="F116" s="145">
        <f t="shared" si="2"/>
        <v>0</v>
      </c>
      <c r="G116" s="145">
        <f t="shared" si="2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177" t="s">
        <v>389</v>
      </c>
      <c r="C117" s="145"/>
      <c r="D117" s="118"/>
      <c r="E117" s="118"/>
      <c r="F117" s="145">
        <f t="shared" si="2"/>
        <v>0</v>
      </c>
      <c r="G117" s="145">
        <f t="shared" si="2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177" t="s">
        <v>390</v>
      </c>
      <c r="C118" s="145"/>
      <c r="D118" s="120"/>
      <c r="E118" s="120"/>
      <c r="F118" s="145">
        <f t="shared" si="2"/>
        <v>0</v>
      </c>
      <c r="G118" s="145">
        <f t="shared" si="2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177" t="s">
        <v>391</v>
      </c>
      <c r="C119" s="145"/>
      <c r="D119" s="120"/>
      <c r="E119" s="120"/>
      <c r="F119" s="145">
        <f t="shared" si="2"/>
        <v>0</v>
      </c>
      <c r="G119" s="145">
        <f t="shared" si="2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45"/>
      <c r="D120" s="121"/>
      <c r="E120" s="121"/>
      <c r="F120" s="145">
        <f t="shared" si="2"/>
        <v>0</v>
      </c>
      <c r="G120" s="145">
        <f t="shared" si="2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177" t="s">
        <v>397</v>
      </c>
      <c r="C121" s="145"/>
      <c r="D121" s="118"/>
      <c r="E121" s="118"/>
      <c r="F121" s="145">
        <f t="shared" si="2"/>
        <v>0</v>
      </c>
      <c r="G121" s="145">
        <f t="shared" si="2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s="125" customFormat="1" ht="15.75">
      <c r="A122" s="46" t="s">
        <v>700</v>
      </c>
      <c r="B122" s="47" t="s">
        <v>398</v>
      </c>
      <c r="C122" s="233">
        <f>C120+C115</f>
        <v>141797139</v>
      </c>
      <c r="D122" s="233">
        <f>D120+D115</f>
        <v>0</v>
      </c>
      <c r="E122" s="233">
        <f>E120+E115</f>
        <v>0</v>
      </c>
      <c r="F122" s="232">
        <f t="shared" si="2"/>
        <v>141797139</v>
      </c>
      <c r="G122" s="232">
        <f>G103+G108+G109+G110+G111+G112+G113+G114+G120+G121</f>
        <v>143602279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249"/>
      <c r="Y122" s="249"/>
    </row>
    <row r="123" spans="1:25" ht="15.75">
      <c r="A123" s="51" t="s">
        <v>736</v>
      </c>
      <c r="B123" s="52"/>
      <c r="C123" s="235">
        <f>C99+C122</f>
        <v>442710016</v>
      </c>
      <c r="D123" s="235">
        <f>D99+D122</f>
        <v>851598102</v>
      </c>
      <c r="E123" s="235">
        <f>E99+E122</f>
        <v>0</v>
      </c>
      <c r="F123" s="235">
        <f t="shared" si="2"/>
        <v>1294308118</v>
      </c>
      <c r="G123" s="235">
        <f>G99+G122</f>
        <v>2258337638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Y172"/>
  <sheetViews>
    <sheetView zoomScale="90" zoomScaleNormal="90" zoomScalePageLayoutView="0" workbookViewId="0" topLeftCell="A46">
      <selection activeCell="G80" sqref="G80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17.140625" style="170" customWidth="1"/>
    <col min="4" max="4" width="20.140625" style="170" customWidth="1"/>
    <col min="5" max="5" width="15.421875" style="170" customWidth="1"/>
    <col min="6" max="6" width="19.00390625" style="170" customWidth="1"/>
    <col min="7" max="7" width="17.57421875" style="123" customWidth="1"/>
    <col min="8" max="16384" width="9.140625" style="123" customWidth="1"/>
  </cols>
  <sheetData>
    <row r="1" spans="1:6" ht="15">
      <c r="A1" s="387" t="s">
        <v>863</v>
      </c>
      <c r="B1" s="387"/>
      <c r="C1" s="387"/>
      <c r="D1" s="387"/>
      <c r="E1" s="387"/>
      <c r="F1" s="387"/>
    </row>
    <row r="2" spans="1:6" ht="21" customHeight="1">
      <c r="A2" s="381" t="s">
        <v>821</v>
      </c>
      <c r="B2" s="385"/>
      <c r="C2" s="385"/>
      <c r="D2" s="385"/>
      <c r="E2" s="385"/>
      <c r="F2" s="386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3" t="s">
        <v>185</v>
      </c>
    </row>
    <row r="6" spans="1:7" ht="45">
      <c r="A6" s="1" t="s">
        <v>206</v>
      </c>
      <c r="B6" s="2" t="s">
        <v>207</v>
      </c>
      <c r="C6" s="171" t="s">
        <v>28</v>
      </c>
      <c r="D6" s="171" t="s">
        <v>29</v>
      </c>
      <c r="E6" s="171" t="s">
        <v>165</v>
      </c>
      <c r="F6" s="172" t="s">
        <v>851</v>
      </c>
      <c r="G6" s="124" t="s">
        <v>850</v>
      </c>
    </row>
    <row r="7" spans="1:7" ht="15.75">
      <c r="A7" s="34" t="s">
        <v>208</v>
      </c>
      <c r="B7" s="35" t="s">
        <v>209</v>
      </c>
      <c r="C7" s="266">
        <v>56646795</v>
      </c>
      <c r="D7" s="266"/>
      <c r="E7" s="266"/>
      <c r="F7" s="266">
        <f>SUM(C7:E7)</f>
        <v>56646795</v>
      </c>
      <c r="G7" s="266">
        <v>57913742</v>
      </c>
    </row>
    <row r="8" spans="1:7" ht="15.75">
      <c r="A8" s="34" t="s">
        <v>210</v>
      </c>
      <c r="B8" s="36" t="s">
        <v>211</v>
      </c>
      <c r="C8" s="266"/>
      <c r="D8" s="266"/>
      <c r="E8" s="266"/>
      <c r="F8" s="266"/>
      <c r="G8" s="266">
        <v>1525000</v>
      </c>
    </row>
    <row r="9" spans="1:7" ht="15.75">
      <c r="A9" s="34" t="s">
        <v>212</v>
      </c>
      <c r="B9" s="36" t="s">
        <v>213</v>
      </c>
      <c r="C9" s="266"/>
      <c r="D9" s="266"/>
      <c r="E9" s="266"/>
      <c r="F9" s="266"/>
      <c r="G9" s="266"/>
    </row>
    <row r="10" spans="1:7" ht="15.75">
      <c r="A10" s="37" t="s">
        <v>216</v>
      </c>
      <c r="B10" s="36" t="s">
        <v>217</v>
      </c>
      <c r="C10" s="266">
        <v>1050000</v>
      </c>
      <c r="D10" s="266"/>
      <c r="E10" s="266"/>
      <c r="F10" s="266">
        <f aca="true" t="shared" si="0" ref="F10:G13">SUM(C10:E10)</f>
        <v>1050000</v>
      </c>
      <c r="G10" s="266">
        <v>1550000</v>
      </c>
    </row>
    <row r="11" spans="1:7" ht="15.75">
      <c r="A11" s="37" t="s">
        <v>218</v>
      </c>
      <c r="B11" s="36" t="s">
        <v>219</v>
      </c>
      <c r="C11" s="266"/>
      <c r="D11" s="266"/>
      <c r="E11" s="266"/>
      <c r="F11" s="266">
        <f t="shared" si="0"/>
        <v>0</v>
      </c>
      <c r="G11" s="266">
        <f t="shared" si="0"/>
        <v>0</v>
      </c>
    </row>
    <row r="12" spans="1:7" ht="15.75">
      <c r="A12" s="37" t="s">
        <v>220</v>
      </c>
      <c r="B12" s="36" t="s">
        <v>221</v>
      </c>
      <c r="C12" s="266">
        <v>1428400</v>
      </c>
      <c r="D12" s="266"/>
      <c r="E12" s="266"/>
      <c r="F12" s="266">
        <f t="shared" si="0"/>
        <v>1428400</v>
      </c>
      <c r="G12" s="266">
        <f t="shared" si="0"/>
        <v>1428400</v>
      </c>
    </row>
    <row r="13" spans="1:7" ht="15.75">
      <c r="A13" s="37" t="s">
        <v>222</v>
      </c>
      <c r="B13" s="36" t="s">
        <v>223</v>
      </c>
      <c r="C13" s="266">
        <v>4116398</v>
      </c>
      <c r="D13" s="266"/>
      <c r="E13" s="266"/>
      <c r="F13" s="266">
        <f t="shared" si="0"/>
        <v>4116398</v>
      </c>
      <c r="G13" s="266">
        <v>4316398</v>
      </c>
    </row>
    <row r="14" spans="1:7" ht="15.75">
      <c r="A14" s="37" t="s">
        <v>224</v>
      </c>
      <c r="B14" s="36" t="s">
        <v>225</v>
      </c>
      <c r="C14" s="266"/>
      <c r="D14" s="266"/>
      <c r="E14" s="266"/>
      <c r="F14" s="266"/>
      <c r="G14" s="266"/>
    </row>
    <row r="15" spans="1:7" ht="15.75">
      <c r="A15" s="4" t="s">
        <v>226</v>
      </c>
      <c r="B15" s="36" t="s">
        <v>227</v>
      </c>
      <c r="C15" s="266">
        <v>1162320</v>
      </c>
      <c r="D15" s="266"/>
      <c r="E15" s="266"/>
      <c r="F15" s="266">
        <f>SUM(C15:E15)</f>
        <v>1162320</v>
      </c>
      <c r="G15" s="266">
        <v>1257207</v>
      </c>
    </row>
    <row r="16" spans="1:7" ht="15.75">
      <c r="A16" s="4" t="s">
        <v>228</v>
      </c>
      <c r="B16" s="36" t="s">
        <v>229</v>
      </c>
      <c r="C16" s="266">
        <v>1200000</v>
      </c>
      <c r="D16" s="266"/>
      <c r="E16" s="266"/>
      <c r="F16" s="266">
        <f>SUM(C16:E16)</f>
        <v>1200000</v>
      </c>
      <c r="G16" s="266">
        <v>1520000</v>
      </c>
    </row>
    <row r="17" spans="1:7" ht="15.75">
      <c r="A17" s="4" t="s">
        <v>230</v>
      </c>
      <c r="B17" s="36" t="s">
        <v>231</v>
      </c>
      <c r="C17" s="266"/>
      <c r="D17" s="266"/>
      <c r="E17" s="266"/>
      <c r="F17" s="266"/>
      <c r="G17" s="266"/>
    </row>
    <row r="18" spans="1:7" ht="15.75">
      <c r="A18" s="4" t="s">
        <v>232</v>
      </c>
      <c r="B18" s="36" t="s">
        <v>233</v>
      </c>
      <c r="C18" s="266">
        <v>200000</v>
      </c>
      <c r="D18" s="266"/>
      <c r="E18" s="266"/>
      <c r="F18" s="266">
        <f>SUM(C18:E18)</f>
        <v>200000</v>
      </c>
      <c r="G18" s="266">
        <f>SUM(D18:F18)</f>
        <v>200000</v>
      </c>
    </row>
    <row r="19" spans="1:7" ht="15.75">
      <c r="A19" s="4" t="s">
        <v>661</v>
      </c>
      <c r="B19" s="36" t="s">
        <v>234</v>
      </c>
      <c r="C19" s="266">
        <v>2500000</v>
      </c>
      <c r="D19" s="266"/>
      <c r="E19" s="266"/>
      <c r="F19" s="266">
        <f>SUM(C19:E19)</f>
        <v>2500000</v>
      </c>
      <c r="G19" s="266">
        <v>3000000</v>
      </c>
    </row>
    <row r="20" spans="1:7" ht="15">
      <c r="A20" s="38" t="s">
        <v>559</v>
      </c>
      <c r="B20" s="39" t="s">
        <v>236</v>
      </c>
      <c r="C20" s="267">
        <f>SUM(C7:C19)</f>
        <v>68303913</v>
      </c>
      <c r="D20" s="267">
        <f>SUM(D7:D19)</f>
        <v>0</v>
      </c>
      <c r="E20" s="267">
        <f>SUM(E7:E19)</f>
        <v>0</v>
      </c>
      <c r="F20" s="267">
        <f>SUM(C20:E20)</f>
        <v>68303913</v>
      </c>
      <c r="G20" s="267">
        <f>SUM(G7:G19)</f>
        <v>72710747</v>
      </c>
    </row>
    <row r="21" spans="1:7" ht="15.75">
      <c r="A21" s="4" t="s">
        <v>237</v>
      </c>
      <c r="B21" s="36" t="s">
        <v>238</v>
      </c>
      <c r="C21" s="266"/>
      <c r="D21" s="266"/>
      <c r="E21" s="266"/>
      <c r="F21" s="266"/>
      <c r="G21" s="266"/>
    </row>
    <row r="22" spans="1:7" ht="15.75">
      <c r="A22" s="4" t="s">
        <v>239</v>
      </c>
      <c r="B22" s="36" t="s">
        <v>240</v>
      </c>
      <c r="C22" s="266"/>
      <c r="D22" s="266"/>
      <c r="E22" s="266"/>
      <c r="F22" s="266"/>
      <c r="G22" s="266"/>
    </row>
    <row r="23" spans="1:7" ht="15.75">
      <c r="A23" s="5" t="s">
        <v>241</v>
      </c>
      <c r="B23" s="36" t="s">
        <v>242</v>
      </c>
      <c r="C23" s="266">
        <v>150000</v>
      </c>
      <c r="D23" s="266"/>
      <c r="E23" s="266"/>
      <c r="F23" s="266">
        <v>150000</v>
      </c>
      <c r="G23" s="266">
        <v>1112000</v>
      </c>
    </row>
    <row r="24" spans="1:7" ht="15.75">
      <c r="A24" s="8" t="s">
        <v>560</v>
      </c>
      <c r="B24" s="39" t="s">
        <v>243</v>
      </c>
      <c r="C24" s="266">
        <f>SUM(C21:C23)</f>
        <v>150000</v>
      </c>
      <c r="D24" s="266"/>
      <c r="E24" s="266"/>
      <c r="F24" s="266">
        <v>150000</v>
      </c>
      <c r="G24" s="266">
        <f>SUM(G21:G23)</f>
        <v>1112000</v>
      </c>
    </row>
    <row r="25" spans="1:7" ht="15">
      <c r="A25" s="61" t="s">
        <v>691</v>
      </c>
      <c r="B25" s="62" t="s">
        <v>244</v>
      </c>
      <c r="C25" s="267">
        <f>C24+C20</f>
        <v>68453913</v>
      </c>
      <c r="D25" s="267">
        <f>D24+D20</f>
        <v>0</v>
      </c>
      <c r="E25" s="267">
        <f>E24+E20</f>
        <v>0</v>
      </c>
      <c r="F25" s="267">
        <f aca="true" t="shared" si="1" ref="F25:G30">SUM(C25:E25)</f>
        <v>68453913</v>
      </c>
      <c r="G25" s="267">
        <f>G20+G24</f>
        <v>73822747</v>
      </c>
    </row>
    <row r="26" spans="1:7" ht="15">
      <c r="A26" s="45" t="s">
        <v>662</v>
      </c>
      <c r="B26" s="62" t="s">
        <v>245</v>
      </c>
      <c r="C26" s="267">
        <v>13358201</v>
      </c>
      <c r="D26" s="267">
        <v>0</v>
      </c>
      <c r="E26" s="267">
        <v>0</v>
      </c>
      <c r="F26" s="267">
        <f t="shared" si="1"/>
        <v>13358201</v>
      </c>
      <c r="G26" s="267">
        <v>14386535</v>
      </c>
    </row>
    <row r="27" spans="1:7" ht="15.75">
      <c r="A27" s="4" t="s">
        <v>246</v>
      </c>
      <c r="B27" s="36" t="s">
        <v>247</v>
      </c>
      <c r="C27" s="266">
        <v>250000</v>
      </c>
      <c r="D27" s="266"/>
      <c r="E27" s="266"/>
      <c r="F27" s="266">
        <f t="shared" si="1"/>
        <v>250000</v>
      </c>
      <c r="G27" s="266">
        <v>328599</v>
      </c>
    </row>
    <row r="28" spans="1:7" ht="15.75">
      <c r="A28" s="4" t="s">
        <v>248</v>
      </c>
      <c r="B28" s="36" t="s">
        <v>249</v>
      </c>
      <c r="C28" s="266">
        <v>1700000</v>
      </c>
      <c r="D28" s="266"/>
      <c r="E28" s="266"/>
      <c r="F28" s="266">
        <f t="shared" si="1"/>
        <v>1700000</v>
      </c>
      <c r="G28" s="266">
        <v>1750890</v>
      </c>
    </row>
    <row r="29" spans="1:7" ht="15.75">
      <c r="A29" s="4" t="s">
        <v>250</v>
      </c>
      <c r="B29" s="36" t="s">
        <v>251</v>
      </c>
      <c r="C29" s="266"/>
      <c r="D29" s="266"/>
      <c r="E29" s="266"/>
      <c r="F29" s="266">
        <f t="shared" si="1"/>
        <v>0</v>
      </c>
      <c r="G29" s="266">
        <f t="shared" si="1"/>
        <v>0</v>
      </c>
    </row>
    <row r="30" spans="1:7" ht="15">
      <c r="A30" s="8" t="s">
        <v>570</v>
      </c>
      <c r="B30" s="39" t="s">
        <v>252</v>
      </c>
      <c r="C30" s="267">
        <f>SUM(C27:C29)</f>
        <v>1950000</v>
      </c>
      <c r="D30" s="267">
        <f>SUM(D27:D29)</f>
        <v>0</v>
      </c>
      <c r="E30" s="267">
        <f>SUM(E27:E29)</f>
        <v>0</v>
      </c>
      <c r="F30" s="267">
        <f t="shared" si="1"/>
        <v>1950000</v>
      </c>
      <c r="G30" s="267">
        <f>SUM(G27:G29)</f>
        <v>2079489</v>
      </c>
    </row>
    <row r="31" spans="1:7" ht="15.75">
      <c r="A31" s="4" t="s">
        <v>253</v>
      </c>
      <c r="B31" s="36" t="s">
        <v>254</v>
      </c>
      <c r="C31" s="266">
        <v>2750000</v>
      </c>
      <c r="D31" s="266"/>
      <c r="E31" s="266"/>
      <c r="F31" s="266">
        <f>SUM(C31:E31)</f>
        <v>2750000</v>
      </c>
      <c r="G31" s="266">
        <v>2897000</v>
      </c>
    </row>
    <row r="32" spans="1:7" ht="15.75">
      <c r="A32" s="4" t="s">
        <v>255</v>
      </c>
      <c r="B32" s="36" t="s">
        <v>256</v>
      </c>
      <c r="C32" s="266">
        <v>600000</v>
      </c>
      <c r="D32" s="266"/>
      <c r="E32" s="266"/>
      <c r="F32" s="266">
        <f aca="true" t="shared" si="2" ref="F32:G42">SUM(C32:E32)</f>
        <v>600000</v>
      </c>
      <c r="G32" s="266">
        <f t="shared" si="2"/>
        <v>600000</v>
      </c>
    </row>
    <row r="33" spans="1:7" ht="15" customHeight="1">
      <c r="A33" s="8" t="s">
        <v>692</v>
      </c>
      <c r="B33" s="39" t="s">
        <v>257</v>
      </c>
      <c r="C33" s="267">
        <f>SUM(C31:C32)</f>
        <v>3350000</v>
      </c>
      <c r="D33" s="267">
        <f>SUM(D31:D32)</f>
        <v>0</v>
      </c>
      <c r="E33" s="267">
        <f>SUM(E31:E32)</f>
        <v>0</v>
      </c>
      <c r="F33" s="267">
        <f t="shared" si="2"/>
        <v>3350000</v>
      </c>
      <c r="G33" s="267">
        <f>SUM(G31:G32)</f>
        <v>3497000</v>
      </c>
    </row>
    <row r="34" spans="1:7" ht="15.75">
      <c r="A34" s="4" t="s">
        <v>258</v>
      </c>
      <c r="B34" s="36" t="s">
        <v>259</v>
      </c>
      <c r="C34" s="266">
        <v>3400000</v>
      </c>
      <c r="D34" s="266"/>
      <c r="E34" s="266"/>
      <c r="F34" s="266">
        <f t="shared" si="2"/>
        <v>3400000</v>
      </c>
      <c r="G34" s="266">
        <v>3501238</v>
      </c>
    </row>
    <row r="35" spans="1:7" ht="15.75">
      <c r="A35" s="4" t="s">
        <v>260</v>
      </c>
      <c r="B35" s="36" t="s">
        <v>261</v>
      </c>
      <c r="C35" s="266"/>
      <c r="D35" s="266"/>
      <c r="E35" s="266"/>
      <c r="F35" s="266">
        <f t="shared" si="2"/>
        <v>0</v>
      </c>
      <c r="G35" s="266">
        <f t="shared" si="2"/>
        <v>0</v>
      </c>
    </row>
    <row r="36" spans="1:7" ht="15.75">
      <c r="A36" s="4" t="s">
        <v>663</v>
      </c>
      <c r="B36" s="36" t="s">
        <v>262</v>
      </c>
      <c r="C36" s="266">
        <v>450000</v>
      </c>
      <c r="D36" s="266"/>
      <c r="E36" s="266"/>
      <c r="F36" s="266">
        <f t="shared" si="2"/>
        <v>450000</v>
      </c>
      <c r="G36" s="266">
        <v>500000</v>
      </c>
    </row>
    <row r="37" spans="1:7" ht="15.75">
      <c r="A37" s="4" t="s">
        <v>264</v>
      </c>
      <c r="B37" s="36" t="s">
        <v>265</v>
      </c>
      <c r="C37" s="266">
        <v>800000</v>
      </c>
      <c r="D37" s="266"/>
      <c r="E37" s="266"/>
      <c r="F37" s="266">
        <f t="shared" si="2"/>
        <v>800000</v>
      </c>
      <c r="G37" s="266">
        <v>1675200</v>
      </c>
    </row>
    <row r="38" spans="1:7" ht="15.75">
      <c r="A38" s="12" t="s">
        <v>664</v>
      </c>
      <c r="B38" s="36" t="s">
        <v>266</v>
      </c>
      <c r="C38" s="266">
        <v>70000</v>
      </c>
      <c r="D38" s="266"/>
      <c r="E38" s="266"/>
      <c r="F38" s="266">
        <f t="shared" si="2"/>
        <v>70000</v>
      </c>
      <c r="G38" s="266">
        <f t="shared" si="2"/>
        <v>70000</v>
      </c>
    </row>
    <row r="39" spans="1:7" ht="15.75">
      <c r="A39" s="5" t="s">
        <v>268</v>
      </c>
      <c r="B39" s="36" t="s">
        <v>269</v>
      </c>
      <c r="C39" s="266">
        <v>3600000</v>
      </c>
      <c r="D39" s="266"/>
      <c r="E39" s="266"/>
      <c r="F39" s="266">
        <f t="shared" si="2"/>
        <v>3600000</v>
      </c>
      <c r="G39" s="266">
        <v>3927183</v>
      </c>
    </row>
    <row r="40" spans="1:7" ht="15.75">
      <c r="A40" s="4" t="s">
        <v>665</v>
      </c>
      <c r="B40" s="36" t="s">
        <v>270</v>
      </c>
      <c r="C40" s="266">
        <v>4400000</v>
      </c>
      <c r="D40" s="266"/>
      <c r="E40" s="266"/>
      <c r="F40" s="266">
        <f t="shared" si="2"/>
        <v>4400000</v>
      </c>
      <c r="G40" s="266">
        <v>4964567</v>
      </c>
    </row>
    <row r="41" spans="1:7" ht="15">
      <c r="A41" s="8" t="s">
        <v>575</v>
      </c>
      <c r="B41" s="39" t="s">
        <v>272</v>
      </c>
      <c r="C41" s="267">
        <f>SUM(C34:C40)</f>
        <v>12720000</v>
      </c>
      <c r="D41" s="267">
        <f>SUM(D34:D40)</f>
        <v>0</v>
      </c>
      <c r="E41" s="267">
        <f>SUM(E34:E40)</f>
        <v>0</v>
      </c>
      <c r="F41" s="267">
        <f t="shared" si="2"/>
        <v>12720000</v>
      </c>
      <c r="G41" s="267">
        <f>SUM(G34:G40)</f>
        <v>14638188</v>
      </c>
    </row>
    <row r="42" spans="1:7" ht="15.75">
      <c r="A42" s="4" t="s">
        <v>273</v>
      </c>
      <c r="B42" s="36" t="s">
        <v>274</v>
      </c>
      <c r="C42" s="266">
        <v>300000</v>
      </c>
      <c r="D42" s="266"/>
      <c r="E42" s="266"/>
      <c r="F42" s="266">
        <f t="shared" si="2"/>
        <v>300000</v>
      </c>
      <c r="G42" s="266">
        <f t="shared" si="2"/>
        <v>300000</v>
      </c>
    </row>
    <row r="43" spans="1:7" ht="15.75">
      <c r="A43" s="4" t="s">
        <v>275</v>
      </c>
      <c r="B43" s="36" t="s">
        <v>276</v>
      </c>
      <c r="C43" s="266"/>
      <c r="D43" s="266"/>
      <c r="E43" s="266"/>
      <c r="F43" s="266"/>
      <c r="G43" s="266"/>
    </row>
    <row r="44" spans="1:7" ht="15">
      <c r="A44" s="8" t="s">
        <v>576</v>
      </c>
      <c r="B44" s="39" t="s">
        <v>277</v>
      </c>
      <c r="C44" s="267">
        <f>SUM(C42:C43)</f>
        <v>300000</v>
      </c>
      <c r="D44" s="267">
        <f>SUM(D42:D43)</f>
        <v>0</v>
      </c>
      <c r="E44" s="267">
        <f>SUM(E42:E43)</f>
        <v>0</v>
      </c>
      <c r="F44" s="267">
        <f>SUM(C44:E44)</f>
        <v>300000</v>
      </c>
      <c r="G44" s="267">
        <f>SUM(G42:G43)</f>
        <v>300000</v>
      </c>
    </row>
    <row r="45" spans="1:7" ht="15.75">
      <c r="A45" s="4" t="s">
        <v>278</v>
      </c>
      <c r="B45" s="36" t="s">
        <v>279</v>
      </c>
      <c r="C45" s="266">
        <v>3500000</v>
      </c>
      <c r="D45" s="266"/>
      <c r="E45" s="266"/>
      <c r="F45" s="266">
        <f>SUM(C45:E45)</f>
        <v>3500000</v>
      </c>
      <c r="G45" s="266">
        <v>4129044</v>
      </c>
    </row>
    <row r="46" spans="1:7" ht="15.75">
      <c r="A46" s="4" t="s">
        <v>280</v>
      </c>
      <c r="B46" s="36" t="s">
        <v>281</v>
      </c>
      <c r="C46" s="266"/>
      <c r="D46" s="266"/>
      <c r="E46" s="266"/>
      <c r="F46" s="266">
        <f>SUM(C46:E46)</f>
        <v>0</v>
      </c>
      <c r="G46" s="266">
        <f>SUM(D46:F46)</f>
        <v>0</v>
      </c>
    </row>
    <row r="47" spans="1:7" ht="15.75">
      <c r="A47" s="4" t="s">
        <v>666</v>
      </c>
      <c r="B47" s="36" t="s">
        <v>282</v>
      </c>
      <c r="C47" s="266"/>
      <c r="D47" s="266"/>
      <c r="E47" s="266"/>
      <c r="F47" s="266"/>
      <c r="G47" s="266"/>
    </row>
    <row r="48" spans="1:7" ht="15.75">
      <c r="A48" s="4" t="s">
        <v>667</v>
      </c>
      <c r="B48" s="36" t="s">
        <v>284</v>
      </c>
      <c r="C48" s="266"/>
      <c r="D48" s="266"/>
      <c r="E48" s="266"/>
      <c r="F48" s="266"/>
      <c r="G48" s="266"/>
    </row>
    <row r="49" spans="1:7" ht="15.75">
      <c r="A49" s="4" t="s">
        <v>288</v>
      </c>
      <c r="B49" s="36" t="s">
        <v>289</v>
      </c>
      <c r="C49" s="266">
        <v>600000</v>
      </c>
      <c r="D49" s="266"/>
      <c r="E49" s="266"/>
      <c r="F49" s="266">
        <f>SUM(C49:E49)</f>
        <v>600000</v>
      </c>
      <c r="G49" s="266">
        <v>900000</v>
      </c>
    </row>
    <row r="50" spans="1:7" ht="15">
      <c r="A50" s="8" t="s">
        <v>579</v>
      </c>
      <c r="B50" s="39" t="s">
        <v>290</v>
      </c>
      <c r="C50" s="267">
        <f>SUM(C45:C49)</f>
        <v>4100000</v>
      </c>
      <c r="D50" s="267">
        <f>SUM(D45:D49)</f>
        <v>0</v>
      </c>
      <c r="E50" s="267">
        <f>SUM(E45:E49)</f>
        <v>0</v>
      </c>
      <c r="F50" s="267">
        <f>SUM(C50:E50)</f>
        <v>4100000</v>
      </c>
      <c r="G50" s="267">
        <f>SUM(G45:G49)</f>
        <v>5029044</v>
      </c>
    </row>
    <row r="51" spans="1:7" ht="15">
      <c r="A51" s="45" t="s">
        <v>580</v>
      </c>
      <c r="B51" s="62" t="s">
        <v>291</v>
      </c>
      <c r="C51" s="267">
        <f>C50+C44+C41+C33+C30</f>
        <v>22420000</v>
      </c>
      <c r="D51" s="267">
        <f>D50+D44+D41+D33+D30</f>
        <v>0</v>
      </c>
      <c r="E51" s="267">
        <f>E50+E44+E41+E33+E30</f>
        <v>0</v>
      </c>
      <c r="F51" s="267">
        <f>SUM(C51:E51)</f>
        <v>22420000</v>
      </c>
      <c r="G51" s="267">
        <f>G30+G33+G41+G44+G50</f>
        <v>25543721</v>
      </c>
    </row>
    <row r="52" spans="1:7" ht="15.75">
      <c r="A52" s="15" t="s">
        <v>292</v>
      </c>
      <c r="B52" s="36" t="s">
        <v>293</v>
      </c>
      <c r="C52" s="266"/>
      <c r="D52" s="266"/>
      <c r="E52" s="266"/>
      <c r="F52" s="266"/>
      <c r="G52" s="266"/>
    </row>
    <row r="53" spans="1:7" ht="15.75">
      <c r="A53" s="15" t="s">
        <v>597</v>
      </c>
      <c r="B53" s="36" t="s">
        <v>294</v>
      </c>
      <c r="C53" s="266"/>
      <c r="D53" s="266"/>
      <c r="E53" s="266"/>
      <c r="F53" s="266"/>
      <c r="G53" s="266"/>
    </row>
    <row r="54" spans="1:7" ht="15.75">
      <c r="A54" s="20" t="s">
        <v>668</v>
      </c>
      <c r="B54" s="36" t="s">
        <v>295</v>
      </c>
      <c r="C54" s="266"/>
      <c r="D54" s="266"/>
      <c r="E54" s="266"/>
      <c r="F54" s="266"/>
      <c r="G54" s="266"/>
    </row>
    <row r="55" spans="1:7" ht="15.75">
      <c r="A55" s="20" t="s">
        <v>669</v>
      </c>
      <c r="B55" s="36" t="s">
        <v>296</v>
      </c>
      <c r="C55" s="266"/>
      <c r="D55" s="266"/>
      <c r="E55" s="266"/>
      <c r="F55" s="266"/>
      <c r="G55" s="266"/>
    </row>
    <row r="56" spans="1:7" ht="15.75">
      <c r="A56" s="20" t="s">
        <v>670</v>
      </c>
      <c r="B56" s="36" t="s">
        <v>297</v>
      </c>
      <c r="C56" s="266"/>
      <c r="D56" s="266"/>
      <c r="E56" s="266"/>
      <c r="F56" s="266"/>
      <c r="G56" s="266"/>
    </row>
    <row r="57" spans="1:7" ht="15.75">
      <c r="A57" s="15" t="s">
        <v>671</v>
      </c>
      <c r="B57" s="36" t="s">
        <v>298</v>
      </c>
      <c r="C57" s="266"/>
      <c r="D57" s="266"/>
      <c r="E57" s="266"/>
      <c r="F57" s="266"/>
      <c r="G57" s="266"/>
    </row>
    <row r="58" spans="1:7" ht="15.75">
      <c r="A58" s="15" t="s">
        <v>672</v>
      </c>
      <c r="B58" s="36" t="s">
        <v>299</v>
      </c>
      <c r="C58" s="266"/>
      <c r="D58" s="266"/>
      <c r="E58" s="266"/>
      <c r="F58" s="266"/>
      <c r="G58" s="266"/>
    </row>
    <row r="59" spans="1:7" ht="15.75">
      <c r="A59" s="15" t="s">
        <v>673</v>
      </c>
      <c r="B59" s="36" t="s">
        <v>300</v>
      </c>
      <c r="C59" s="266"/>
      <c r="D59" s="266"/>
      <c r="E59" s="266"/>
      <c r="F59" s="266"/>
      <c r="G59" s="266"/>
    </row>
    <row r="60" spans="1:7" ht="15.75">
      <c r="A60" s="59" t="s">
        <v>630</v>
      </c>
      <c r="B60" s="62" t="s">
        <v>301</v>
      </c>
      <c r="C60" s="266"/>
      <c r="D60" s="266"/>
      <c r="E60" s="266"/>
      <c r="F60" s="266"/>
      <c r="G60" s="266"/>
    </row>
    <row r="61" spans="1:7" ht="15.75">
      <c r="A61" s="14" t="s">
        <v>674</v>
      </c>
      <c r="B61" s="36" t="s">
        <v>302</v>
      </c>
      <c r="C61" s="266"/>
      <c r="D61" s="266"/>
      <c r="E61" s="266"/>
      <c r="F61" s="266"/>
      <c r="G61" s="266"/>
    </row>
    <row r="62" spans="1:7" ht="15.75">
      <c r="A62" s="14" t="s">
        <v>304</v>
      </c>
      <c r="B62" s="36" t="s">
        <v>305</v>
      </c>
      <c r="C62" s="266"/>
      <c r="D62" s="266"/>
      <c r="E62" s="266"/>
      <c r="F62" s="266"/>
      <c r="G62" s="266">
        <v>8613018</v>
      </c>
    </row>
    <row r="63" spans="1:7" ht="15.75">
      <c r="A63" s="14" t="s">
        <v>306</v>
      </c>
      <c r="B63" s="36" t="s">
        <v>307</v>
      </c>
      <c r="C63" s="266"/>
      <c r="D63" s="266"/>
      <c r="E63" s="266"/>
      <c r="F63" s="266"/>
      <c r="G63" s="266"/>
    </row>
    <row r="64" spans="1:7" ht="15.75">
      <c r="A64" s="14" t="s">
        <v>632</v>
      </c>
      <c r="B64" s="36" t="s">
        <v>308</v>
      </c>
      <c r="C64" s="266"/>
      <c r="D64" s="266"/>
      <c r="E64" s="266"/>
      <c r="F64" s="266"/>
      <c r="G64" s="266"/>
    </row>
    <row r="65" spans="1:7" ht="15.75">
      <c r="A65" s="14" t="s">
        <v>675</v>
      </c>
      <c r="B65" s="36" t="s">
        <v>309</v>
      </c>
      <c r="C65" s="266"/>
      <c r="D65" s="266"/>
      <c r="E65" s="266"/>
      <c r="F65" s="266"/>
      <c r="G65" s="266"/>
    </row>
    <row r="66" spans="1:7" ht="15.75">
      <c r="A66" s="14" t="s">
        <v>634</v>
      </c>
      <c r="B66" s="36" t="s">
        <v>310</v>
      </c>
      <c r="C66" s="266"/>
      <c r="D66" s="266"/>
      <c r="E66" s="266"/>
      <c r="F66" s="266"/>
      <c r="G66" s="266"/>
    </row>
    <row r="67" spans="1:7" ht="15.75">
      <c r="A67" s="14" t="s">
        <v>676</v>
      </c>
      <c r="B67" s="36" t="s">
        <v>311</v>
      </c>
      <c r="C67" s="266"/>
      <c r="D67" s="266"/>
      <c r="E67" s="266"/>
      <c r="F67" s="266"/>
      <c r="G67" s="266"/>
    </row>
    <row r="68" spans="1:7" ht="15.75">
      <c r="A68" s="14" t="s">
        <v>677</v>
      </c>
      <c r="B68" s="36" t="s">
        <v>313</v>
      </c>
      <c r="C68" s="266"/>
      <c r="D68" s="266"/>
      <c r="E68" s="266"/>
      <c r="F68" s="266"/>
      <c r="G68" s="266"/>
    </row>
    <row r="69" spans="1:7" ht="15.75">
      <c r="A69" s="14" t="s">
        <v>314</v>
      </c>
      <c r="B69" s="36" t="s">
        <v>315</v>
      </c>
      <c r="C69" s="266"/>
      <c r="D69" s="266"/>
      <c r="E69" s="266"/>
      <c r="F69" s="266"/>
      <c r="G69" s="266"/>
    </row>
    <row r="70" spans="1:7" ht="15.75">
      <c r="A70" s="26" t="s">
        <v>316</v>
      </c>
      <c r="B70" s="36" t="s">
        <v>317</v>
      </c>
      <c r="C70" s="266"/>
      <c r="D70" s="266"/>
      <c r="E70" s="266"/>
      <c r="F70" s="266"/>
      <c r="G70" s="266"/>
    </row>
    <row r="71" spans="1:7" ht="15.75">
      <c r="A71" s="14" t="s">
        <v>678</v>
      </c>
      <c r="B71" s="36" t="s">
        <v>318</v>
      </c>
      <c r="C71" s="266"/>
      <c r="D71" s="266"/>
      <c r="E71" s="266"/>
      <c r="F71" s="266"/>
      <c r="G71" s="266"/>
    </row>
    <row r="72" spans="1:7" ht="15.75">
      <c r="A72" s="26" t="s">
        <v>80</v>
      </c>
      <c r="B72" s="36" t="s">
        <v>319</v>
      </c>
      <c r="C72" s="266"/>
      <c r="D72" s="266"/>
      <c r="E72" s="266"/>
      <c r="F72" s="266"/>
      <c r="G72" s="266"/>
    </row>
    <row r="73" spans="1:7" ht="15.75">
      <c r="A73" s="26" t="s">
        <v>81</v>
      </c>
      <c r="B73" s="36" t="s">
        <v>319</v>
      </c>
      <c r="C73" s="266"/>
      <c r="D73" s="266"/>
      <c r="E73" s="266"/>
      <c r="F73" s="266"/>
      <c r="G73" s="266"/>
    </row>
    <row r="74" spans="1:7" ht="15.75">
      <c r="A74" s="59" t="s">
        <v>638</v>
      </c>
      <c r="B74" s="62" t="s">
        <v>320</v>
      </c>
      <c r="C74" s="266"/>
      <c r="D74" s="266"/>
      <c r="E74" s="266"/>
      <c r="F74" s="266"/>
      <c r="G74" s="267">
        <f>SUM(G61:G73)</f>
        <v>8613018</v>
      </c>
    </row>
    <row r="75" spans="1:7" ht="15.75">
      <c r="A75" s="227" t="s">
        <v>163</v>
      </c>
      <c r="B75" s="289"/>
      <c r="C75" s="290">
        <f>C74+C60+C51+C26+C25</f>
        <v>104232114</v>
      </c>
      <c r="D75" s="290">
        <f>D74+D60+D51+D26+D25</f>
        <v>0</v>
      </c>
      <c r="E75" s="290">
        <f>E74+E60+E51+E26+E25</f>
        <v>0</v>
      </c>
      <c r="F75" s="290">
        <f>F74+F60+F51+F26+F25</f>
        <v>104232114</v>
      </c>
      <c r="G75" s="290">
        <f>G25+G26+G51+G60+G74</f>
        <v>122366021</v>
      </c>
    </row>
    <row r="76" spans="1:7" ht="15.75">
      <c r="A76" s="40" t="s">
        <v>321</v>
      </c>
      <c r="B76" s="36" t="s">
        <v>322</v>
      </c>
      <c r="C76" s="266"/>
      <c r="D76" s="266"/>
      <c r="E76" s="266"/>
      <c r="F76" s="266">
        <f aca="true" t="shared" si="3" ref="F76:G79">SUM(C76:E76)</f>
        <v>0</v>
      </c>
      <c r="G76" s="266">
        <f t="shared" si="3"/>
        <v>0</v>
      </c>
    </row>
    <row r="77" spans="1:7" ht="15.75">
      <c r="A77" s="40" t="s">
        <v>679</v>
      </c>
      <c r="B77" s="36" t="s">
        <v>323</v>
      </c>
      <c r="C77" s="266"/>
      <c r="D77" s="266"/>
      <c r="E77" s="266"/>
      <c r="F77" s="266">
        <f t="shared" si="3"/>
        <v>0</v>
      </c>
      <c r="G77" s="266">
        <f t="shared" si="3"/>
        <v>0</v>
      </c>
    </row>
    <row r="78" spans="1:7" ht="15.75">
      <c r="A78" s="40" t="s">
        <v>325</v>
      </c>
      <c r="B78" s="36" t="s">
        <v>326</v>
      </c>
      <c r="C78" s="266">
        <v>150000</v>
      </c>
      <c r="D78" s="266"/>
      <c r="E78" s="266"/>
      <c r="F78" s="266">
        <f t="shared" si="3"/>
        <v>150000</v>
      </c>
      <c r="G78" s="266">
        <f t="shared" si="3"/>
        <v>150000</v>
      </c>
    </row>
    <row r="79" spans="1:7" ht="15.75">
      <c r="A79" s="40" t="s">
        <v>327</v>
      </c>
      <c r="B79" s="36" t="s">
        <v>328</v>
      </c>
      <c r="C79" s="266">
        <v>400000</v>
      </c>
      <c r="D79" s="266"/>
      <c r="E79" s="266"/>
      <c r="F79" s="266">
        <f t="shared" si="3"/>
        <v>400000</v>
      </c>
      <c r="G79" s="266">
        <v>830208</v>
      </c>
    </row>
    <row r="80" spans="1:7" ht="15.75">
      <c r="A80" s="5" t="s">
        <v>329</v>
      </c>
      <c r="B80" s="36" t="s">
        <v>330</v>
      </c>
      <c r="C80" s="266"/>
      <c r="D80" s="266"/>
      <c r="E80" s="266"/>
      <c r="F80" s="266"/>
      <c r="G80" s="266"/>
    </row>
    <row r="81" spans="1:7" ht="15.75">
      <c r="A81" s="5" t="s">
        <v>331</v>
      </c>
      <c r="B81" s="36" t="s">
        <v>332</v>
      </c>
      <c r="C81" s="266"/>
      <c r="D81" s="266"/>
      <c r="E81" s="266"/>
      <c r="F81" s="266"/>
      <c r="G81" s="266"/>
    </row>
    <row r="82" spans="1:7" ht="15.75">
      <c r="A82" s="5" t="s">
        <v>333</v>
      </c>
      <c r="B82" s="36" t="s">
        <v>334</v>
      </c>
      <c r="C82" s="266">
        <v>150000</v>
      </c>
      <c r="D82" s="266"/>
      <c r="E82" s="266"/>
      <c r="F82" s="266">
        <f>SUM(C82:E82)</f>
        <v>150000</v>
      </c>
      <c r="G82" s="266">
        <v>204000</v>
      </c>
    </row>
    <row r="83" spans="1:7" ht="15">
      <c r="A83" s="60" t="s">
        <v>640</v>
      </c>
      <c r="B83" s="62" t="s">
        <v>335</v>
      </c>
      <c r="C83" s="267">
        <f>SUM(C76:C82)</f>
        <v>700000</v>
      </c>
      <c r="D83" s="267">
        <f>SUM(D76:D82)</f>
        <v>0</v>
      </c>
      <c r="E83" s="267">
        <f>SUM(E76:E82)</f>
        <v>0</v>
      </c>
      <c r="F83" s="267">
        <f>SUM(F76:F82)</f>
        <v>700000</v>
      </c>
      <c r="G83" s="267">
        <f>SUM(G76:G82)</f>
        <v>1184208</v>
      </c>
    </row>
    <row r="84" spans="1:7" ht="15.75">
      <c r="A84" s="15" t="s">
        <v>336</v>
      </c>
      <c r="B84" s="36" t="s">
        <v>337</v>
      </c>
      <c r="C84" s="266"/>
      <c r="D84" s="266"/>
      <c r="E84" s="266"/>
      <c r="F84" s="266"/>
      <c r="G84" s="266"/>
    </row>
    <row r="85" spans="1:7" ht="15.75">
      <c r="A85" s="15" t="s">
        <v>338</v>
      </c>
      <c r="B85" s="36" t="s">
        <v>339</v>
      </c>
      <c r="C85" s="266"/>
      <c r="D85" s="266"/>
      <c r="E85" s="266"/>
      <c r="F85" s="266"/>
      <c r="G85" s="266"/>
    </row>
    <row r="86" spans="1:7" ht="15.75">
      <c r="A86" s="15" t="s">
        <v>340</v>
      </c>
      <c r="B86" s="36" t="s">
        <v>341</v>
      </c>
      <c r="C86" s="266"/>
      <c r="D86" s="266"/>
      <c r="E86" s="266"/>
      <c r="F86" s="266"/>
      <c r="G86" s="266"/>
    </row>
    <row r="87" spans="1:7" ht="15.75">
      <c r="A87" s="15" t="s">
        <v>342</v>
      </c>
      <c r="B87" s="36" t="s">
        <v>343</v>
      </c>
      <c r="C87" s="266"/>
      <c r="D87" s="266"/>
      <c r="E87" s="266"/>
      <c r="F87" s="266"/>
      <c r="G87" s="266"/>
    </row>
    <row r="88" spans="1:7" ht="15.75">
      <c r="A88" s="59" t="s">
        <v>641</v>
      </c>
      <c r="B88" s="62" t="s">
        <v>344</v>
      </c>
      <c r="C88" s="266"/>
      <c r="D88" s="266"/>
      <c r="E88" s="266"/>
      <c r="F88" s="266"/>
      <c r="G88" s="266"/>
    </row>
    <row r="89" spans="1:7" ht="15.75">
      <c r="A89" s="15" t="s">
        <v>345</v>
      </c>
      <c r="B89" s="36" t="s">
        <v>346</v>
      </c>
      <c r="C89" s="266"/>
      <c r="D89" s="266"/>
      <c r="E89" s="266"/>
      <c r="F89" s="266"/>
      <c r="G89" s="266"/>
    </row>
    <row r="90" spans="1:7" ht="15.75">
      <c r="A90" s="15" t="s">
        <v>680</v>
      </c>
      <c r="B90" s="36" t="s">
        <v>347</v>
      </c>
      <c r="C90" s="266"/>
      <c r="D90" s="266"/>
      <c r="E90" s="266"/>
      <c r="F90" s="266"/>
      <c r="G90" s="266"/>
    </row>
    <row r="91" spans="1:7" ht="15.75">
      <c r="A91" s="15" t="s">
        <v>681</v>
      </c>
      <c r="B91" s="36" t="s">
        <v>348</v>
      </c>
      <c r="C91" s="266"/>
      <c r="D91" s="266"/>
      <c r="E91" s="266"/>
      <c r="F91" s="266"/>
      <c r="G91" s="266"/>
    </row>
    <row r="92" spans="1:7" ht="15.75">
      <c r="A92" s="15" t="s">
        <v>682</v>
      </c>
      <c r="B92" s="36" t="s">
        <v>349</v>
      </c>
      <c r="C92" s="266"/>
      <c r="D92" s="266"/>
      <c r="E92" s="266"/>
      <c r="F92" s="266"/>
      <c r="G92" s="266"/>
    </row>
    <row r="93" spans="1:7" ht="15.75">
      <c r="A93" s="15" t="s">
        <v>683</v>
      </c>
      <c r="B93" s="36" t="s">
        <v>350</v>
      </c>
      <c r="C93" s="266"/>
      <c r="D93" s="266"/>
      <c r="E93" s="266"/>
      <c r="F93" s="266"/>
      <c r="G93" s="266"/>
    </row>
    <row r="94" spans="1:7" ht="15.75">
      <c r="A94" s="15" t="s">
        <v>684</v>
      </c>
      <c r="B94" s="36" t="s">
        <v>351</v>
      </c>
      <c r="C94" s="266"/>
      <c r="D94" s="266"/>
      <c r="E94" s="266"/>
      <c r="F94" s="266"/>
      <c r="G94" s="266"/>
    </row>
    <row r="95" spans="1:7" ht="15.75">
      <c r="A95" s="15" t="s">
        <v>352</v>
      </c>
      <c r="B95" s="36" t="s">
        <v>353</v>
      </c>
      <c r="C95" s="266"/>
      <c r="D95" s="266"/>
      <c r="E95" s="266"/>
      <c r="F95" s="266"/>
      <c r="G95" s="266"/>
    </row>
    <row r="96" spans="1:7" ht="15.75">
      <c r="A96" s="15" t="s">
        <v>685</v>
      </c>
      <c r="B96" s="36" t="s">
        <v>354</v>
      </c>
      <c r="C96" s="266"/>
      <c r="D96" s="266"/>
      <c r="E96" s="266"/>
      <c r="F96" s="266"/>
      <c r="G96" s="266"/>
    </row>
    <row r="97" spans="1:7" ht="15.75">
      <c r="A97" s="59" t="s">
        <v>642</v>
      </c>
      <c r="B97" s="62" t="s">
        <v>355</v>
      </c>
      <c r="C97" s="266"/>
      <c r="D97" s="266"/>
      <c r="E97" s="266"/>
      <c r="F97" s="266"/>
      <c r="G97" s="266"/>
    </row>
    <row r="98" spans="1:7" ht="16.5">
      <c r="A98" s="76" t="s">
        <v>164</v>
      </c>
      <c r="B98" s="287"/>
      <c r="C98" s="288">
        <f>C97+C88+C83</f>
        <v>700000</v>
      </c>
      <c r="D98" s="288">
        <f>D97+D88+D83</f>
        <v>0</v>
      </c>
      <c r="E98" s="288">
        <f>E97+E88+E83</f>
        <v>0</v>
      </c>
      <c r="F98" s="288">
        <f>F97+F88+F83</f>
        <v>700000</v>
      </c>
      <c r="G98" s="288">
        <f>G83+G88+G97</f>
        <v>1184208</v>
      </c>
    </row>
    <row r="99" spans="1:7" ht="15.75">
      <c r="A99" s="284" t="s">
        <v>693</v>
      </c>
      <c r="B99" s="285" t="s">
        <v>356</v>
      </c>
      <c r="C99" s="286">
        <f>C75+C98</f>
        <v>104932114</v>
      </c>
      <c r="D99" s="286">
        <f>D75+D98</f>
        <v>0</v>
      </c>
      <c r="E99" s="286">
        <f>E75+E98</f>
        <v>0</v>
      </c>
      <c r="F99" s="286">
        <f>F75+F98</f>
        <v>104932114</v>
      </c>
      <c r="G99" s="286">
        <f>G75+G98</f>
        <v>123550229</v>
      </c>
    </row>
    <row r="100" spans="1:25" ht="15.75">
      <c r="A100" s="15" t="s">
        <v>686</v>
      </c>
      <c r="B100" s="4" t="s">
        <v>357</v>
      </c>
      <c r="C100" s="262"/>
      <c r="D100" s="262"/>
      <c r="E100" s="262"/>
      <c r="F100" s="266">
        <f aca="true" t="shared" si="4" ref="F100:G122">SUM(C100:E100)</f>
        <v>0</v>
      </c>
      <c r="G100" s="266">
        <f t="shared" si="4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.75">
      <c r="A101" s="15" t="s">
        <v>360</v>
      </c>
      <c r="B101" s="4" t="s">
        <v>361</v>
      </c>
      <c r="C101" s="262"/>
      <c r="D101" s="262"/>
      <c r="E101" s="262"/>
      <c r="F101" s="266">
        <f t="shared" si="4"/>
        <v>0</v>
      </c>
      <c r="G101" s="266">
        <f t="shared" si="4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.75">
      <c r="A102" s="15" t="s">
        <v>687</v>
      </c>
      <c r="B102" s="4" t="s">
        <v>362</v>
      </c>
      <c r="C102" s="262"/>
      <c r="D102" s="262"/>
      <c r="E102" s="262"/>
      <c r="F102" s="266">
        <f t="shared" si="4"/>
        <v>0</v>
      </c>
      <c r="G102" s="266">
        <f t="shared" si="4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.75">
      <c r="A103" s="18" t="s">
        <v>649</v>
      </c>
      <c r="B103" s="8" t="s">
        <v>364</v>
      </c>
      <c r="C103" s="263"/>
      <c r="D103" s="263"/>
      <c r="E103" s="263"/>
      <c r="F103" s="266">
        <f t="shared" si="4"/>
        <v>0</v>
      </c>
      <c r="G103" s="266">
        <f t="shared" si="4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.75">
      <c r="A104" s="43" t="s">
        <v>688</v>
      </c>
      <c r="B104" s="4" t="s">
        <v>365</v>
      </c>
      <c r="C104" s="264"/>
      <c r="D104" s="264"/>
      <c r="E104" s="264"/>
      <c r="F104" s="266">
        <f t="shared" si="4"/>
        <v>0</v>
      </c>
      <c r="G104" s="266">
        <f t="shared" si="4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.75">
      <c r="A105" s="43" t="s">
        <v>655</v>
      </c>
      <c r="B105" s="4" t="s">
        <v>368</v>
      </c>
      <c r="C105" s="264"/>
      <c r="D105" s="264"/>
      <c r="E105" s="264"/>
      <c r="F105" s="266">
        <f t="shared" si="4"/>
        <v>0</v>
      </c>
      <c r="G105" s="266">
        <f t="shared" si="4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.75">
      <c r="A106" s="15" t="s">
        <v>369</v>
      </c>
      <c r="B106" s="4" t="s">
        <v>370</v>
      </c>
      <c r="C106" s="262"/>
      <c r="D106" s="262"/>
      <c r="E106" s="262"/>
      <c r="F106" s="266">
        <f t="shared" si="4"/>
        <v>0</v>
      </c>
      <c r="G106" s="266">
        <f t="shared" si="4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.75">
      <c r="A107" s="15" t="s">
        <v>689</v>
      </c>
      <c r="B107" s="4" t="s">
        <v>371</v>
      </c>
      <c r="C107" s="262"/>
      <c r="D107" s="262"/>
      <c r="E107" s="262"/>
      <c r="F107" s="266">
        <f t="shared" si="4"/>
        <v>0</v>
      </c>
      <c r="G107" s="266">
        <f t="shared" si="4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.75">
      <c r="A108" s="16" t="s">
        <v>652</v>
      </c>
      <c r="B108" s="8" t="s">
        <v>372</v>
      </c>
      <c r="C108" s="265"/>
      <c r="D108" s="265"/>
      <c r="E108" s="265"/>
      <c r="F108" s="266">
        <f t="shared" si="4"/>
        <v>0</v>
      </c>
      <c r="G108" s="266">
        <f t="shared" si="4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.75">
      <c r="A109" s="43" t="s">
        <v>373</v>
      </c>
      <c r="B109" s="4" t="s">
        <v>374</v>
      </c>
      <c r="C109" s="264"/>
      <c r="D109" s="264"/>
      <c r="E109" s="264"/>
      <c r="F109" s="266">
        <f t="shared" si="4"/>
        <v>0</v>
      </c>
      <c r="G109" s="266">
        <f t="shared" si="4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.75">
      <c r="A110" s="43" t="s">
        <v>375</v>
      </c>
      <c r="B110" s="4" t="s">
        <v>376</v>
      </c>
      <c r="C110" s="264"/>
      <c r="D110" s="264"/>
      <c r="E110" s="264"/>
      <c r="F110" s="266">
        <f t="shared" si="4"/>
        <v>0</v>
      </c>
      <c r="G110" s="266">
        <f t="shared" si="4"/>
        <v>0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.75">
      <c r="A111" s="16" t="s">
        <v>377</v>
      </c>
      <c r="B111" s="8" t="s">
        <v>378</v>
      </c>
      <c r="C111" s="264"/>
      <c r="D111" s="264"/>
      <c r="E111" s="264"/>
      <c r="F111" s="266">
        <f t="shared" si="4"/>
        <v>0</v>
      </c>
      <c r="G111" s="266">
        <f t="shared" si="4"/>
        <v>0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.75">
      <c r="A112" s="43" t="s">
        <v>379</v>
      </c>
      <c r="B112" s="4" t="s">
        <v>380</v>
      </c>
      <c r="C112" s="264"/>
      <c r="D112" s="264"/>
      <c r="E112" s="264"/>
      <c r="F112" s="266">
        <f t="shared" si="4"/>
        <v>0</v>
      </c>
      <c r="G112" s="266">
        <f t="shared" si="4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.75">
      <c r="A113" s="43" t="s">
        <v>381</v>
      </c>
      <c r="B113" s="4" t="s">
        <v>382</v>
      </c>
      <c r="C113" s="264"/>
      <c r="D113" s="264"/>
      <c r="E113" s="264"/>
      <c r="F113" s="266">
        <f t="shared" si="4"/>
        <v>0</v>
      </c>
      <c r="G113" s="266">
        <f t="shared" si="4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.75">
      <c r="A114" s="43" t="s">
        <v>383</v>
      </c>
      <c r="B114" s="4" t="s">
        <v>384</v>
      </c>
      <c r="C114" s="264"/>
      <c r="D114" s="264"/>
      <c r="E114" s="264"/>
      <c r="F114" s="266">
        <f t="shared" si="4"/>
        <v>0</v>
      </c>
      <c r="G114" s="266">
        <f t="shared" si="4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ht="15.75">
      <c r="A115" s="44" t="s">
        <v>653</v>
      </c>
      <c r="B115" s="45" t="s">
        <v>385</v>
      </c>
      <c r="C115" s="265"/>
      <c r="D115" s="265"/>
      <c r="E115" s="265"/>
      <c r="F115" s="266">
        <f t="shared" si="4"/>
        <v>0</v>
      </c>
      <c r="G115" s="266">
        <f t="shared" si="4"/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89"/>
      <c r="Y115" s="189"/>
    </row>
    <row r="116" spans="1:25" ht="15.75">
      <c r="A116" s="43" t="s">
        <v>386</v>
      </c>
      <c r="B116" s="4" t="s">
        <v>387</v>
      </c>
      <c r="C116" s="264"/>
      <c r="D116" s="264"/>
      <c r="E116" s="264"/>
      <c r="F116" s="266">
        <f t="shared" si="4"/>
        <v>0</v>
      </c>
      <c r="G116" s="266">
        <f t="shared" si="4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.75">
      <c r="A117" s="15" t="s">
        <v>388</v>
      </c>
      <c r="B117" s="4" t="s">
        <v>389</v>
      </c>
      <c r="C117" s="262"/>
      <c r="D117" s="262"/>
      <c r="E117" s="262"/>
      <c r="F117" s="266">
        <f t="shared" si="4"/>
        <v>0</v>
      </c>
      <c r="G117" s="266">
        <f t="shared" si="4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.75">
      <c r="A118" s="43" t="s">
        <v>690</v>
      </c>
      <c r="B118" s="4" t="s">
        <v>390</v>
      </c>
      <c r="C118" s="264"/>
      <c r="D118" s="264"/>
      <c r="E118" s="264"/>
      <c r="F118" s="266">
        <f t="shared" si="4"/>
        <v>0</v>
      </c>
      <c r="G118" s="266">
        <f t="shared" si="4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.75">
      <c r="A119" s="43" t="s">
        <v>658</v>
      </c>
      <c r="B119" s="4" t="s">
        <v>391</v>
      </c>
      <c r="C119" s="264"/>
      <c r="D119" s="264"/>
      <c r="E119" s="264"/>
      <c r="F119" s="266">
        <f t="shared" si="4"/>
        <v>0</v>
      </c>
      <c r="G119" s="266">
        <f t="shared" si="4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.75">
      <c r="A120" s="44" t="s">
        <v>659</v>
      </c>
      <c r="B120" s="45" t="s">
        <v>395</v>
      </c>
      <c r="C120" s="265"/>
      <c r="D120" s="265"/>
      <c r="E120" s="265"/>
      <c r="F120" s="266">
        <f t="shared" si="4"/>
        <v>0</v>
      </c>
      <c r="G120" s="266">
        <f t="shared" si="4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.75">
      <c r="A121" s="15" t="s">
        <v>396</v>
      </c>
      <c r="B121" s="4" t="s">
        <v>397</v>
      </c>
      <c r="C121" s="262"/>
      <c r="D121" s="262"/>
      <c r="E121" s="262"/>
      <c r="F121" s="266">
        <f t="shared" si="4"/>
        <v>0</v>
      </c>
      <c r="G121" s="266">
        <f t="shared" si="4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ht="15.75">
      <c r="A122" s="283" t="s">
        <v>700</v>
      </c>
      <c r="B122" s="280" t="s">
        <v>398</v>
      </c>
      <c r="C122" s="281"/>
      <c r="D122" s="281"/>
      <c r="E122" s="281"/>
      <c r="F122" s="282">
        <f t="shared" si="4"/>
        <v>0</v>
      </c>
      <c r="G122" s="282">
        <f t="shared" si="4"/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89"/>
      <c r="Y122" s="189"/>
    </row>
    <row r="123" spans="1:25" ht="15.75">
      <c r="A123" s="221" t="s">
        <v>736</v>
      </c>
      <c r="B123" s="52"/>
      <c r="C123" s="279">
        <f>C122+C99</f>
        <v>104932114</v>
      </c>
      <c r="D123" s="279">
        <f>D122+D99</f>
        <v>0</v>
      </c>
      <c r="E123" s="279">
        <f>E122+E99</f>
        <v>0</v>
      </c>
      <c r="F123" s="279">
        <f>F122+F99</f>
        <v>104932114</v>
      </c>
      <c r="G123" s="279">
        <f>G99+G122</f>
        <v>123550229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Y172"/>
  <sheetViews>
    <sheetView view="pageBreakPreview" zoomScale="60" zoomScaleNormal="75" zoomScalePageLayoutView="0" workbookViewId="0" topLeftCell="A1">
      <selection activeCell="D5" sqref="D5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0.57421875" style="170" customWidth="1"/>
    <col min="4" max="4" width="20.140625" style="170" customWidth="1"/>
    <col min="5" max="5" width="13.140625" style="170" customWidth="1"/>
    <col min="6" max="6" width="20.28125" style="170" customWidth="1"/>
    <col min="7" max="7" width="20.57421875" style="123" customWidth="1"/>
    <col min="8" max="16384" width="9.140625" style="123" customWidth="1"/>
  </cols>
  <sheetData>
    <row r="1" spans="1:6" ht="15">
      <c r="A1" s="387" t="s">
        <v>890</v>
      </c>
      <c r="B1" s="387"/>
      <c r="C1" s="387"/>
      <c r="D1" s="387"/>
      <c r="E1" s="387"/>
      <c r="F1" s="387"/>
    </row>
    <row r="2" spans="1:6" ht="21" customHeight="1">
      <c r="A2" s="381" t="s">
        <v>821</v>
      </c>
      <c r="B2" s="381"/>
      <c r="C2" s="381"/>
      <c r="D2" s="381"/>
      <c r="E2" s="381"/>
      <c r="F2" s="381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3" t="s">
        <v>186</v>
      </c>
    </row>
    <row r="6" spans="1:7" ht="45">
      <c r="A6" s="1" t="s">
        <v>206</v>
      </c>
      <c r="B6" s="2" t="s">
        <v>207</v>
      </c>
      <c r="C6" s="171" t="s">
        <v>28</v>
      </c>
      <c r="D6" s="171" t="s">
        <v>29</v>
      </c>
      <c r="E6" s="171" t="s">
        <v>165</v>
      </c>
      <c r="F6" s="172" t="s">
        <v>849</v>
      </c>
      <c r="G6" s="124" t="s">
        <v>850</v>
      </c>
    </row>
    <row r="7" spans="1:7" ht="15">
      <c r="A7" s="34" t="s">
        <v>208</v>
      </c>
      <c r="B7" s="35" t="s">
        <v>209</v>
      </c>
      <c r="C7" s="145">
        <v>12378420</v>
      </c>
      <c r="D7" s="145">
        <v>2091500</v>
      </c>
      <c r="E7" s="145"/>
      <c r="F7" s="145">
        <f aca="true" t="shared" si="0" ref="F7:G38">SUM(C7:E7)</f>
        <v>14469920</v>
      </c>
      <c r="G7" s="145">
        <v>14469920</v>
      </c>
    </row>
    <row r="8" spans="1:7" ht="15">
      <c r="A8" s="34" t="s">
        <v>210</v>
      </c>
      <c r="B8" s="36" t="s">
        <v>211</v>
      </c>
      <c r="C8" s="145"/>
      <c r="D8" s="145"/>
      <c r="E8" s="145"/>
      <c r="F8" s="145">
        <f t="shared" si="0"/>
        <v>0</v>
      </c>
      <c r="G8" s="145">
        <f t="shared" si="0"/>
        <v>0</v>
      </c>
    </row>
    <row r="9" spans="1:7" ht="15">
      <c r="A9" s="34" t="s">
        <v>212</v>
      </c>
      <c r="B9" s="36" t="s">
        <v>213</v>
      </c>
      <c r="C9" s="145"/>
      <c r="D9" s="145"/>
      <c r="E9" s="145"/>
      <c r="F9" s="145">
        <f t="shared" si="0"/>
        <v>0</v>
      </c>
      <c r="G9" s="145">
        <f t="shared" si="0"/>
        <v>0</v>
      </c>
    </row>
    <row r="10" spans="1:7" ht="15">
      <c r="A10" s="37" t="s">
        <v>216</v>
      </c>
      <c r="B10" s="36" t="s">
        <v>217</v>
      </c>
      <c r="C10" s="145"/>
      <c r="D10" s="145"/>
      <c r="E10" s="145"/>
      <c r="F10" s="145">
        <f t="shared" si="0"/>
        <v>0</v>
      </c>
      <c r="G10" s="145">
        <f t="shared" si="0"/>
        <v>0</v>
      </c>
    </row>
    <row r="11" spans="1:7" ht="15">
      <c r="A11" s="37" t="s">
        <v>218</v>
      </c>
      <c r="B11" s="36" t="s">
        <v>219</v>
      </c>
      <c r="C11" s="145"/>
      <c r="D11" s="145"/>
      <c r="E11" s="145"/>
      <c r="F11" s="145">
        <f t="shared" si="0"/>
        <v>0</v>
      </c>
      <c r="G11" s="145">
        <f t="shared" si="0"/>
        <v>0</v>
      </c>
    </row>
    <row r="12" spans="1:7" ht="15">
      <c r="A12" s="37" t="s">
        <v>220</v>
      </c>
      <c r="B12" s="36" t="s">
        <v>221</v>
      </c>
      <c r="C12" s="145"/>
      <c r="D12" s="145"/>
      <c r="E12" s="145"/>
      <c r="F12" s="145">
        <f t="shared" si="0"/>
        <v>0</v>
      </c>
      <c r="G12" s="145">
        <f t="shared" si="0"/>
        <v>0</v>
      </c>
    </row>
    <row r="13" spans="1:7" ht="15">
      <c r="A13" s="37" t="s">
        <v>222</v>
      </c>
      <c r="B13" s="36" t="s">
        <v>223</v>
      </c>
      <c r="C13" s="145">
        <v>432000</v>
      </c>
      <c r="D13" s="145"/>
      <c r="E13" s="145"/>
      <c r="F13" s="145">
        <f t="shared" si="0"/>
        <v>432000</v>
      </c>
      <c r="G13" s="145">
        <f t="shared" si="0"/>
        <v>432000</v>
      </c>
    </row>
    <row r="14" spans="1:7" ht="15">
      <c r="A14" s="37" t="s">
        <v>224</v>
      </c>
      <c r="B14" s="36" t="s">
        <v>225</v>
      </c>
      <c r="C14" s="145"/>
      <c r="D14" s="145"/>
      <c r="E14" s="145"/>
      <c r="F14" s="145">
        <f t="shared" si="0"/>
        <v>0</v>
      </c>
      <c r="G14" s="145">
        <f t="shared" si="0"/>
        <v>0</v>
      </c>
    </row>
    <row r="15" spans="1:7" ht="15">
      <c r="A15" s="4" t="s">
        <v>226</v>
      </c>
      <c r="B15" s="36" t="s">
        <v>227</v>
      </c>
      <c r="C15" s="145">
        <v>68000</v>
      </c>
      <c r="D15" s="145"/>
      <c r="E15" s="145"/>
      <c r="F15" s="145">
        <f t="shared" si="0"/>
        <v>68000</v>
      </c>
      <c r="G15" s="145">
        <f t="shared" si="0"/>
        <v>68000</v>
      </c>
    </row>
    <row r="16" spans="1:7" ht="15">
      <c r="A16" s="4" t="s">
        <v>228</v>
      </c>
      <c r="B16" s="36" t="s">
        <v>229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>
      <c r="A17" s="4" t="s">
        <v>230</v>
      </c>
      <c r="B17" s="36" t="s">
        <v>231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>
      <c r="A18" s="4" t="s">
        <v>232</v>
      </c>
      <c r="B18" s="36" t="s">
        <v>233</v>
      </c>
      <c r="C18" s="145"/>
      <c r="D18" s="145"/>
      <c r="E18" s="145"/>
      <c r="F18" s="145">
        <f t="shared" si="0"/>
        <v>0</v>
      </c>
      <c r="G18" s="145">
        <f t="shared" si="0"/>
        <v>0</v>
      </c>
    </row>
    <row r="19" spans="1:7" ht="15">
      <c r="A19" s="4" t="s">
        <v>661</v>
      </c>
      <c r="B19" s="36" t="s">
        <v>234</v>
      </c>
      <c r="C19" s="145"/>
      <c r="D19" s="145"/>
      <c r="E19" s="145"/>
      <c r="F19" s="145">
        <f t="shared" si="0"/>
        <v>0</v>
      </c>
      <c r="G19" s="145">
        <f t="shared" si="0"/>
        <v>0</v>
      </c>
    </row>
    <row r="20" spans="1:7" ht="15">
      <c r="A20" s="38" t="s">
        <v>559</v>
      </c>
      <c r="B20" s="39" t="s">
        <v>236</v>
      </c>
      <c r="C20" s="117">
        <f>SUM(C7:C19)</f>
        <v>12878420</v>
      </c>
      <c r="D20" s="117">
        <f>SUM(D7:D19)</f>
        <v>2091500</v>
      </c>
      <c r="E20" s="117">
        <f>SUM(E7:E19)</f>
        <v>0</v>
      </c>
      <c r="F20" s="117">
        <f t="shared" si="0"/>
        <v>14969920</v>
      </c>
      <c r="G20" s="117">
        <f>SUM(G7:G19)</f>
        <v>14969920</v>
      </c>
    </row>
    <row r="21" spans="1:7" ht="15">
      <c r="A21" s="4" t="s">
        <v>237</v>
      </c>
      <c r="B21" s="36" t="s">
        <v>238</v>
      </c>
      <c r="C21" s="145"/>
      <c r="D21" s="145"/>
      <c r="E21" s="145"/>
      <c r="F21" s="145">
        <f t="shared" si="0"/>
        <v>0</v>
      </c>
      <c r="G21" s="145">
        <f t="shared" si="0"/>
        <v>0</v>
      </c>
    </row>
    <row r="22" spans="1:7" ht="15">
      <c r="A22" s="4" t="s">
        <v>239</v>
      </c>
      <c r="B22" s="36" t="s">
        <v>240</v>
      </c>
      <c r="C22" s="145"/>
      <c r="D22" s="145"/>
      <c r="E22" s="145"/>
      <c r="F22" s="145">
        <f t="shared" si="0"/>
        <v>0</v>
      </c>
      <c r="G22" s="145">
        <f t="shared" si="0"/>
        <v>0</v>
      </c>
    </row>
    <row r="23" spans="1:7" ht="15">
      <c r="A23" s="5" t="s">
        <v>241</v>
      </c>
      <c r="B23" s="36" t="s">
        <v>242</v>
      </c>
      <c r="C23" s="145"/>
      <c r="D23" s="145"/>
      <c r="E23" s="145"/>
      <c r="F23" s="145">
        <f t="shared" si="0"/>
        <v>0</v>
      </c>
      <c r="G23" s="145">
        <v>197000</v>
      </c>
    </row>
    <row r="24" spans="1:7" ht="15">
      <c r="A24" s="8" t="s">
        <v>560</v>
      </c>
      <c r="B24" s="39" t="s">
        <v>243</v>
      </c>
      <c r="C24" s="117">
        <f>SUM(C21:C23)</f>
        <v>0</v>
      </c>
      <c r="D24" s="117">
        <f>SUM(D21:D23)</f>
        <v>0</v>
      </c>
      <c r="E24" s="117">
        <f>SUM(E21:E23)</f>
        <v>0</v>
      </c>
      <c r="F24" s="117">
        <f t="shared" si="0"/>
        <v>0</v>
      </c>
      <c r="G24" s="117">
        <f>SUM(G21:G23)</f>
        <v>197000</v>
      </c>
    </row>
    <row r="25" spans="1:7" ht="15">
      <c r="A25" s="61" t="s">
        <v>691</v>
      </c>
      <c r="B25" s="62" t="s">
        <v>244</v>
      </c>
      <c r="C25" s="117">
        <f>C20+C24</f>
        <v>12878420</v>
      </c>
      <c r="D25" s="117">
        <f>D20+D24</f>
        <v>2091500</v>
      </c>
      <c r="E25" s="117">
        <f>E20+E24</f>
        <v>0</v>
      </c>
      <c r="F25" s="117">
        <f t="shared" si="0"/>
        <v>14969920</v>
      </c>
      <c r="G25" s="117">
        <f>G20+G24</f>
        <v>15166920</v>
      </c>
    </row>
    <row r="26" spans="1:7" ht="15">
      <c r="A26" s="45" t="s">
        <v>662</v>
      </c>
      <c r="B26" s="62" t="s">
        <v>245</v>
      </c>
      <c r="C26" s="117">
        <v>2511291</v>
      </c>
      <c r="D26" s="117">
        <v>407843</v>
      </c>
      <c r="E26" s="117"/>
      <c r="F26" s="117">
        <f t="shared" si="0"/>
        <v>2919134</v>
      </c>
      <c r="G26" s="117">
        <v>2936134</v>
      </c>
    </row>
    <row r="27" spans="1:7" ht="15">
      <c r="A27" s="4" t="s">
        <v>246</v>
      </c>
      <c r="B27" s="36" t="s">
        <v>247</v>
      </c>
      <c r="C27" s="145">
        <v>675000</v>
      </c>
      <c r="D27" s="145">
        <v>25000</v>
      </c>
      <c r="E27" s="145"/>
      <c r="F27" s="145">
        <f t="shared" si="0"/>
        <v>700000</v>
      </c>
      <c r="G27" s="145">
        <v>710629</v>
      </c>
    </row>
    <row r="28" spans="1:7" ht="15">
      <c r="A28" s="4" t="s">
        <v>248</v>
      </c>
      <c r="B28" s="36" t="s">
        <v>249</v>
      </c>
      <c r="C28" s="145">
        <v>315000</v>
      </c>
      <c r="D28" s="145">
        <v>85000</v>
      </c>
      <c r="E28" s="145"/>
      <c r="F28" s="145">
        <f t="shared" si="0"/>
        <v>400000</v>
      </c>
      <c r="G28" s="145">
        <v>400000</v>
      </c>
    </row>
    <row r="29" spans="1:7" ht="15">
      <c r="A29" s="4" t="s">
        <v>250</v>
      </c>
      <c r="B29" s="36" t="s">
        <v>251</v>
      </c>
      <c r="C29" s="145">
        <v>0</v>
      </c>
      <c r="D29" s="145"/>
      <c r="E29" s="145"/>
      <c r="F29" s="145">
        <f t="shared" si="0"/>
        <v>0</v>
      </c>
      <c r="G29" s="145">
        <f t="shared" si="0"/>
        <v>0</v>
      </c>
    </row>
    <row r="30" spans="1:7" ht="15">
      <c r="A30" s="8" t="s">
        <v>570</v>
      </c>
      <c r="B30" s="39" t="s">
        <v>252</v>
      </c>
      <c r="C30" s="117">
        <f>SUM(C27:C29)</f>
        <v>990000</v>
      </c>
      <c r="D30" s="117">
        <f>SUM(D27:D29)</f>
        <v>110000</v>
      </c>
      <c r="E30" s="117">
        <f>SUM(E27:E29)</f>
        <v>0</v>
      </c>
      <c r="F30" s="117">
        <f t="shared" si="0"/>
        <v>1100000</v>
      </c>
      <c r="G30" s="117">
        <f>SUM(G27:G29)</f>
        <v>1110629</v>
      </c>
    </row>
    <row r="31" spans="1:7" ht="15">
      <c r="A31" s="4" t="s">
        <v>253</v>
      </c>
      <c r="B31" s="36" t="s">
        <v>254</v>
      </c>
      <c r="C31" s="145">
        <v>410000</v>
      </c>
      <c r="D31" s="145">
        <v>40000</v>
      </c>
      <c r="E31" s="145"/>
      <c r="F31" s="145">
        <f t="shared" si="0"/>
        <v>450000</v>
      </c>
      <c r="G31" s="145">
        <v>463000</v>
      </c>
    </row>
    <row r="32" spans="1:7" ht="15">
      <c r="A32" s="4" t="s">
        <v>255</v>
      </c>
      <c r="B32" s="36" t="s">
        <v>256</v>
      </c>
      <c r="C32" s="145">
        <v>150000</v>
      </c>
      <c r="D32" s="145">
        <v>70000</v>
      </c>
      <c r="E32" s="145"/>
      <c r="F32" s="145">
        <f t="shared" si="0"/>
        <v>220000</v>
      </c>
      <c r="G32" s="145">
        <v>232110</v>
      </c>
    </row>
    <row r="33" spans="1:7" ht="15" customHeight="1">
      <c r="A33" s="8" t="s">
        <v>692</v>
      </c>
      <c r="B33" s="39" t="s">
        <v>257</v>
      </c>
      <c r="C33" s="117">
        <f>SUM(C31:C32)</f>
        <v>560000</v>
      </c>
      <c r="D33" s="117">
        <f>SUM(D31:D32)</f>
        <v>110000</v>
      </c>
      <c r="E33" s="117">
        <f>SUM(E31:E32)</f>
        <v>0</v>
      </c>
      <c r="F33" s="117">
        <f t="shared" si="0"/>
        <v>670000</v>
      </c>
      <c r="G33" s="117">
        <f>SUM(G31:G32)</f>
        <v>695110</v>
      </c>
    </row>
    <row r="34" spans="1:7" ht="15">
      <c r="A34" s="4" t="s">
        <v>258</v>
      </c>
      <c r="B34" s="36" t="s">
        <v>259</v>
      </c>
      <c r="C34" s="145">
        <v>3950000</v>
      </c>
      <c r="D34" s="145">
        <v>460000</v>
      </c>
      <c r="E34" s="145"/>
      <c r="F34" s="145">
        <f t="shared" si="0"/>
        <v>4410000</v>
      </c>
      <c r="G34" s="145">
        <v>4736617</v>
      </c>
    </row>
    <row r="35" spans="1:7" ht="15">
      <c r="A35" s="4" t="s">
        <v>260</v>
      </c>
      <c r="B35" s="36" t="s">
        <v>261</v>
      </c>
      <c r="C35" s="145"/>
      <c r="D35" s="145"/>
      <c r="E35" s="145"/>
      <c r="F35" s="145">
        <f t="shared" si="0"/>
        <v>0</v>
      </c>
      <c r="G35" s="145">
        <f t="shared" si="0"/>
        <v>0</v>
      </c>
    </row>
    <row r="36" spans="1:7" ht="15">
      <c r="A36" s="4" t="s">
        <v>663</v>
      </c>
      <c r="B36" s="36" t="s">
        <v>262</v>
      </c>
      <c r="C36" s="145"/>
      <c r="D36" s="145">
        <v>200000</v>
      </c>
      <c r="E36" s="145"/>
      <c r="F36" s="145">
        <f t="shared" si="0"/>
        <v>200000</v>
      </c>
      <c r="G36" s="145">
        <v>200000</v>
      </c>
    </row>
    <row r="37" spans="1:7" ht="15">
      <c r="A37" s="4" t="s">
        <v>264</v>
      </c>
      <c r="B37" s="36" t="s">
        <v>265</v>
      </c>
      <c r="C37" s="145">
        <v>436000</v>
      </c>
      <c r="D37" s="145">
        <v>564000</v>
      </c>
      <c r="E37" s="145"/>
      <c r="F37" s="145">
        <f t="shared" si="0"/>
        <v>1000000</v>
      </c>
      <c r="G37" s="145">
        <v>1787000</v>
      </c>
    </row>
    <row r="38" spans="1:7" ht="15">
      <c r="A38" s="12" t="s">
        <v>664</v>
      </c>
      <c r="B38" s="36" t="s">
        <v>266</v>
      </c>
      <c r="C38" s="145"/>
      <c r="D38" s="145"/>
      <c r="E38" s="145"/>
      <c r="F38" s="145">
        <f t="shared" si="0"/>
        <v>0</v>
      </c>
      <c r="G38" s="145">
        <f t="shared" si="0"/>
        <v>0</v>
      </c>
    </row>
    <row r="39" spans="1:7" ht="15">
      <c r="A39" s="5" t="s">
        <v>268</v>
      </c>
      <c r="B39" s="36" t="s">
        <v>269</v>
      </c>
      <c r="C39" s="145">
        <v>60000</v>
      </c>
      <c r="D39" s="145"/>
      <c r="E39" s="145"/>
      <c r="F39" s="145">
        <f aca="true" t="shared" si="1" ref="F39:G70">SUM(C39:E39)</f>
        <v>60000</v>
      </c>
      <c r="G39" s="145">
        <v>210000</v>
      </c>
    </row>
    <row r="40" spans="1:7" ht="15">
      <c r="A40" s="4" t="s">
        <v>665</v>
      </c>
      <c r="B40" s="36" t="s">
        <v>270</v>
      </c>
      <c r="C40" s="146">
        <v>800000</v>
      </c>
      <c r="D40" s="145">
        <v>900000</v>
      </c>
      <c r="E40" s="145"/>
      <c r="F40" s="145">
        <f t="shared" si="1"/>
        <v>1700000</v>
      </c>
      <c r="G40" s="145">
        <v>1700000</v>
      </c>
    </row>
    <row r="41" spans="1:7" ht="15">
      <c r="A41" s="8" t="s">
        <v>575</v>
      </c>
      <c r="B41" s="39" t="s">
        <v>272</v>
      </c>
      <c r="C41" s="117">
        <f>SUM(C34:C40)</f>
        <v>5246000</v>
      </c>
      <c r="D41" s="117">
        <f>SUM(D34:D40)</f>
        <v>2124000</v>
      </c>
      <c r="E41" s="117">
        <f>SUM(E34:E40)</f>
        <v>0</v>
      </c>
      <c r="F41" s="117">
        <f t="shared" si="1"/>
        <v>7370000</v>
      </c>
      <c r="G41" s="117">
        <f>SUM(G34:G40)</f>
        <v>8633617</v>
      </c>
    </row>
    <row r="42" spans="1:7" ht="15">
      <c r="A42" s="4" t="s">
        <v>273</v>
      </c>
      <c r="B42" s="36" t="s">
        <v>274</v>
      </c>
      <c r="C42" s="145">
        <v>140000</v>
      </c>
      <c r="D42" s="145"/>
      <c r="E42" s="145"/>
      <c r="F42" s="145">
        <f t="shared" si="1"/>
        <v>140000</v>
      </c>
      <c r="G42" s="145">
        <f t="shared" si="1"/>
        <v>140000</v>
      </c>
    </row>
    <row r="43" spans="1:7" ht="15">
      <c r="A43" s="4" t="s">
        <v>275</v>
      </c>
      <c r="B43" s="36" t="s">
        <v>276</v>
      </c>
      <c r="C43" s="145">
        <v>13603000</v>
      </c>
      <c r="D43" s="145">
        <v>157000</v>
      </c>
      <c r="E43" s="145"/>
      <c r="F43" s="145">
        <f t="shared" si="1"/>
        <v>13760000</v>
      </c>
      <c r="G43" s="145">
        <v>25343000</v>
      </c>
    </row>
    <row r="44" spans="1:7" ht="15">
      <c r="A44" s="8" t="s">
        <v>576</v>
      </c>
      <c r="B44" s="39" t="s">
        <v>277</v>
      </c>
      <c r="C44" s="117">
        <f>SUM(C42:C43)</f>
        <v>13743000</v>
      </c>
      <c r="D44" s="117">
        <f>SUM(D42:D43)</f>
        <v>157000</v>
      </c>
      <c r="E44" s="117">
        <f>SUM(E42:E43)</f>
        <v>0</v>
      </c>
      <c r="F44" s="117">
        <f t="shared" si="1"/>
        <v>13900000</v>
      </c>
      <c r="G44" s="117">
        <f>SUM(G42:G43)</f>
        <v>25483000</v>
      </c>
    </row>
    <row r="45" spans="1:7" ht="15">
      <c r="A45" s="4" t="s">
        <v>278</v>
      </c>
      <c r="B45" s="36" t="s">
        <v>279</v>
      </c>
      <c r="C45" s="145">
        <v>5035800</v>
      </c>
      <c r="D45" s="145">
        <v>675000</v>
      </c>
      <c r="E45" s="145"/>
      <c r="F45" s="145">
        <f t="shared" si="1"/>
        <v>5710800</v>
      </c>
      <c r="G45" s="145">
        <v>5504038</v>
      </c>
    </row>
    <row r="46" spans="1:7" ht="15">
      <c r="A46" s="4" t="s">
        <v>280</v>
      </c>
      <c r="B46" s="36" t="s">
        <v>281</v>
      </c>
      <c r="C46" s="145">
        <v>707000</v>
      </c>
      <c r="D46" s="145"/>
      <c r="E46" s="145"/>
      <c r="F46" s="145">
        <f t="shared" si="1"/>
        <v>707000</v>
      </c>
      <c r="G46" s="145">
        <v>1585309</v>
      </c>
    </row>
    <row r="47" spans="1:7" ht="15">
      <c r="A47" s="4" t="s">
        <v>666</v>
      </c>
      <c r="B47" s="36" t="s">
        <v>282</v>
      </c>
      <c r="C47" s="145">
        <v>2000</v>
      </c>
      <c r="D47" s="145"/>
      <c r="E47" s="145"/>
      <c r="F47" s="145">
        <f t="shared" si="1"/>
        <v>2000</v>
      </c>
      <c r="G47" s="145">
        <f t="shared" si="1"/>
        <v>2000</v>
      </c>
    </row>
    <row r="48" spans="1:7" ht="15">
      <c r="A48" s="4" t="s">
        <v>667</v>
      </c>
      <c r="B48" s="36" t="s">
        <v>284</v>
      </c>
      <c r="C48" s="145"/>
      <c r="D48" s="145"/>
      <c r="E48" s="145"/>
      <c r="F48" s="145">
        <f t="shared" si="1"/>
        <v>0</v>
      </c>
      <c r="G48" s="145">
        <f t="shared" si="1"/>
        <v>0</v>
      </c>
    </row>
    <row r="49" spans="1:7" ht="15">
      <c r="A49" s="4" t="s">
        <v>288</v>
      </c>
      <c r="B49" s="36" t="s">
        <v>289</v>
      </c>
      <c r="C49" s="145">
        <v>250000</v>
      </c>
      <c r="D49" s="145"/>
      <c r="E49" s="145"/>
      <c r="F49" s="145">
        <f t="shared" si="1"/>
        <v>250000</v>
      </c>
      <c r="G49" s="145">
        <f t="shared" si="1"/>
        <v>250000</v>
      </c>
    </row>
    <row r="50" spans="1:7" ht="15">
      <c r="A50" s="8" t="s">
        <v>579</v>
      </c>
      <c r="B50" s="39" t="s">
        <v>290</v>
      </c>
      <c r="C50" s="117">
        <f>SUM(C45:C49)</f>
        <v>5994800</v>
      </c>
      <c r="D50" s="117">
        <f>SUM(D45:D49)</f>
        <v>675000</v>
      </c>
      <c r="E50" s="117">
        <f>SUM(E45:E49)</f>
        <v>0</v>
      </c>
      <c r="F50" s="117">
        <f t="shared" si="1"/>
        <v>6669800</v>
      </c>
      <c r="G50" s="117">
        <f>SUM(G45:G49)</f>
        <v>7341347</v>
      </c>
    </row>
    <row r="51" spans="1:7" ht="15">
      <c r="A51" s="45" t="s">
        <v>580</v>
      </c>
      <c r="B51" s="62" t="s">
        <v>291</v>
      </c>
      <c r="C51" s="117">
        <f>C30+C33+C41+C44+C50</f>
        <v>26533800</v>
      </c>
      <c r="D51" s="117">
        <f>D30+D33+D41+D44+D50</f>
        <v>3176000</v>
      </c>
      <c r="E51" s="117">
        <f>E30+E33+E41+E44+E50</f>
        <v>0</v>
      </c>
      <c r="F51" s="117">
        <f t="shared" si="1"/>
        <v>29709800</v>
      </c>
      <c r="G51" s="117">
        <f>G50+G44+G41+G33+G30</f>
        <v>43263703</v>
      </c>
    </row>
    <row r="52" spans="1:7" ht="15">
      <c r="A52" s="15" t="s">
        <v>292</v>
      </c>
      <c r="B52" s="36" t="s">
        <v>293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>
      <c r="A53" s="15" t="s">
        <v>597</v>
      </c>
      <c r="B53" s="36" t="s">
        <v>294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>
      <c r="A54" s="20" t="s">
        <v>668</v>
      </c>
      <c r="B54" s="36" t="s">
        <v>295</v>
      </c>
      <c r="C54" s="145"/>
      <c r="D54" s="145"/>
      <c r="E54" s="145"/>
      <c r="F54" s="145">
        <f t="shared" si="1"/>
        <v>0</v>
      </c>
      <c r="G54" s="145">
        <f t="shared" si="1"/>
        <v>0</v>
      </c>
    </row>
    <row r="55" spans="1:7" ht="15">
      <c r="A55" s="20" t="s">
        <v>669</v>
      </c>
      <c r="B55" s="36" t="s">
        <v>296</v>
      </c>
      <c r="C55" s="145"/>
      <c r="D55" s="145"/>
      <c r="E55" s="145"/>
      <c r="F55" s="145">
        <f t="shared" si="1"/>
        <v>0</v>
      </c>
      <c r="G55" s="145">
        <f t="shared" si="1"/>
        <v>0</v>
      </c>
    </row>
    <row r="56" spans="1:7" ht="15">
      <c r="A56" s="20" t="s">
        <v>670</v>
      </c>
      <c r="B56" s="36" t="s">
        <v>297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>
      <c r="A57" s="15" t="s">
        <v>671</v>
      </c>
      <c r="B57" s="36" t="s">
        <v>298</v>
      </c>
      <c r="C57" s="145"/>
      <c r="D57" s="145"/>
      <c r="E57" s="145"/>
      <c r="F57" s="145">
        <f t="shared" si="1"/>
        <v>0</v>
      </c>
      <c r="G57" s="145">
        <f t="shared" si="1"/>
        <v>0</v>
      </c>
    </row>
    <row r="58" spans="1:7" ht="15">
      <c r="A58" s="15" t="s">
        <v>672</v>
      </c>
      <c r="B58" s="36" t="s">
        <v>299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>
      <c r="A59" s="15" t="s">
        <v>673</v>
      </c>
      <c r="B59" s="36" t="s">
        <v>300</v>
      </c>
      <c r="C59" s="145"/>
      <c r="D59" s="145"/>
      <c r="E59" s="145"/>
      <c r="F59" s="145">
        <f t="shared" si="1"/>
        <v>0</v>
      </c>
      <c r="G59" s="145">
        <f t="shared" si="1"/>
        <v>0</v>
      </c>
    </row>
    <row r="60" spans="1:7" ht="15">
      <c r="A60" s="59" t="s">
        <v>630</v>
      </c>
      <c r="B60" s="62" t="s">
        <v>301</v>
      </c>
      <c r="C60" s="117">
        <f>SUM(C52:C59)</f>
        <v>0</v>
      </c>
      <c r="D60" s="117">
        <f>SUM(D52:D59)</f>
        <v>0</v>
      </c>
      <c r="E60" s="117">
        <f>SUM(E52:E59)</f>
        <v>0</v>
      </c>
      <c r="F60" s="117">
        <f t="shared" si="1"/>
        <v>0</v>
      </c>
      <c r="G60" s="117">
        <f t="shared" si="1"/>
        <v>0</v>
      </c>
    </row>
    <row r="61" spans="1:7" ht="15">
      <c r="A61" s="14" t="s">
        <v>674</v>
      </c>
      <c r="B61" s="36" t="s">
        <v>302</v>
      </c>
      <c r="C61" s="145"/>
      <c r="D61" s="145"/>
      <c r="E61" s="145"/>
      <c r="F61" s="145">
        <f t="shared" si="1"/>
        <v>0</v>
      </c>
      <c r="G61" s="145">
        <f t="shared" si="1"/>
        <v>0</v>
      </c>
    </row>
    <row r="62" spans="1:7" ht="15">
      <c r="A62" s="14" t="s">
        <v>304</v>
      </c>
      <c r="B62" s="36" t="s">
        <v>305</v>
      </c>
      <c r="C62" s="145"/>
      <c r="D62" s="145"/>
      <c r="E62" s="145"/>
      <c r="F62" s="145">
        <f t="shared" si="1"/>
        <v>0</v>
      </c>
      <c r="G62" s="145">
        <v>10142191</v>
      </c>
    </row>
    <row r="63" spans="1:7" ht="15">
      <c r="A63" s="14" t="s">
        <v>306</v>
      </c>
      <c r="B63" s="36" t="s">
        <v>307</v>
      </c>
      <c r="C63" s="145"/>
      <c r="D63" s="145"/>
      <c r="E63" s="145"/>
      <c r="F63" s="145">
        <f t="shared" si="1"/>
        <v>0</v>
      </c>
      <c r="G63" s="145">
        <f t="shared" si="1"/>
        <v>0</v>
      </c>
    </row>
    <row r="64" spans="1:7" ht="15">
      <c r="A64" s="14" t="s">
        <v>632</v>
      </c>
      <c r="B64" s="36" t="s">
        <v>308</v>
      </c>
      <c r="C64" s="145"/>
      <c r="D64" s="145"/>
      <c r="E64" s="145"/>
      <c r="F64" s="145">
        <f t="shared" si="1"/>
        <v>0</v>
      </c>
      <c r="G64" s="145">
        <f t="shared" si="1"/>
        <v>0</v>
      </c>
    </row>
    <row r="65" spans="1:7" ht="15">
      <c r="A65" s="14" t="s">
        <v>675</v>
      </c>
      <c r="B65" s="36" t="s">
        <v>309</v>
      </c>
      <c r="C65" s="145"/>
      <c r="D65" s="145"/>
      <c r="E65" s="145"/>
      <c r="F65" s="145">
        <f t="shared" si="1"/>
        <v>0</v>
      </c>
      <c r="G65" s="145">
        <f t="shared" si="1"/>
        <v>0</v>
      </c>
    </row>
    <row r="66" spans="1:7" ht="15">
      <c r="A66" s="14" t="s">
        <v>634</v>
      </c>
      <c r="B66" s="36" t="s">
        <v>310</v>
      </c>
      <c r="C66" s="145"/>
      <c r="D66" s="145"/>
      <c r="E66" s="145"/>
      <c r="F66" s="145">
        <f t="shared" si="1"/>
        <v>0</v>
      </c>
      <c r="G66" s="145">
        <f t="shared" si="1"/>
        <v>0</v>
      </c>
    </row>
    <row r="67" spans="1:7" ht="15">
      <c r="A67" s="14" t="s">
        <v>676</v>
      </c>
      <c r="B67" s="36" t="s">
        <v>311</v>
      </c>
      <c r="C67" s="145"/>
      <c r="D67" s="145"/>
      <c r="E67" s="145"/>
      <c r="F67" s="145">
        <f t="shared" si="1"/>
        <v>0</v>
      </c>
      <c r="G67" s="145">
        <f t="shared" si="1"/>
        <v>0</v>
      </c>
    </row>
    <row r="68" spans="1:7" ht="15">
      <c r="A68" s="14" t="s">
        <v>677</v>
      </c>
      <c r="B68" s="36" t="s">
        <v>313</v>
      </c>
      <c r="C68" s="145"/>
      <c r="D68" s="145"/>
      <c r="E68" s="145"/>
      <c r="F68" s="145">
        <f t="shared" si="1"/>
        <v>0</v>
      </c>
      <c r="G68" s="145">
        <f t="shared" si="1"/>
        <v>0</v>
      </c>
    </row>
    <row r="69" spans="1:7" ht="15">
      <c r="A69" s="14" t="s">
        <v>314</v>
      </c>
      <c r="B69" s="36" t="s">
        <v>315</v>
      </c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26" t="s">
        <v>316</v>
      </c>
      <c r="B70" s="36" t="s">
        <v>317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4" t="s">
        <v>678</v>
      </c>
      <c r="B71" s="36" t="s">
        <v>318</v>
      </c>
      <c r="C71" s="145"/>
      <c r="D71" s="145"/>
      <c r="E71" s="145"/>
      <c r="F71" s="145">
        <f aca="true" t="shared" si="2" ref="F71:G102">SUM(C71:E71)</f>
        <v>0</v>
      </c>
      <c r="G71" s="145">
        <f t="shared" si="2"/>
        <v>0</v>
      </c>
    </row>
    <row r="72" spans="1:7" ht="15">
      <c r="A72" s="26" t="s">
        <v>80</v>
      </c>
      <c r="B72" s="36" t="s">
        <v>319</v>
      </c>
      <c r="C72" s="145"/>
      <c r="D72" s="145"/>
      <c r="E72" s="145"/>
      <c r="F72" s="145">
        <f t="shared" si="2"/>
        <v>0</v>
      </c>
      <c r="G72" s="145">
        <f t="shared" si="2"/>
        <v>0</v>
      </c>
    </row>
    <row r="73" spans="1:7" ht="15">
      <c r="A73" s="26" t="s">
        <v>81</v>
      </c>
      <c r="B73" s="36" t="s">
        <v>319</v>
      </c>
      <c r="C73" s="145"/>
      <c r="D73" s="145"/>
      <c r="E73" s="145"/>
      <c r="F73" s="145">
        <f t="shared" si="2"/>
        <v>0</v>
      </c>
      <c r="G73" s="145">
        <f t="shared" si="2"/>
        <v>0</v>
      </c>
    </row>
    <row r="74" spans="1:7" ht="15">
      <c r="A74" s="59" t="s">
        <v>638</v>
      </c>
      <c r="B74" s="62" t="s">
        <v>320</v>
      </c>
      <c r="C74" s="117">
        <f>SUM(C61:C73)</f>
        <v>0</v>
      </c>
      <c r="D74" s="117">
        <f>SUM(D61:D73)</f>
        <v>0</v>
      </c>
      <c r="E74" s="117">
        <f>SUM(E61:E73)</f>
        <v>0</v>
      </c>
      <c r="F74" s="145">
        <f t="shared" si="2"/>
        <v>0</v>
      </c>
      <c r="G74" s="145">
        <f>SUM(G61:G73)</f>
        <v>10142191</v>
      </c>
    </row>
    <row r="75" spans="1:7" ht="15.75">
      <c r="A75" s="227" t="s">
        <v>163</v>
      </c>
      <c r="B75" s="228"/>
      <c r="C75" s="229">
        <f>C74+C60+C51+C26+C25</f>
        <v>41923511</v>
      </c>
      <c r="D75" s="229">
        <f>D74+D60+D51+D26+D25</f>
        <v>5675343</v>
      </c>
      <c r="E75" s="229">
        <f>E74+E60+E51+E26+E25</f>
        <v>0</v>
      </c>
      <c r="F75" s="230">
        <f t="shared" si="2"/>
        <v>47598854</v>
      </c>
      <c r="G75" s="230">
        <f>G25+G26+G51+G60+G74</f>
        <v>71508948</v>
      </c>
    </row>
    <row r="76" spans="1:7" ht="15">
      <c r="A76" s="40" t="s">
        <v>321</v>
      </c>
      <c r="B76" s="36" t="s">
        <v>322</v>
      </c>
      <c r="C76" s="145"/>
      <c r="D76" s="145"/>
      <c r="E76" s="145"/>
      <c r="F76" s="145">
        <f t="shared" si="2"/>
        <v>0</v>
      </c>
      <c r="G76" s="145">
        <f t="shared" si="2"/>
        <v>0</v>
      </c>
    </row>
    <row r="77" spans="1:7" ht="15">
      <c r="A77" s="40" t="s">
        <v>679</v>
      </c>
      <c r="B77" s="36" t="s">
        <v>323</v>
      </c>
      <c r="C77" s="145"/>
      <c r="D77" s="145"/>
      <c r="E77" s="145"/>
      <c r="F77" s="145">
        <f t="shared" si="2"/>
        <v>0</v>
      </c>
      <c r="G77" s="145">
        <f t="shared" si="2"/>
        <v>0</v>
      </c>
    </row>
    <row r="78" spans="1:7" ht="15">
      <c r="A78" s="40" t="s">
        <v>325</v>
      </c>
      <c r="B78" s="36" t="s">
        <v>326</v>
      </c>
      <c r="C78" s="145">
        <v>1030000</v>
      </c>
      <c r="D78" s="145"/>
      <c r="E78" s="145"/>
      <c r="F78" s="145">
        <f t="shared" si="2"/>
        <v>1030000</v>
      </c>
      <c r="G78" s="145"/>
    </row>
    <row r="79" spans="1:7" ht="15">
      <c r="A79" s="40" t="s">
        <v>327</v>
      </c>
      <c r="B79" s="36" t="s">
        <v>328</v>
      </c>
      <c r="C79" s="145"/>
      <c r="D79" s="145"/>
      <c r="E79" s="145"/>
      <c r="F79" s="145">
        <f t="shared" si="2"/>
        <v>0</v>
      </c>
      <c r="G79" s="145">
        <v>1259764</v>
      </c>
    </row>
    <row r="80" spans="1:7" ht="15">
      <c r="A80" s="5" t="s">
        <v>329</v>
      </c>
      <c r="B80" s="36" t="s">
        <v>330</v>
      </c>
      <c r="C80" s="145"/>
      <c r="D80" s="145"/>
      <c r="E80" s="145"/>
      <c r="F80" s="145">
        <f t="shared" si="2"/>
        <v>0</v>
      </c>
      <c r="G80" s="145">
        <f t="shared" si="2"/>
        <v>0</v>
      </c>
    </row>
    <row r="81" spans="1:7" ht="15">
      <c r="A81" s="5" t="s">
        <v>331</v>
      </c>
      <c r="B81" s="36" t="s">
        <v>332</v>
      </c>
      <c r="C81" s="145"/>
      <c r="D81" s="145"/>
      <c r="E81" s="145"/>
      <c r="F81" s="145">
        <f t="shared" si="2"/>
        <v>0</v>
      </c>
      <c r="G81" s="145">
        <f t="shared" si="2"/>
        <v>0</v>
      </c>
    </row>
    <row r="82" spans="1:7" ht="15">
      <c r="A82" s="5" t="s">
        <v>333</v>
      </c>
      <c r="B82" s="36" t="s">
        <v>334</v>
      </c>
      <c r="C82" s="145">
        <v>278100</v>
      </c>
      <c r="D82" s="145"/>
      <c r="E82" s="145"/>
      <c r="F82" s="145">
        <f t="shared" si="2"/>
        <v>278100</v>
      </c>
      <c r="G82" s="145">
        <v>340336</v>
      </c>
    </row>
    <row r="83" spans="1:7" ht="15">
      <c r="A83" s="60" t="s">
        <v>640</v>
      </c>
      <c r="B83" s="62" t="s">
        <v>335</v>
      </c>
      <c r="C83" s="117">
        <f>SUM(C76:C82)</f>
        <v>1308100</v>
      </c>
      <c r="D83" s="117">
        <f>SUM(D76:D82)</f>
        <v>0</v>
      </c>
      <c r="E83" s="117">
        <f>SUM(E76:E82)</f>
        <v>0</v>
      </c>
      <c r="F83" s="117">
        <f t="shared" si="2"/>
        <v>1308100</v>
      </c>
      <c r="G83" s="117">
        <f>SUM(G76:G82)</f>
        <v>1600100</v>
      </c>
    </row>
    <row r="84" spans="1:7" ht="15">
      <c r="A84" s="15" t="s">
        <v>336</v>
      </c>
      <c r="B84" s="36" t="s">
        <v>337</v>
      </c>
      <c r="C84" s="145"/>
      <c r="D84" s="145"/>
      <c r="E84" s="145"/>
      <c r="F84" s="145">
        <f t="shared" si="2"/>
        <v>0</v>
      </c>
      <c r="G84" s="145">
        <f t="shared" si="2"/>
        <v>0</v>
      </c>
    </row>
    <row r="85" spans="1:7" ht="15">
      <c r="A85" s="15" t="s">
        <v>338</v>
      </c>
      <c r="B85" s="36" t="s">
        <v>339</v>
      </c>
      <c r="C85" s="145"/>
      <c r="D85" s="145"/>
      <c r="E85" s="145"/>
      <c r="F85" s="145">
        <f t="shared" si="2"/>
        <v>0</v>
      </c>
      <c r="G85" s="145">
        <f t="shared" si="2"/>
        <v>0</v>
      </c>
    </row>
    <row r="86" spans="1:7" ht="15">
      <c r="A86" s="15" t="s">
        <v>340</v>
      </c>
      <c r="B86" s="36" t="s">
        <v>341</v>
      </c>
      <c r="C86" s="145"/>
      <c r="D86" s="145"/>
      <c r="E86" s="145"/>
      <c r="F86" s="145">
        <f t="shared" si="2"/>
        <v>0</v>
      </c>
      <c r="G86" s="145">
        <f t="shared" si="2"/>
        <v>0</v>
      </c>
    </row>
    <row r="87" spans="1:7" ht="15">
      <c r="A87" s="15" t="s">
        <v>342</v>
      </c>
      <c r="B87" s="36" t="s">
        <v>343</v>
      </c>
      <c r="C87" s="145"/>
      <c r="D87" s="145"/>
      <c r="E87" s="145"/>
      <c r="F87" s="145">
        <f t="shared" si="2"/>
        <v>0</v>
      </c>
      <c r="G87" s="145">
        <f t="shared" si="2"/>
        <v>0</v>
      </c>
    </row>
    <row r="88" spans="1:7" ht="15">
      <c r="A88" s="59" t="s">
        <v>641</v>
      </c>
      <c r="B88" s="62" t="s">
        <v>344</v>
      </c>
      <c r="C88" s="117">
        <f>SUM(C84:C87)</f>
        <v>0</v>
      </c>
      <c r="D88" s="117">
        <f>SUM(D84:D87)</f>
        <v>0</v>
      </c>
      <c r="E88" s="117">
        <f>SUM(E84:E87)</f>
        <v>0</v>
      </c>
      <c r="F88" s="117">
        <f t="shared" si="2"/>
        <v>0</v>
      </c>
      <c r="G88" s="117">
        <f t="shared" si="2"/>
        <v>0</v>
      </c>
    </row>
    <row r="89" spans="1:7" ht="15">
      <c r="A89" s="15" t="s">
        <v>345</v>
      </c>
      <c r="B89" s="36" t="s">
        <v>346</v>
      </c>
      <c r="C89" s="145"/>
      <c r="D89" s="145"/>
      <c r="E89" s="145"/>
      <c r="F89" s="145">
        <f t="shared" si="2"/>
        <v>0</v>
      </c>
      <c r="G89" s="145">
        <f t="shared" si="2"/>
        <v>0</v>
      </c>
    </row>
    <row r="90" spans="1:7" ht="15">
      <c r="A90" s="15" t="s">
        <v>680</v>
      </c>
      <c r="B90" s="36" t="s">
        <v>347</v>
      </c>
      <c r="C90" s="145"/>
      <c r="D90" s="145"/>
      <c r="E90" s="145"/>
      <c r="F90" s="145">
        <f t="shared" si="2"/>
        <v>0</v>
      </c>
      <c r="G90" s="145">
        <f t="shared" si="2"/>
        <v>0</v>
      </c>
    </row>
    <row r="91" spans="1:7" ht="15">
      <c r="A91" s="15" t="s">
        <v>681</v>
      </c>
      <c r="B91" s="36" t="s">
        <v>348</v>
      </c>
      <c r="C91" s="145"/>
      <c r="D91" s="145"/>
      <c r="E91" s="145"/>
      <c r="F91" s="145">
        <f t="shared" si="2"/>
        <v>0</v>
      </c>
      <c r="G91" s="145">
        <f t="shared" si="2"/>
        <v>0</v>
      </c>
    </row>
    <row r="92" spans="1:7" ht="15">
      <c r="A92" s="15" t="s">
        <v>682</v>
      </c>
      <c r="B92" s="36" t="s">
        <v>349</v>
      </c>
      <c r="C92" s="145"/>
      <c r="D92" s="145"/>
      <c r="E92" s="145"/>
      <c r="F92" s="145">
        <f t="shared" si="2"/>
        <v>0</v>
      </c>
      <c r="G92" s="145">
        <f t="shared" si="2"/>
        <v>0</v>
      </c>
    </row>
    <row r="93" spans="1:7" ht="15">
      <c r="A93" s="15" t="s">
        <v>683</v>
      </c>
      <c r="B93" s="36" t="s">
        <v>350</v>
      </c>
      <c r="C93" s="145"/>
      <c r="D93" s="145"/>
      <c r="E93" s="145"/>
      <c r="F93" s="145">
        <f t="shared" si="2"/>
        <v>0</v>
      </c>
      <c r="G93" s="145">
        <f t="shared" si="2"/>
        <v>0</v>
      </c>
    </row>
    <row r="94" spans="1:7" ht="15">
      <c r="A94" s="15" t="s">
        <v>684</v>
      </c>
      <c r="B94" s="36" t="s">
        <v>351</v>
      </c>
      <c r="C94" s="145"/>
      <c r="D94" s="145"/>
      <c r="E94" s="145"/>
      <c r="F94" s="145">
        <f t="shared" si="2"/>
        <v>0</v>
      </c>
      <c r="G94" s="145">
        <f t="shared" si="2"/>
        <v>0</v>
      </c>
    </row>
    <row r="95" spans="1:7" ht="15">
      <c r="A95" s="15" t="s">
        <v>352</v>
      </c>
      <c r="B95" s="36" t="s">
        <v>353</v>
      </c>
      <c r="C95" s="145"/>
      <c r="D95" s="145"/>
      <c r="E95" s="145"/>
      <c r="F95" s="145">
        <f t="shared" si="2"/>
        <v>0</v>
      </c>
      <c r="G95" s="145">
        <f t="shared" si="2"/>
        <v>0</v>
      </c>
    </row>
    <row r="96" spans="1:7" ht="15">
      <c r="A96" s="15" t="s">
        <v>685</v>
      </c>
      <c r="B96" s="36" t="s">
        <v>354</v>
      </c>
      <c r="C96" s="145"/>
      <c r="D96" s="145"/>
      <c r="E96" s="145"/>
      <c r="F96" s="145">
        <f t="shared" si="2"/>
        <v>0</v>
      </c>
      <c r="G96" s="145">
        <f t="shared" si="2"/>
        <v>0</v>
      </c>
    </row>
    <row r="97" spans="1:7" ht="15">
      <c r="A97" s="59" t="s">
        <v>642</v>
      </c>
      <c r="B97" s="62" t="s">
        <v>355</v>
      </c>
      <c r="C97" s="117">
        <f>SUM(C89:C96)</f>
        <v>0</v>
      </c>
      <c r="D97" s="145"/>
      <c r="E97" s="145"/>
      <c r="F97" s="145">
        <f t="shared" si="2"/>
        <v>0</v>
      </c>
      <c r="G97" s="145">
        <f t="shared" si="2"/>
        <v>0</v>
      </c>
    </row>
    <row r="98" spans="1:7" ht="15.75">
      <c r="A98" s="76" t="s">
        <v>164</v>
      </c>
      <c r="B98" s="100"/>
      <c r="C98" s="231"/>
      <c r="D98" s="231"/>
      <c r="E98" s="231"/>
      <c r="F98" s="231">
        <f t="shared" si="2"/>
        <v>0</v>
      </c>
      <c r="G98" s="231">
        <f>G83+G88+G97</f>
        <v>1600100</v>
      </c>
    </row>
    <row r="99" spans="1:7" ht="15.75">
      <c r="A99" s="41" t="s">
        <v>693</v>
      </c>
      <c r="B99" s="42" t="s">
        <v>356</v>
      </c>
      <c r="C99" s="232">
        <f>C25+C26+C51+C60+C74+C83+C88+C97</f>
        <v>43231611</v>
      </c>
      <c r="D99" s="232">
        <f>D25+D26+D51+D60+D74+D83+D88+D97</f>
        <v>5675343</v>
      </c>
      <c r="E99" s="232">
        <f>E25+E26+E51+E60+E74+E83+E88+E97</f>
        <v>0</v>
      </c>
      <c r="F99" s="232">
        <f t="shared" si="2"/>
        <v>48906954</v>
      </c>
      <c r="G99" s="232">
        <f>G75+G98</f>
        <v>73109048</v>
      </c>
    </row>
    <row r="100" spans="1:25" ht="15">
      <c r="A100" s="15" t="s">
        <v>686</v>
      </c>
      <c r="B100" s="4" t="s">
        <v>357</v>
      </c>
      <c r="C100" s="118"/>
      <c r="D100" s="118"/>
      <c r="E100" s="118"/>
      <c r="F100" s="145">
        <f t="shared" si="2"/>
        <v>0</v>
      </c>
      <c r="G100" s="145">
        <f t="shared" si="2"/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4" t="s">
        <v>361</v>
      </c>
      <c r="C101" s="118"/>
      <c r="D101" s="118"/>
      <c r="E101" s="118"/>
      <c r="F101" s="145">
        <f t="shared" si="2"/>
        <v>0</v>
      </c>
      <c r="G101" s="145">
        <f t="shared" si="2"/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4" t="s">
        <v>362</v>
      </c>
      <c r="C102" s="118"/>
      <c r="D102" s="118"/>
      <c r="E102" s="118"/>
      <c r="F102" s="145">
        <f t="shared" si="2"/>
        <v>0</v>
      </c>
      <c r="G102" s="145">
        <f t="shared" si="2"/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8" t="s">
        <v>364</v>
      </c>
      <c r="C103" s="119"/>
      <c r="D103" s="119"/>
      <c r="E103" s="119"/>
      <c r="F103" s="145">
        <f aca="true" t="shared" si="3" ref="F103:G123">SUM(C103:E103)</f>
        <v>0</v>
      </c>
      <c r="G103" s="145">
        <f t="shared" si="3"/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4" t="s">
        <v>365</v>
      </c>
      <c r="C104" s="120"/>
      <c r="D104" s="120"/>
      <c r="E104" s="120"/>
      <c r="F104" s="145">
        <f t="shared" si="3"/>
        <v>0</v>
      </c>
      <c r="G104" s="145">
        <f t="shared" si="3"/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4" t="s">
        <v>368</v>
      </c>
      <c r="C105" s="120"/>
      <c r="D105" s="120"/>
      <c r="E105" s="120"/>
      <c r="F105" s="145">
        <f t="shared" si="3"/>
        <v>0</v>
      </c>
      <c r="G105" s="145">
        <f t="shared" si="3"/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4" t="s">
        <v>370</v>
      </c>
      <c r="C106" s="118"/>
      <c r="D106" s="118"/>
      <c r="E106" s="118"/>
      <c r="F106" s="145">
        <f t="shared" si="3"/>
        <v>0</v>
      </c>
      <c r="G106" s="145">
        <f t="shared" si="3"/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4" t="s">
        <v>371</v>
      </c>
      <c r="C107" s="118"/>
      <c r="D107" s="118"/>
      <c r="E107" s="118"/>
      <c r="F107" s="145">
        <f t="shared" si="3"/>
        <v>0</v>
      </c>
      <c r="G107" s="145">
        <f t="shared" si="3"/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8" t="s">
        <v>372</v>
      </c>
      <c r="C108" s="121"/>
      <c r="D108" s="121"/>
      <c r="E108" s="121"/>
      <c r="F108" s="145">
        <f t="shared" si="3"/>
        <v>0</v>
      </c>
      <c r="G108" s="145">
        <f t="shared" si="3"/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4" t="s">
        <v>374</v>
      </c>
      <c r="C109" s="120"/>
      <c r="D109" s="120"/>
      <c r="E109" s="120"/>
      <c r="F109" s="145">
        <f t="shared" si="3"/>
        <v>0</v>
      </c>
      <c r="G109" s="145">
        <f t="shared" si="3"/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4" t="s">
        <v>376</v>
      </c>
      <c r="C110" s="120"/>
      <c r="D110" s="120"/>
      <c r="E110" s="120"/>
      <c r="F110" s="145">
        <f t="shared" si="3"/>
        <v>0</v>
      </c>
      <c r="G110" s="145">
        <f t="shared" si="3"/>
        <v>0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8" t="s">
        <v>378</v>
      </c>
      <c r="C111" s="120"/>
      <c r="D111" s="120"/>
      <c r="E111" s="120"/>
      <c r="F111" s="145">
        <f t="shared" si="3"/>
        <v>0</v>
      </c>
      <c r="G111" s="145">
        <f t="shared" si="3"/>
        <v>0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4" t="s">
        <v>380</v>
      </c>
      <c r="C112" s="120"/>
      <c r="D112" s="120"/>
      <c r="E112" s="120"/>
      <c r="F112" s="145">
        <f t="shared" si="3"/>
        <v>0</v>
      </c>
      <c r="G112" s="145">
        <f t="shared" si="3"/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4" t="s">
        <v>382</v>
      </c>
      <c r="C113" s="120"/>
      <c r="D113" s="120"/>
      <c r="E113" s="120"/>
      <c r="F113" s="145">
        <f t="shared" si="3"/>
        <v>0</v>
      </c>
      <c r="G113" s="145">
        <f t="shared" si="3"/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4" t="s">
        <v>384</v>
      </c>
      <c r="C114" s="120"/>
      <c r="D114" s="120"/>
      <c r="E114" s="120"/>
      <c r="F114" s="145">
        <f t="shared" si="3"/>
        <v>0</v>
      </c>
      <c r="G114" s="145">
        <f t="shared" si="3"/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ht="15">
      <c r="A115" s="44" t="s">
        <v>653</v>
      </c>
      <c r="B115" s="45" t="s">
        <v>385</v>
      </c>
      <c r="C115" s="121"/>
      <c r="D115" s="121"/>
      <c r="E115" s="121"/>
      <c r="F115" s="145">
        <f t="shared" si="3"/>
        <v>0</v>
      </c>
      <c r="G115" s="145">
        <f t="shared" si="3"/>
        <v>0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89"/>
      <c r="Y115" s="189"/>
    </row>
    <row r="116" spans="1:25" ht="15">
      <c r="A116" s="43" t="s">
        <v>386</v>
      </c>
      <c r="B116" s="4" t="s">
        <v>387</v>
      </c>
      <c r="C116" s="120"/>
      <c r="D116" s="120"/>
      <c r="E116" s="120"/>
      <c r="F116" s="145">
        <f t="shared" si="3"/>
        <v>0</v>
      </c>
      <c r="G116" s="145">
        <f t="shared" si="3"/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4" t="s">
        <v>389</v>
      </c>
      <c r="C117" s="118"/>
      <c r="D117" s="118"/>
      <c r="E117" s="118"/>
      <c r="F117" s="145">
        <f t="shared" si="3"/>
        <v>0</v>
      </c>
      <c r="G117" s="145">
        <f t="shared" si="3"/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4" t="s">
        <v>390</v>
      </c>
      <c r="C118" s="120"/>
      <c r="D118" s="120"/>
      <c r="E118" s="120"/>
      <c r="F118" s="145">
        <f t="shared" si="3"/>
        <v>0</v>
      </c>
      <c r="G118" s="145">
        <f t="shared" si="3"/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4" t="s">
        <v>391</v>
      </c>
      <c r="C119" s="120"/>
      <c r="D119" s="120"/>
      <c r="E119" s="120"/>
      <c r="F119" s="145">
        <f t="shared" si="3"/>
        <v>0</v>
      </c>
      <c r="G119" s="145">
        <f t="shared" si="3"/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21"/>
      <c r="D120" s="121"/>
      <c r="E120" s="121"/>
      <c r="F120" s="145">
        <f t="shared" si="3"/>
        <v>0</v>
      </c>
      <c r="G120" s="145">
        <f t="shared" si="3"/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4" t="s">
        <v>397</v>
      </c>
      <c r="C121" s="118"/>
      <c r="D121" s="118"/>
      <c r="E121" s="118"/>
      <c r="F121" s="145">
        <f t="shared" si="3"/>
        <v>0</v>
      </c>
      <c r="G121" s="145">
        <f t="shared" si="3"/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ht="15.75">
      <c r="A122" s="46" t="s">
        <v>700</v>
      </c>
      <c r="B122" s="47" t="s">
        <v>398</v>
      </c>
      <c r="C122" s="233">
        <f>C120+C115</f>
        <v>0</v>
      </c>
      <c r="D122" s="233">
        <f>D120+D115</f>
        <v>0</v>
      </c>
      <c r="E122" s="233">
        <f>E120+E115</f>
        <v>0</v>
      </c>
      <c r="F122" s="234">
        <f t="shared" si="3"/>
        <v>0</v>
      </c>
      <c r="G122" s="234">
        <f>G115+G120+G121</f>
        <v>0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89"/>
      <c r="Y122" s="189"/>
    </row>
    <row r="123" spans="1:25" ht="15.75">
      <c r="A123" s="221" t="s">
        <v>736</v>
      </c>
      <c r="B123" s="52"/>
      <c r="C123" s="235">
        <f>C99+C122</f>
        <v>43231611</v>
      </c>
      <c r="D123" s="235">
        <f>D99+D122</f>
        <v>5675343</v>
      </c>
      <c r="E123" s="235">
        <f>E99+E122</f>
        <v>0</v>
      </c>
      <c r="F123" s="235">
        <f t="shared" si="3"/>
        <v>48906954</v>
      </c>
      <c r="G123" s="235">
        <f>G99+G122</f>
        <v>73109048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40" customWidth="1"/>
    <col min="5" max="5" width="10.00390625" style="240" customWidth="1"/>
    <col min="6" max="6" width="9.57421875" style="240" customWidth="1"/>
    <col min="7" max="7" width="8.8515625" style="240" customWidth="1"/>
    <col min="8" max="8" width="9.57421875" style="240" customWidth="1"/>
    <col min="9" max="10" width="10.7109375" style="240" customWidth="1"/>
    <col min="11" max="11" width="10.28125" style="240" customWidth="1"/>
    <col min="12" max="12" width="12.7109375" style="240" customWidth="1"/>
    <col min="13" max="13" width="13.421875" style="240" customWidth="1"/>
    <col min="14" max="14" width="14.57421875" style="0" customWidth="1"/>
    <col min="15" max="15" width="10.00390625" style="0" bestFit="1" customWidth="1"/>
  </cols>
  <sheetData>
    <row r="1" spans="1:5" ht="18">
      <c r="A1" s="95" t="s">
        <v>162</v>
      </c>
      <c r="D1" s="239"/>
      <c r="E1" s="239"/>
    </row>
    <row r="2" ht="18">
      <c r="A2" s="58" t="s">
        <v>803</v>
      </c>
    </row>
    <row r="3" ht="18">
      <c r="A3" s="58"/>
    </row>
    <row r="4" ht="15">
      <c r="A4" s="3" t="s">
        <v>94</v>
      </c>
    </row>
    <row r="5" spans="1:24" s="135" customFormat="1" ht="81.75" customHeight="1">
      <c r="A5" s="2" t="s">
        <v>206</v>
      </c>
      <c r="B5" s="2" t="s">
        <v>207</v>
      </c>
      <c r="C5" s="2"/>
      <c r="D5" s="241" t="s">
        <v>130</v>
      </c>
      <c r="E5" s="241" t="s">
        <v>808</v>
      </c>
      <c r="F5" s="241" t="s">
        <v>810</v>
      </c>
      <c r="G5" s="241" t="s">
        <v>811</v>
      </c>
      <c r="H5" s="241" t="s">
        <v>107</v>
      </c>
      <c r="I5" s="241" t="s">
        <v>108</v>
      </c>
      <c r="J5" s="241" t="s">
        <v>109</v>
      </c>
      <c r="K5" s="241" t="s">
        <v>110</v>
      </c>
      <c r="L5" s="241" t="s">
        <v>111</v>
      </c>
      <c r="M5" s="241" t="s">
        <v>112</v>
      </c>
      <c r="N5" s="75" t="s">
        <v>134</v>
      </c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ht="15">
      <c r="A6" s="4" t="s">
        <v>208</v>
      </c>
      <c r="B6" s="5" t="s">
        <v>209</v>
      </c>
      <c r="C6" s="5"/>
      <c r="D6" s="242">
        <v>9168</v>
      </c>
      <c r="E6" s="242"/>
      <c r="F6" s="242"/>
      <c r="G6" s="242">
        <v>630</v>
      </c>
      <c r="H6" s="242"/>
      <c r="I6" s="242">
        <v>2100</v>
      </c>
      <c r="J6" s="242"/>
      <c r="K6" s="242"/>
      <c r="L6" s="242"/>
      <c r="M6" s="242"/>
      <c r="N6" s="116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210</v>
      </c>
      <c r="B7" s="5" t="s">
        <v>211</v>
      </c>
      <c r="C7" s="5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116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212</v>
      </c>
      <c r="B8" s="5" t="s">
        <v>213</v>
      </c>
      <c r="C8" s="5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116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216</v>
      </c>
      <c r="B9" s="5" t="s">
        <v>217</v>
      </c>
      <c r="C9" s="5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116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218</v>
      </c>
      <c r="B10" s="5" t="s">
        <v>219</v>
      </c>
      <c r="C10" s="5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116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220</v>
      </c>
      <c r="B11" s="5" t="s">
        <v>221</v>
      </c>
      <c r="C11" s="5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116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222</v>
      </c>
      <c r="B12" s="5" t="s">
        <v>223</v>
      </c>
      <c r="C12" s="5"/>
      <c r="D12" s="242">
        <v>294</v>
      </c>
      <c r="E12" s="242"/>
      <c r="F12" s="242"/>
      <c r="G12" s="242">
        <v>48</v>
      </c>
      <c r="H12" s="242"/>
      <c r="I12" s="242">
        <v>96</v>
      </c>
      <c r="J12" s="242"/>
      <c r="K12" s="242"/>
      <c r="L12" s="242"/>
      <c r="M12" s="242"/>
      <c r="N12" s="116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224</v>
      </c>
      <c r="B13" s="5" t="s">
        <v>225</v>
      </c>
      <c r="C13" s="5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116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226</v>
      </c>
      <c r="B14" s="5" t="s">
        <v>227</v>
      </c>
      <c r="C14" s="5"/>
      <c r="D14" s="242"/>
      <c r="E14" s="242"/>
      <c r="F14" s="242"/>
      <c r="G14" s="242"/>
      <c r="H14" s="242"/>
      <c r="I14" s="242">
        <v>240</v>
      </c>
      <c r="J14" s="242"/>
      <c r="K14" s="242"/>
      <c r="L14" s="242"/>
      <c r="M14" s="242"/>
      <c r="N14" s="116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228</v>
      </c>
      <c r="B15" s="5" t="s">
        <v>229</v>
      </c>
      <c r="C15" s="5"/>
      <c r="D15" s="242">
        <v>809</v>
      </c>
      <c r="E15" s="242"/>
      <c r="F15" s="242"/>
      <c r="G15" s="242"/>
      <c r="H15" s="242"/>
      <c r="I15" s="242"/>
      <c r="J15" s="242"/>
      <c r="K15" s="242"/>
      <c r="L15" s="242"/>
      <c r="M15" s="242"/>
      <c r="N15" s="116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230</v>
      </c>
      <c r="B16" s="5" t="s">
        <v>231</v>
      </c>
      <c r="C16" s="5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116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232</v>
      </c>
      <c r="B17" s="5" t="s">
        <v>233</v>
      </c>
      <c r="C17" s="5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116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558</v>
      </c>
      <c r="B18" s="5" t="s">
        <v>234</v>
      </c>
      <c r="C18" s="5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116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235</v>
      </c>
      <c r="B19" s="7" t="s">
        <v>234</v>
      </c>
      <c r="C19" s="5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116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6" customFormat="1" ht="15">
      <c r="A20" s="8" t="s">
        <v>559</v>
      </c>
      <c r="B20" s="9" t="s">
        <v>236</v>
      </c>
      <c r="C20" s="9"/>
      <c r="D20" s="243">
        <f aca="true" t="shared" si="1" ref="D20:M20">SUM(D6:D19)</f>
        <v>10271</v>
      </c>
      <c r="E20" s="243">
        <f t="shared" si="1"/>
        <v>0</v>
      </c>
      <c r="F20" s="243">
        <f t="shared" si="1"/>
        <v>0</v>
      </c>
      <c r="G20" s="243">
        <f t="shared" si="1"/>
        <v>678</v>
      </c>
      <c r="H20" s="243">
        <f t="shared" si="1"/>
        <v>0</v>
      </c>
      <c r="I20" s="243">
        <f t="shared" si="1"/>
        <v>2436</v>
      </c>
      <c r="J20" s="243">
        <f t="shared" si="1"/>
        <v>0</v>
      </c>
      <c r="K20" s="243">
        <f t="shared" si="1"/>
        <v>0</v>
      </c>
      <c r="L20" s="243">
        <f t="shared" si="1"/>
        <v>0</v>
      </c>
      <c r="M20" s="243">
        <f t="shared" si="1"/>
        <v>0</v>
      </c>
      <c r="N20" s="116">
        <f t="shared" si="0"/>
        <v>13385</v>
      </c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ht="15">
      <c r="A21" s="4" t="s">
        <v>237</v>
      </c>
      <c r="B21" s="5" t="s">
        <v>238</v>
      </c>
      <c r="C21" s="5"/>
      <c r="D21" s="242">
        <v>6240</v>
      </c>
      <c r="E21" s="242"/>
      <c r="F21" s="242"/>
      <c r="G21" s="242"/>
      <c r="H21" s="242"/>
      <c r="I21" s="242"/>
      <c r="J21" s="242"/>
      <c r="K21" s="242"/>
      <c r="L21" s="242"/>
      <c r="M21" s="242"/>
      <c r="N21" s="116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239</v>
      </c>
      <c r="B22" s="5" t="s">
        <v>240</v>
      </c>
      <c r="C22" s="5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116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241</v>
      </c>
      <c r="B23" s="5" t="s">
        <v>242</v>
      </c>
      <c r="C23" s="5"/>
      <c r="D23" s="242">
        <v>1486</v>
      </c>
      <c r="E23" s="242"/>
      <c r="F23" s="242"/>
      <c r="G23" s="242"/>
      <c r="H23" s="242"/>
      <c r="I23" s="242"/>
      <c r="J23" s="242"/>
      <c r="K23" s="242">
        <v>3000</v>
      </c>
      <c r="L23" s="242"/>
      <c r="M23" s="242"/>
      <c r="N23" s="116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6" customFormat="1" ht="15">
      <c r="A24" s="8" t="s">
        <v>560</v>
      </c>
      <c r="B24" s="9" t="s">
        <v>243</v>
      </c>
      <c r="C24" s="9"/>
      <c r="D24" s="243">
        <f aca="true" t="shared" si="2" ref="D24:M24">SUM(D21:D23)</f>
        <v>7726</v>
      </c>
      <c r="E24" s="243">
        <f t="shared" si="2"/>
        <v>0</v>
      </c>
      <c r="F24" s="243">
        <f t="shared" si="2"/>
        <v>0</v>
      </c>
      <c r="G24" s="243">
        <f t="shared" si="2"/>
        <v>0</v>
      </c>
      <c r="H24" s="243">
        <f t="shared" si="2"/>
        <v>0</v>
      </c>
      <c r="I24" s="243">
        <f t="shared" si="2"/>
        <v>0</v>
      </c>
      <c r="J24" s="243">
        <f t="shared" si="2"/>
        <v>0</v>
      </c>
      <c r="K24" s="243">
        <f t="shared" si="2"/>
        <v>3000</v>
      </c>
      <c r="L24" s="243">
        <f t="shared" si="2"/>
        <v>0</v>
      </c>
      <c r="M24" s="243">
        <f t="shared" si="2"/>
        <v>0</v>
      </c>
      <c r="N24" s="116">
        <f t="shared" si="0"/>
        <v>10726</v>
      </c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4" s="138" customFormat="1" ht="15.75">
      <c r="A25" s="129" t="s">
        <v>561</v>
      </c>
      <c r="B25" s="127" t="s">
        <v>244</v>
      </c>
      <c r="C25" s="127"/>
      <c r="D25" s="244">
        <f>D20+D24</f>
        <v>17997</v>
      </c>
      <c r="E25" s="244">
        <f aca="true" t="shared" si="3" ref="E25:J25">E20+E24</f>
        <v>0</v>
      </c>
      <c r="F25" s="244">
        <f t="shared" si="3"/>
        <v>0</v>
      </c>
      <c r="G25" s="244">
        <f t="shared" si="3"/>
        <v>678</v>
      </c>
      <c r="H25" s="244">
        <f t="shared" si="3"/>
        <v>0</v>
      </c>
      <c r="I25" s="244">
        <f t="shared" si="3"/>
        <v>2436</v>
      </c>
      <c r="J25" s="244">
        <f t="shared" si="3"/>
        <v>0</v>
      </c>
      <c r="K25" s="244">
        <f>K20+K24</f>
        <v>3000</v>
      </c>
      <c r="L25" s="244">
        <f>L20+L24</f>
        <v>0</v>
      </c>
      <c r="M25" s="244">
        <f>M20+M24</f>
        <v>0</v>
      </c>
      <c r="N25" s="136">
        <f aca="true" t="shared" si="4" ref="N25:N56">SUM(D25:M25)</f>
        <v>24111</v>
      </c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1:24" ht="15">
      <c r="A26" s="11" t="s">
        <v>562</v>
      </c>
      <c r="B26" s="5" t="s">
        <v>245</v>
      </c>
      <c r="C26" s="5"/>
      <c r="D26" s="242">
        <v>4780</v>
      </c>
      <c r="E26" s="242"/>
      <c r="F26" s="242"/>
      <c r="G26" s="242">
        <v>170</v>
      </c>
      <c r="H26" s="242"/>
      <c r="I26" s="242">
        <v>567</v>
      </c>
      <c r="J26" s="242"/>
      <c r="K26" s="242">
        <v>810</v>
      </c>
      <c r="L26" s="242"/>
      <c r="M26" s="242"/>
      <c r="N26" s="116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563</v>
      </c>
      <c r="B27" s="5" t="s">
        <v>245</v>
      </c>
      <c r="C27" s="5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116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564</v>
      </c>
      <c r="B28" s="5" t="s">
        <v>245</v>
      </c>
      <c r="C28" s="5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116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565</v>
      </c>
      <c r="B29" s="5" t="s">
        <v>245</v>
      </c>
      <c r="C29" s="5"/>
      <c r="D29" s="242"/>
      <c r="E29" s="242"/>
      <c r="F29" s="242"/>
      <c r="G29" s="242"/>
      <c r="H29" s="242"/>
      <c r="I29" s="242"/>
      <c r="J29" s="242"/>
      <c r="K29" s="242"/>
      <c r="L29" s="242">
        <v>50</v>
      </c>
      <c r="M29" s="242"/>
      <c r="N29" s="116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566</v>
      </c>
      <c r="B30" s="5" t="s">
        <v>245</v>
      </c>
      <c r="C30" s="5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116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567</v>
      </c>
      <c r="B31" s="5" t="s">
        <v>245</v>
      </c>
      <c r="C31" s="5"/>
      <c r="D31" s="242">
        <v>105</v>
      </c>
      <c r="E31" s="242"/>
      <c r="F31" s="242"/>
      <c r="G31" s="242">
        <v>17</v>
      </c>
      <c r="H31" s="242"/>
      <c r="I31" s="242">
        <v>34</v>
      </c>
      <c r="J31" s="242"/>
      <c r="K31" s="242"/>
      <c r="L31" s="242"/>
      <c r="M31" s="242"/>
      <c r="N31" s="116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568</v>
      </c>
      <c r="B32" s="5" t="s">
        <v>245</v>
      </c>
      <c r="C32" s="5"/>
      <c r="D32" s="242"/>
      <c r="E32" s="242"/>
      <c r="F32" s="242"/>
      <c r="G32" s="242"/>
      <c r="H32" s="242"/>
      <c r="I32" s="242">
        <v>11</v>
      </c>
      <c r="J32" s="242"/>
      <c r="K32" s="242"/>
      <c r="L32" s="242"/>
      <c r="M32" s="242"/>
      <c r="N32" s="116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8" customFormat="1" ht="15.75">
      <c r="A33" s="10" t="s">
        <v>569</v>
      </c>
      <c r="B33" s="127" t="s">
        <v>245</v>
      </c>
      <c r="C33" s="127"/>
      <c r="D33" s="244">
        <f aca="true" t="shared" si="5" ref="D33:M33">SUM(D26:D32)</f>
        <v>4885</v>
      </c>
      <c r="E33" s="244">
        <f t="shared" si="5"/>
        <v>0</v>
      </c>
      <c r="F33" s="244">
        <f t="shared" si="5"/>
        <v>0</v>
      </c>
      <c r="G33" s="244">
        <f t="shared" si="5"/>
        <v>187</v>
      </c>
      <c r="H33" s="244">
        <f t="shared" si="5"/>
        <v>0</v>
      </c>
      <c r="I33" s="244">
        <f t="shared" si="5"/>
        <v>612</v>
      </c>
      <c r="J33" s="244">
        <f t="shared" si="5"/>
        <v>0</v>
      </c>
      <c r="K33" s="244">
        <f t="shared" si="5"/>
        <v>810</v>
      </c>
      <c r="L33" s="244">
        <f t="shared" si="5"/>
        <v>50</v>
      </c>
      <c r="M33" s="244">
        <f t="shared" si="5"/>
        <v>0</v>
      </c>
      <c r="N33" s="136">
        <f t="shared" si="4"/>
        <v>6544</v>
      </c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4" ht="15">
      <c r="A34" s="4" t="s">
        <v>246</v>
      </c>
      <c r="B34" s="5" t="s">
        <v>247</v>
      </c>
      <c r="C34" s="5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116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248</v>
      </c>
      <c r="B35" s="5" t="s">
        <v>249</v>
      </c>
      <c r="C35" s="5"/>
      <c r="D35" s="242">
        <v>1012</v>
      </c>
      <c r="E35" s="242"/>
      <c r="F35" s="242"/>
      <c r="G35" s="242">
        <v>112</v>
      </c>
      <c r="H35" s="242"/>
      <c r="I35" s="242">
        <v>392</v>
      </c>
      <c r="J35" s="242"/>
      <c r="K35" s="242">
        <v>1000</v>
      </c>
      <c r="L35" s="242"/>
      <c r="M35" s="242"/>
      <c r="N35" s="116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250</v>
      </c>
      <c r="B36" s="5" t="s">
        <v>251</v>
      </c>
      <c r="C36" s="5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116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6" customFormat="1" ht="15">
      <c r="A37" s="8" t="s">
        <v>570</v>
      </c>
      <c r="B37" s="9" t="s">
        <v>252</v>
      </c>
      <c r="C37" s="9"/>
      <c r="D37" s="243">
        <f>SUM(D34:D36)</f>
        <v>1012</v>
      </c>
      <c r="E37" s="243">
        <f aca="true" t="shared" si="6" ref="E37:K37">SUM(E34:E36)</f>
        <v>0</v>
      </c>
      <c r="F37" s="243">
        <f t="shared" si="6"/>
        <v>0</v>
      </c>
      <c r="G37" s="243">
        <f t="shared" si="6"/>
        <v>112</v>
      </c>
      <c r="H37" s="243">
        <f t="shared" si="6"/>
        <v>0</v>
      </c>
      <c r="I37" s="243">
        <f t="shared" si="6"/>
        <v>392</v>
      </c>
      <c r="J37" s="243">
        <f t="shared" si="6"/>
        <v>0</v>
      </c>
      <c r="K37" s="243">
        <f t="shared" si="6"/>
        <v>1000</v>
      </c>
      <c r="L37" s="243">
        <f>SUM(L34:L36)</f>
        <v>0</v>
      </c>
      <c r="M37" s="243">
        <f>SUM(M34:M36)</f>
        <v>0</v>
      </c>
      <c r="N37" s="116">
        <f t="shared" si="4"/>
        <v>2516</v>
      </c>
      <c r="O37" s="125"/>
      <c r="P37" s="125"/>
      <c r="Q37" s="125"/>
      <c r="R37" s="125"/>
      <c r="S37" s="125"/>
      <c r="T37" s="125"/>
      <c r="U37" s="125"/>
      <c r="V37" s="125"/>
      <c r="W37" s="125"/>
      <c r="X37" s="125"/>
    </row>
    <row r="38" spans="1:24" ht="15">
      <c r="A38" s="4" t="s">
        <v>253</v>
      </c>
      <c r="B38" s="5" t="s">
        <v>254</v>
      </c>
      <c r="C38" s="5"/>
      <c r="D38" s="242"/>
      <c r="E38" s="242"/>
      <c r="F38" s="242"/>
      <c r="G38" s="242"/>
      <c r="H38" s="242"/>
      <c r="I38" s="242">
        <v>50</v>
      </c>
      <c r="J38" s="242"/>
      <c r="K38" s="242"/>
      <c r="L38" s="242"/>
      <c r="M38" s="242"/>
      <c r="N38" s="116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255</v>
      </c>
      <c r="B39" s="5" t="s">
        <v>256</v>
      </c>
      <c r="C39" s="5"/>
      <c r="D39" s="242">
        <v>1200</v>
      </c>
      <c r="E39" s="242"/>
      <c r="F39" s="242"/>
      <c r="G39" s="242">
        <v>250</v>
      </c>
      <c r="H39" s="242">
        <v>90</v>
      </c>
      <c r="I39" s="242">
        <v>100</v>
      </c>
      <c r="J39" s="242"/>
      <c r="K39" s="242"/>
      <c r="L39" s="242"/>
      <c r="M39" s="242"/>
      <c r="N39" s="116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6" customFormat="1" ht="15">
      <c r="A40" s="8" t="s">
        <v>571</v>
      </c>
      <c r="B40" s="9" t="s">
        <v>257</v>
      </c>
      <c r="C40" s="9"/>
      <c r="D40" s="243">
        <f>D39+D38</f>
        <v>1200</v>
      </c>
      <c r="E40" s="243">
        <f aca="true" t="shared" si="7" ref="E40:K40">E39+E38</f>
        <v>0</v>
      </c>
      <c r="F40" s="243">
        <f t="shared" si="7"/>
        <v>0</v>
      </c>
      <c r="G40" s="243">
        <f t="shared" si="7"/>
        <v>250</v>
      </c>
      <c r="H40" s="243">
        <f t="shared" si="7"/>
        <v>90</v>
      </c>
      <c r="I40" s="243">
        <f t="shared" si="7"/>
        <v>150</v>
      </c>
      <c r="J40" s="243">
        <f t="shared" si="7"/>
        <v>0</v>
      </c>
      <c r="K40" s="243">
        <f t="shared" si="7"/>
        <v>0</v>
      </c>
      <c r="L40" s="243">
        <f>L39+L38</f>
        <v>0</v>
      </c>
      <c r="M40" s="243">
        <f>M39+M38</f>
        <v>0</v>
      </c>
      <c r="N40" s="116">
        <f t="shared" si="4"/>
        <v>1690</v>
      </c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1:24" ht="15">
      <c r="A41" s="4" t="s">
        <v>258</v>
      </c>
      <c r="B41" s="5" t="s">
        <v>259</v>
      </c>
      <c r="C41" s="5"/>
      <c r="D41" s="242"/>
      <c r="E41" s="242">
        <v>1300</v>
      </c>
      <c r="F41" s="242">
        <v>20939</v>
      </c>
      <c r="G41" s="242">
        <v>800</v>
      </c>
      <c r="H41" s="242"/>
      <c r="I41" s="242">
        <v>1120</v>
      </c>
      <c r="J41" s="242"/>
      <c r="K41" s="242"/>
      <c r="L41" s="242"/>
      <c r="M41" s="242"/>
      <c r="N41" s="116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260</v>
      </c>
      <c r="B42" s="5" t="s">
        <v>261</v>
      </c>
      <c r="C42" s="5"/>
      <c r="D42" s="242"/>
      <c r="E42" s="242"/>
      <c r="F42" s="242"/>
      <c r="G42" s="242"/>
      <c r="H42" s="242"/>
      <c r="I42" s="242"/>
      <c r="J42" s="242">
        <v>17875</v>
      </c>
      <c r="K42" s="242"/>
      <c r="L42" s="242"/>
      <c r="M42" s="242"/>
      <c r="N42" s="116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572</v>
      </c>
      <c r="B43" s="5" t="s">
        <v>262</v>
      </c>
      <c r="C43" s="5"/>
      <c r="D43" s="242">
        <v>500</v>
      </c>
      <c r="E43" s="242"/>
      <c r="F43" s="242"/>
      <c r="G43" s="242"/>
      <c r="H43" s="242"/>
      <c r="I43" s="242"/>
      <c r="J43" s="242"/>
      <c r="K43" s="242"/>
      <c r="L43" s="242"/>
      <c r="M43" s="242"/>
      <c r="N43" s="116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263</v>
      </c>
      <c r="B44" s="7" t="s">
        <v>262</v>
      </c>
      <c r="C44" s="5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116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264</v>
      </c>
      <c r="B45" s="5" t="s">
        <v>265</v>
      </c>
      <c r="C45" s="5"/>
      <c r="D45" s="242">
        <v>500</v>
      </c>
      <c r="E45" s="242">
        <v>2375</v>
      </c>
      <c r="F45" s="242"/>
      <c r="G45" s="242"/>
      <c r="H45" s="242"/>
      <c r="I45" s="242">
        <v>80</v>
      </c>
      <c r="J45" s="242"/>
      <c r="K45" s="242"/>
      <c r="L45" s="242"/>
      <c r="M45" s="242"/>
      <c r="N45" s="116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573</v>
      </c>
      <c r="B46" s="5" t="s">
        <v>266</v>
      </c>
      <c r="C46" s="5"/>
      <c r="D46" s="242">
        <v>3000</v>
      </c>
      <c r="E46" s="242"/>
      <c r="F46" s="242"/>
      <c r="G46" s="242"/>
      <c r="H46" s="242"/>
      <c r="I46" s="242"/>
      <c r="J46" s="242"/>
      <c r="K46" s="242"/>
      <c r="L46" s="242"/>
      <c r="M46" s="242"/>
      <c r="N46" s="116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267</v>
      </c>
      <c r="B47" s="7" t="s">
        <v>266</v>
      </c>
      <c r="C47" s="5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116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268</v>
      </c>
      <c r="B48" s="5" t="s">
        <v>269</v>
      </c>
      <c r="C48" s="5"/>
      <c r="D48" s="242">
        <v>1800</v>
      </c>
      <c r="E48" s="242"/>
      <c r="F48" s="242"/>
      <c r="G48" s="242"/>
      <c r="H48" s="242"/>
      <c r="I48" s="242"/>
      <c r="J48" s="242"/>
      <c r="K48" s="242"/>
      <c r="L48" s="242"/>
      <c r="M48" s="242"/>
      <c r="N48" s="116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574</v>
      </c>
      <c r="B49" s="5" t="s">
        <v>270</v>
      </c>
      <c r="C49" s="5"/>
      <c r="D49" s="242">
        <v>13812</v>
      </c>
      <c r="E49" s="242">
        <v>1372</v>
      </c>
      <c r="F49" s="242"/>
      <c r="G49" s="242">
        <v>120</v>
      </c>
      <c r="H49" s="242"/>
      <c r="I49" s="242">
        <v>70</v>
      </c>
      <c r="J49" s="242"/>
      <c r="K49" s="242"/>
      <c r="L49" s="242"/>
      <c r="M49" s="242"/>
      <c r="N49" s="116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271</v>
      </c>
      <c r="B50" s="7" t="s">
        <v>270</v>
      </c>
      <c r="C50" s="5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116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6" customFormat="1" ht="15">
      <c r="A51" s="8" t="s">
        <v>575</v>
      </c>
      <c r="B51" s="9" t="s">
        <v>272</v>
      </c>
      <c r="C51" s="9"/>
      <c r="D51" s="243">
        <f>D41+D42+D43+D45+D46+D48+D49</f>
        <v>19612</v>
      </c>
      <c r="E51" s="243">
        <f aca="true" t="shared" si="8" ref="E51:M51">E41+E42+E43+E45+E46+E48+E49</f>
        <v>5047</v>
      </c>
      <c r="F51" s="243">
        <f t="shared" si="8"/>
        <v>20939</v>
      </c>
      <c r="G51" s="243">
        <f t="shared" si="8"/>
        <v>920</v>
      </c>
      <c r="H51" s="243">
        <f t="shared" si="8"/>
        <v>0</v>
      </c>
      <c r="I51" s="243">
        <f t="shared" si="8"/>
        <v>1270</v>
      </c>
      <c r="J51" s="243">
        <f t="shared" si="8"/>
        <v>17875</v>
      </c>
      <c r="K51" s="243">
        <f t="shared" si="8"/>
        <v>0</v>
      </c>
      <c r="L51" s="243">
        <f t="shared" si="8"/>
        <v>0</v>
      </c>
      <c r="M51" s="243">
        <f t="shared" si="8"/>
        <v>0</v>
      </c>
      <c r="N51" s="116">
        <f t="shared" si="4"/>
        <v>65663</v>
      </c>
      <c r="O51" s="125"/>
      <c r="P51" s="125"/>
      <c r="Q51" s="125"/>
      <c r="R51" s="125"/>
      <c r="S51" s="125"/>
      <c r="T51" s="125"/>
      <c r="U51" s="125"/>
      <c r="V51" s="125"/>
      <c r="W51" s="125"/>
      <c r="X51" s="125"/>
    </row>
    <row r="52" spans="1:24" ht="15">
      <c r="A52" s="4" t="s">
        <v>273</v>
      </c>
      <c r="B52" s="5" t="s">
        <v>274</v>
      </c>
      <c r="C52" s="5"/>
      <c r="D52" s="242"/>
      <c r="E52" s="242"/>
      <c r="F52" s="242"/>
      <c r="G52" s="242"/>
      <c r="H52" s="242"/>
      <c r="I52" s="242">
        <v>30</v>
      </c>
      <c r="J52" s="242"/>
      <c r="K52" s="242"/>
      <c r="L52" s="242"/>
      <c r="M52" s="242"/>
      <c r="N52" s="116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275</v>
      </c>
      <c r="B53" s="5" t="s">
        <v>276</v>
      </c>
      <c r="C53" s="5"/>
      <c r="D53" s="242">
        <v>1648</v>
      </c>
      <c r="E53" s="242"/>
      <c r="F53" s="242"/>
      <c r="G53" s="242"/>
      <c r="H53" s="242"/>
      <c r="I53" s="242"/>
      <c r="J53" s="242"/>
      <c r="K53" s="242"/>
      <c r="L53" s="242"/>
      <c r="M53" s="242"/>
      <c r="N53" s="116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6" customFormat="1" ht="15">
      <c r="A54" s="8" t="s">
        <v>576</v>
      </c>
      <c r="B54" s="9" t="s">
        <v>277</v>
      </c>
      <c r="C54" s="9"/>
      <c r="D54" s="243">
        <f>SUM(D52:D53)</f>
        <v>1648</v>
      </c>
      <c r="E54" s="243">
        <f aca="true" t="shared" si="9" ref="E54:K54">SUM(E52:E53)</f>
        <v>0</v>
      </c>
      <c r="F54" s="243">
        <f t="shared" si="9"/>
        <v>0</v>
      </c>
      <c r="G54" s="243">
        <f t="shared" si="9"/>
        <v>0</v>
      </c>
      <c r="H54" s="243">
        <f t="shared" si="9"/>
        <v>0</v>
      </c>
      <c r="I54" s="243">
        <f t="shared" si="9"/>
        <v>30</v>
      </c>
      <c r="J54" s="243">
        <f t="shared" si="9"/>
        <v>0</v>
      </c>
      <c r="K54" s="243">
        <f t="shared" si="9"/>
        <v>0</v>
      </c>
      <c r="L54" s="243">
        <f>SUM(L52:L53)</f>
        <v>0</v>
      </c>
      <c r="M54" s="243">
        <f>SUM(M52:M53)</f>
        <v>0</v>
      </c>
      <c r="N54" s="116">
        <f t="shared" si="4"/>
        <v>1678</v>
      </c>
      <c r="O54" s="125"/>
      <c r="P54" s="125"/>
      <c r="Q54" s="125"/>
      <c r="R54" s="125"/>
      <c r="S54" s="125"/>
      <c r="T54" s="125"/>
      <c r="U54" s="125"/>
      <c r="V54" s="125"/>
      <c r="W54" s="125"/>
      <c r="X54" s="125"/>
    </row>
    <row r="55" spans="1:24" ht="15">
      <c r="A55" s="4" t="s">
        <v>278</v>
      </c>
      <c r="B55" s="5" t="s">
        <v>279</v>
      </c>
      <c r="C55" s="5"/>
      <c r="D55" s="242">
        <v>8603</v>
      </c>
      <c r="E55" s="242">
        <v>1025</v>
      </c>
      <c r="F55" s="242">
        <v>5653</v>
      </c>
      <c r="G55" s="242">
        <v>364</v>
      </c>
      <c r="H55" s="242">
        <v>25</v>
      </c>
      <c r="I55" s="242">
        <v>670</v>
      </c>
      <c r="J55" s="242">
        <v>4827</v>
      </c>
      <c r="K55" s="242">
        <v>270</v>
      </c>
      <c r="L55" s="242"/>
      <c r="M55" s="242"/>
      <c r="N55" s="116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280</v>
      </c>
      <c r="B56" s="5" t="s">
        <v>281</v>
      </c>
      <c r="C56" s="5"/>
      <c r="D56" s="242">
        <v>1000</v>
      </c>
      <c r="E56" s="242"/>
      <c r="F56" s="242"/>
      <c r="G56" s="242"/>
      <c r="H56" s="242"/>
      <c r="I56" s="242"/>
      <c r="J56" s="242"/>
      <c r="K56" s="242"/>
      <c r="L56" s="242"/>
      <c r="M56" s="242"/>
      <c r="N56" s="116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577</v>
      </c>
      <c r="B57" s="5" t="s">
        <v>282</v>
      </c>
      <c r="C57" s="5"/>
      <c r="D57" s="242">
        <v>500</v>
      </c>
      <c r="E57" s="242"/>
      <c r="F57" s="242"/>
      <c r="G57" s="242"/>
      <c r="H57" s="242"/>
      <c r="I57" s="242"/>
      <c r="J57" s="242"/>
      <c r="K57" s="242"/>
      <c r="L57" s="242"/>
      <c r="M57" s="242"/>
      <c r="N57" s="116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267</v>
      </c>
      <c r="B58" s="7" t="s">
        <v>282</v>
      </c>
      <c r="C58" s="5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116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283</v>
      </c>
      <c r="B59" s="7" t="s">
        <v>282</v>
      </c>
      <c r="C59" s="5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116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578</v>
      </c>
      <c r="B60" s="5" t="s">
        <v>284</v>
      </c>
      <c r="C60" s="5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116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285</v>
      </c>
      <c r="B61" s="7" t="s">
        <v>284</v>
      </c>
      <c r="C61" s="5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116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286</v>
      </c>
      <c r="B62" s="7" t="s">
        <v>284</v>
      </c>
      <c r="C62" s="5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116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287</v>
      </c>
      <c r="B63" s="7" t="s">
        <v>284</v>
      </c>
      <c r="C63" s="5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116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288</v>
      </c>
      <c r="B64" s="5" t="s">
        <v>289</v>
      </c>
      <c r="C64" s="5"/>
      <c r="D64" s="242">
        <v>6040</v>
      </c>
      <c r="E64" s="242">
        <v>1000</v>
      </c>
      <c r="F64" s="242"/>
      <c r="G64" s="242">
        <v>10</v>
      </c>
      <c r="H64" s="242"/>
      <c r="I64" s="242">
        <v>10</v>
      </c>
      <c r="J64" s="242"/>
      <c r="K64" s="242"/>
      <c r="L64" s="242"/>
      <c r="M64" s="242"/>
      <c r="N64" s="116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6" customFormat="1" ht="15">
      <c r="A65" s="8" t="s">
        <v>579</v>
      </c>
      <c r="B65" s="9" t="s">
        <v>290</v>
      </c>
      <c r="C65" s="9"/>
      <c r="D65" s="243">
        <f>D64+D60+D57+D56+D55</f>
        <v>16143</v>
      </c>
      <c r="E65" s="243">
        <f aca="true" t="shared" si="11" ref="E65:K65">E64+E60+E57+E56+E55</f>
        <v>2025</v>
      </c>
      <c r="F65" s="243">
        <f t="shared" si="11"/>
        <v>5653</v>
      </c>
      <c r="G65" s="243">
        <f t="shared" si="11"/>
        <v>374</v>
      </c>
      <c r="H65" s="243">
        <f t="shared" si="11"/>
        <v>25</v>
      </c>
      <c r="I65" s="243">
        <f t="shared" si="11"/>
        <v>680</v>
      </c>
      <c r="J65" s="243">
        <f t="shared" si="11"/>
        <v>4827</v>
      </c>
      <c r="K65" s="243">
        <f t="shared" si="11"/>
        <v>270</v>
      </c>
      <c r="L65" s="243">
        <f>L64+L60+L57+L56+L55</f>
        <v>0</v>
      </c>
      <c r="M65" s="243">
        <f>M64+M60+M57+M56+M55</f>
        <v>0</v>
      </c>
      <c r="N65" s="116">
        <f t="shared" si="10"/>
        <v>29997</v>
      </c>
      <c r="O65" s="125"/>
      <c r="P65" s="125"/>
      <c r="Q65" s="125"/>
      <c r="R65" s="125"/>
      <c r="S65" s="125"/>
      <c r="T65" s="125"/>
      <c r="U65" s="125"/>
      <c r="V65" s="125"/>
      <c r="W65" s="125"/>
      <c r="X65" s="125"/>
    </row>
    <row r="66" spans="1:24" s="138" customFormat="1" ht="15.75">
      <c r="A66" s="129" t="s">
        <v>580</v>
      </c>
      <c r="B66" s="127" t="s">
        <v>291</v>
      </c>
      <c r="C66" s="127"/>
      <c r="D66" s="244">
        <f>D65+D54+D51+D40+D37</f>
        <v>39615</v>
      </c>
      <c r="E66" s="244">
        <f aca="true" t="shared" si="12" ref="E66:K66">E65+E54+E51+E40+E37</f>
        <v>7072</v>
      </c>
      <c r="F66" s="244">
        <f t="shared" si="12"/>
        <v>26592</v>
      </c>
      <c r="G66" s="244">
        <f t="shared" si="12"/>
        <v>1656</v>
      </c>
      <c r="H66" s="244">
        <f t="shared" si="12"/>
        <v>115</v>
      </c>
      <c r="I66" s="244">
        <f t="shared" si="12"/>
        <v>2522</v>
      </c>
      <c r="J66" s="244">
        <f t="shared" si="12"/>
        <v>22702</v>
      </c>
      <c r="K66" s="244">
        <f t="shared" si="12"/>
        <v>1270</v>
      </c>
      <c r="L66" s="244">
        <f>L65+L54+L51+L40+L37</f>
        <v>0</v>
      </c>
      <c r="M66" s="244">
        <f>M65+M54+M51+M40+M37</f>
        <v>0</v>
      </c>
      <c r="N66" s="136">
        <f t="shared" si="10"/>
        <v>101544</v>
      </c>
      <c r="O66" s="137"/>
      <c r="P66" s="137"/>
      <c r="Q66" s="137"/>
      <c r="R66" s="137"/>
      <c r="S66" s="137"/>
      <c r="T66" s="137"/>
      <c r="U66" s="137"/>
      <c r="V66" s="137"/>
      <c r="W66" s="137"/>
      <c r="X66" s="137"/>
    </row>
    <row r="67" spans="1:24" s="126" customFormat="1" ht="15">
      <c r="A67" s="13" t="s">
        <v>292</v>
      </c>
      <c r="B67" s="128" t="s">
        <v>293</v>
      </c>
      <c r="C67" s="128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116">
        <f t="shared" si="10"/>
        <v>0</v>
      </c>
      <c r="O67" s="125"/>
      <c r="P67" s="125"/>
      <c r="Q67" s="125"/>
      <c r="R67" s="125"/>
      <c r="S67" s="125"/>
      <c r="T67" s="125"/>
      <c r="U67" s="125"/>
      <c r="V67" s="125"/>
      <c r="W67" s="125"/>
      <c r="X67" s="125"/>
    </row>
    <row r="68" spans="1:24" ht="15">
      <c r="A68" s="14" t="s">
        <v>581</v>
      </c>
      <c r="B68" s="5" t="s">
        <v>294</v>
      </c>
      <c r="C68" s="5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116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582</v>
      </c>
      <c r="B69" s="5" t="s">
        <v>294</v>
      </c>
      <c r="C69" s="5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116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583</v>
      </c>
      <c r="B70" s="5" t="s">
        <v>294</v>
      </c>
      <c r="C70" s="5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116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584</v>
      </c>
      <c r="B71" s="5" t="s">
        <v>294</v>
      </c>
      <c r="C71" s="5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116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585</v>
      </c>
      <c r="B72" s="5" t="s">
        <v>294</v>
      </c>
      <c r="C72" s="5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116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586</v>
      </c>
      <c r="B73" s="5" t="s">
        <v>294</v>
      </c>
      <c r="C73" s="5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116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587</v>
      </c>
      <c r="B74" s="5" t="s">
        <v>294</v>
      </c>
      <c r="C74" s="5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116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588</v>
      </c>
      <c r="B75" s="5" t="s">
        <v>294</v>
      </c>
      <c r="C75" s="5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116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589</v>
      </c>
      <c r="B76" s="5" t="s">
        <v>294</v>
      </c>
      <c r="C76" s="5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116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590</v>
      </c>
      <c r="B77" s="5" t="s">
        <v>294</v>
      </c>
      <c r="C77" s="5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116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591</v>
      </c>
      <c r="B78" s="5" t="s">
        <v>294</v>
      </c>
      <c r="C78" s="5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116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592</v>
      </c>
      <c r="B79" s="5" t="s">
        <v>294</v>
      </c>
      <c r="C79" s="5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116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593</v>
      </c>
      <c r="B80" s="5" t="s">
        <v>294</v>
      </c>
      <c r="C80" s="5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116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594</v>
      </c>
      <c r="B81" s="5" t="s">
        <v>294</v>
      </c>
      <c r="C81" s="5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116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595</v>
      </c>
      <c r="B82" s="5" t="s">
        <v>294</v>
      </c>
      <c r="C82" s="5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116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596</v>
      </c>
      <c r="B83" s="5" t="s">
        <v>294</v>
      </c>
      <c r="C83" s="5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116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6" customFormat="1" ht="15">
      <c r="A84" s="13" t="s">
        <v>597</v>
      </c>
      <c r="B84" s="16" t="s">
        <v>294</v>
      </c>
      <c r="C84" s="128"/>
      <c r="D84" s="243"/>
      <c r="E84" s="243"/>
      <c r="F84" s="243"/>
      <c r="G84" s="243"/>
      <c r="H84" s="243"/>
      <c r="I84" s="243"/>
      <c r="J84" s="243">
        <f>SUM(J68:J83)</f>
        <v>0</v>
      </c>
      <c r="K84" s="243">
        <f>SUM(K68:K83)</f>
        <v>0</v>
      </c>
      <c r="L84" s="243">
        <f>SUM(L68:L83)</f>
        <v>0</v>
      </c>
      <c r="M84" s="243">
        <f>SUM(M68:M83)</f>
        <v>0</v>
      </c>
      <c r="N84" s="116">
        <f t="shared" si="10"/>
        <v>0</v>
      </c>
      <c r="O84" s="125"/>
      <c r="P84" s="125"/>
      <c r="Q84" s="125"/>
      <c r="R84" s="125"/>
      <c r="S84" s="125"/>
      <c r="T84" s="125"/>
      <c r="U84" s="125"/>
      <c r="V84" s="125"/>
      <c r="W84" s="125"/>
      <c r="X84" s="125"/>
    </row>
    <row r="85" spans="1:24" ht="15">
      <c r="A85" s="14" t="s">
        <v>598</v>
      </c>
      <c r="B85" s="5" t="s">
        <v>295</v>
      </c>
      <c r="C85" s="5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116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599</v>
      </c>
      <c r="B86" s="5" t="s">
        <v>295</v>
      </c>
      <c r="C86" s="5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116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600</v>
      </c>
      <c r="B87" s="5" t="s">
        <v>295</v>
      </c>
      <c r="C87" s="5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116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6" customFormat="1" ht="15">
      <c r="A88" s="17" t="s">
        <v>601</v>
      </c>
      <c r="B88" s="128" t="s">
        <v>295</v>
      </c>
      <c r="C88" s="128"/>
      <c r="D88" s="243"/>
      <c r="E88" s="243"/>
      <c r="F88" s="243"/>
      <c r="G88" s="243"/>
      <c r="H88" s="243"/>
      <c r="I88" s="243"/>
      <c r="J88" s="243">
        <f>SUM(J85:J87)</f>
        <v>0</v>
      </c>
      <c r="K88" s="243">
        <f>SUM(K85:K87)</f>
        <v>0</v>
      </c>
      <c r="L88" s="243">
        <f>SUM(L85:L87)</f>
        <v>0</v>
      </c>
      <c r="M88" s="243">
        <f>SUM(M85:M87)</f>
        <v>0</v>
      </c>
      <c r="N88" s="116">
        <f t="shared" si="10"/>
        <v>0</v>
      </c>
      <c r="O88" s="125"/>
      <c r="P88" s="125"/>
      <c r="Q88" s="125"/>
      <c r="R88" s="125"/>
      <c r="S88" s="125"/>
      <c r="T88" s="125"/>
      <c r="U88" s="125"/>
      <c r="V88" s="125"/>
      <c r="W88" s="125"/>
      <c r="X88" s="125"/>
    </row>
    <row r="89" spans="1:24" ht="15">
      <c r="A89" s="14" t="s">
        <v>602</v>
      </c>
      <c r="B89" s="5" t="s">
        <v>296</v>
      </c>
      <c r="C89" s="5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116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603</v>
      </c>
      <c r="B90" s="5" t="s">
        <v>296</v>
      </c>
      <c r="C90" s="5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116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604</v>
      </c>
      <c r="B91" s="5" t="s">
        <v>296</v>
      </c>
      <c r="C91" s="5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116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605</v>
      </c>
      <c r="B92" s="5" t="s">
        <v>296</v>
      </c>
      <c r="C92" s="5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116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606</v>
      </c>
      <c r="B93" s="5" t="s">
        <v>296</v>
      </c>
      <c r="C93" s="5"/>
      <c r="D93" s="242"/>
      <c r="E93" s="242"/>
      <c r="F93" s="242"/>
      <c r="G93" s="242"/>
      <c r="H93" s="242"/>
      <c r="I93" s="242"/>
      <c r="J93" s="242"/>
      <c r="K93" s="242"/>
      <c r="L93" s="242">
        <v>50</v>
      </c>
      <c r="M93" s="242"/>
      <c r="N93" s="116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607</v>
      </c>
      <c r="B94" s="5" t="s">
        <v>296</v>
      </c>
      <c r="C94" s="5"/>
      <c r="D94" s="242"/>
      <c r="E94" s="242"/>
      <c r="F94" s="242"/>
      <c r="G94" s="242"/>
      <c r="H94" s="242"/>
      <c r="I94" s="242"/>
      <c r="J94" s="242"/>
      <c r="K94" s="242"/>
      <c r="L94" s="242">
        <v>50</v>
      </c>
      <c r="M94" s="242"/>
      <c r="N94" s="116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6" customFormat="1" ht="15">
      <c r="A95" s="18" t="s">
        <v>145</v>
      </c>
      <c r="B95" s="16" t="s">
        <v>296</v>
      </c>
      <c r="C95" s="128"/>
      <c r="D95" s="243"/>
      <c r="E95" s="243"/>
      <c r="F95" s="243"/>
      <c r="G95" s="243"/>
      <c r="H95" s="243"/>
      <c r="I95" s="243"/>
      <c r="J95" s="243">
        <f>SUM(J89:J94)</f>
        <v>0</v>
      </c>
      <c r="K95" s="243">
        <f>SUM(K89:K94)</f>
        <v>0</v>
      </c>
      <c r="L95" s="243">
        <f>SUM(L89:L94)</f>
        <v>100</v>
      </c>
      <c r="M95" s="243">
        <f>SUM(M89:M94)</f>
        <v>0</v>
      </c>
      <c r="N95" s="116">
        <f t="shared" si="13"/>
        <v>100</v>
      </c>
      <c r="O95" s="125"/>
      <c r="P95" s="125"/>
      <c r="Q95" s="125"/>
      <c r="R95" s="125"/>
      <c r="S95" s="125"/>
      <c r="T95" s="125"/>
      <c r="U95" s="125"/>
      <c r="V95" s="125"/>
      <c r="W95" s="125"/>
      <c r="X95" s="125"/>
    </row>
    <row r="96" spans="1:24" ht="15">
      <c r="A96" s="14" t="s">
        <v>608</v>
      </c>
      <c r="B96" s="5" t="s">
        <v>297</v>
      </c>
      <c r="C96" s="5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116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6" customFormat="1" ht="15">
      <c r="A97" s="19" t="s">
        <v>144</v>
      </c>
      <c r="B97" s="16" t="s">
        <v>297</v>
      </c>
      <c r="C97" s="128"/>
      <c r="D97" s="243"/>
      <c r="E97" s="243"/>
      <c r="F97" s="243"/>
      <c r="G97" s="243"/>
      <c r="H97" s="243"/>
      <c r="I97" s="243"/>
      <c r="J97" s="243">
        <f>SUM(J96)</f>
        <v>0</v>
      </c>
      <c r="K97" s="243">
        <f>SUM(K96)</f>
        <v>0</v>
      </c>
      <c r="L97" s="243">
        <f>SUM(L96)</f>
        <v>0</v>
      </c>
      <c r="M97" s="243">
        <f>SUM(M96)</f>
        <v>0</v>
      </c>
      <c r="N97" s="116">
        <f t="shared" si="13"/>
        <v>0</v>
      </c>
      <c r="O97" s="125"/>
      <c r="P97" s="125"/>
      <c r="Q97" s="125"/>
      <c r="R97" s="125"/>
      <c r="S97" s="125"/>
      <c r="T97" s="125"/>
      <c r="U97" s="125"/>
      <c r="V97" s="125"/>
      <c r="W97" s="125"/>
      <c r="X97" s="125"/>
    </row>
    <row r="98" spans="1:24" ht="15">
      <c r="A98" s="14" t="s">
        <v>609</v>
      </c>
      <c r="B98" s="5" t="s">
        <v>298</v>
      </c>
      <c r="C98" s="5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116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610</v>
      </c>
      <c r="B99" s="5" t="s">
        <v>298</v>
      </c>
      <c r="C99" s="5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116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611</v>
      </c>
      <c r="B100" s="5" t="s">
        <v>298</v>
      </c>
      <c r="C100" s="5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116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612</v>
      </c>
      <c r="B101" s="5" t="s">
        <v>298</v>
      </c>
      <c r="C101" s="5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116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613</v>
      </c>
      <c r="B102" s="5" t="s">
        <v>298</v>
      </c>
      <c r="C102" s="5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116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614</v>
      </c>
      <c r="B103" s="5" t="s">
        <v>298</v>
      </c>
      <c r="C103" s="5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116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6" customFormat="1" ht="15" customHeight="1">
      <c r="A104" s="13" t="s">
        <v>143</v>
      </c>
      <c r="B104" s="16" t="s">
        <v>298</v>
      </c>
      <c r="C104" s="128"/>
      <c r="D104" s="243"/>
      <c r="E104" s="243"/>
      <c r="F104" s="243"/>
      <c r="G104" s="243"/>
      <c r="H104" s="243">
        <f>SUM(H98:H103)</f>
        <v>0</v>
      </c>
      <c r="I104" s="243"/>
      <c r="J104" s="243">
        <f>SUM(J98:J103)</f>
        <v>0</v>
      </c>
      <c r="K104" s="243">
        <f>SUM(K98:K103)</f>
        <v>0</v>
      </c>
      <c r="L104" s="243">
        <f>SUM(L98:L103)</f>
        <v>0</v>
      </c>
      <c r="M104" s="243">
        <f>SUM(M98:M103)</f>
        <v>0</v>
      </c>
      <c r="N104" s="116">
        <f t="shared" si="13"/>
        <v>0</v>
      </c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</row>
    <row r="105" spans="1:24" ht="15">
      <c r="A105" s="14" t="s">
        <v>615</v>
      </c>
      <c r="B105" s="5" t="s">
        <v>299</v>
      </c>
      <c r="C105" s="5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116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616</v>
      </c>
      <c r="B106" s="5" t="s">
        <v>299</v>
      </c>
      <c r="C106" s="5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116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6" customFormat="1" ht="15">
      <c r="A107" s="13" t="s">
        <v>142</v>
      </c>
      <c r="B107" s="128" t="s">
        <v>299</v>
      </c>
      <c r="C107" s="128"/>
      <c r="D107" s="243"/>
      <c r="E107" s="243"/>
      <c r="F107" s="243"/>
      <c r="G107" s="243"/>
      <c r="H107" s="243"/>
      <c r="I107" s="243"/>
      <c r="J107" s="243">
        <f>SUM(J105:J106)</f>
        <v>0</v>
      </c>
      <c r="K107" s="243">
        <f>SUM(K105:K106)</f>
        <v>0</v>
      </c>
      <c r="L107" s="243">
        <f>SUM(L105:L106)</f>
        <v>0</v>
      </c>
      <c r="M107" s="243">
        <f>SUM(M105:M106)</f>
        <v>0</v>
      </c>
      <c r="N107" s="116">
        <f t="shared" si="13"/>
        <v>0</v>
      </c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</row>
    <row r="108" spans="1:24" ht="15">
      <c r="A108" s="14" t="s">
        <v>617</v>
      </c>
      <c r="B108" s="5" t="s">
        <v>300</v>
      </c>
      <c r="C108" s="5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116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618</v>
      </c>
      <c r="B109" s="5" t="s">
        <v>300</v>
      </c>
      <c r="C109" s="5"/>
      <c r="D109" s="242"/>
      <c r="E109" s="242"/>
      <c r="F109" s="242"/>
      <c r="G109" s="242"/>
      <c r="H109" s="242"/>
      <c r="I109" s="242"/>
      <c r="J109" s="242"/>
      <c r="K109" s="242"/>
      <c r="L109" s="242">
        <v>60</v>
      </c>
      <c r="M109" s="242"/>
      <c r="N109" s="116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619</v>
      </c>
      <c r="B110" s="5" t="s">
        <v>300</v>
      </c>
      <c r="C110" s="5"/>
      <c r="D110" s="242"/>
      <c r="E110" s="242"/>
      <c r="F110" s="242"/>
      <c r="G110" s="242"/>
      <c r="H110" s="242"/>
      <c r="I110" s="242"/>
      <c r="J110" s="242"/>
      <c r="K110" s="242"/>
      <c r="L110" s="242">
        <v>3900</v>
      </c>
      <c r="M110" s="242"/>
      <c r="N110" s="116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620</v>
      </c>
      <c r="B111" s="5" t="s">
        <v>300</v>
      </c>
      <c r="C111" s="5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116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621</v>
      </c>
      <c r="B112" s="5" t="s">
        <v>300</v>
      </c>
      <c r="C112" s="5"/>
      <c r="D112" s="242"/>
      <c r="E112" s="242"/>
      <c r="F112" s="242"/>
      <c r="G112" s="242"/>
      <c r="H112" s="242"/>
      <c r="I112" s="242"/>
      <c r="J112" s="242"/>
      <c r="K112" s="242"/>
      <c r="L112" s="242">
        <v>60</v>
      </c>
      <c r="M112" s="242"/>
      <c r="N112" s="116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622</v>
      </c>
      <c r="B113" s="5" t="s">
        <v>300</v>
      </c>
      <c r="C113" s="5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116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623</v>
      </c>
      <c r="B114" s="5" t="s">
        <v>300</v>
      </c>
      <c r="C114" s="5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116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624</v>
      </c>
      <c r="B115" s="5" t="s">
        <v>300</v>
      </c>
      <c r="C115" s="5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116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625</v>
      </c>
      <c r="B116" s="5" t="s">
        <v>300</v>
      </c>
      <c r="C116" s="5"/>
      <c r="D116" s="242"/>
      <c r="E116" s="242"/>
      <c r="F116" s="242"/>
      <c r="G116" s="242"/>
      <c r="H116" s="242"/>
      <c r="I116" s="242"/>
      <c r="J116" s="242"/>
      <c r="K116" s="242"/>
      <c r="L116" s="242">
        <v>224</v>
      </c>
      <c r="M116" s="242"/>
      <c r="N116" s="116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626</v>
      </c>
      <c r="B117" s="5" t="s">
        <v>300</v>
      </c>
      <c r="C117" s="5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116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627</v>
      </c>
      <c r="B118" s="5" t="s">
        <v>300</v>
      </c>
      <c r="C118" s="5"/>
      <c r="D118" s="242"/>
      <c r="E118" s="242"/>
      <c r="F118" s="242"/>
      <c r="G118" s="242"/>
      <c r="H118" s="242"/>
      <c r="I118" s="242"/>
      <c r="J118" s="242"/>
      <c r="K118" s="242"/>
      <c r="L118" s="242">
        <v>1350</v>
      </c>
      <c r="M118" s="242"/>
      <c r="N118" s="116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628</v>
      </c>
      <c r="B119" s="5" t="s">
        <v>300</v>
      </c>
      <c r="C119" s="5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116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6" customFormat="1" ht="15" customHeight="1">
      <c r="A120" s="13" t="s">
        <v>629</v>
      </c>
      <c r="B120" s="16" t="s">
        <v>300</v>
      </c>
      <c r="C120" s="128"/>
      <c r="D120" s="243"/>
      <c r="E120" s="243"/>
      <c r="F120" s="243"/>
      <c r="G120" s="243"/>
      <c r="H120" s="243"/>
      <c r="I120" s="243"/>
      <c r="J120" s="243">
        <f>SUM(J108:J119)</f>
        <v>0</v>
      </c>
      <c r="K120" s="243">
        <f>SUM(K108:K119)</f>
        <v>0</v>
      </c>
      <c r="L120" s="243">
        <f>SUM(L108:L119)</f>
        <v>5594</v>
      </c>
      <c r="M120" s="243">
        <f>SUM(M108:M119)</f>
        <v>0</v>
      </c>
      <c r="N120" s="116">
        <f t="shared" si="13"/>
        <v>5594</v>
      </c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</row>
    <row r="121" spans="1:24" s="138" customFormat="1" ht="15.75">
      <c r="A121" s="21" t="s">
        <v>630</v>
      </c>
      <c r="B121" s="127" t="s">
        <v>301</v>
      </c>
      <c r="C121" s="127"/>
      <c r="D121" s="244"/>
      <c r="E121" s="244"/>
      <c r="F121" s="244"/>
      <c r="G121" s="244"/>
      <c r="H121" s="244">
        <f aca="true" t="shared" si="14" ref="H121:M121">H120+H107+H104+H97+H95+H88+H84+H67</f>
        <v>0</v>
      </c>
      <c r="I121" s="244">
        <f t="shared" si="14"/>
        <v>0</v>
      </c>
      <c r="J121" s="244">
        <f t="shared" si="14"/>
        <v>0</v>
      </c>
      <c r="K121" s="244">
        <f t="shared" si="14"/>
        <v>0</v>
      </c>
      <c r="L121" s="244">
        <f t="shared" si="14"/>
        <v>5694</v>
      </c>
      <c r="M121" s="244">
        <f t="shared" si="14"/>
        <v>0</v>
      </c>
      <c r="N121" s="136">
        <f aca="true" t="shared" si="15" ref="N121:N152">SUM(D121:M121)</f>
        <v>5694</v>
      </c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</row>
    <row r="122" spans="1:24" s="126" customFormat="1" ht="15">
      <c r="A122" s="13" t="s">
        <v>631</v>
      </c>
      <c r="B122" s="128" t="s">
        <v>302</v>
      </c>
      <c r="C122" s="128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116">
        <f t="shared" si="15"/>
        <v>0</v>
      </c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</row>
    <row r="123" spans="1:24" ht="15">
      <c r="A123" s="22" t="s">
        <v>303</v>
      </c>
      <c r="B123" s="7" t="s">
        <v>302</v>
      </c>
      <c r="C123" s="5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116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6" customFormat="1" ht="15">
      <c r="A124" s="13" t="s">
        <v>304</v>
      </c>
      <c r="B124" s="128" t="s">
        <v>305</v>
      </c>
      <c r="C124" s="128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116">
        <f t="shared" si="15"/>
        <v>0</v>
      </c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</row>
    <row r="125" spans="1:24" s="126" customFormat="1" ht="15">
      <c r="A125" s="13" t="s">
        <v>306</v>
      </c>
      <c r="B125" s="128" t="s">
        <v>307</v>
      </c>
      <c r="C125" s="128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116">
        <f t="shared" si="15"/>
        <v>0</v>
      </c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</row>
    <row r="126" spans="1:24" ht="15">
      <c r="A126" s="15" t="s">
        <v>30</v>
      </c>
      <c r="B126" s="5" t="s">
        <v>308</v>
      </c>
      <c r="C126" s="5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116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31</v>
      </c>
      <c r="B127" s="5" t="s">
        <v>308</v>
      </c>
      <c r="C127" s="5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116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32</v>
      </c>
      <c r="B128" s="5" t="s">
        <v>308</v>
      </c>
      <c r="C128" s="5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116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33</v>
      </c>
      <c r="B129" s="5" t="s">
        <v>308</v>
      </c>
      <c r="C129" s="5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116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34</v>
      </c>
      <c r="B130" s="5" t="s">
        <v>308</v>
      </c>
      <c r="C130" s="5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116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35</v>
      </c>
      <c r="B131" s="5" t="s">
        <v>308</v>
      </c>
      <c r="C131" s="5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116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36</v>
      </c>
      <c r="B132" s="5" t="s">
        <v>308</v>
      </c>
      <c r="C132" s="5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116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37</v>
      </c>
      <c r="B133" s="5" t="s">
        <v>308</v>
      </c>
      <c r="C133" s="5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116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38</v>
      </c>
      <c r="B134" s="5" t="s">
        <v>308</v>
      </c>
      <c r="C134" s="5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116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39</v>
      </c>
      <c r="B135" s="5" t="s">
        <v>308</v>
      </c>
      <c r="C135" s="5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116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6" customFormat="1" ht="15">
      <c r="A136" s="13" t="s">
        <v>632</v>
      </c>
      <c r="B136" s="128" t="s">
        <v>308</v>
      </c>
      <c r="C136" s="128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116">
        <f t="shared" si="15"/>
        <v>0</v>
      </c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</row>
    <row r="137" spans="1:24" ht="15">
      <c r="A137" s="15" t="s">
        <v>30</v>
      </c>
      <c r="B137" s="5" t="s">
        <v>309</v>
      </c>
      <c r="C137" s="5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116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31</v>
      </c>
      <c r="B138" s="5" t="s">
        <v>309</v>
      </c>
      <c r="C138" s="5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116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32</v>
      </c>
      <c r="B139" s="5" t="s">
        <v>309</v>
      </c>
      <c r="C139" s="5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116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33</v>
      </c>
      <c r="B140" s="5" t="s">
        <v>309</v>
      </c>
      <c r="C140" s="5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116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34</v>
      </c>
      <c r="B141" s="5" t="s">
        <v>309</v>
      </c>
      <c r="C141" s="5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116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35</v>
      </c>
      <c r="B142" s="5" t="s">
        <v>309</v>
      </c>
      <c r="C142" s="5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116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36</v>
      </c>
      <c r="B143" s="5" t="s">
        <v>309</v>
      </c>
      <c r="C143" s="5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116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37</v>
      </c>
      <c r="B144" s="5" t="s">
        <v>309</v>
      </c>
      <c r="C144" s="5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116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38</v>
      </c>
      <c r="B145" s="5" t="s">
        <v>309</v>
      </c>
      <c r="C145" s="5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116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39</v>
      </c>
      <c r="B146" s="5" t="s">
        <v>309</v>
      </c>
      <c r="C146" s="5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116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6" customFormat="1" ht="15">
      <c r="A147" s="13" t="s">
        <v>633</v>
      </c>
      <c r="B147" s="128" t="s">
        <v>309</v>
      </c>
      <c r="C147" s="128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116">
        <f t="shared" si="15"/>
        <v>0</v>
      </c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</row>
    <row r="148" spans="1:24" ht="15">
      <c r="A148" s="15" t="s">
        <v>30</v>
      </c>
      <c r="B148" s="5" t="s">
        <v>310</v>
      </c>
      <c r="C148" s="5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116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31</v>
      </c>
      <c r="B149" s="5" t="s">
        <v>310</v>
      </c>
      <c r="C149" s="5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116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32</v>
      </c>
      <c r="B150" s="5" t="s">
        <v>310</v>
      </c>
      <c r="C150" s="5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116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33</v>
      </c>
      <c r="B151" s="5" t="s">
        <v>310</v>
      </c>
      <c r="C151" s="5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116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34</v>
      </c>
      <c r="B152" s="5" t="s">
        <v>310</v>
      </c>
      <c r="C152" s="5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116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35</v>
      </c>
      <c r="B153" s="5" t="s">
        <v>310</v>
      </c>
      <c r="C153" s="5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116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36</v>
      </c>
      <c r="B154" s="5" t="s">
        <v>310</v>
      </c>
      <c r="C154" s="5"/>
      <c r="D154" s="242">
        <v>15731</v>
      </c>
      <c r="E154" s="242"/>
      <c r="F154" s="242"/>
      <c r="G154" s="242"/>
      <c r="H154" s="242"/>
      <c r="I154" s="242"/>
      <c r="J154" s="242"/>
      <c r="K154" s="242"/>
      <c r="L154" s="242"/>
      <c r="M154" s="242"/>
      <c r="N154" s="116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36" t="s">
        <v>187</v>
      </c>
      <c r="B155" s="5" t="s">
        <v>310</v>
      </c>
      <c r="C155" s="5"/>
      <c r="D155" s="245">
        <v>59631</v>
      </c>
      <c r="E155" s="242"/>
      <c r="F155" s="242"/>
      <c r="G155" s="242"/>
      <c r="H155" s="242"/>
      <c r="I155" s="242"/>
      <c r="J155" s="242"/>
      <c r="K155" s="242"/>
      <c r="L155" s="242"/>
      <c r="M155" s="242"/>
      <c r="N155" s="116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38</v>
      </c>
      <c r="B156" s="5" t="s">
        <v>310</v>
      </c>
      <c r="C156" s="5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116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39</v>
      </c>
      <c r="B157" s="5" t="s">
        <v>310</v>
      </c>
      <c r="C157" s="5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116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6" customFormat="1" ht="15">
      <c r="A158" s="13" t="s">
        <v>634</v>
      </c>
      <c r="B158" s="128" t="s">
        <v>310</v>
      </c>
      <c r="C158" s="128"/>
      <c r="D158" s="243">
        <f aca="true" t="shared" si="17" ref="D158:M158">SUM(D148:D157)</f>
        <v>75362</v>
      </c>
      <c r="E158" s="243">
        <f t="shared" si="17"/>
        <v>0</v>
      </c>
      <c r="F158" s="243">
        <f t="shared" si="17"/>
        <v>0</v>
      </c>
      <c r="G158" s="243">
        <f t="shared" si="17"/>
        <v>0</v>
      </c>
      <c r="H158" s="243">
        <f t="shared" si="17"/>
        <v>0</v>
      </c>
      <c r="I158" s="243">
        <f t="shared" si="17"/>
        <v>0</v>
      </c>
      <c r="J158" s="243">
        <f t="shared" si="17"/>
        <v>0</v>
      </c>
      <c r="K158" s="243">
        <f t="shared" si="17"/>
        <v>0</v>
      </c>
      <c r="L158" s="243">
        <f t="shared" si="17"/>
        <v>0</v>
      </c>
      <c r="M158" s="243">
        <f t="shared" si="17"/>
        <v>0</v>
      </c>
      <c r="N158" s="116">
        <f t="shared" si="16"/>
        <v>75362</v>
      </c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</row>
    <row r="159" spans="1:24" s="126" customFormat="1" ht="15">
      <c r="A159" s="13" t="s">
        <v>635</v>
      </c>
      <c r="B159" s="128" t="s">
        <v>311</v>
      </c>
      <c r="C159" s="128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116">
        <f t="shared" si="16"/>
        <v>0</v>
      </c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</row>
    <row r="160" spans="1:24" ht="15">
      <c r="A160" s="22" t="s">
        <v>312</v>
      </c>
      <c r="B160" s="7" t="s">
        <v>311</v>
      </c>
      <c r="C160" s="5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116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40</v>
      </c>
      <c r="B161" s="4" t="s">
        <v>313</v>
      </c>
      <c r="C161" s="4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116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41</v>
      </c>
      <c r="B162" s="4" t="s">
        <v>313</v>
      </c>
      <c r="C162" s="4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116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42</v>
      </c>
      <c r="B163" s="4" t="s">
        <v>313</v>
      </c>
      <c r="C163" s="4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116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43</v>
      </c>
      <c r="B164" s="4" t="s">
        <v>313</v>
      </c>
      <c r="C164" s="4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116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44</v>
      </c>
      <c r="B165" s="4" t="s">
        <v>313</v>
      </c>
      <c r="C165" s="4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116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45</v>
      </c>
      <c r="B166" s="4" t="s">
        <v>313</v>
      </c>
      <c r="C166" s="4"/>
      <c r="D166" s="242">
        <v>6000</v>
      </c>
      <c r="E166" s="242"/>
      <c r="F166" s="242"/>
      <c r="G166" s="242"/>
      <c r="H166" s="242"/>
      <c r="I166" s="242"/>
      <c r="J166" s="242"/>
      <c r="K166" s="242"/>
      <c r="L166" s="242"/>
      <c r="M166" s="242"/>
      <c r="N166" s="116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46</v>
      </c>
      <c r="B167" s="4" t="s">
        <v>313</v>
      </c>
      <c r="C167" s="4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116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47</v>
      </c>
      <c r="B168" s="4" t="s">
        <v>313</v>
      </c>
      <c r="C168" s="4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116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48</v>
      </c>
      <c r="B169" s="4" t="s">
        <v>313</v>
      </c>
      <c r="C169" s="4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116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49</v>
      </c>
      <c r="B170" s="4" t="s">
        <v>313</v>
      </c>
      <c r="C170" s="4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116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6" customFormat="1" ht="15">
      <c r="A171" s="13" t="s">
        <v>636</v>
      </c>
      <c r="B171" s="128" t="s">
        <v>313</v>
      </c>
      <c r="C171" s="130"/>
      <c r="D171" s="243">
        <f>SUM(D161:D170)</f>
        <v>6000</v>
      </c>
      <c r="E171" s="243"/>
      <c r="F171" s="243"/>
      <c r="G171" s="243"/>
      <c r="H171" s="243"/>
      <c r="I171" s="243"/>
      <c r="J171" s="243"/>
      <c r="K171" s="243"/>
      <c r="L171" s="243"/>
      <c r="M171" s="243"/>
      <c r="N171" s="116">
        <f>SUM(N161:N170)</f>
        <v>6000</v>
      </c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</row>
    <row r="172" spans="1:24" s="126" customFormat="1" ht="15">
      <c r="A172" s="13" t="s">
        <v>314</v>
      </c>
      <c r="B172" s="128" t="s">
        <v>315</v>
      </c>
      <c r="C172" s="128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116">
        <f aca="true" t="shared" si="18" ref="N172:N203">SUM(D172:M172)</f>
        <v>0</v>
      </c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</row>
    <row r="173" spans="1:24" s="126" customFormat="1" ht="15">
      <c r="A173" s="13" t="s">
        <v>316</v>
      </c>
      <c r="B173" s="128" t="s">
        <v>317</v>
      </c>
      <c r="C173" s="128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116">
        <f t="shared" si="18"/>
        <v>0</v>
      </c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</row>
    <row r="174" spans="1:24" ht="15">
      <c r="A174" s="15" t="s">
        <v>40</v>
      </c>
      <c r="B174" s="4" t="s">
        <v>318</v>
      </c>
      <c r="C174" s="4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116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41</v>
      </c>
      <c r="B175" s="4" t="s">
        <v>318</v>
      </c>
      <c r="C175" s="4"/>
      <c r="D175" s="242">
        <v>18900</v>
      </c>
      <c r="E175" s="242"/>
      <c r="F175" s="242"/>
      <c r="G175" s="242"/>
      <c r="H175" s="242"/>
      <c r="I175" s="242"/>
      <c r="J175" s="242"/>
      <c r="K175" s="242"/>
      <c r="L175" s="242"/>
      <c r="M175" s="242"/>
      <c r="N175" s="116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42</v>
      </c>
      <c r="B176" s="4" t="s">
        <v>318</v>
      </c>
      <c r="C176" s="4"/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116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43</v>
      </c>
      <c r="B177" s="4" t="s">
        <v>318</v>
      </c>
      <c r="C177" s="4"/>
      <c r="D177" s="242">
        <v>600</v>
      </c>
      <c r="E177" s="242"/>
      <c r="F177" s="242"/>
      <c r="G177" s="242"/>
      <c r="H177" s="242"/>
      <c r="I177" s="242"/>
      <c r="J177" s="242"/>
      <c r="K177" s="242"/>
      <c r="L177" s="242"/>
      <c r="M177" s="242"/>
      <c r="N177" s="116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44</v>
      </c>
      <c r="B178" s="4" t="s">
        <v>318</v>
      </c>
      <c r="C178" s="4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116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38" t="s">
        <v>106</v>
      </c>
      <c r="B179" s="4" t="s">
        <v>318</v>
      </c>
      <c r="C179" s="4"/>
      <c r="D179" s="242">
        <v>10000</v>
      </c>
      <c r="E179" s="242"/>
      <c r="F179" s="242"/>
      <c r="G179" s="242"/>
      <c r="H179" s="242"/>
      <c r="I179" s="242"/>
      <c r="J179" s="242"/>
      <c r="K179" s="242"/>
      <c r="L179" s="242"/>
      <c r="M179" s="242"/>
      <c r="N179" s="116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46</v>
      </c>
      <c r="B180" s="4" t="s">
        <v>318</v>
      </c>
      <c r="C180" s="4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116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50</v>
      </c>
      <c r="B181" s="4" t="s">
        <v>318</v>
      </c>
      <c r="C181" s="4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116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48</v>
      </c>
      <c r="B182" s="4" t="s">
        <v>318</v>
      </c>
      <c r="C182" s="4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116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49</v>
      </c>
      <c r="B183" s="4" t="s">
        <v>318</v>
      </c>
      <c r="C183" s="4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116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6" customFormat="1" ht="15">
      <c r="A184" s="18" t="s">
        <v>637</v>
      </c>
      <c r="B184" s="128" t="s">
        <v>318</v>
      </c>
      <c r="C184" s="130"/>
      <c r="D184" s="243">
        <f>SUM(D174:D183)</f>
        <v>29500</v>
      </c>
      <c r="E184" s="243">
        <f aca="true" t="shared" si="19" ref="E184:M184">SUM(E174:E183)</f>
        <v>0</v>
      </c>
      <c r="F184" s="243">
        <f t="shared" si="19"/>
        <v>0</v>
      </c>
      <c r="G184" s="243">
        <f t="shared" si="19"/>
        <v>0</v>
      </c>
      <c r="H184" s="243">
        <f t="shared" si="19"/>
        <v>0</v>
      </c>
      <c r="I184" s="243">
        <f t="shared" si="19"/>
        <v>0</v>
      </c>
      <c r="J184" s="243">
        <f t="shared" si="19"/>
        <v>0</v>
      </c>
      <c r="K184" s="243">
        <f t="shared" si="19"/>
        <v>0</v>
      </c>
      <c r="L184" s="243">
        <f t="shared" si="19"/>
        <v>0</v>
      </c>
      <c r="M184" s="243">
        <f t="shared" si="19"/>
        <v>0</v>
      </c>
      <c r="N184" s="116">
        <f t="shared" si="18"/>
        <v>29500</v>
      </c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</row>
    <row r="185" spans="1:24" s="126" customFormat="1" ht="15">
      <c r="A185" s="18" t="s">
        <v>80</v>
      </c>
      <c r="B185" s="128" t="s">
        <v>319</v>
      </c>
      <c r="C185" s="130"/>
      <c r="D185" s="246">
        <v>14479</v>
      </c>
      <c r="E185" s="243"/>
      <c r="F185" s="243"/>
      <c r="G185" s="243"/>
      <c r="H185" s="243"/>
      <c r="I185" s="243"/>
      <c r="J185" s="243"/>
      <c r="K185" s="243"/>
      <c r="L185" s="243"/>
      <c r="M185" s="243"/>
      <c r="N185" s="116">
        <f t="shared" si="18"/>
        <v>14479</v>
      </c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</row>
    <row r="186" spans="1:24" s="126" customFormat="1" ht="15">
      <c r="A186" s="18" t="s">
        <v>81</v>
      </c>
      <c r="B186" s="128" t="s">
        <v>319</v>
      </c>
      <c r="C186" s="128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116">
        <f t="shared" si="18"/>
        <v>0</v>
      </c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</row>
    <row r="187" spans="1:24" s="138" customFormat="1" ht="15.75">
      <c r="A187" s="21" t="s">
        <v>638</v>
      </c>
      <c r="B187" s="127" t="s">
        <v>320</v>
      </c>
      <c r="C187" s="127"/>
      <c r="D187" s="244">
        <f>D186+D185+D184+D173+D172+D171+D159+D158+D147+D136+D125+D124+D122</f>
        <v>125341</v>
      </c>
      <c r="E187" s="244">
        <f aca="true" t="shared" si="20" ref="E187:M187">E186+E185+E184+E173+E172+E171+E159+E158+E147+E136+E125+E124+E122</f>
        <v>0</v>
      </c>
      <c r="F187" s="244">
        <f t="shared" si="20"/>
        <v>0</v>
      </c>
      <c r="G187" s="244">
        <f t="shared" si="20"/>
        <v>0</v>
      </c>
      <c r="H187" s="244">
        <f t="shared" si="20"/>
        <v>0</v>
      </c>
      <c r="I187" s="244">
        <f t="shared" si="20"/>
        <v>0</v>
      </c>
      <c r="J187" s="244">
        <f t="shared" si="20"/>
        <v>0</v>
      </c>
      <c r="K187" s="244">
        <f t="shared" si="20"/>
        <v>0</v>
      </c>
      <c r="L187" s="244">
        <f t="shared" si="20"/>
        <v>0</v>
      </c>
      <c r="M187" s="244">
        <f t="shared" si="20"/>
        <v>0</v>
      </c>
      <c r="N187" s="136">
        <f t="shared" si="18"/>
        <v>125341</v>
      </c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</row>
    <row r="188" spans="1:24" ht="15">
      <c r="A188" s="15" t="s">
        <v>321</v>
      </c>
      <c r="B188" s="5" t="s">
        <v>322</v>
      </c>
      <c r="C188" s="5"/>
      <c r="D188" s="242">
        <v>13307</v>
      </c>
      <c r="E188" s="242"/>
      <c r="F188" s="242"/>
      <c r="G188" s="242"/>
      <c r="H188" s="242"/>
      <c r="I188" s="242"/>
      <c r="J188" s="242"/>
      <c r="K188" s="242"/>
      <c r="L188" s="242"/>
      <c r="M188" s="242"/>
      <c r="N188" s="165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639</v>
      </c>
      <c r="B189" s="5" t="s">
        <v>323</v>
      </c>
      <c r="C189" s="5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165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324</v>
      </c>
      <c r="B190" s="7" t="s">
        <v>323</v>
      </c>
      <c r="C190" s="5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165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325</v>
      </c>
      <c r="B191" s="5" t="s">
        <v>326</v>
      </c>
      <c r="C191" s="5"/>
      <c r="D191" s="242">
        <v>1575</v>
      </c>
      <c r="E191" s="242"/>
      <c r="F191" s="242"/>
      <c r="G191" s="242"/>
      <c r="H191" s="242"/>
      <c r="I191" s="242"/>
      <c r="J191" s="242"/>
      <c r="K191" s="242"/>
      <c r="L191" s="242"/>
      <c r="M191" s="242"/>
      <c r="N191" s="165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327</v>
      </c>
      <c r="B192" s="5" t="s">
        <v>328</v>
      </c>
      <c r="C192" s="5"/>
      <c r="D192" s="242">
        <v>57559</v>
      </c>
      <c r="E192" s="242"/>
      <c r="F192" s="242"/>
      <c r="G192" s="242"/>
      <c r="H192" s="242"/>
      <c r="I192" s="242"/>
      <c r="J192" s="242"/>
      <c r="K192" s="242"/>
      <c r="L192" s="242"/>
      <c r="M192" s="242"/>
      <c r="N192" s="165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329</v>
      </c>
      <c r="B193" s="5" t="s">
        <v>330</v>
      </c>
      <c r="C193" s="5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165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331</v>
      </c>
      <c r="B194" s="5" t="s">
        <v>332</v>
      </c>
      <c r="C194" s="5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165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333</v>
      </c>
      <c r="B195" s="5" t="s">
        <v>334</v>
      </c>
      <c r="C195" s="5"/>
      <c r="D195" s="242">
        <v>19559</v>
      </c>
      <c r="E195" s="242"/>
      <c r="F195" s="242"/>
      <c r="G195" s="242"/>
      <c r="H195" s="242"/>
      <c r="I195" s="242"/>
      <c r="J195" s="242"/>
      <c r="K195" s="242"/>
      <c r="L195" s="242"/>
      <c r="M195" s="242"/>
      <c r="N195" s="165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8" customFormat="1" ht="15.75">
      <c r="A196" s="24" t="s">
        <v>640</v>
      </c>
      <c r="B196" s="127" t="s">
        <v>335</v>
      </c>
      <c r="C196" s="127"/>
      <c r="D196" s="244">
        <f aca="true" t="shared" si="21" ref="D196:M196">D195+D194+D193+D192+D191+D189+D188</f>
        <v>92000</v>
      </c>
      <c r="E196" s="244">
        <f t="shared" si="21"/>
        <v>0</v>
      </c>
      <c r="F196" s="244">
        <f t="shared" si="21"/>
        <v>0</v>
      </c>
      <c r="G196" s="244">
        <f t="shared" si="21"/>
        <v>0</v>
      </c>
      <c r="H196" s="244">
        <f t="shared" si="21"/>
        <v>0</v>
      </c>
      <c r="I196" s="244">
        <f t="shared" si="21"/>
        <v>0</v>
      </c>
      <c r="J196" s="244">
        <f t="shared" si="21"/>
        <v>0</v>
      </c>
      <c r="K196" s="244">
        <f t="shared" si="21"/>
        <v>0</v>
      </c>
      <c r="L196" s="244">
        <f t="shared" si="21"/>
        <v>0</v>
      </c>
      <c r="M196" s="244">
        <f t="shared" si="21"/>
        <v>0</v>
      </c>
      <c r="N196" s="136">
        <f t="shared" si="18"/>
        <v>92000</v>
      </c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</row>
    <row r="197" spans="1:24" ht="15">
      <c r="A197" s="15" t="s">
        <v>336</v>
      </c>
      <c r="B197" s="5" t="s">
        <v>337</v>
      </c>
      <c r="C197" s="5"/>
      <c r="D197" s="242">
        <v>1102</v>
      </c>
      <c r="E197" s="242"/>
      <c r="F197" s="242"/>
      <c r="G197" s="242"/>
      <c r="H197" s="242"/>
      <c r="I197" s="242"/>
      <c r="J197" s="242"/>
      <c r="K197" s="242"/>
      <c r="L197" s="242"/>
      <c r="M197" s="242"/>
      <c r="N197" s="165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338</v>
      </c>
      <c r="B198" s="5" t="s">
        <v>339</v>
      </c>
      <c r="C198" s="5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165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340</v>
      </c>
      <c r="B199" s="5" t="s">
        <v>341</v>
      </c>
      <c r="C199" s="5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165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342</v>
      </c>
      <c r="B200" s="5" t="s">
        <v>343</v>
      </c>
      <c r="C200" s="5"/>
      <c r="D200" s="242">
        <v>298</v>
      </c>
      <c r="E200" s="242"/>
      <c r="F200" s="242"/>
      <c r="G200" s="242"/>
      <c r="H200" s="242"/>
      <c r="I200" s="242"/>
      <c r="J200" s="242"/>
      <c r="K200" s="242"/>
      <c r="L200" s="242"/>
      <c r="M200" s="242"/>
      <c r="N200" s="165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8" customFormat="1" ht="15.75">
      <c r="A201" s="24" t="s">
        <v>641</v>
      </c>
      <c r="B201" s="127" t="s">
        <v>344</v>
      </c>
      <c r="C201" s="127"/>
      <c r="D201" s="244">
        <f aca="true" t="shared" si="22" ref="D201:M201">SUM(D197:D200)</f>
        <v>1400</v>
      </c>
      <c r="E201" s="244">
        <f t="shared" si="22"/>
        <v>0</v>
      </c>
      <c r="F201" s="244">
        <f t="shared" si="22"/>
        <v>0</v>
      </c>
      <c r="G201" s="244">
        <f t="shared" si="22"/>
        <v>0</v>
      </c>
      <c r="H201" s="244">
        <f t="shared" si="22"/>
        <v>0</v>
      </c>
      <c r="I201" s="244">
        <f t="shared" si="22"/>
        <v>0</v>
      </c>
      <c r="J201" s="244">
        <f t="shared" si="22"/>
        <v>0</v>
      </c>
      <c r="K201" s="244">
        <f t="shared" si="22"/>
        <v>0</v>
      </c>
      <c r="L201" s="244">
        <f t="shared" si="22"/>
        <v>0</v>
      </c>
      <c r="M201" s="244">
        <f t="shared" si="22"/>
        <v>0</v>
      </c>
      <c r="N201" s="136">
        <f t="shared" si="18"/>
        <v>1400</v>
      </c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</row>
    <row r="202" spans="1:24" s="126" customFormat="1" ht="15">
      <c r="A202" s="13" t="s">
        <v>345</v>
      </c>
      <c r="B202" s="128" t="s">
        <v>346</v>
      </c>
      <c r="C202" s="128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165">
        <f t="shared" si="18"/>
        <v>0</v>
      </c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</row>
    <row r="203" spans="1:24" ht="15">
      <c r="A203" s="15" t="s">
        <v>30</v>
      </c>
      <c r="B203" s="5" t="s">
        <v>347</v>
      </c>
      <c r="C203" s="5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165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31</v>
      </c>
      <c r="B204" s="5" t="s">
        <v>347</v>
      </c>
      <c r="C204" s="5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165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32</v>
      </c>
      <c r="B205" s="5" t="s">
        <v>347</v>
      </c>
      <c r="C205" s="5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165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33</v>
      </c>
      <c r="B206" s="5" t="s">
        <v>347</v>
      </c>
      <c r="C206" s="5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165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34</v>
      </c>
      <c r="B207" s="5" t="s">
        <v>347</v>
      </c>
      <c r="C207" s="5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165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35</v>
      </c>
      <c r="B208" s="5" t="s">
        <v>347</v>
      </c>
      <c r="C208" s="5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165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36</v>
      </c>
      <c r="B209" s="5" t="s">
        <v>347</v>
      </c>
      <c r="C209" s="5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165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37</v>
      </c>
      <c r="B210" s="5" t="s">
        <v>347</v>
      </c>
      <c r="C210" s="5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165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38</v>
      </c>
      <c r="B211" s="5" t="s">
        <v>347</v>
      </c>
      <c r="C211" s="5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165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39</v>
      </c>
      <c r="B212" s="5" t="s">
        <v>347</v>
      </c>
      <c r="C212" s="5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165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6" customFormat="1" ht="15">
      <c r="A213" s="13" t="s">
        <v>648</v>
      </c>
      <c r="B213" s="128" t="s">
        <v>347</v>
      </c>
      <c r="C213" s="128"/>
      <c r="D213" s="243">
        <f>SUM(D203:D212)</f>
        <v>0</v>
      </c>
      <c r="E213" s="243"/>
      <c r="F213" s="243"/>
      <c r="G213" s="243"/>
      <c r="H213" s="243"/>
      <c r="I213" s="243"/>
      <c r="J213" s="243"/>
      <c r="K213" s="243"/>
      <c r="L213" s="243"/>
      <c r="M213" s="243"/>
      <c r="N213" s="165">
        <f t="shared" si="23"/>
        <v>0</v>
      </c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</row>
    <row r="214" spans="1:24" ht="15">
      <c r="A214" s="15" t="s">
        <v>30</v>
      </c>
      <c r="B214" s="5" t="s">
        <v>348</v>
      </c>
      <c r="C214" s="5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165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31</v>
      </c>
      <c r="B215" s="5" t="s">
        <v>348</v>
      </c>
      <c r="C215" s="5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165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32</v>
      </c>
      <c r="B216" s="5" t="s">
        <v>348</v>
      </c>
      <c r="C216" s="5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165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33</v>
      </c>
      <c r="B217" s="5" t="s">
        <v>348</v>
      </c>
      <c r="C217" s="5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165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34</v>
      </c>
      <c r="B218" s="5" t="s">
        <v>348</v>
      </c>
      <c r="C218" s="5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165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35</v>
      </c>
      <c r="B219" s="5" t="s">
        <v>348</v>
      </c>
      <c r="C219" s="5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165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36</v>
      </c>
      <c r="B220" s="5" t="s">
        <v>348</v>
      </c>
      <c r="C220" s="5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165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37</v>
      </c>
      <c r="B221" s="5" t="s">
        <v>348</v>
      </c>
      <c r="C221" s="5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165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38</v>
      </c>
      <c r="B222" s="5" t="s">
        <v>348</v>
      </c>
      <c r="C222" s="5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165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39</v>
      </c>
      <c r="B223" s="5" t="s">
        <v>348</v>
      </c>
      <c r="C223" s="5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165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6" customFormat="1" ht="15">
      <c r="A224" s="13" t="s">
        <v>647</v>
      </c>
      <c r="B224" s="128" t="s">
        <v>348</v>
      </c>
      <c r="C224" s="128"/>
      <c r="D224" s="243">
        <f>SUM(D214:D223)</f>
        <v>0</v>
      </c>
      <c r="E224" s="243"/>
      <c r="F224" s="243"/>
      <c r="G224" s="243"/>
      <c r="H224" s="243"/>
      <c r="I224" s="243"/>
      <c r="J224" s="243"/>
      <c r="K224" s="243"/>
      <c r="L224" s="243"/>
      <c r="M224" s="243"/>
      <c r="N224" s="165">
        <f t="shared" si="23"/>
        <v>0</v>
      </c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</row>
    <row r="225" spans="1:24" ht="15">
      <c r="A225" s="15" t="s">
        <v>30</v>
      </c>
      <c r="B225" s="5" t="s">
        <v>349</v>
      </c>
      <c r="C225" s="5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165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31</v>
      </c>
      <c r="B226" s="5" t="s">
        <v>349</v>
      </c>
      <c r="C226" s="5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165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32</v>
      </c>
      <c r="B227" s="5" t="s">
        <v>349</v>
      </c>
      <c r="C227" s="5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165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33</v>
      </c>
      <c r="B228" s="5" t="s">
        <v>349</v>
      </c>
      <c r="C228" s="5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165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34</v>
      </c>
      <c r="B229" s="5" t="s">
        <v>349</v>
      </c>
      <c r="C229" s="5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165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35</v>
      </c>
      <c r="B230" s="5" t="s">
        <v>349</v>
      </c>
      <c r="C230" s="5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165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36</v>
      </c>
      <c r="B231" s="5" t="s">
        <v>349</v>
      </c>
      <c r="C231" s="5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165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37</v>
      </c>
      <c r="B232" s="5" t="s">
        <v>349</v>
      </c>
      <c r="C232" s="5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165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38</v>
      </c>
      <c r="B233" s="5" t="s">
        <v>349</v>
      </c>
      <c r="C233" s="5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165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39</v>
      </c>
      <c r="B234" s="5" t="s">
        <v>349</v>
      </c>
      <c r="C234" s="5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165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6" customFormat="1" ht="15">
      <c r="A235" s="13" t="s">
        <v>646</v>
      </c>
      <c r="B235" s="128" t="s">
        <v>349</v>
      </c>
      <c r="C235" s="128"/>
      <c r="D235" s="243">
        <f>SUM(D225:D234)</f>
        <v>0</v>
      </c>
      <c r="E235" s="243"/>
      <c r="F235" s="243"/>
      <c r="G235" s="243"/>
      <c r="H235" s="243"/>
      <c r="I235" s="243"/>
      <c r="J235" s="243"/>
      <c r="K235" s="243"/>
      <c r="L235" s="243"/>
      <c r="M235" s="243"/>
      <c r="N235" s="165">
        <f t="shared" si="23"/>
        <v>0</v>
      </c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</row>
    <row r="236" spans="1:24" s="126" customFormat="1" ht="15">
      <c r="A236" s="13" t="s">
        <v>645</v>
      </c>
      <c r="B236" s="128" t="s">
        <v>350</v>
      </c>
      <c r="C236" s="128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165">
        <f aca="true" t="shared" si="24" ref="N236:N267">SUM(D236:M236)</f>
        <v>0</v>
      </c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</row>
    <row r="237" spans="1:24" ht="15">
      <c r="A237" s="23" t="s">
        <v>312</v>
      </c>
      <c r="B237" s="7" t="s">
        <v>350</v>
      </c>
      <c r="C237" s="5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165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40</v>
      </c>
      <c r="B238" s="4" t="s">
        <v>351</v>
      </c>
      <c r="C238" s="4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165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41</v>
      </c>
      <c r="B239" s="5" t="s">
        <v>351</v>
      </c>
      <c r="C239" s="5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165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42</v>
      </c>
      <c r="B240" s="4" t="s">
        <v>351</v>
      </c>
      <c r="C240" s="4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165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43</v>
      </c>
      <c r="B241" s="5" t="s">
        <v>351</v>
      </c>
      <c r="C241" s="5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165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44</v>
      </c>
      <c r="B242" s="4" t="s">
        <v>351</v>
      </c>
      <c r="C242" s="4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165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45</v>
      </c>
      <c r="B243" s="5" t="s">
        <v>351</v>
      </c>
      <c r="C243" s="5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165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46</v>
      </c>
      <c r="B244" s="4" t="s">
        <v>351</v>
      </c>
      <c r="C244" s="4"/>
      <c r="D244" s="242"/>
      <c r="E244" s="242"/>
      <c r="F244" s="242"/>
      <c r="G244" s="242"/>
      <c r="H244" s="242"/>
      <c r="I244" s="242"/>
      <c r="J244" s="242"/>
      <c r="K244" s="242"/>
      <c r="L244" s="242"/>
      <c r="M244" s="242"/>
      <c r="N244" s="165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50</v>
      </c>
      <c r="B245" s="5" t="s">
        <v>351</v>
      </c>
      <c r="C245" s="5"/>
      <c r="D245" s="242"/>
      <c r="E245" s="242"/>
      <c r="F245" s="242"/>
      <c r="G245" s="242"/>
      <c r="H245" s="242"/>
      <c r="I245" s="242"/>
      <c r="J245" s="242"/>
      <c r="K245" s="242"/>
      <c r="L245" s="242"/>
      <c r="M245" s="242"/>
      <c r="N245" s="165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48</v>
      </c>
      <c r="B246" s="4" t="s">
        <v>351</v>
      </c>
      <c r="C246" s="4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  <c r="N246" s="165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49</v>
      </c>
      <c r="B247" s="5" t="s">
        <v>351</v>
      </c>
      <c r="C247" s="5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  <c r="N247" s="165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6" customFormat="1" ht="15">
      <c r="A248" s="13" t="s">
        <v>644</v>
      </c>
      <c r="B248" s="128" t="s">
        <v>351</v>
      </c>
      <c r="C248" s="128"/>
      <c r="D248" s="243">
        <f>SUM(D238:D247)</f>
        <v>0</v>
      </c>
      <c r="E248" s="243"/>
      <c r="F248" s="243"/>
      <c r="G248" s="243"/>
      <c r="H248" s="243"/>
      <c r="I248" s="243"/>
      <c r="J248" s="243"/>
      <c r="K248" s="243"/>
      <c r="L248" s="243"/>
      <c r="M248" s="243"/>
      <c r="N248" s="165">
        <f t="shared" si="24"/>
        <v>0</v>
      </c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</row>
    <row r="249" spans="1:24" s="126" customFormat="1" ht="15">
      <c r="A249" s="13" t="s">
        <v>352</v>
      </c>
      <c r="B249" s="128" t="s">
        <v>353</v>
      </c>
      <c r="C249" s="128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165">
        <f t="shared" si="24"/>
        <v>0</v>
      </c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</row>
    <row r="250" spans="1:24" ht="15">
      <c r="A250" s="15" t="s">
        <v>40</v>
      </c>
      <c r="B250" s="4" t="s">
        <v>354</v>
      </c>
      <c r="C250" s="4"/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165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41</v>
      </c>
      <c r="B251" s="4" t="s">
        <v>354</v>
      </c>
      <c r="C251" s="4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165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42</v>
      </c>
      <c r="B252" s="4" t="s">
        <v>354</v>
      </c>
      <c r="C252" s="4"/>
      <c r="D252" s="242"/>
      <c r="E252" s="242"/>
      <c r="F252" s="242"/>
      <c r="G252" s="242"/>
      <c r="H252" s="242"/>
      <c r="I252" s="242"/>
      <c r="J252" s="242"/>
      <c r="K252" s="242"/>
      <c r="L252" s="242"/>
      <c r="M252" s="242">
        <v>2000</v>
      </c>
      <c r="N252" s="165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43</v>
      </c>
      <c r="B253" s="4" t="s">
        <v>354</v>
      </c>
      <c r="C253" s="4"/>
      <c r="D253" s="242"/>
      <c r="E253" s="242"/>
      <c r="F253" s="242"/>
      <c r="G253" s="242"/>
      <c r="H253" s="242"/>
      <c r="I253" s="242"/>
      <c r="J253" s="242"/>
      <c r="K253" s="242"/>
      <c r="L253" s="242"/>
      <c r="M253" s="242"/>
      <c r="N253" s="165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44</v>
      </c>
      <c r="B254" s="4" t="s">
        <v>354</v>
      </c>
      <c r="C254" s="4"/>
      <c r="D254" s="242"/>
      <c r="E254" s="242"/>
      <c r="F254" s="242"/>
      <c r="G254" s="242"/>
      <c r="H254" s="242"/>
      <c r="I254" s="242"/>
      <c r="J254" s="242"/>
      <c r="K254" s="242"/>
      <c r="L254" s="242"/>
      <c r="M254" s="242"/>
      <c r="N254" s="165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45</v>
      </c>
      <c r="B255" s="4" t="s">
        <v>354</v>
      </c>
      <c r="C255" s="4"/>
      <c r="D255" s="242"/>
      <c r="E255" s="242"/>
      <c r="F255" s="242"/>
      <c r="G255" s="242"/>
      <c r="H255" s="242"/>
      <c r="I255" s="242"/>
      <c r="J255" s="242"/>
      <c r="K255" s="242"/>
      <c r="L255" s="242"/>
      <c r="M255" s="242"/>
      <c r="N255" s="165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46</v>
      </c>
      <c r="B256" s="4" t="s">
        <v>354</v>
      </c>
      <c r="C256" s="4"/>
      <c r="D256" s="242"/>
      <c r="E256" s="242"/>
      <c r="F256" s="242"/>
      <c r="G256" s="242"/>
      <c r="H256" s="242"/>
      <c r="I256" s="242"/>
      <c r="J256" s="242"/>
      <c r="K256" s="242"/>
      <c r="L256" s="242"/>
      <c r="M256" s="242">
        <v>17900</v>
      </c>
      <c r="N256" s="165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50</v>
      </c>
      <c r="B257" s="4" t="s">
        <v>354</v>
      </c>
      <c r="C257" s="4"/>
      <c r="D257" s="242"/>
      <c r="E257" s="242"/>
      <c r="F257" s="242"/>
      <c r="G257" s="242"/>
      <c r="H257" s="242"/>
      <c r="I257" s="242"/>
      <c r="J257" s="242"/>
      <c r="K257" s="242"/>
      <c r="L257" s="242"/>
      <c r="M257" s="242"/>
      <c r="N257" s="165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48</v>
      </c>
      <c r="B258" s="4" t="s">
        <v>354</v>
      </c>
      <c r="C258" s="4"/>
      <c r="D258" s="242"/>
      <c r="E258" s="242"/>
      <c r="F258" s="242"/>
      <c r="G258" s="242"/>
      <c r="H258" s="242"/>
      <c r="I258" s="242"/>
      <c r="J258" s="242"/>
      <c r="K258" s="242"/>
      <c r="L258" s="242"/>
      <c r="M258" s="242"/>
      <c r="N258" s="165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49</v>
      </c>
      <c r="B259" s="4" t="s">
        <v>354</v>
      </c>
      <c r="C259" s="4"/>
      <c r="D259" s="242"/>
      <c r="E259" s="242"/>
      <c r="F259" s="242"/>
      <c r="G259" s="242"/>
      <c r="H259" s="242"/>
      <c r="I259" s="242"/>
      <c r="J259" s="242"/>
      <c r="K259" s="242"/>
      <c r="L259" s="242"/>
      <c r="M259" s="242"/>
      <c r="N259" s="165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6" customFormat="1" ht="15">
      <c r="A260" s="18" t="s">
        <v>141</v>
      </c>
      <c r="B260" s="128" t="s">
        <v>354</v>
      </c>
      <c r="C260" s="130"/>
      <c r="D260" s="243">
        <f>SUM(D250:D259)</f>
        <v>0</v>
      </c>
      <c r="E260" s="243">
        <f aca="true" t="shared" si="25" ref="E260:K260">SUM(E250:E259)</f>
        <v>0</v>
      </c>
      <c r="F260" s="243">
        <f t="shared" si="25"/>
        <v>0</v>
      </c>
      <c r="G260" s="243">
        <f t="shared" si="25"/>
        <v>0</v>
      </c>
      <c r="H260" s="243">
        <f t="shared" si="25"/>
        <v>0</v>
      </c>
      <c r="I260" s="243">
        <f t="shared" si="25"/>
        <v>0</v>
      </c>
      <c r="J260" s="243">
        <f t="shared" si="25"/>
        <v>0</v>
      </c>
      <c r="K260" s="243">
        <f t="shared" si="25"/>
        <v>0</v>
      </c>
      <c r="L260" s="243">
        <f>SUM(L250:L259)</f>
        <v>0</v>
      </c>
      <c r="M260" s="243">
        <f>SUM(M250:M259)</f>
        <v>19900</v>
      </c>
      <c r="N260" s="165">
        <f t="shared" si="24"/>
        <v>19900</v>
      </c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</row>
    <row r="261" spans="1:24" s="138" customFormat="1" ht="15.75">
      <c r="A261" s="21" t="s">
        <v>642</v>
      </c>
      <c r="B261" s="127" t="s">
        <v>355</v>
      </c>
      <c r="C261" s="127"/>
      <c r="D261" s="244">
        <f>D260+D249+D248+D236+D235+D224+D213+D202</f>
        <v>0</v>
      </c>
      <c r="E261" s="244">
        <f aca="true" t="shared" si="26" ref="E261:K261">E260+E249+E248+E236+E235+E224+E213+E202</f>
        <v>0</v>
      </c>
      <c r="F261" s="244">
        <f t="shared" si="26"/>
        <v>0</v>
      </c>
      <c r="G261" s="244">
        <f t="shared" si="26"/>
        <v>0</v>
      </c>
      <c r="H261" s="244">
        <f t="shared" si="26"/>
        <v>0</v>
      </c>
      <c r="I261" s="244">
        <f t="shared" si="26"/>
        <v>0</v>
      </c>
      <c r="J261" s="244">
        <f t="shared" si="26"/>
        <v>0</v>
      </c>
      <c r="K261" s="244">
        <f t="shared" si="26"/>
        <v>0</v>
      </c>
      <c r="L261" s="244">
        <f>L260+L249+L248+L236+L235+L224+L213+L202</f>
        <v>0</v>
      </c>
      <c r="M261" s="244">
        <f>M260+M249+M248+M236+M235+M224+M213+M202</f>
        <v>19900</v>
      </c>
      <c r="N261" s="136">
        <f t="shared" si="24"/>
        <v>19900</v>
      </c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</row>
    <row r="262" spans="1:24" s="141" customFormat="1" ht="18">
      <c r="A262" s="25" t="s">
        <v>643</v>
      </c>
      <c r="B262" s="131" t="s">
        <v>356</v>
      </c>
      <c r="C262" s="131"/>
      <c r="D262" s="247">
        <f>D261+D201+D196+D187+D121+D66+D33+D25</f>
        <v>281238</v>
      </c>
      <c r="E262" s="247">
        <f>E261+E201+E196+E187+E121+E66+E33+E25</f>
        <v>7072</v>
      </c>
      <c r="F262" s="247">
        <f aca="true" t="shared" si="27" ref="F262:K262">F261+F201+F196+F187+F121+F66+F33+F25</f>
        <v>26592</v>
      </c>
      <c r="G262" s="247">
        <f t="shared" si="27"/>
        <v>2521</v>
      </c>
      <c r="H262" s="247">
        <f t="shared" si="27"/>
        <v>115</v>
      </c>
      <c r="I262" s="247">
        <f t="shared" si="27"/>
        <v>5570</v>
      </c>
      <c r="J262" s="247">
        <f t="shared" si="27"/>
        <v>22702</v>
      </c>
      <c r="K262" s="247">
        <f t="shared" si="27"/>
        <v>5080</v>
      </c>
      <c r="L262" s="247">
        <f>L261+L201+L196+L187+L121+L66+L33+L25</f>
        <v>5744</v>
      </c>
      <c r="M262" s="247">
        <f>M261+M201+M196+M187+M121+M66+M33+M25</f>
        <v>19900</v>
      </c>
      <c r="N262" s="139">
        <f t="shared" si="24"/>
        <v>376534</v>
      </c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</row>
    <row r="263" spans="1:24" ht="15">
      <c r="A263" s="14" t="s">
        <v>651</v>
      </c>
      <c r="B263" s="4" t="s">
        <v>357</v>
      </c>
      <c r="C263" s="4"/>
      <c r="D263" s="242"/>
      <c r="E263" s="242"/>
      <c r="F263" s="242"/>
      <c r="G263" s="242"/>
      <c r="H263" s="242"/>
      <c r="I263" s="242"/>
      <c r="J263" s="242"/>
      <c r="K263" s="242"/>
      <c r="L263" s="242"/>
      <c r="M263" s="242"/>
      <c r="N263" s="165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358</v>
      </c>
      <c r="B264" s="23" t="s">
        <v>357</v>
      </c>
      <c r="C264" s="4"/>
      <c r="D264" s="242"/>
      <c r="E264" s="242"/>
      <c r="F264" s="242"/>
      <c r="G264" s="242"/>
      <c r="H264" s="242"/>
      <c r="I264" s="242"/>
      <c r="J264" s="242"/>
      <c r="K264" s="242"/>
      <c r="L264" s="242"/>
      <c r="M264" s="242"/>
      <c r="N264" s="165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359</v>
      </c>
      <c r="B265" s="23" t="s">
        <v>357</v>
      </c>
      <c r="C265" s="4"/>
      <c r="D265" s="242"/>
      <c r="E265" s="242"/>
      <c r="F265" s="242"/>
      <c r="G265" s="242"/>
      <c r="H265" s="242"/>
      <c r="I265" s="242"/>
      <c r="J265" s="242"/>
      <c r="K265" s="242"/>
      <c r="L265" s="242"/>
      <c r="M265" s="242"/>
      <c r="N265" s="165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360</v>
      </c>
      <c r="B266" s="4" t="s">
        <v>361</v>
      </c>
      <c r="C266" s="4"/>
      <c r="D266" s="242"/>
      <c r="E266" s="242"/>
      <c r="F266" s="242"/>
      <c r="G266" s="242"/>
      <c r="H266" s="242"/>
      <c r="I266" s="242"/>
      <c r="J266" s="242"/>
      <c r="K266" s="242"/>
      <c r="L266" s="242"/>
      <c r="M266" s="242"/>
      <c r="N266" s="165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650</v>
      </c>
      <c r="B267" s="4" t="s">
        <v>362</v>
      </c>
      <c r="C267" s="4"/>
      <c r="D267" s="242"/>
      <c r="E267" s="242"/>
      <c r="F267" s="242"/>
      <c r="G267" s="242"/>
      <c r="H267" s="242"/>
      <c r="I267" s="242"/>
      <c r="J267" s="242"/>
      <c r="K267" s="242"/>
      <c r="L267" s="242"/>
      <c r="M267" s="242"/>
      <c r="N267" s="165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358</v>
      </c>
      <c r="B268" s="23" t="s">
        <v>362</v>
      </c>
      <c r="C268" s="4"/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165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359</v>
      </c>
      <c r="B269" s="23" t="s">
        <v>363</v>
      </c>
      <c r="C269" s="4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165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6" customFormat="1" ht="15">
      <c r="A270" s="13" t="s">
        <v>649</v>
      </c>
      <c r="B270" s="130" t="s">
        <v>364</v>
      </c>
      <c r="C270" s="130"/>
      <c r="D270" s="243"/>
      <c r="E270" s="243"/>
      <c r="F270" s="243"/>
      <c r="G270" s="243"/>
      <c r="H270" s="243"/>
      <c r="I270" s="243"/>
      <c r="J270" s="243"/>
      <c r="K270" s="243"/>
      <c r="L270" s="243"/>
      <c r="M270" s="243"/>
      <c r="N270" s="165">
        <f t="shared" si="28"/>
        <v>0</v>
      </c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</row>
    <row r="271" spans="1:24" ht="15">
      <c r="A271" s="26" t="s">
        <v>654</v>
      </c>
      <c r="B271" s="4" t="s">
        <v>365</v>
      </c>
      <c r="C271" s="4"/>
      <c r="D271" s="242"/>
      <c r="E271" s="242"/>
      <c r="F271" s="242"/>
      <c r="G271" s="242"/>
      <c r="H271" s="242"/>
      <c r="I271" s="242"/>
      <c r="J271" s="242"/>
      <c r="K271" s="242"/>
      <c r="L271" s="242"/>
      <c r="M271" s="242"/>
      <c r="N271" s="165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366</v>
      </c>
      <c r="B272" s="23" t="s">
        <v>365</v>
      </c>
      <c r="C272" s="4"/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165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367</v>
      </c>
      <c r="B273" s="23" t="s">
        <v>365</v>
      </c>
      <c r="C273" s="4"/>
      <c r="D273" s="242"/>
      <c r="E273" s="242"/>
      <c r="F273" s="242"/>
      <c r="G273" s="242"/>
      <c r="H273" s="242"/>
      <c r="I273" s="242"/>
      <c r="J273" s="242"/>
      <c r="K273" s="242"/>
      <c r="L273" s="242"/>
      <c r="M273" s="242"/>
      <c r="N273" s="165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655</v>
      </c>
      <c r="B274" s="4" t="s">
        <v>368</v>
      </c>
      <c r="C274" s="4"/>
      <c r="D274" s="242"/>
      <c r="E274" s="242"/>
      <c r="F274" s="242"/>
      <c r="G274" s="242"/>
      <c r="H274" s="242"/>
      <c r="I274" s="242"/>
      <c r="J274" s="242"/>
      <c r="K274" s="242"/>
      <c r="L274" s="242"/>
      <c r="M274" s="242"/>
      <c r="N274" s="165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359</v>
      </c>
      <c r="B275" s="23" t="s">
        <v>368</v>
      </c>
      <c r="C275" s="4"/>
      <c r="D275" s="242"/>
      <c r="E275" s="242"/>
      <c r="F275" s="242"/>
      <c r="G275" s="242"/>
      <c r="H275" s="242"/>
      <c r="I275" s="242"/>
      <c r="J275" s="242"/>
      <c r="K275" s="242"/>
      <c r="L275" s="242"/>
      <c r="M275" s="242"/>
      <c r="N275" s="165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369</v>
      </c>
      <c r="B276" s="4" t="s">
        <v>370</v>
      </c>
      <c r="C276" s="4"/>
      <c r="D276" s="242"/>
      <c r="E276" s="242"/>
      <c r="F276" s="242"/>
      <c r="G276" s="242"/>
      <c r="H276" s="242"/>
      <c r="I276" s="242"/>
      <c r="J276" s="242"/>
      <c r="K276" s="242"/>
      <c r="L276" s="242"/>
      <c r="M276" s="242"/>
      <c r="N276" s="165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656</v>
      </c>
      <c r="B277" s="4" t="s">
        <v>371</v>
      </c>
      <c r="C277" s="4"/>
      <c r="D277" s="242"/>
      <c r="E277" s="242"/>
      <c r="F277" s="242"/>
      <c r="G277" s="242"/>
      <c r="H277" s="242"/>
      <c r="I277" s="242"/>
      <c r="J277" s="242"/>
      <c r="K277" s="242"/>
      <c r="L277" s="242"/>
      <c r="M277" s="242"/>
      <c r="N277" s="165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367</v>
      </c>
      <c r="B278" s="23" t="s">
        <v>371</v>
      </c>
      <c r="C278" s="4"/>
      <c r="D278" s="242"/>
      <c r="E278" s="242"/>
      <c r="F278" s="242"/>
      <c r="G278" s="242"/>
      <c r="H278" s="242"/>
      <c r="I278" s="242"/>
      <c r="J278" s="242"/>
      <c r="K278" s="242"/>
      <c r="L278" s="242"/>
      <c r="M278" s="242"/>
      <c r="N278" s="165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359</v>
      </c>
      <c r="B279" s="23" t="s">
        <v>371</v>
      </c>
      <c r="C279" s="4"/>
      <c r="D279" s="242"/>
      <c r="E279" s="242"/>
      <c r="F279" s="242"/>
      <c r="G279" s="242"/>
      <c r="H279" s="242"/>
      <c r="I279" s="242"/>
      <c r="J279" s="242"/>
      <c r="K279" s="242"/>
      <c r="L279" s="242"/>
      <c r="M279" s="242"/>
      <c r="N279" s="165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6" customFormat="1" ht="15">
      <c r="A280" s="27" t="s">
        <v>652</v>
      </c>
      <c r="B280" s="130" t="s">
        <v>372</v>
      </c>
      <c r="C280" s="130"/>
      <c r="D280" s="243"/>
      <c r="E280" s="243"/>
      <c r="F280" s="243"/>
      <c r="G280" s="243"/>
      <c r="H280" s="243"/>
      <c r="I280" s="243"/>
      <c r="J280" s="243"/>
      <c r="K280" s="243"/>
      <c r="L280" s="243"/>
      <c r="M280" s="243"/>
      <c r="N280" s="165">
        <f t="shared" si="28"/>
        <v>0</v>
      </c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</row>
    <row r="281" spans="1:24" ht="15">
      <c r="A281" s="26" t="s">
        <v>373</v>
      </c>
      <c r="B281" s="4" t="s">
        <v>374</v>
      </c>
      <c r="C281" s="4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  <c r="N281" s="165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375</v>
      </c>
      <c r="B282" s="4" t="s">
        <v>376</v>
      </c>
      <c r="C282" s="4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  <c r="N282" s="165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6" customFormat="1" ht="15">
      <c r="A283" s="27" t="s">
        <v>377</v>
      </c>
      <c r="B283" s="130" t="s">
        <v>378</v>
      </c>
      <c r="C283" s="130"/>
      <c r="D283" s="243">
        <v>118022</v>
      </c>
      <c r="E283" s="243"/>
      <c r="F283" s="243"/>
      <c r="G283" s="243"/>
      <c r="H283" s="243"/>
      <c r="I283" s="243"/>
      <c r="J283" s="243"/>
      <c r="K283" s="243"/>
      <c r="L283" s="243"/>
      <c r="M283" s="243"/>
      <c r="N283" s="165">
        <f t="shared" si="28"/>
        <v>118022</v>
      </c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</row>
    <row r="284" spans="1:24" ht="15">
      <c r="A284" s="26" t="s">
        <v>379</v>
      </c>
      <c r="B284" s="4" t="s">
        <v>380</v>
      </c>
      <c r="C284" s="4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165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381</v>
      </c>
      <c r="B285" s="4" t="s">
        <v>382</v>
      </c>
      <c r="C285" s="4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165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383</v>
      </c>
      <c r="B286" s="4" t="s">
        <v>384</v>
      </c>
      <c r="C286" s="4"/>
      <c r="D286" s="242"/>
      <c r="E286" s="242"/>
      <c r="F286" s="242"/>
      <c r="G286" s="242"/>
      <c r="H286" s="242"/>
      <c r="I286" s="242"/>
      <c r="J286" s="242"/>
      <c r="K286" s="242"/>
      <c r="L286" s="242"/>
      <c r="M286" s="242"/>
      <c r="N286" s="165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6" customFormat="1" ht="15">
      <c r="A287" s="54" t="s">
        <v>653</v>
      </c>
      <c r="B287" s="55" t="s">
        <v>385</v>
      </c>
      <c r="C287" s="130"/>
      <c r="D287" s="243">
        <f>D283+D282+D281+D280+D270</f>
        <v>118022</v>
      </c>
      <c r="E287" s="243"/>
      <c r="F287" s="243"/>
      <c r="G287" s="243"/>
      <c r="H287" s="243"/>
      <c r="I287" s="243"/>
      <c r="J287" s="243"/>
      <c r="K287" s="243"/>
      <c r="L287" s="243"/>
      <c r="M287" s="243"/>
      <c r="N287" s="165">
        <f t="shared" si="28"/>
        <v>118022</v>
      </c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</row>
    <row r="288" spans="1:24" ht="15">
      <c r="A288" s="26" t="s">
        <v>386</v>
      </c>
      <c r="B288" s="4" t="s">
        <v>387</v>
      </c>
      <c r="C288" s="4"/>
      <c r="D288" s="242"/>
      <c r="E288" s="242"/>
      <c r="F288" s="242"/>
      <c r="G288" s="242"/>
      <c r="H288" s="242"/>
      <c r="I288" s="242"/>
      <c r="J288" s="242"/>
      <c r="K288" s="242"/>
      <c r="L288" s="242"/>
      <c r="M288" s="242"/>
      <c r="N288" s="165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388</v>
      </c>
      <c r="B289" s="4" t="s">
        <v>389</v>
      </c>
      <c r="C289" s="4"/>
      <c r="D289" s="242"/>
      <c r="E289" s="242"/>
      <c r="F289" s="242"/>
      <c r="G289" s="242"/>
      <c r="H289" s="242"/>
      <c r="I289" s="242"/>
      <c r="J289" s="242"/>
      <c r="K289" s="242"/>
      <c r="L289" s="242"/>
      <c r="M289" s="242"/>
      <c r="N289" s="165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657</v>
      </c>
      <c r="B290" s="4" t="s">
        <v>390</v>
      </c>
      <c r="C290" s="4"/>
      <c r="D290" s="242"/>
      <c r="E290" s="242"/>
      <c r="F290" s="242"/>
      <c r="G290" s="242"/>
      <c r="H290" s="242"/>
      <c r="I290" s="242"/>
      <c r="J290" s="242"/>
      <c r="K290" s="242"/>
      <c r="L290" s="242"/>
      <c r="M290" s="242"/>
      <c r="N290" s="165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359</v>
      </c>
      <c r="B291" s="23" t="s">
        <v>390</v>
      </c>
      <c r="C291" s="4"/>
      <c r="D291" s="242"/>
      <c r="E291" s="242"/>
      <c r="F291" s="242"/>
      <c r="G291" s="242"/>
      <c r="H291" s="242"/>
      <c r="I291" s="242"/>
      <c r="J291" s="242"/>
      <c r="K291" s="242"/>
      <c r="L291" s="242"/>
      <c r="M291" s="242"/>
      <c r="N291" s="165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658</v>
      </c>
      <c r="B292" s="4" t="s">
        <v>391</v>
      </c>
      <c r="C292" s="4"/>
      <c r="D292" s="242"/>
      <c r="E292" s="242"/>
      <c r="F292" s="242"/>
      <c r="G292" s="242"/>
      <c r="H292" s="242"/>
      <c r="I292" s="242"/>
      <c r="J292" s="242"/>
      <c r="K292" s="242"/>
      <c r="L292" s="242"/>
      <c r="M292" s="242"/>
      <c r="N292" s="165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392</v>
      </c>
      <c r="B293" s="23" t="s">
        <v>391</v>
      </c>
      <c r="C293" s="4"/>
      <c r="D293" s="242"/>
      <c r="E293" s="242"/>
      <c r="F293" s="242"/>
      <c r="G293" s="242"/>
      <c r="H293" s="242"/>
      <c r="I293" s="242"/>
      <c r="J293" s="242"/>
      <c r="K293" s="242"/>
      <c r="L293" s="242"/>
      <c r="M293" s="242"/>
      <c r="N293" s="165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393</v>
      </c>
      <c r="B294" s="23" t="s">
        <v>391</v>
      </c>
      <c r="C294" s="4"/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165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394</v>
      </c>
      <c r="B295" s="23" t="s">
        <v>391</v>
      </c>
      <c r="C295" s="4"/>
      <c r="D295" s="242"/>
      <c r="E295" s="242"/>
      <c r="F295" s="242"/>
      <c r="G295" s="242"/>
      <c r="H295" s="242"/>
      <c r="I295" s="242"/>
      <c r="J295" s="242"/>
      <c r="K295" s="242"/>
      <c r="L295" s="242"/>
      <c r="M295" s="242"/>
      <c r="N295" s="165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359</v>
      </c>
      <c r="B296" s="23" t="s">
        <v>391</v>
      </c>
      <c r="C296" s="4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165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6" customFormat="1" ht="15">
      <c r="A297" s="54" t="s">
        <v>659</v>
      </c>
      <c r="B297" s="55" t="s">
        <v>395</v>
      </c>
      <c r="C297" s="130"/>
      <c r="D297" s="243"/>
      <c r="E297" s="243"/>
      <c r="F297" s="243"/>
      <c r="G297" s="243"/>
      <c r="H297" s="243"/>
      <c r="I297" s="243"/>
      <c r="J297" s="243"/>
      <c r="K297" s="243"/>
      <c r="L297" s="243"/>
      <c r="M297" s="243"/>
      <c r="N297" s="165">
        <f t="shared" si="28"/>
        <v>0</v>
      </c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</row>
    <row r="298" spans="1:24" s="126" customFormat="1" ht="15">
      <c r="A298" s="56" t="s">
        <v>396</v>
      </c>
      <c r="B298" s="55" t="s">
        <v>397</v>
      </c>
      <c r="C298" s="130"/>
      <c r="D298" s="243"/>
      <c r="E298" s="243"/>
      <c r="F298" s="243"/>
      <c r="G298" s="243"/>
      <c r="H298" s="243"/>
      <c r="I298" s="243"/>
      <c r="J298" s="243"/>
      <c r="K298" s="243"/>
      <c r="L298" s="243"/>
      <c r="M298" s="243"/>
      <c r="N298" s="165">
        <f t="shared" si="28"/>
        <v>0</v>
      </c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</row>
    <row r="299" spans="1:24" s="141" customFormat="1" ht="15.75">
      <c r="A299" s="53" t="s">
        <v>660</v>
      </c>
      <c r="B299" s="132" t="s">
        <v>398</v>
      </c>
      <c r="C299" s="131"/>
      <c r="D299" s="247">
        <f>D298+D297+D287</f>
        <v>118022</v>
      </c>
      <c r="E299" s="247">
        <f aca="true" t="shared" si="29" ref="E299:K299">E298+E297+E287</f>
        <v>0</v>
      </c>
      <c r="F299" s="247">
        <f t="shared" si="29"/>
        <v>0</v>
      </c>
      <c r="G299" s="247">
        <f t="shared" si="29"/>
        <v>0</v>
      </c>
      <c r="H299" s="247">
        <f t="shared" si="29"/>
        <v>0</v>
      </c>
      <c r="I299" s="247">
        <f t="shared" si="29"/>
        <v>0</v>
      </c>
      <c r="J299" s="247">
        <f t="shared" si="29"/>
        <v>0</v>
      </c>
      <c r="K299" s="247">
        <f t="shared" si="29"/>
        <v>0</v>
      </c>
      <c r="L299" s="247">
        <f>L298+L297+L287</f>
        <v>0</v>
      </c>
      <c r="M299" s="247">
        <f>M298+M297+M287</f>
        <v>0</v>
      </c>
      <c r="N299" s="139">
        <f t="shared" si="28"/>
        <v>118022</v>
      </c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</row>
    <row r="300" spans="1:24" s="144" customFormat="1" ht="15.75">
      <c r="A300" s="51" t="s">
        <v>736</v>
      </c>
      <c r="B300" s="51"/>
      <c r="C300" s="142"/>
      <c r="D300" s="246">
        <f>D299+D262</f>
        <v>399260</v>
      </c>
      <c r="E300" s="246">
        <f aca="true" t="shared" si="30" ref="E300:K300">E299+E262</f>
        <v>7072</v>
      </c>
      <c r="F300" s="246">
        <f t="shared" si="30"/>
        <v>26592</v>
      </c>
      <c r="G300" s="246">
        <f t="shared" si="30"/>
        <v>2521</v>
      </c>
      <c r="H300" s="246">
        <f t="shared" si="30"/>
        <v>115</v>
      </c>
      <c r="I300" s="246">
        <f t="shared" si="30"/>
        <v>5570</v>
      </c>
      <c r="J300" s="246">
        <f t="shared" si="30"/>
        <v>22702</v>
      </c>
      <c r="K300" s="246">
        <f t="shared" si="30"/>
        <v>5080</v>
      </c>
      <c r="L300" s="246">
        <f>L299+L262</f>
        <v>5744</v>
      </c>
      <c r="M300" s="246">
        <f>M299+M262</f>
        <v>19900</v>
      </c>
      <c r="N300" s="142">
        <f>SUM(D300:M300)</f>
        <v>494556</v>
      </c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</row>
    <row r="301" spans="1:24" ht="15">
      <c r="A301" s="3"/>
      <c r="B301" s="3"/>
      <c r="C301" s="3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48"/>
      <c r="E302" s="248"/>
      <c r="F302" s="248"/>
      <c r="G302" s="248"/>
      <c r="H302" s="248"/>
      <c r="I302" s="248"/>
      <c r="J302" s="248"/>
      <c r="K302" s="248"/>
      <c r="L302" s="248"/>
      <c r="M302" s="248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48"/>
      <c r="E303" s="248"/>
      <c r="F303" s="248"/>
      <c r="G303" s="248"/>
      <c r="H303" s="248"/>
      <c r="I303" s="248"/>
      <c r="J303" s="248"/>
      <c r="K303" s="248"/>
      <c r="L303" s="248"/>
      <c r="M303" s="248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48"/>
      <c r="E304" s="248"/>
      <c r="F304" s="248"/>
      <c r="G304" s="248"/>
      <c r="H304" s="248"/>
      <c r="I304" s="248"/>
      <c r="J304" s="248"/>
      <c r="K304" s="248"/>
      <c r="L304" s="248"/>
      <c r="M304" s="248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48"/>
      <c r="E305" s="248"/>
      <c r="F305" s="248"/>
      <c r="G305" s="248"/>
      <c r="H305" s="248"/>
      <c r="I305" s="248"/>
      <c r="J305" s="248"/>
      <c r="K305" s="248"/>
      <c r="L305" s="248"/>
      <c r="M305" s="248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48"/>
      <c r="E306" s="248"/>
      <c r="F306" s="248"/>
      <c r="G306" s="248"/>
      <c r="H306" s="248"/>
      <c r="I306" s="248"/>
      <c r="J306" s="248"/>
      <c r="K306" s="248"/>
      <c r="L306" s="248"/>
      <c r="M306" s="248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48"/>
      <c r="E309" s="248"/>
      <c r="F309" s="248"/>
      <c r="G309" s="248"/>
      <c r="H309" s="248"/>
      <c r="I309" s="248"/>
      <c r="J309" s="248"/>
      <c r="K309" s="248"/>
      <c r="L309" s="248"/>
      <c r="M309" s="248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48"/>
      <c r="E310" s="248"/>
      <c r="F310" s="248"/>
      <c r="G310" s="248"/>
      <c r="H310" s="248"/>
      <c r="I310" s="248"/>
      <c r="J310" s="248"/>
      <c r="K310" s="248"/>
      <c r="L310" s="248"/>
      <c r="M310" s="248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48"/>
      <c r="E311" s="248"/>
      <c r="F311" s="248"/>
      <c r="G311" s="248"/>
      <c r="H311" s="248"/>
      <c r="I311" s="248"/>
      <c r="J311" s="248"/>
      <c r="K311" s="248"/>
      <c r="L311" s="248"/>
      <c r="M311" s="248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48"/>
      <c r="E312" s="248"/>
      <c r="F312" s="248"/>
      <c r="G312" s="248"/>
      <c r="H312" s="248"/>
      <c r="I312" s="248"/>
      <c r="J312" s="248"/>
      <c r="K312" s="248"/>
      <c r="L312" s="248"/>
      <c r="M312" s="248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48"/>
      <c r="E313" s="248"/>
      <c r="F313" s="248"/>
      <c r="G313" s="248"/>
      <c r="H313" s="248"/>
      <c r="I313" s="248"/>
      <c r="J313" s="248"/>
      <c r="K313" s="248"/>
      <c r="L313" s="248"/>
      <c r="M313" s="248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Y172"/>
  <sheetViews>
    <sheetView view="pageBreakPreview" zoomScale="60" zoomScaleNormal="75" zoomScalePageLayoutView="0" workbookViewId="0" topLeftCell="A94">
      <selection activeCell="B6" sqref="B6"/>
    </sheetView>
  </sheetViews>
  <sheetFormatPr defaultColWidth="9.140625" defaultRowHeight="15"/>
  <cols>
    <col min="1" max="1" width="105.140625" style="123" customWidth="1"/>
    <col min="2" max="2" width="9.140625" style="123" customWidth="1"/>
    <col min="3" max="3" width="21.7109375" style="170" customWidth="1"/>
    <col min="4" max="4" width="20.140625" style="170" customWidth="1"/>
    <col min="5" max="5" width="15.421875" style="170" customWidth="1"/>
    <col min="6" max="6" width="22.421875" style="170" customWidth="1"/>
    <col min="7" max="7" width="20.421875" style="123" customWidth="1"/>
    <col min="8" max="16384" width="9.140625" style="123" customWidth="1"/>
  </cols>
  <sheetData>
    <row r="1" spans="1:6" ht="15">
      <c r="A1" s="387" t="s">
        <v>891</v>
      </c>
      <c r="B1" s="387"/>
      <c r="C1" s="387"/>
      <c r="D1" s="387"/>
      <c r="E1" s="387"/>
      <c r="F1" s="387"/>
    </row>
    <row r="2" spans="1:6" ht="21" customHeight="1">
      <c r="A2" s="381" t="s">
        <v>822</v>
      </c>
      <c r="B2" s="385"/>
      <c r="C2" s="385"/>
      <c r="D2" s="385"/>
      <c r="E2" s="385"/>
      <c r="F2" s="386"/>
    </row>
    <row r="3" spans="1:6" ht="18.75" customHeight="1">
      <c r="A3" s="384" t="s">
        <v>802</v>
      </c>
      <c r="B3" s="385"/>
      <c r="C3" s="385"/>
      <c r="D3" s="385"/>
      <c r="E3" s="385"/>
      <c r="F3" s="386"/>
    </row>
    <row r="4" ht="18">
      <c r="A4" s="58"/>
    </row>
    <row r="5" ht="15">
      <c r="A5" s="125" t="s">
        <v>97</v>
      </c>
    </row>
    <row r="6" spans="1:7" ht="39">
      <c r="A6" s="152" t="s">
        <v>206</v>
      </c>
      <c r="B6" s="153" t="s">
        <v>207</v>
      </c>
      <c r="C6" s="271" t="s">
        <v>28</v>
      </c>
      <c r="D6" s="271" t="s">
        <v>29</v>
      </c>
      <c r="E6" s="271" t="s">
        <v>165</v>
      </c>
      <c r="F6" s="272" t="s">
        <v>851</v>
      </c>
      <c r="G6" s="124" t="s">
        <v>852</v>
      </c>
    </row>
    <row r="7" spans="1:7" ht="15">
      <c r="A7" s="173" t="s">
        <v>208</v>
      </c>
      <c r="B7" s="174" t="s">
        <v>209</v>
      </c>
      <c r="C7" s="145">
        <f>'2_kiadások ÖNKORMÁNYZAT'!C7+'3_A_kiadások KÖH'!C7+'3_B_kiadások BVKI'!C7</f>
        <v>79557215</v>
      </c>
      <c r="D7" s="145">
        <f>'2_kiadások ÖNKORMÁNYZAT'!D7+'3_A_kiadások KÖH'!D7+'3_B_kiadások BVKI'!D7</f>
        <v>2091500</v>
      </c>
      <c r="E7" s="145"/>
      <c r="F7" s="145">
        <f>SUM(C7:E7)</f>
        <v>81648715</v>
      </c>
      <c r="G7" s="358">
        <f>'2_kiadások ÖNKORMÁNYZAT'!G7+'3_A_kiadások KÖH'!G7+'3_B_kiadások BVKI'!G7</f>
        <v>94492230</v>
      </c>
    </row>
    <row r="8" spans="1:7" ht="15">
      <c r="A8" s="173" t="s">
        <v>210</v>
      </c>
      <c r="B8" s="175" t="s">
        <v>211</v>
      </c>
      <c r="C8" s="145">
        <f>'2_kiadások ÖNKORMÁNYZAT'!C8+'3_A_kiadások KÖH'!C8+'3_B_kiadások BVKI'!C8</f>
        <v>0</v>
      </c>
      <c r="D8" s="145">
        <f>'2_kiadások ÖNKORMÁNYZAT'!D8+'3_A_kiadások KÖH'!D8+'3_B_kiadások BVKI'!D8</f>
        <v>0</v>
      </c>
      <c r="E8" s="145"/>
      <c r="F8" s="145">
        <f aca="true" t="shared" si="0" ref="F8:F71">SUM(C8:E8)</f>
        <v>0</v>
      </c>
      <c r="G8" s="358">
        <f>'2_kiadások ÖNKORMÁNYZAT'!G8+'3_A_kiadások KÖH'!G8+'3_B_kiadások BVKI'!G8</f>
        <v>2375000</v>
      </c>
    </row>
    <row r="9" spans="1:7" ht="15">
      <c r="A9" s="173" t="s">
        <v>212</v>
      </c>
      <c r="B9" s="175" t="s">
        <v>213</v>
      </c>
      <c r="C9" s="145">
        <f>'2_kiadások ÖNKORMÁNYZAT'!C9+'3_A_kiadások KÖH'!C9+'3_B_kiadások BVKI'!C9</f>
        <v>0</v>
      </c>
      <c r="D9" s="145">
        <f>'2_kiadások ÖNKORMÁNYZAT'!D9+'3_A_kiadások KÖH'!D9+'3_B_kiadások BVKI'!D9</f>
        <v>0</v>
      </c>
      <c r="E9" s="145"/>
      <c r="F9" s="145">
        <f t="shared" si="0"/>
        <v>0</v>
      </c>
      <c r="G9" s="358">
        <f>'2_kiadások ÖNKORMÁNYZAT'!G9+'3_A_kiadások KÖH'!G9+'3_B_kiadások BVKI'!G9</f>
        <v>0</v>
      </c>
    </row>
    <row r="10" spans="1:7" ht="15">
      <c r="A10" s="176" t="s">
        <v>216</v>
      </c>
      <c r="B10" s="175" t="s">
        <v>217</v>
      </c>
      <c r="C10" s="145">
        <f>'2_kiadások ÖNKORMÁNYZAT'!C10+'3_A_kiadások KÖH'!C10+'3_B_kiadások BVKI'!C10</f>
        <v>1050000</v>
      </c>
      <c r="D10" s="145">
        <f>'2_kiadások ÖNKORMÁNYZAT'!D10+'3_A_kiadások KÖH'!D10+'3_B_kiadások BVKI'!D10</f>
        <v>0</v>
      </c>
      <c r="E10" s="145"/>
      <c r="F10" s="145">
        <f t="shared" si="0"/>
        <v>1050000</v>
      </c>
      <c r="G10" s="358">
        <f>'2_kiadások ÖNKORMÁNYZAT'!G10+'3_A_kiadások KÖH'!G10+'3_B_kiadások BVKI'!G10</f>
        <v>1550000</v>
      </c>
    </row>
    <row r="11" spans="1:7" ht="15">
      <c r="A11" s="176" t="s">
        <v>218</v>
      </c>
      <c r="B11" s="175" t="s">
        <v>219</v>
      </c>
      <c r="C11" s="145">
        <f>'2_kiadások ÖNKORMÁNYZAT'!C11+'3_A_kiadások KÖH'!C11+'3_B_kiadások BVKI'!C11</f>
        <v>0</v>
      </c>
      <c r="D11" s="145">
        <f>'2_kiadások ÖNKORMÁNYZAT'!D11+'3_A_kiadások KÖH'!D11+'3_B_kiadások BVKI'!D11</f>
        <v>0</v>
      </c>
      <c r="E11" s="145"/>
      <c r="F11" s="145">
        <f t="shared" si="0"/>
        <v>0</v>
      </c>
      <c r="G11" s="358">
        <f>'2_kiadások ÖNKORMÁNYZAT'!G11+'3_A_kiadások KÖH'!G11+'3_B_kiadások BVKI'!G11</f>
        <v>0</v>
      </c>
    </row>
    <row r="12" spans="1:7" ht="15">
      <c r="A12" s="176" t="s">
        <v>220</v>
      </c>
      <c r="B12" s="175" t="s">
        <v>221</v>
      </c>
      <c r="C12" s="145">
        <f>'2_kiadások ÖNKORMÁNYZAT'!C12+'3_A_kiadások KÖH'!C12+'3_B_kiadások BVKI'!C12</f>
        <v>1773400</v>
      </c>
      <c r="D12" s="145">
        <f>'2_kiadások ÖNKORMÁNYZAT'!D12+'3_A_kiadások KÖH'!D12+'3_B_kiadások BVKI'!D12</f>
        <v>0</v>
      </c>
      <c r="E12" s="145"/>
      <c r="F12" s="145">
        <f t="shared" si="0"/>
        <v>1773400</v>
      </c>
      <c r="G12" s="358">
        <f>'2_kiadások ÖNKORMÁNYZAT'!G12+'3_A_kiadások KÖH'!G12+'3_B_kiadások BVKI'!G12</f>
        <v>1773400</v>
      </c>
    </row>
    <row r="13" spans="1:7" ht="15">
      <c r="A13" s="176" t="s">
        <v>222</v>
      </c>
      <c r="B13" s="175" t="s">
        <v>223</v>
      </c>
      <c r="C13" s="145">
        <f>'2_kiadások ÖNKORMÁNYZAT'!C13+'3_A_kiadások KÖH'!C13+'3_B_kiadások BVKI'!C13</f>
        <v>4696398</v>
      </c>
      <c r="D13" s="145">
        <f>'2_kiadások ÖNKORMÁNYZAT'!D13+'3_A_kiadások KÖH'!D13+'3_B_kiadások BVKI'!D13</f>
        <v>0</v>
      </c>
      <c r="E13" s="145"/>
      <c r="F13" s="145">
        <f t="shared" si="0"/>
        <v>4696398</v>
      </c>
      <c r="G13" s="358">
        <f>'2_kiadások ÖNKORMÁNYZAT'!G13+'3_A_kiadások KÖH'!G13+'3_B_kiadások BVKI'!G13</f>
        <v>4896398</v>
      </c>
    </row>
    <row r="14" spans="1:7" ht="15">
      <c r="A14" s="176" t="s">
        <v>224</v>
      </c>
      <c r="B14" s="175" t="s">
        <v>225</v>
      </c>
      <c r="C14" s="145">
        <f>'2_kiadások ÖNKORMÁNYZAT'!C14+'3_A_kiadások KÖH'!C14+'3_B_kiadások BVKI'!C14</f>
        <v>0</v>
      </c>
      <c r="D14" s="145">
        <f>'2_kiadások ÖNKORMÁNYZAT'!D14+'3_A_kiadások KÖH'!D14+'3_B_kiadások BVKI'!D14</f>
        <v>0</v>
      </c>
      <c r="E14" s="145"/>
      <c r="F14" s="145">
        <f t="shared" si="0"/>
        <v>0</v>
      </c>
      <c r="G14" s="358">
        <f>'2_kiadások ÖNKORMÁNYZAT'!G14+'3_A_kiadások KÖH'!G14+'3_B_kiadások BVKI'!G14</f>
        <v>0</v>
      </c>
    </row>
    <row r="15" spans="1:7" ht="15">
      <c r="A15" s="177" t="s">
        <v>226</v>
      </c>
      <c r="B15" s="175" t="s">
        <v>227</v>
      </c>
      <c r="C15" s="145">
        <f>'2_kiadások ÖNKORMÁNYZAT'!C15+'3_A_kiadások KÖH'!C15+'3_B_kiadások BVKI'!C15</f>
        <v>1470320</v>
      </c>
      <c r="D15" s="145">
        <f>'2_kiadások ÖNKORMÁNYZAT'!D15+'3_A_kiadások KÖH'!D15+'3_B_kiadások BVKI'!D15</f>
        <v>0</v>
      </c>
      <c r="E15" s="145"/>
      <c r="F15" s="145">
        <f t="shared" si="0"/>
        <v>1470320</v>
      </c>
      <c r="G15" s="358">
        <f>'2_kiadások ÖNKORMÁNYZAT'!G15+'3_A_kiadások KÖH'!G15+'3_B_kiadások BVKI'!G15</f>
        <v>1565207</v>
      </c>
    </row>
    <row r="16" spans="1:7" ht="15">
      <c r="A16" s="177" t="s">
        <v>228</v>
      </c>
      <c r="B16" s="175" t="s">
        <v>229</v>
      </c>
      <c r="C16" s="145">
        <f>'2_kiadások ÖNKORMÁNYZAT'!C16+'3_A_kiadások KÖH'!C16+'3_B_kiadások BVKI'!C16</f>
        <v>1200000</v>
      </c>
      <c r="D16" s="145">
        <f>'2_kiadások ÖNKORMÁNYZAT'!D16+'3_A_kiadások KÖH'!D16+'3_B_kiadások BVKI'!D16</f>
        <v>0</v>
      </c>
      <c r="E16" s="145"/>
      <c r="F16" s="145">
        <f t="shared" si="0"/>
        <v>1200000</v>
      </c>
      <c r="G16" s="358">
        <f>'2_kiadások ÖNKORMÁNYZAT'!G16+'3_A_kiadások KÖH'!G16+'3_B_kiadások BVKI'!G16</f>
        <v>1520000</v>
      </c>
    </row>
    <row r="17" spans="1:7" ht="15">
      <c r="A17" s="177" t="s">
        <v>230</v>
      </c>
      <c r="B17" s="175" t="s">
        <v>231</v>
      </c>
      <c r="C17" s="145">
        <f>'2_kiadások ÖNKORMÁNYZAT'!C17+'3_A_kiadások KÖH'!C17+'3_B_kiadások BVKI'!C17</f>
        <v>0</v>
      </c>
      <c r="D17" s="145">
        <f>'2_kiadások ÖNKORMÁNYZAT'!D17+'3_A_kiadások KÖH'!D17+'3_B_kiadások BVKI'!D17</f>
        <v>0</v>
      </c>
      <c r="E17" s="145"/>
      <c r="F17" s="145">
        <f t="shared" si="0"/>
        <v>0</v>
      </c>
      <c r="G17" s="358">
        <f>'2_kiadások ÖNKORMÁNYZAT'!G17+'3_A_kiadások KÖH'!G17+'3_B_kiadások BVKI'!G17</f>
        <v>0</v>
      </c>
    </row>
    <row r="18" spans="1:7" ht="15">
      <c r="A18" s="177" t="s">
        <v>232</v>
      </c>
      <c r="B18" s="175" t="s">
        <v>233</v>
      </c>
      <c r="C18" s="145">
        <f>'2_kiadások ÖNKORMÁNYZAT'!C18+'3_A_kiadások KÖH'!C18+'3_B_kiadások BVKI'!C18</f>
        <v>200000</v>
      </c>
      <c r="D18" s="145">
        <f>'2_kiadások ÖNKORMÁNYZAT'!D18+'3_A_kiadások KÖH'!D18+'3_B_kiadások BVKI'!D18</f>
        <v>0</v>
      </c>
      <c r="E18" s="145"/>
      <c r="F18" s="145">
        <f t="shared" si="0"/>
        <v>200000</v>
      </c>
      <c r="G18" s="358">
        <f>'2_kiadások ÖNKORMÁNYZAT'!G18+'3_A_kiadások KÖH'!G18+'3_B_kiadások BVKI'!G18</f>
        <v>200000</v>
      </c>
    </row>
    <row r="19" spans="1:7" ht="15">
      <c r="A19" s="177" t="s">
        <v>661</v>
      </c>
      <c r="B19" s="175" t="s">
        <v>234</v>
      </c>
      <c r="C19" s="145">
        <f>'2_kiadások ÖNKORMÁNYZAT'!C19+'3_A_kiadások KÖH'!C19+'3_B_kiadások BVKI'!C19</f>
        <v>2500000</v>
      </c>
      <c r="D19" s="145">
        <f>'2_kiadások ÖNKORMÁNYZAT'!D19+'3_A_kiadások KÖH'!D19+'3_B_kiadások BVKI'!D19</f>
        <v>0</v>
      </c>
      <c r="E19" s="145"/>
      <c r="F19" s="145">
        <f t="shared" si="0"/>
        <v>2500000</v>
      </c>
      <c r="G19" s="358">
        <f>'2_kiadások ÖNKORMÁNYZAT'!G19+'3_A_kiadások KÖH'!G19+'3_B_kiadások BVKI'!G19</f>
        <v>3000000</v>
      </c>
    </row>
    <row r="20" spans="1:7" ht="15">
      <c r="A20" s="178" t="s">
        <v>559</v>
      </c>
      <c r="B20" s="179" t="s">
        <v>236</v>
      </c>
      <c r="C20" s="145">
        <f>'2_kiadások ÖNKORMÁNYZAT'!C20+'3_A_kiadások KÖH'!C20+'3_B_kiadások BVKI'!C20</f>
        <v>92447333</v>
      </c>
      <c r="D20" s="145">
        <f>'2_kiadások ÖNKORMÁNYZAT'!D20+'3_A_kiadások KÖH'!D20+'3_B_kiadások BVKI'!D20</f>
        <v>2091500</v>
      </c>
      <c r="E20" s="117">
        <f>SUM(E7:E19)</f>
        <v>0</v>
      </c>
      <c r="F20" s="145">
        <f t="shared" si="0"/>
        <v>94538833</v>
      </c>
      <c r="G20" s="358">
        <f>'2_kiadások ÖNKORMÁNYZAT'!G20+'3_A_kiadások KÖH'!G20+'3_B_kiadások BVKI'!G20</f>
        <v>111372235</v>
      </c>
    </row>
    <row r="21" spans="1:7" ht="15">
      <c r="A21" s="177" t="s">
        <v>237</v>
      </c>
      <c r="B21" s="175" t="s">
        <v>238</v>
      </c>
      <c r="C21" s="145">
        <f>'2_kiadások ÖNKORMÁNYZAT'!C21+'3_A_kiadások KÖH'!C21+'3_B_kiadások BVKI'!C21</f>
        <v>21026000</v>
      </c>
      <c r="D21" s="145">
        <f>'2_kiadások ÖNKORMÁNYZAT'!D21+'3_A_kiadások KÖH'!D21+'3_B_kiadások BVKI'!D21</f>
        <v>0</v>
      </c>
      <c r="E21" s="145"/>
      <c r="F21" s="145">
        <f t="shared" si="0"/>
        <v>21026000</v>
      </c>
      <c r="G21" s="358">
        <f>'2_kiadások ÖNKORMÁNYZAT'!G21+'3_A_kiadások KÖH'!G21+'3_B_kiadások BVKI'!G21</f>
        <v>21026000</v>
      </c>
    </row>
    <row r="22" spans="1:7" ht="15">
      <c r="A22" s="177" t="s">
        <v>239</v>
      </c>
      <c r="B22" s="175" t="s">
        <v>240</v>
      </c>
      <c r="C22" s="145">
        <f>'2_kiadások ÖNKORMÁNYZAT'!C22+'3_A_kiadások KÖH'!C22+'3_B_kiadások BVKI'!C22</f>
        <v>511000</v>
      </c>
      <c r="D22" s="145">
        <f>'2_kiadások ÖNKORMÁNYZAT'!D22+'3_A_kiadások KÖH'!D22+'3_B_kiadások BVKI'!D22</f>
        <v>0</v>
      </c>
      <c r="E22" s="145"/>
      <c r="F22" s="145">
        <f t="shared" si="0"/>
        <v>511000</v>
      </c>
      <c r="G22" s="358">
        <f>'2_kiadások ÖNKORMÁNYZAT'!G22+'3_A_kiadások KÖH'!G22+'3_B_kiadások BVKI'!G22</f>
        <v>511000</v>
      </c>
    </row>
    <row r="23" spans="1:7" ht="15">
      <c r="A23" s="154" t="s">
        <v>241</v>
      </c>
      <c r="B23" s="175" t="s">
        <v>242</v>
      </c>
      <c r="C23" s="145">
        <f>'2_kiadások ÖNKORMÁNYZAT'!C23+'3_A_kiadások KÖH'!C23+'3_B_kiadások BVKI'!C23</f>
        <v>4774000</v>
      </c>
      <c r="D23" s="145">
        <f>'2_kiadások ÖNKORMÁNYZAT'!D23+'3_A_kiadások KÖH'!D23+'3_B_kiadások BVKI'!D23</f>
        <v>0</v>
      </c>
      <c r="E23" s="145"/>
      <c r="F23" s="145">
        <f t="shared" si="0"/>
        <v>4774000</v>
      </c>
      <c r="G23" s="358">
        <f>'2_kiadások ÖNKORMÁNYZAT'!G23+'3_A_kiadások KÖH'!G23+'3_B_kiadások BVKI'!G23</f>
        <v>19122798</v>
      </c>
    </row>
    <row r="24" spans="1:7" ht="15">
      <c r="A24" s="130" t="s">
        <v>560</v>
      </c>
      <c r="B24" s="179" t="s">
        <v>243</v>
      </c>
      <c r="C24" s="145">
        <f>'2_kiadások ÖNKORMÁNYZAT'!C24+'3_A_kiadások KÖH'!C24+'3_B_kiadások BVKI'!C24</f>
        <v>26311000</v>
      </c>
      <c r="D24" s="145">
        <f>'2_kiadások ÖNKORMÁNYZAT'!D24+'3_A_kiadások KÖH'!D24+'3_B_kiadások BVKI'!D24</f>
        <v>0</v>
      </c>
      <c r="E24" s="117">
        <f>SUM(E21:E23)</f>
        <v>0</v>
      </c>
      <c r="F24" s="145">
        <f t="shared" si="0"/>
        <v>26311000</v>
      </c>
      <c r="G24" s="358">
        <f>'2_kiadások ÖNKORMÁNYZAT'!G24+'3_A_kiadások KÖH'!G24+'3_B_kiadások BVKI'!G24</f>
        <v>40659798</v>
      </c>
    </row>
    <row r="25" spans="1:7" ht="15">
      <c r="A25" s="180" t="s">
        <v>691</v>
      </c>
      <c r="B25" s="181" t="s">
        <v>244</v>
      </c>
      <c r="C25" s="145">
        <f>'2_kiadások ÖNKORMÁNYZAT'!C25+'3_A_kiadások KÖH'!C25+'3_B_kiadások BVKI'!C25</f>
        <v>118758333</v>
      </c>
      <c r="D25" s="145">
        <f>'2_kiadások ÖNKORMÁNYZAT'!D25+'3_A_kiadások KÖH'!D25+'3_B_kiadások BVKI'!D25</f>
        <v>2091500</v>
      </c>
      <c r="E25" s="182">
        <f>E20+E24</f>
        <v>0</v>
      </c>
      <c r="F25" s="145">
        <f t="shared" si="0"/>
        <v>120849833</v>
      </c>
      <c r="G25" s="358">
        <f>'2_kiadások ÖNKORMÁNYZAT'!G25+'3_A_kiadások KÖH'!G25+'3_B_kiadások BVKI'!G25</f>
        <v>152032033</v>
      </c>
    </row>
    <row r="26" spans="1:7" ht="15">
      <c r="A26" s="183" t="s">
        <v>662</v>
      </c>
      <c r="B26" s="181" t="s">
        <v>245</v>
      </c>
      <c r="C26" s="145">
        <f>'2_kiadások ÖNKORMÁNYZAT'!C26+'3_A_kiadások KÖH'!C26+'3_B_kiadások BVKI'!C26</f>
        <v>24246692</v>
      </c>
      <c r="D26" s="145">
        <f>'2_kiadások ÖNKORMÁNYZAT'!D26+'3_A_kiadások KÖH'!D26+'3_B_kiadások BVKI'!D26</f>
        <v>407843</v>
      </c>
      <c r="E26" s="182"/>
      <c r="F26" s="145">
        <f t="shared" si="0"/>
        <v>24654535</v>
      </c>
      <c r="G26" s="358">
        <f>'2_kiadások ÖNKORMÁNYZAT'!G26+'3_A_kiadások KÖH'!G26+'3_B_kiadások BVKI'!G26</f>
        <v>31403067</v>
      </c>
    </row>
    <row r="27" spans="1:7" ht="15">
      <c r="A27" s="177" t="s">
        <v>246</v>
      </c>
      <c r="B27" s="175" t="s">
        <v>247</v>
      </c>
      <c r="C27" s="145">
        <f>'2_kiadások ÖNKORMÁNYZAT'!C27+'3_A_kiadások KÖH'!C27+'3_B_kiadások BVKI'!C27</f>
        <v>1575000</v>
      </c>
      <c r="D27" s="145">
        <f>'2_kiadások ÖNKORMÁNYZAT'!D27+'3_A_kiadások KÖH'!D27+'3_B_kiadások BVKI'!D27</f>
        <v>25000</v>
      </c>
      <c r="E27" s="145"/>
      <c r="F27" s="145">
        <f t="shared" si="0"/>
        <v>1600000</v>
      </c>
      <c r="G27" s="358">
        <f>'2_kiadások ÖNKORMÁNYZAT'!G27+'3_A_kiadások KÖH'!G27+'3_B_kiadások BVKI'!G27</f>
        <v>1719228</v>
      </c>
    </row>
    <row r="28" spans="1:7" ht="15">
      <c r="A28" s="177" t="s">
        <v>248</v>
      </c>
      <c r="B28" s="175" t="s">
        <v>249</v>
      </c>
      <c r="C28" s="145">
        <f>'2_kiadások ÖNKORMÁNYZAT'!C28+'3_A_kiadások KÖH'!C28+'3_B_kiadások BVKI'!C28</f>
        <v>3951000</v>
      </c>
      <c r="D28" s="145">
        <f>'2_kiadások ÖNKORMÁNYZAT'!D28+'3_A_kiadások KÖH'!D28+'3_B_kiadások BVKI'!D28</f>
        <v>85000</v>
      </c>
      <c r="E28" s="145"/>
      <c r="F28" s="145">
        <f t="shared" si="0"/>
        <v>4036000</v>
      </c>
      <c r="G28" s="358">
        <f>'2_kiadások ÖNKORMÁNYZAT'!G28+'3_A_kiadások KÖH'!G28+'3_B_kiadások BVKI'!G28</f>
        <v>4133305</v>
      </c>
    </row>
    <row r="29" spans="1:7" ht="15">
      <c r="A29" s="177" t="s">
        <v>250</v>
      </c>
      <c r="B29" s="175" t="s">
        <v>251</v>
      </c>
      <c r="C29" s="145">
        <f>'2_kiadások ÖNKORMÁNYZAT'!C29+'3_A_kiadások KÖH'!C29+'3_B_kiadások BVKI'!C29</f>
        <v>0</v>
      </c>
      <c r="D29" s="145">
        <f>'2_kiadások ÖNKORMÁNYZAT'!D29+'3_A_kiadások KÖH'!D29+'3_B_kiadások BVKI'!D29</f>
        <v>0</v>
      </c>
      <c r="E29" s="145"/>
      <c r="F29" s="145">
        <f t="shared" si="0"/>
        <v>0</v>
      </c>
      <c r="G29" s="358">
        <f>'2_kiadások ÖNKORMÁNYZAT'!G29+'3_A_kiadások KÖH'!G29+'3_B_kiadások BVKI'!G29</f>
        <v>0</v>
      </c>
    </row>
    <row r="30" spans="1:7" ht="15">
      <c r="A30" s="130" t="s">
        <v>570</v>
      </c>
      <c r="B30" s="179" t="s">
        <v>252</v>
      </c>
      <c r="C30" s="145">
        <f>'2_kiadások ÖNKORMÁNYZAT'!C30+'3_A_kiadások KÖH'!C30+'3_B_kiadások BVKI'!C30</f>
        <v>5526000</v>
      </c>
      <c r="D30" s="145">
        <f>'2_kiadások ÖNKORMÁNYZAT'!D30+'3_A_kiadások KÖH'!D30+'3_B_kiadások BVKI'!D30</f>
        <v>110000</v>
      </c>
      <c r="E30" s="117">
        <f>SUM(E27:E29)</f>
        <v>0</v>
      </c>
      <c r="F30" s="145">
        <f t="shared" si="0"/>
        <v>5636000</v>
      </c>
      <c r="G30" s="358">
        <f>'2_kiadások ÖNKORMÁNYZAT'!G30+'3_A_kiadások KÖH'!G30+'3_B_kiadások BVKI'!G30</f>
        <v>5852533</v>
      </c>
    </row>
    <row r="31" spans="1:7" ht="15">
      <c r="A31" s="177" t="s">
        <v>253</v>
      </c>
      <c r="B31" s="175" t="s">
        <v>254</v>
      </c>
      <c r="C31" s="145">
        <f>'2_kiadások ÖNKORMÁNYZAT'!C31+'3_A_kiadások KÖH'!C31+'3_B_kiadások BVKI'!C31</f>
        <v>3230000</v>
      </c>
      <c r="D31" s="145">
        <f>'2_kiadások ÖNKORMÁNYZAT'!D31+'3_A_kiadások KÖH'!D31+'3_B_kiadások BVKI'!D31</f>
        <v>40000</v>
      </c>
      <c r="E31" s="145"/>
      <c r="F31" s="145">
        <f t="shared" si="0"/>
        <v>3270000</v>
      </c>
      <c r="G31" s="358">
        <f>'2_kiadások ÖNKORMÁNYZAT'!G31+'3_A_kiadások KÖH'!G31+'3_B_kiadások BVKI'!G31</f>
        <v>3430000</v>
      </c>
    </row>
    <row r="32" spans="1:7" ht="15">
      <c r="A32" s="177" t="s">
        <v>255</v>
      </c>
      <c r="B32" s="175" t="s">
        <v>256</v>
      </c>
      <c r="C32" s="145">
        <f>'2_kiadások ÖNKORMÁNYZAT'!C32+'3_A_kiadások KÖH'!C32+'3_B_kiadások BVKI'!C32</f>
        <v>1780000</v>
      </c>
      <c r="D32" s="145">
        <f>'2_kiadások ÖNKORMÁNYZAT'!D32+'3_A_kiadások KÖH'!D32+'3_B_kiadások BVKI'!D32</f>
        <v>70000</v>
      </c>
      <c r="E32" s="145"/>
      <c r="F32" s="145">
        <f t="shared" si="0"/>
        <v>1850000</v>
      </c>
      <c r="G32" s="358">
        <f>'2_kiadások ÖNKORMÁNYZAT'!G32+'3_A_kiadások KÖH'!G32+'3_B_kiadások BVKI'!G32</f>
        <v>1862110</v>
      </c>
    </row>
    <row r="33" spans="1:7" ht="15" customHeight="1">
      <c r="A33" s="130" t="s">
        <v>692</v>
      </c>
      <c r="B33" s="179" t="s">
        <v>257</v>
      </c>
      <c r="C33" s="145">
        <f>'2_kiadások ÖNKORMÁNYZAT'!C33+'3_A_kiadások KÖH'!C33+'3_B_kiadások BVKI'!C33</f>
        <v>5010000</v>
      </c>
      <c r="D33" s="145">
        <f>'2_kiadások ÖNKORMÁNYZAT'!D33+'3_A_kiadások KÖH'!D33+'3_B_kiadások BVKI'!D33</f>
        <v>110000</v>
      </c>
      <c r="E33" s="117">
        <f>SUM(E31:E32)</f>
        <v>0</v>
      </c>
      <c r="F33" s="145">
        <f t="shared" si="0"/>
        <v>5120000</v>
      </c>
      <c r="G33" s="358">
        <f>'2_kiadások ÖNKORMÁNYZAT'!G33+'3_A_kiadások KÖH'!G33+'3_B_kiadások BVKI'!G33</f>
        <v>5292110</v>
      </c>
    </row>
    <row r="34" spans="1:7" ht="15">
      <c r="A34" s="177" t="s">
        <v>258</v>
      </c>
      <c r="B34" s="175" t="s">
        <v>259</v>
      </c>
      <c r="C34" s="145">
        <f>'2_kiadások ÖNKORMÁNYZAT'!C34+'3_A_kiadások KÖH'!C34+'3_B_kiadások BVKI'!C34</f>
        <v>22060000</v>
      </c>
      <c r="D34" s="145">
        <f>'2_kiadások ÖNKORMÁNYZAT'!D34+'3_A_kiadások KÖH'!D34+'3_B_kiadások BVKI'!D34</f>
        <v>460000</v>
      </c>
      <c r="E34" s="145"/>
      <c r="F34" s="145">
        <f t="shared" si="0"/>
        <v>22520000</v>
      </c>
      <c r="G34" s="358">
        <f>'2_kiadások ÖNKORMÁNYZAT'!G34+'3_A_kiadások KÖH'!G34+'3_B_kiadások BVKI'!G34</f>
        <v>24057937</v>
      </c>
    </row>
    <row r="35" spans="1:7" ht="15">
      <c r="A35" s="177" t="s">
        <v>260</v>
      </c>
      <c r="B35" s="175" t="s">
        <v>261</v>
      </c>
      <c r="C35" s="145">
        <f>'2_kiadások ÖNKORMÁNYZAT'!C35+'3_A_kiadások KÖH'!C35+'3_B_kiadások BVKI'!C35</f>
        <v>19629000</v>
      </c>
      <c r="D35" s="145">
        <f>'2_kiadások ÖNKORMÁNYZAT'!D35+'3_A_kiadások KÖH'!D35+'3_B_kiadások BVKI'!D35</f>
        <v>0</v>
      </c>
      <c r="E35" s="145"/>
      <c r="F35" s="145">
        <f t="shared" si="0"/>
        <v>19629000</v>
      </c>
      <c r="G35" s="358">
        <f>'2_kiadások ÖNKORMÁNYZAT'!G35+'3_A_kiadások KÖH'!G35+'3_B_kiadások BVKI'!G35</f>
        <v>19629000</v>
      </c>
    </row>
    <row r="36" spans="1:7" ht="15">
      <c r="A36" s="177" t="s">
        <v>663</v>
      </c>
      <c r="B36" s="175" t="s">
        <v>262</v>
      </c>
      <c r="C36" s="145">
        <f>'2_kiadások ÖNKORMÁNYZAT'!C36+'3_A_kiadások KÖH'!C36+'3_B_kiadások BVKI'!C36</f>
        <v>700000</v>
      </c>
      <c r="D36" s="145">
        <f>'2_kiadások ÖNKORMÁNYZAT'!D36+'3_A_kiadások KÖH'!D36+'3_B_kiadások BVKI'!D36</f>
        <v>4200000</v>
      </c>
      <c r="E36" s="145"/>
      <c r="F36" s="145">
        <f t="shared" si="0"/>
        <v>4900000</v>
      </c>
      <c r="G36" s="358">
        <f>'2_kiadások ÖNKORMÁNYZAT'!G36+'3_A_kiadások KÖH'!G36+'3_B_kiadások BVKI'!G36</f>
        <v>4951205</v>
      </c>
    </row>
    <row r="37" spans="1:7" ht="15">
      <c r="A37" s="177" t="s">
        <v>264</v>
      </c>
      <c r="B37" s="175" t="s">
        <v>265</v>
      </c>
      <c r="C37" s="145">
        <f>'2_kiadások ÖNKORMÁNYZAT'!C37+'3_A_kiadások KÖH'!C37+'3_B_kiadások BVKI'!C37</f>
        <v>6670000</v>
      </c>
      <c r="D37" s="145">
        <f>'2_kiadások ÖNKORMÁNYZAT'!D37+'3_A_kiadások KÖH'!D37+'3_B_kiadások BVKI'!D37</f>
        <v>564000</v>
      </c>
      <c r="E37" s="145"/>
      <c r="F37" s="145">
        <f t="shared" si="0"/>
        <v>7234000</v>
      </c>
      <c r="G37" s="358">
        <f>'2_kiadások ÖNKORMÁNYZAT'!G37+'3_A_kiadások KÖH'!G37+'3_B_kiadások BVKI'!G37</f>
        <v>9071200</v>
      </c>
    </row>
    <row r="38" spans="1:7" ht="15">
      <c r="A38" s="184" t="s">
        <v>664</v>
      </c>
      <c r="B38" s="175" t="s">
        <v>266</v>
      </c>
      <c r="C38" s="145">
        <f>'2_kiadások ÖNKORMÁNYZAT'!C38+'3_A_kiadások KÖH'!C38+'3_B_kiadások BVKI'!C38</f>
        <v>3070000</v>
      </c>
      <c r="D38" s="145">
        <f>'2_kiadások ÖNKORMÁNYZAT'!D38+'3_A_kiadások KÖH'!D38+'3_B_kiadások BVKI'!D38</f>
        <v>0</v>
      </c>
      <c r="E38" s="145"/>
      <c r="F38" s="145">
        <f t="shared" si="0"/>
        <v>3070000</v>
      </c>
      <c r="G38" s="358">
        <f>'2_kiadások ÖNKORMÁNYZAT'!G38+'3_A_kiadások KÖH'!G38+'3_B_kiadások BVKI'!G38</f>
        <v>3107800</v>
      </c>
    </row>
    <row r="39" spans="1:7" ht="15">
      <c r="A39" s="154" t="s">
        <v>268</v>
      </c>
      <c r="B39" s="175" t="s">
        <v>269</v>
      </c>
      <c r="C39" s="145">
        <f>'2_kiadások ÖNKORMÁNYZAT'!C39+'3_A_kiadások KÖH'!C39+'3_B_kiadások BVKI'!C39</f>
        <v>51061852</v>
      </c>
      <c r="D39" s="145">
        <f>'2_kiadások ÖNKORMÁNYZAT'!D39+'3_A_kiadások KÖH'!D39+'3_B_kiadások BVKI'!D39</f>
        <v>0</v>
      </c>
      <c r="E39" s="145"/>
      <c r="F39" s="145">
        <f t="shared" si="0"/>
        <v>51061852</v>
      </c>
      <c r="G39" s="358">
        <f>'2_kiadások ÖNKORMÁNYZAT'!G39+'3_A_kiadások KÖH'!G39+'3_B_kiadások BVKI'!G39</f>
        <v>94730618</v>
      </c>
    </row>
    <row r="40" spans="1:7" ht="15">
      <c r="A40" s="177" t="s">
        <v>665</v>
      </c>
      <c r="B40" s="175" t="s">
        <v>270</v>
      </c>
      <c r="C40" s="145">
        <f>'2_kiadások ÖNKORMÁNYZAT'!C40+'3_A_kiadások KÖH'!C40+'3_B_kiadások BVKI'!C40</f>
        <v>13596000</v>
      </c>
      <c r="D40" s="145">
        <f>'2_kiadások ÖNKORMÁNYZAT'!D40+'3_A_kiadások KÖH'!D40+'3_B_kiadások BVKI'!D40</f>
        <v>900000</v>
      </c>
      <c r="E40" s="145"/>
      <c r="F40" s="145">
        <f t="shared" si="0"/>
        <v>14496000</v>
      </c>
      <c r="G40" s="358">
        <f>'2_kiadások ÖNKORMÁNYZAT'!G40+'3_A_kiadások KÖH'!G40+'3_B_kiadások BVKI'!G40</f>
        <v>17520661</v>
      </c>
    </row>
    <row r="41" spans="1:7" ht="15">
      <c r="A41" s="130" t="s">
        <v>575</v>
      </c>
      <c r="B41" s="179" t="s">
        <v>272</v>
      </c>
      <c r="C41" s="145">
        <f>'2_kiadások ÖNKORMÁNYZAT'!C41+'3_A_kiadások KÖH'!C41+'3_B_kiadások BVKI'!C41</f>
        <v>116786852</v>
      </c>
      <c r="D41" s="145">
        <f>'2_kiadások ÖNKORMÁNYZAT'!D41+'3_A_kiadások KÖH'!D41+'3_B_kiadások BVKI'!D41</f>
        <v>6124000</v>
      </c>
      <c r="E41" s="117">
        <f>SUM(E34:E40)</f>
        <v>0</v>
      </c>
      <c r="F41" s="145">
        <f t="shared" si="0"/>
        <v>122910852</v>
      </c>
      <c r="G41" s="358">
        <f>'2_kiadások ÖNKORMÁNYZAT'!G41+'3_A_kiadások KÖH'!G41+'3_B_kiadások BVKI'!G41</f>
        <v>173068421</v>
      </c>
    </row>
    <row r="42" spans="1:7" ht="15">
      <c r="A42" s="177" t="s">
        <v>273</v>
      </c>
      <c r="B42" s="175" t="s">
        <v>274</v>
      </c>
      <c r="C42" s="145">
        <f>'2_kiadások ÖNKORMÁNYZAT'!C42+'3_A_kiadások KÖH'!C42+'3_B_kiadások BVKI'!C42</f>
        <v>538000</v>
      </c>
      <c r="D42" s="145">
        <f>'2_kiadások ÖNKORMÁNYZAT'!D42+'3_A_kiadások KÖH'!D42+'3_B_kiadások BVKI'!D42</f>
        <v>0</v>
      </c>
      <c r="E42" s="145"/>
      <c r="F42" s="145">
        <f t="shared" si="0"/>
        <v>538000</v>
      </c>
      <c r="G42" s="358">
        <f>'2_kiadások ÖNKORMÁNYZAT'!G42+'3_A_kiadások KÖH'!G42+'3_B_kiadások BVKI'!G42</f>
        <v>538000</v>
      </c>
    </row>
    <row r="43" spans="1:7" ht="15">
      <c r="A43" s="177" t="s">
        <v>275</v>
      </c>
      <c r="B43" s="175" t="s">
        <v>276</v>
      </c>
      <c r="C43" s="145">
        <f>'2_kiadások ÖNKORMÁNYZAT'!C43+'3_A_kiadások KÖH'!C43+'3_B_kiadások BVKI'!C43</f>
        <v>16535000</v>
      </c>
      <c r="D43" s="145">
        <f>'2_kiadások ÖNKORMÁNYZAT'!D43+'3_A_kiadások KÖH'!D43+'3_B_kiadások BVKI'!D43</f>
        <v>3782984</v>
      </c>
      <c r="E43" s="145"/>
      <c r="F43" s="145">
        <f t="shared" si="0"/>
        <v>20317984</v>
      </c>
      <c r="G43" s="358">
        <f>'2_kiadások ÖNKORMÁNYZAT'!G43+'3_A_kiadások KÖH'!G43+'3_B_kiadások BVKI'!G43</f>
        <v>39887459</v>
      </c>
    </row>
    <row r="44" spans="1:7" ht="15">
      <c r="A44" s="130" t="s">
        <v>576</v>
      </c>
      <c r="B44" s="179" t="s">
        <v>277</v>
      </c>
      <c r="C44" s="145">
        <f>'2_kiadások ÖNKORMÁNYZAT'!C44+'3_A_kiadások KÖH'!C44+'3_B_kiadások BVKI'!C44</f>
        <v>17073000</v>
      </c>
      <c r="D44" s="145">
        <f>'2_kiadások ÖNKORMÁNYZAT'!D44+'3_A_kiadások KÖH'!D44+'3_B_kiadások BVKI'!D44</f>
        <v>3782984</v>
      </c>
      <c r="E44" s="117">
        <f>SUM(E42:E43)</f>
        <v>0</v>
      </c>
      <c r="F44" s="145">
        <f t="shared" si="0"/>
        <v>20855984</v>
      </c>
      <c r="G44" s="358">
        <f>'2_kiadások ÖNKORMÁNYZAT'!G44+'3_A_kiadások KÖH'!G44+'3_B_kiadások BVKI'!G44</f>
        <v>40425459</v>
      </c>
    </row>
    <row r="45" spans="1:7" ht="15">
      <c r="A45" s="177" t="s">
        <v>278</v>
      </c>
      <c r="B45" s="175" t="s">
        <v>279</v>
      </c>
      <c r="C45" s="145">
        <f>'2_kiadások ÖNKORMÁNYZAT'!C45+'3_A_kiadások KÖH'!C45+'3_B_kiadások BVKI'!C45</f>
        <v>37710236</v>
      </c>
      <c r="D45" s="145">
        <f>'2_kiadások ÖNKORMÁNYZAT'!D45+'3_A_kiadások KÖH'!D45+'3_B_kiadások BVKI'!D45</f>
        <v>2735000</v>
      </c>
      <c r="E45" s="145"/>
      <c r="F45" s="145">
        <f t="shared" si="0"/>
        <v>40445236</v>
      </c>
      <c r="G45" s="358">
        <f>'2_kiadások ÖNKORMÁNYZAT'!G45+'3_A_kiadások KÖH'!G45+'3_B_kiadások BVKI'!G45</f>
        <v>54533313</v>
      </c>
    </row>
    <row r="46" spans="1:7" ht="15">
      <c r="A46" s="177" t="s">
        <v>280</v>
      </c>
      <c r="B46" s="175" t="s">
        <v>281</v>
      </c>
      <c r="C46" s="145">
        <f>'2_kiadások ÖNKORMÁNYZAT'!C46+'3_A_kiadások KÖH'!C46+'3_B_kiadások BVKI'!C46</f>
        <v>907000</v>
      </c>
      <c r="D46" s="145">
        <f>'2_kiadások ÖNKORMÁNYZAT'!D46+'3_A_kiadások KÖH'!D46+'3_B_kiadások BVKI'!D46</f>
        <v>0</v>
      </c>
      <c r="E46" s="145"/>
      <c r="F46" s="145">
        <f t="shared" si="0"/>
        <v>907000</v>
      </c>
      <c r="G46" s="358">
        <f>'2_kiadások ÖNKORMÁNYZAT'!G46+'3_A_kiadások KÖH'!G46+'3_B_kiadások BVKI'!G46</f>
        <v>10798056</v>
      </c>
    </row>
    <row r="47" spans="1:7" ht="15">
      <c r="A47" s="177" t="s">
        <v>666</v>
      </c>
      <c r="B47" s="175" t="s">
        <v>282</v>
      </c>
      <c r="C47" s="145">
        <f>'2_kiadások ÖNKORMÁNYZAT'!C47+'3_A_kiadások KÖH'!C47+'3_B_kiadások BVKI'!C47</f>
        <v>352000</v>
      </c>
      <c r="D47" s="145">
        <f>'2_kiadások ÖNKORMÁNYZAT'!D47+'3_A_kiadások KÖH'!D47+'3_B_kiadások BVKI'!D47</f>
        <v>0</v>
      </c>
      <c r="E47" s="145"/>
      <c r="F47" s="145">
        <f t="shared" si="0"/>
        <v>352000</v>
      </c>
      <c r="G47" s="358">
        <f>'2_kiadások ÖNKORMÁNYZAT'!G47+'3_A_kiadások KÖH'!G47+'3_B_kiadások BVKI'!G47</f>
        <v>352000</v>
      </c>
    </row>
    <row r="48" spans="1:7" ht="15">
      <c r="A48" s="177" t="s">
        <v>667</v>
      </c>
      <c r="B48" s="175" t="s">
        <v>284</v>
      </c>
      <c r="C48" s="145">
        <f>'2_kiadások ÖNKORMÁNYZAT'!C48+'3_A_kiadások KÖH'!C48+'3_B_kiadások BVKI'!C48</f>
        <v>0</v>
      </c>
      <c r="D48" s="145">
        <f>'2_kiadások ÖNKORMÁNYZAT'!D48+'3_A_kiadások KÖH'!D48+'3_B_kiadások BVKI'!D48</f>
        <v>0</v>
      </c>
      <c r="E48" s="145"/>
      <c r="F48" s="145">
        <f t="shared" si="0"/>
        <v>0</v>
      </c>
      <c r="G48" s="358">
        <f>'2_kiadások ÖNKORMÁNYZAT'!G48+'3_A_kiadások KÖH'!G48+'3_B_kiadások BVKI'!G48</f>
        <v>0</v>
      </c>
    </row>
    <row r="49" spans="1:7" ht="15">
      <c r="A49" s="177" t="s">
        <v>288</v>
      </c>
      <c r="B49" s="175" t="s">
        <v>289</v>
      </c>
      <c r="C49" s="145">
        <f>'2_kiadások ÖNKORMÁNYZAT'!C49+'3_A_kiadások KÖH'!C49+'3_B_kiadások BVKI'!C49</f>
        <v>7005000</v>
      </c>
      <c r="D49" s="145">
        <f>'2_kiadások ÖNKORMÁNYZAT'!D49+'3_A_kiadások KÖH'!D49+'3_B_kiadások BVKI'!D49</f>
        <v>0</v>
      </c>
      <c r="E49" s="145"/>
      <c r="F49" s="145">
        <f t="shared" si="0"/>
        <v>7005000</v>
      </c>
      <c r="G49" s="358">
        <f>'2_kiadások ÖNKORMÁNYZAT'!G49+'3_A_kiadások KÖH'!G49+'3_B_kiadások BVKI'!G49</f>
        <v>9000000</v>
      </c>
    </row>
    <row r="50" spans="1:7" ht="15">
      <c r="A50" s="130" t="s">
        <v>579</v>
      </c>
      <c r="B50" s="179" t="s">
        <v>290</v>
      </c>
      <c r="C50" s="145">
        <f>'2_kiadások ÖNKORMÁNYZAT'!C50+'3_A_kiadások KÖH'!C50+'3_B_kiadások BVKI'!C50</f>
        <v>45974236</v>
      </c>
      <c r="D50" s="145">
        <f>'2_kiadások ÖNKORMÁNYZAT'!D50+'3_A_kiadások KÖH'!D50+'3_B_kiadások BVKI'!D50</f>
        <v>2735000</v>
      </c>
      <c r="E50" s="117">
        <f>SUM(E45:E49)</f>
        <v>0</v>
      </c>
      <c r="F50" s="145">
        <f t="shared" si="0"/>
        <v>48709236</v>
      </c>
      <c r="G50" s="358">
        <f>'2_kiadások ÖNKORMÁNYZAT'!G50+'3_A_kiadások KÖH'!G50+'3_B_kiadások BVKI'!G50</f>
        <v>74683369</v>
      </c>
    </row>
    <row r="51" spans="1:7" ht="15">
      <c r="A51" s="183" t="s">
        <v>580</v>
      </c>
      <c r="B51" s="181" t="s">
        <v>291</v>
      </c>
      <c r="C51" s="145">
        <f>'2_kiadások ÖNKORMÁNYZAT'!C51+'3_A_kiadások KÖH'!C51+'3_B_kiadások BVKI'!C51</f>
        <v>190370088</v>
      </c>
      <c r="D51" s="145">
        <f>'2_kiadások ÖNKORMÁNYZAT'!D51+'3_A_kiadások KÖH'!D51+'3_B_kiadások BVKI'!D51</f>
        <v>12861984</v>
      </c>
      <c r="E51" s="182">
        <f>E30+E33+E41+E44+E50</f>
        <v>0</v>
      </c>
      <c r="F51" s="145">
        <f t="shared" si="0"/>
        <v>203232072</v>
      </c>
      <c r="G51" s="358">
        <f>'2_kiadások ÖNKORMÁNYZAT'!G51+'3_A_kiadások KÖH'!G51+'3_B_kiadások BVKI'!G51</f>
        <v>299321892</v>
      </c>
    </row>
    <row r="52" spans="1:7" ht="15">
      <c r="A52" s="15" t="s">
        <v>292</v>
      </c>
      <c r="B52" s="175" t="s">
        <v>293</v>
      </c>
      <c r="C52" s="145">
        <f>'2_kiadások ÖNKORMÁNYZAT'!C52+'3_A_kiadások KÖH'!C52+'3_B_kiadások BVKI'!C52</f>
        <v>0</v>
      </c>
      <c r="D52" s="145">
        <f>'2_kiadások ÖNKORMÁNYZAT'!D52+'3_A_kiadások KÖH'!D52+'3_B_kiadások BVKI'!D52</f>
        <v>0</v>
      </c>
      <c r="E52" s="145"/>
      <c r="F52" s="145">
        <f t="shared" si="0"/>
        <v>0</v>
      </c>
      <c r="G52" s="358">
        <f>'2_kiadások ÖNKORMÁNYZAT'!G52+'3_A_kiadások KÖH'!G52+'3_B_kiadások BVKI'!G52</f>
        <v>0</v>
      </c>
    </row>
    <row r="53" spans="1:7" ht="15">
      <c r="A53" s="15" t="s">
        <v>597</v>
      </c>
      <c r="B53" s="175" t="s">
        <v>294</v>
      </c>
      <c r="C53" s="145">
        <f>'2_kiadások ÖNKORMÁNYZAT'!C53+'3_A_kiadások KÖH'!C53+'3_B_kiadások BVKI'!C53</f>
        <v>0</v>
      </c>
      <c r="D53" s="145">
        <f>'2_kiadások ÖNKORMÁNYZAT'!D53+'3_A_kiadások KÖH'!D53+'3_B_kiadások BVKI'!D53</f>
        <v>0</v>
      </c>
      <c r="E53" s="145"/>
      <c r="F53" s="145">
        <f t="shared" si="0"/>
        <v>0</v>
      </c>
      <c r="G53" s="358">
        <f>'2_kiadások ÖNKORMÁNYZAT'!G53+'3_A_kiadások KÖH'!G53+'3_B_kiadások BVKI'!G53</f>
        <v>0</v>
      </c>
    </row>
    <row r="54" spans="1:7" ht="15">
      <c r="A54" s="20" t="s">
        <v>668</v>
      </c>
      <c r="B54" s="175" t="s">
        <v>295</v>
      </c>
      <c r="C54" s="145">
        <f>'2_kiadások ÖNKORMÁNYZAT'!C54+'3_A_kiadások KÖH'!C54+'3_B_kiadások BVKI'!C54</f>
        <v>0</v>
      </c>
      <c r="D54" s="145">
        <f>'2_kiadások ÖNKORMÁNYZAT'!D54+'3_A_kiadások KÖH'!D54+'3_B_kiadások BVKI'!D54</f>
        <v>0</v>
      </c>
      <c r="E54" s="145"/>
      <c r="F54" s="145">
        <f t="shared" si="0"/>
        <v>0</v>
      </c>
      <c r="G54" s="358">
        <f>'2_kiadások ÖNKORMÁNYZAT'!G54+'3_A_kiadások KÖH'!G54+'3_B_kiadások BVKI'!G54</f>
        <v>0</v>
      </c>
    </row>
    <row r="55" spans="1:7" ht="15">
      <c r="A55" s="20" t="s">
        <v>669</v>
      </c>
      <c r="B55" s="175" t="s">
        <v>296</v>
      </c>
      <c r="C55" s="145">
        <f>'2_kiadások ÖNKORMÁNYZAT'!C55+'3_A_kiadások KÖH'!C55+'3_B_kiadások BVKI'!C55</f>
        <v>0</v>
      </c>
      <c r="D55" s="145">
        <f>'2_kiadások ÖNKORMÁNYZAT'!D55+'3_A_kiadások KÖH'!D55+'3_B_kiadások BVKI'!D55</f>
        <v>0</v>
      </c>
      <c r="E55" s="145"/>
      <c r="F55" s="145">
        <f t="shared" si="0"/>
        <v>0</v>
      </c>
      <c r="G55" s="358">
        <f>'2_kiadások ÖNKORMÁNYZAT'!G55+'3_A_kiadások KÖH'!G55+'3_B_kiadások BVKI'!G55</f>
        <v>0</v>
      </c>
    </row>
    <row r="56" spans="1:7" ht="15">
      <c r="A56" s="20" t="s">
        <v>670</v>
      </c>
      <c r="B56" s="175" t="s">
        <v>297</v>
      </c>
      <c r="C56" s="145">
        <f>'2_kiadások ÖNKORMÁNYZAT'!C56+'3_A_kiadások KÖH'!C56+'3_B_kiadások BVKI'!C56</f>
        <v>0</v>
      </c>
      <c r="D56" s="145">
        <f>'2_kiadások ÖNKORMÁNYZAT'!D56+'3_A_kiadások KÖH'!D56+'3_B_kiadások BVKI'!D56</f>
        <v>0</v>
      </c>
      <c r="E56" s="145"/>
      <c r="F56" s="145">
        <f t="shared" si="0"/>
        <v>0</v>
      </c>
      <c r="G56" s="358">
        <f>'2_kiadások ÖNKORMÁNYZAT'!G56+'3_A_kiadások KÖH'!G56+'3_B_kiadások BVKI'!G56</f>
        <v>0</v>
      </c>
    </row>
    <row r="57" spans="1:7" ht="15">
      <c r="A57" s="15" t="s">
        <v>671</v>
      </c>
      <c r="B57" s="175" t="s">
        <v>298</v>
      </c>
      <c r="C57" s="145">
        <f>'2_kiadások ÖNKORMÁNYZAT'!C57+'3_A_kiadások KÖH'!C57+'3_B_kiadások BVKI'!C57</f>
        <v>0</v>
      </c>
      <c r="D57" s="145">
        <f>'2_kiadások ÖNKORMÁNYZAT'!D57+'3_A_kiadások KÖH'!D57+'3_B_kiadások BVKI'!D57</f>
        <v>0</v>
      </c>
      <c r="E57" s="145"/>
      <c r="F57" s="145">
        <f t="shared" si="0"/>
        <v>0</v>
      </c>
      <c r="G57" s="358">
        <f>'2_kiadások ÖNKORMÁNYZAT'!G57+'3_A_kiadások KÖH'!G57+'3_B_kiadások BVKI'!G57</f>
        <v>0</v>
      </c>
    </row>
    <row r="58" spans="1:7" ht="15">
      <c r="A58" s="15" t="s">
        <v>672</v>
      </c>
      <c r="B58" s="175" t="s">
        <v>299</v>
      </c>
      <c r="C58" s="145">
        <f>'2_kiadások ÖNKORMÁNYZAT'!C58+'3_A_kiadások KÖH'!C58+'3_B_kiadások BVKI'!C58</f>
        <v>0</v>
      </c>
      <c r="D58" s="145">
        <f>'2_kiadások ÖNKORMÁNYZAT'!D58+'3_A_kiadások KÖH'!D58+'3_B_kiadások BVKI'!D58</f>
        <v>0</v>
      </c>
      <c r="E58" s="145"/>
      <c r="F58" s="145">
        <f t="shared" si="0"/>
        <v>0</v>
      </c>
      <c r="G58" s="358">
        <f>'2_kiadások ÖNKORMÁNYZAT'!G58+'3_A_kiadások KÖH'!G58+'3_B_kiadások BVKI'!G58</f>
        <v>0</v>
      </c>
    </row>
    <row r="59" spans="1:7" ht="15">
      <c r="A59" s="15" t="s">
        <v>673</v>
      </c>
      <c r="B59" s="175" t="s">
        <v>300</v>
      </c>
      <c r="C59" s="145">
        <f>'2_kiadások ÖNKORMÁNYZAT'!C59+'3_A_kiadások KÖH'!C59+'3_B_kiadások BVKI'!C59</f>
        <v>6257000</v>
      </c>
      <c r="D59" s="145">
        <f>'2_kiadások ÖNKORMÁNYZAT'!D59+'3_A_kiadások KÖH'!D59+'3_B_kiadások BVKI'!D59</f>
        <v>980000</v>
      </c>
      <c r="E59" s="145"/>
      <c r="F59" s="145">
        <f t="shared" si="0"/>
        <v>7237000</v>
      </c>
      <c r="G59" s="358">
        <f>'2_kiadások ÖNKORMÁNYZAT'!G59+'3_A_kiadások KÖH'!G59+'3_B_kiadások BVKI'!G59</f>
        <v>7531640</v>
      </c>
    </row>
    <row r="60" spans="1:7" ht="15">
      <c r="A60" s="59" t="s">
        <v>630</v>
      </c>
      <c r="B60" s="62" t="s">
        <v>301</v>
      </c>
      <c r="C60" s="145">
        <f>'2_kiadások ÖNKORMÁNYZAT'!C60+'3_A_kiadások KÖH'!C60+'3_B_kiadások BVKI'!C60</f>
        <v>6257000</v>
      </c>
      <c r="D60" s="145">
        <f>'2_kiadások ÖNKORMÁNYZAT'!D60+'3_A_kiadások KÖH'!D60+'3_B_kiadások BVKI'!D60</f>
        <v>980000</v>
      </c>
      <c r="E60" s="117">
        <f>SUM(E52:E59)</f>
        <v>0</v>
      </c>
      <c r="F60" s="145">
        <f t="shared" si="0"/>
        <v>7237000</v>
      </c>
      <c r="G60" s="358">
        <f>'2_kiadások ÖNKORMÁNYZAT'!G60+'3_A_kiadások KÖH'!G60+'3_B_kiadások BVKI'!G60</f>
        <v>7531640</v>
      </c>
    </row>
    <row r="61" spans="1:7" ht="15">
      <c r="A61" s="14" t="s">
        <v>674</v>
      </c>
      <c r="B61" s="175" t="s">
        <v>302</v>
      </c>
      <c r="C61" s="145">
        <f>'2_kiadások ÖNKORMÁNYZAT'!C61+'3_A_kiadások KÖH'!C61+'3_B_kiadások BVKI'!C61</f>
        <v>0</v>
      </c>
      <c r="D61" s="145">
        <f>'2_kiadások ÖNKORMÁNYZAT'!D61+'3_A_kiadások KÖH'!D61+'3_B_kiadások BVKI'!D61</f>
        <v>0</v>
      </c>
      <c r="E61" s="145"/>
      <c r="F61" s="145">
        <f t="shared" si="0"/>
        <v>0</v>
      </c>
      <c r="G61" s="358">
        <f>'2_kiadások ÖNKORMÁNYZAT'!G61+'3_A_kiadások KÖH'!G61+'3_B_kiadások BVKI'!G61</f>
        <v>0</v>
      </c>
    </row>
    <row r="62" spans="1:7" ht="15">
      <c r="A62" s="14" t="s">
        <v>304</v>
      </c>
      <c r="B62" s="175" t="s">
        <v>305</v>
      </c>
      <c r="C62" s="145">
        <f>'2_kiadások ÖNKORMÁNYZAT'!C62+'3_A_kiadások KÖH'!C62+'3_B_kiadások BVKI'!C62</f>
        <v>0</v>
      </c>
      <c r="D62" s="145">
        <f>'2_kiadások ÖNKORMÁNYZAT'!D62+'3_A_kiadások KÖH'!D62+'3_B_kiadások BVKI'!D62</f>
        <v>0</v>
      </c>
      <c r="E62" s="145"/>
      <c r="F62" s="145">
        <f t="shared" si="0"/>
        <v>0</v>
      </c>
      <c r="G62" s="358">
        <f>'2_kiadások ÖNKORMÁNYZAT'!G62+'3_A_kiadások KÖH'!G62+'3_B_kiadások BVKI'!G62</f>
        <v>19472256</v>
      </c>
    </row>
    <row r="63" spans="1:7" ht="15">
      <c r="A63" s="14" t="s">
        <v>306</v>
      </c>
      <c r="B63" s="175" t="s">
        <v>307</v>
      </c>
      <c r="C63" s="145">
        <f>'2_kiadások ÖNKORMÁNYZAT'!C63+'3_A_kiadások KÖH'!C63+'3_B_kiadások BVKI'!C63</f>
        <v>0</v>
      </c>
      <c r="D63" s="145">
        <f>'2_kiadások ÖNKORMÁNYZAT'!D63+'3_A_kiadások KÖH'!D63+'3_B_kiadások BVKI'!D63</f>
        <v>0</v>
      </c>
      <c r="E63" s="145"/>
      <c r="F63" s="145">
        <f t="shared" si="0"/>
        <v>0</v>
      </c>
      <c r="G63" s="358">
        <f>'2_kiadások ÖNKORMÁNYZAT'!G63+'3_A_kiadások KÖH'!G63+'3_B_kiadások BVKI'!G63</f>
        <v>0</v>
      </c>
    </row>
    <row r="64" spans="1:7" ht="15">
      <c r="A64" s="14" t="s">
        <v>632</v>
      </c>
      <c r="B64" s="175" t="s">
        <v>308</v>
      </c>
      <c r="C64" s="145">
        <f>'2_kiadások ÖNKORMÁNYZAT'!C64+'3_A_kiadások KÖH'!C64+'3_B_kiadások BVKI'!C64</f>
        <v>0</v>
      </c>
      <c r="D64" s="145">
        <f>'2_kiadások ÖNKORMÁNYZAT'!D64+'3_A_kiadások KÖH'!D64+'3_B_kiadások BVKI'!D64</f>
        <v>0</v>
      </c>
      <c r="E64" s="145"/>
      <c r="F64" s="145">
        <f t="shared" si="0"/>
        <v>0</v>
      </c>
      <c r="G64" s="358">
        <f>'2_kiadások ÖNKORMÁNYZAT'!G64+'3_A_kiadások KÖH'!G64+'3_B_kiadások BVKI'!G64</f>
        <v>0</v>
      </c>
    </row>
    <row r="65" spans="1:7" ht="15">
      <c r="A65" s="14" t="s">
        <v>675</v>
      </c>
      <c r="B65" s="175" t="s">
        <v>309</v>
      </c>
      <c r="C65" s="145">
        <f>'2_kiadások ÖNKORMÁNYZAT'!C65+'3_A_kiadások KÖH'!C65+'3_B_kiadások BVKI'!C65</f>
        <v>0</v>
      </c>
      <c r="D65" s="145">
        <f>'2_kiadások ÖNKORMÁNYZAT'!D65+'3_A_kiadások KÖH'!D65+'3_B_kiadások BVKI'!D65</f>
        <v>0</v>
      </c>
      <c r="E65" s="145"/>
      <c r="F65" s="145">
        <f t="shared" si="0"/>
        <v>0</v>
      </c>
      <c r="G65" s="358">
        <f>'2_kiadások ÖNKORMÁNYZAT'!G65+'3_A_kiadások KÖH'!G65+'3_B_kiadások BVKI'!G65</f>
        <v>0</v>
      </c>
    </row>
    <row r="66" spans="1:7" ht="15">
      <c r="A66" s="14" t="s">
        <v>634</v>
      </c>
      <c r="B66" s="175" t="s">
        <v>310</v>
      </c>
      <c r="C66" s="145">
        <f>'2_kiadások ÖNKORMÁNYZAT'!C66+'3_A_kiadások KÖH'!C66+'3_B_kiadások BVKI'!C66</f>
        <v>82114095</v>
      </c>
      <c r="D66" s="145">
        <f>'2_kiadások ÖNKORMÁNYZAT'!D66+'3_A_kiadások KÖH'!D66+'3_B_kiadások BVKI'!D66</f>
        <v>0</v>
      </c>
      <c r="E66" s="145"/>
      <c r="F66" s="145">
        <f t="shared" si="0"/>
        <v>82114095</v>
      </c>
      <c r="G66" s="358">
        <f>'2_kiadások ÖNKORMÁNYZAT'!G66+'3_A_kiadások KÖH'!G66+'3_B_kiadások BVKI'!G66</f>
        <v>86591095</v>
      </c>
    </row>
    <row r="67" spans="1:7" ht="15">
      <c r="A67" s="14" t="s">
        <v>676</v>
      </c>
      <c r="B67" s="175" t="s">
        <v>311</v>
      </c>
      <c r="C67" s="145">
        <f>'2_kiadások ÖNKORMÁNYZAT'!C67+'3_A_kiadások KÖH'!C67+'3_B_kiadások BVKI'!C67</f>
        <v>0</v>
      </c>
      <c r="D67" s="145">
        <f>'2_kiadások ÖNKORMÁNYZAT'!D67+'3_A_kiadások KÖH'!D67+'3_B_kiadások BVKI'!D67</f>
        <v>0</v>
      </c>
      <c r="E67" s="145"/>
      <c r="F67" s="145">
        <f t="shared" si="0"/>
        <v>0</v>
      </c>
      <c r="G67" s="358">
        <f>'2_kiadások ÖNKORMÁNYZAT'!G67+'3_A_kiadások KÖH'!G67+'3_B_kiadások BVKI'!G67</f>
        <v>0</v>
      </c>
    </row>
    <row r="68" spans="1:7" ht="15">
      <c r="A68" s="14" t="s">
        <v>677</v>
      </c>
      <c r="B68" s="175" t="s">
        <v>313</v>
      </c>
      <c r="C68" s="145">
        <f>'2_kiadások ÖNKORMÁNYZAT'!C68+'3_A_kiadások KÖH'!C68+'3_B_kiadások BVKI'!C68</f>
        <v>2000000</v>
      </c>
      <c r="D68" s="145">
        <f>'2_kiadások ÖNKORMÁNYZAT'!D68+'3_A_kiadások KÖH'!D68+'3_B_kiadások BVKI'!D68</f>
        <v>5000000</v>
      </c>
      <c r="E68" s="145"/>
      <c r="F68" s="145">
        <f t="shared" si="0"/>
        <v>7000000</v>
      </c>
      <c r="G68" s="358">
        <f>'2_kiadások ÖNKORMÁNYZAT'!G68+'3_A_kiadások KÖH'!G68+'3_B_kiadások BVKI'!G68</f>
        <v>7000000</v>
      </c>
    </row>
    <row r="69" spans="1:7" ht="15">
      <c r="A69" s="14" t="s">
        <v>314</v>
      </c>
      <c r="B69" s="175" t="s">
        <v>315</v>
      </c>
      <c r="C69" s="145">
        <f>'2_kiadások ÖNKORMÁNYZAT'!C69+'3_A_kiadások KÖH'!C69+'3_B_kiadások BVKI'!C69</f>
        <v>0</v>
      </c>
      <c r="D69" s="145">
        <f>'2_kiadások ÖNKORMÁNYZAT'!D69+'3_A_kiadások KÖH'!D69+'3_B_kiadások BVKI'!D69</f>
        <v>0</v>
      </c>
      <c r="E69" s="145"/>
      <c r="F69" s="145">
        <f t="shared" si="0"/>
        <v>0</v>
      </c>
      <c r="G69" s="358">
        <f>'2_kiadások ÖNKORMÁNYZAT'!G69+'3_A_kiadások KÖH'!G69+'3_B_kiadások BVKI'!G69</f>
        <v>0</v>
      </c>
    </row>
    <row r="70" spans="1:7" ht="15">
      <c r="A70" s="26" t="s">
        <v>316</v>
      </c>
      <c r="B70" s="175" t="s">
        <v>317</v>
      </c>
      <c r="C70" s="145">
        <f>'2_kiadások ÖNKORMÁNYZAT'!C70+'3_A_kiadások KÖH'!C70+'3_B_kiadások BVKI'!C70</f>
        <v>0</v>
      </c>
      <c r="D70" s="145">
        <f>'2_kiadások ÖNKORMÁNYZAT'!D70+'3_A_kiadások KÖH'!D70+'3_B_kiadások BVKI'!D70</f>
        <v>0</v>
      </c>
      <c r="E70" s="145"/>
      <c r="F70" s="145">
        <f t="shared" si="0"/>
        <v>0</v>
      </c>
      <c r="G70" s="358">
        <f>'2_kiadások ÖNKORMÁNYZAT'!G70+'3_A_kiadások KÖH'!G70+'3_B_kiadások BVKI'!G70</f>
        <v>0</v>
      </c>
    </row>
    <row r="71" spans="1:7" ht="15">
      <c r="A71" s="14" t="s">
        <v>678</v>
      </c>
      <c r="B71" s="175" t="s">
        <v>318</v>
      </c>
      <c r="C71" s="145">
        <f>'2_kiadások ÖNKORMÁNYZAT'!C71+'3_A_kiadások KÖH'!C71+'3_B_kiadások BVKI'!C71</f>
        <v>0</v>
      </c>
      <c r="D71" s="145">
        <f>'2_kiadások ÖNKORMÁNYZAT'!D71+'3_A_kiadások KÖH'!D71+'3_B_kiadások BVKI'!D71</f>
        <v>108282000</v>
      </c>
      <c r="E71" s="145"/>
      <c r="F71" s="145">
        <f t="shared" si="0"/>
        <v>108282000</v>
      </c>
      <c r="G71" s="358">
        <f>'2_kiadások ÖNKORMÁNYZAT'!G71+'3_A_kiadások KÖH'!G71+'3_B_kiadások BVKI'!G71</f>
        <v>74718852</v>
      </c>
    </row>
    <row r="72" spans="1:7" ht="15">
      <c r="A72" s="26" t="s">
        <v>80</v>
      </c>
      <c r="B72" s="36" t="s">
        <v>866</v>
      </c>
      <c r="C72" s="145">
        <f>'2_kiadások ÖNKORMÁNYZAT'!C72+'3_A_kiadások KÖH'!C72+'3_B_kiadások BVKI'!C72</f>
        <v>10000000</v>
      </c>
      <c r="D72" s="145">
        <f>'2_kiadások ÖNKORMÁNYZAT'!D72+'3_A_kiadások KÖH'!D72+'3_B_kiadások BVKI'!D72</f>
        <v>0</v>
      </c>
      <c r="E72" s="145"/>
      <c r="F72" s="145">
        <f aca="true" t="shared" si="1" ref="F72:F123">SUM(C72:E72)</f>
        <v>10000000</v>
      </c>
      <c r="G72" s="358">
        <f>'2_kiadások ÖNKORMÁNYZAT'!G72+'3_A_kiadások KÖH'!G72+'3_B_kiadások BVKI'!G72</f>
        <v>1834749</v>
      </c>
    </row>
    <row r="73" spans="1:7" ht="15">
      <c r="A73" s="26" t="s">
        <v>81</v>
      </c>
      <c r="B73" s="36" t="s">
        <v>866</v>
      </c>
      <c r="C73" s="145">
        <f>'2_kiadások ÖNKORMÁNYZAT'!C73+'3_A_kiadások KÖH'!C73+'3_B_kiadások BVKI'!C73</f>
        <v>13322294</v>
      </c>
      <c r="D73" s="145">
        <f>'2_kiadások ÖNKORMÁNYZAT'!D73+'3_A_kiadások KÖH'!D73+'3_B_kiadások BVKI'!D73</f>
        <v>0</v>
      </c>
      <c r="E73" s="145"/>
      <c r="F73" s="145">
        <f t="shared" si="1"/>
        <v>13322294</v>
      </c>
      <c r="G73" s="358">
        <f>'2_kiadások ÖNKORMÁNYZAT'!G73+'3_A_kiadások KÖH'!G73+'3_B_kiadások BVKI'!G73</f>
        <v>88959954</v>
      </c>
    </row>
    <row r="74" spans="1:7" s="125" customFormat="1" ht="15">
      <c r="A74" s="59" t="s">
        <v>638</v>
      </c>
      <c r="B74" s="62" t="s">
        <v>320</v>
      </c>
      <c r="C74" s="145">
        <f>'2_kiadások ÖNKORMÁNYZAT'!C74+'3_A_kiadások KÖH'!C74+'3_B_kiadások BVKI'!C74</f>
        <v>107436389</v>
      </c>
      <c r="D74" s="145">
        <f>'2_kiadások ÖNKORMÁNYZAT'!D74+'3_A_kiadások KÖH'!D74+'3_B_kiadások BVKI'!D74</f>
        <v>113282000</v>
      </c>
      <c r="E74" s="117">
        <f>SUM(E61:E73)</f>
        <v>0</v>
      </c>
      <c r="F74" s="145">
        <f t="shared" si="1"/>
        <v>220718389</v>
      </c>
      <c r="G74" s="358">
        <f>'2_kiadások ÖNKORMÁNYZAT'!G74+'3_A_kiadások KÖH'!G74+'3_B_kiadások BVKI'!G74</f>
        <v>278576906</v>
      </c>
    </row>
    <row r="75" spans="1:7" s="125" customFormat="1" ht="15.75">
      <c r="A75" s="227" t="s">
        <v>163</v>
      </c>
      <c r="B75" s="228"/>
      <c r="C75" s="231">
        <f>'2_kiadások ÖNKORMÁNYZAT'!C75+'3_A_kiadások KÖH'!C75+'3_B_kiadások BVKI'!C75</f>
        <v>447068502</v>
      </c>
      <c r="D75" s="231">
        <f>'2_kiadások ÖNKORMÁNYZAT'!D75+'3_A_kiadások KÖH'!D75+'3_B_kiadások BVKI'!D75</f>
        <v>129623327</v>
      </c>
      <c r="E75" s="229">
        <f>E74+E60+E51+E26+E25</f>
        <v>0</v>
      </c>
      <c r="F75" s="231">
        <f t="shared" si="1"/>
        <v>576691829</v>
      </c>
      <c r="G75" s="359">
        <f>'2_kiadások ÖNKORMÁNYZAT'!G75+'3_A_kiadások KÖH'!G75+'3_B_kiadások BVKI'!G75</f>
        <v>768865538</v>
      </c>
    </row>
    <row r="76" spans="1:7" ht="15">
      <c r="A76" s="185" t="s">
        <v>321</v>
      </c>
      <c r="B76" s="175" t="s">
        <v>322</v>
      </c>
      <c r="C76" s="145">
        <f>'2_kiadások ÖNKORMÁNYZAT'!C76+'3_A_kiadások KÖH'!C76+'3_B_kiadások BVKI'!C76</f>
        <v>0</v>
      </c>
      <c r="D76" s="145">
        <f>'2_kiadások ÖNKORMÁNYZAT'!D76+'3_A_kiadások KÖH'!D76+'3_B_kiadások BVKI'!D76</f>
        <v>23586229</v>
      </c>
      <c r="E76" s="145"/>
      <c r="F76" s="145">
        <f t="shared" si="1"/>
        <v>23586229</v>
      </c>
      <c r="G76" s="358">
        <f>'2_kiadások ÖNKORMÁNYZAT'!G76+'3_A_kiadások KÖH'!G76+'3_B_kiadások BVKI'!G76</f>
        <v>36980638</v>
      </c>
    </row>
    <row r="77" spans="1:7" ht="15">
      <c r="A77" s="185" t="s">
        <v>679</v>
      </c>
      <c r="B77" s="175" t="s">
        <v>323</v>
      </c>
      <c r="C77" s="145">
        <f>'2_kiadások ÖNKORMÁNYZAT'!C77+'3_A_kiadások KÖH'!C77+'3_B_kiadások BVKI'!C77</f>
        <v>0</v>
      </c>
      <c r="D77" s="145">
        <f>'2_kiadások ÖNKORMÁNYZAT'!D77+'3_A_kiadások KÖH'!D77+'3_B_kiadások BVKI'!D77</f>
        <v>436257698</v>
      </c>
      <c r="E77" s="145"/>
      <c r="F77" s="145">
        <f t="shared" si="1"/>
        <v>436257698</v>
      </c>
      <c r="G77" s="358">
        <f>'2_kiadások ÖNKORMÁNYZAT'!G77+'3_A_kiadások KÖH'!G77+'3_B_kiadások BVKI'!G77</f>
        <v>614063275</v>
      </c>
    </row>
    <row r="78" spans="1:7" ht="15">
      <c r="A78" s="185" t="s">
        <v>325</v>
      </c>
      <c r="B78" s="175" t="s">
        <v>326</v>
      </c>
      <c r="C78" s="145">
        <f>'2_kiadások ÖNKORMÁNYZAT'!C78+'3_A_kiadások KÖH'!C78+'3_B_kiadások BVKI'!C78</f>
        <v>1180000</v>
      </c>
      <c r="D78" s="145">
        <f>'2_kiadások ÖNKORMÁNYZAT'!D78+'3_A_kiadások KÖH'!D78+'3_B_kiadások BVKI'!D78</f>
        <v>0</v>
      </c>
      <c r="E78" s="145"/>
      <c r="F78" s="145">
        <f t="shared" si="1"/>
        <v>1180000</v>
      </c>
      <c r="G78" s="358">
        <f>'2_kiadások ÖNKORMÁNYZAT'!G78+'3_A_kiadások KÖH'!G78+'3_B_kiadások BVKI'!G78</f>
        <v>150000</v>
      </c>
    </row>
    <row r="79" spans="1:7" ht="15">
      <c r="A79" s="185" t="s">
        <v>327</v>
      </c>
      <c r="B79" s="175" t="s">
        <v>328</v>
      </c>
      <c r="C79" s="145">
        <f>'2_kiadások ÖNKORMÁNYZAT'!C79+'3_A_kiadások KÖH'!C79+'3_B_kiadások BVKI'!C79</f>
        <v>400000</v>
      </c>
      <c r="D79" s="145">
        <f>'2_kiadások ÖNKORMÁNYZAT'!D79+'3_A_kiadások KÖH'!D79+'3_B_kiadások BVKI'!D79</f>
        <v>23581271</v>
      </c>
      <c r="E79" s="145"/>
      <c r="F79" s="145">
        <f t="shared" si="1"/>
        <v>23981271</v>
      </c>
      <c r="G79" s="358">
        <f>'2_kiadások ÖNKORMÁNYZAT'!G79+'3_A_kiadások KÖH'!G79+'3_B_kiadások BVKI'!G79</f>
        <v>56110386</v>
      </c>
    </row>
    <row r="80" spans="1:7" ht="15">
      <c r="A80" s="154" t="s">
        <v>329</v>
      </c>
      <c r="B80" s="175" t="s">
        <v>330</v>
      </c>
      <c r="C80" s="145">
        <f>'2_kiadások ÖNKORMÁNYZAT'!C80+'3_A_kiadások KÖH'!C80+'3_B_kiadások BVKI'!C80</f>
        <v>0</v>
      </c>
      <c r="D80" s="145">
        <f>'2_kiadások ÖNKORMÁNYZAT'!D80+'3_A_kiadások KÖH'!D80+'3_B_kiadások BVKI'!D80</f>
        <v>0</v>
      </c>
      <c r="E80" s="145"/>
      <c r="F80" s="145">
        <f t="shared" si="1"/>
        <v>0</v>
      </c>
      <c r="G80" s="358">
        <f>'2_kiadások ÖNKORMÁNYZAT'!G80+'3_A_kiadások KÖH'!G80+'3_B_kiadások BVKI'!G80</f>
        <v>0</v>
      </c>
    </row>
    <row r="81" spans="1:7" ht="15">
      <c r="A81" s="154" t="s">
        <v>331</v>
      </c>
      <c r="B81" s="175" t="s">
        <v>332</v>
      </c>
      <c r="C81" s="145">
        <f>'2_kiadások ÖNKORMÁNYZAT'!C81+'3_A_kiadások KÖH'!C81+'3_B_kiadások BVKI'!C81</f>
        <v>0</v>
      </c>
      <c r="D81" s="145">
        <f>'2_kiadások ÖNKORMÁNYZAT'!D81+'3_A_kiadások KÖH'!D81+'3_B_kiadások BVKI'!D81</f>
        <v>0</v>
      </c>
      <c r="E81" s="145"/>
      <c r="F81" s="145">
        <f t="shared" si="1"/>
        <v>0</v>
      </c>
      <c r="G81" s="358">
        <f>'2_kiadások ÖNKORMÁNYZAT'!G81+'3_A_kiadások KÖH'!G81+'3_B_kiadások BVKI'!G81</f>
        <v>0</v>
      </c>
    </row>
    <row r="82" spans="1:7" ht="15">
      <c r="A82" s="154" t="s">
        <v>333</v>
      </c>
      <c r="B82" s="175" t="s">
        <v>334</v>
      </c>
      <c r="C82" s="145">
        <f>'2_kiadások ÖNKORMÁNYZAT'!C82+'3_A_kiadások KÖH'!C82+'3_B_kiadások BVKI'!C82</f>
        <v>428100</v>
      </c>
      <c r="D82" s="145">
        <f>'2_kiadások ÖNKORMÁNYZAT'!D82+'3_A_kiadások KÖH'!D82+'3_B_kiadások BVKI'!D82</f>
        <v>124743852</v>
      </c>
      <c r="E82" s="145"/>
      <c r="F82" s="145">
        <f t="shared" si="1"/>
        <v>125171952</v>
      </c>
      <c r="G82" s="358">
        <f>'2_kiadások ÖNKORMÁNYZAT'!G82+'3_A_kiadások KÖH'!G82+'3_B_kiadások BVKI'!G82</f>
        <v>172443712</v>
      </c>
    </row>
    <row r="83" spans="1:7" ht="15">
      <c r="A83" s="186" t="s">
        <v>640</v>
      </c>
      <c r="B83" s="181" t="s">
        <v>335</v>
      </c>
      <c r="C83" s="145">
        <f>'2_kiadások ÖNKORMÁNYZAT'!C83+'3_A_kiadások KÖH'!C83+'3_B_kiadások BVKI'!C83</f>
        <v>2008100</v>
      </c>
      <c r="D83" s="145">
        <f>'2_kiadások ÖNKORMÁNYZAT'!D83+'3_A_kiadások KÖH'!D83+'3_B_kiadások BVKI'!D83</f>
        <v>608169050</v>
      </c>
      <c r="E83" s="182">
        <f>SUM(E76:E82)</f>
        <v>0</v>
      </c>
      <c r="F83" s="145">
        <f t="shared" si="1"/>
        <v>610177150</v>
      </c>
      <c r="G83" s="358">
        <f>'2_kiadások ÖNKORMÁNYZAT'!G83+'3_A_kiadások KÖH'!G83+'3_B_kiadások BVKI'!G83</f>
        <v>879748011</v>
      </c>
    </row>
    <row r="84" spans="1:7" ht="15">
      <c r="A84" s="15" t="s">
        <v>336</v>
      </c>
      <c r="B84" s="175" t="s">
        <v>337</v>
      </c>
      <c r="C84" s="145">
        <f>'2_kiadások ÖNKORMÁNYZAT'!C84+'3_A_kiadások KÖH'!C84+'3_B_kiadások BVKI'!C84</f>
        <v>0</v>
      </c>
      <c r="D84" s="145">
        <f>'2_kiadások ÖNKORMÁNYZAT'!D84+'3_A_kiadások KÖH'!D84+'3_B_kiadások BVKI'!D84</f>
        <v>94079581</v>
      </c>
      <c r="E84" s="145"/>
      <c r="F84" s="145">
        <f t="shared" si="1"/>
        <v>94079581</v>
      </c>
      <c r="G84" s="358">
        <f>'2_kiadások ÖNKORMÁNYZAT'!G84+'3_A_kiadások KÖH'!G84+'3_B_kiadások BVKI'!G84</f>
        <v>460905082</v>
      </c>
    </row>
    <row r="85" spans="1:7" ht="15">
      <c r="A85" s="15" t="s">
        <v>338</v>
      </c>
      <c r="B85" s="175" t="s">
        <v>339</v>
      </c>
      <c r="C85" s="145">
        <f>'2_kiadások ÖNKORMÁNYZAT'!C85+'3_A_kiadások KÖH'!C85+'3_B_kiadások BVKI'!C85</f>
        <v>0</v>
      </c>
      <c r="D85" s="145">
        <f>'2_kiadások ÖNKORMÁNYZAT'!D85+'3_A_kiadások KÖH'!D85+'3_B_kiadások BVKI'!D85</f>
        <v>0</v>
      </c>
      <c r="E85" s="145"/>
      <c r="F85" s="145">
        <f t="shared" si="1"/>
        <v>0</v>
      </c>
      <c r="G85" s="358">
        <f>'2_kiadások ÖNKORMÁNYZAT'!G85+'3_A_kiadások KÖH'!G85+'3_B_kiadások BVKI'!G85</f>
        <v>0</v>
      </c>
    </row>
    <row r="86" spans="1:7" ht="15">
      <c r="A86" s="15" t="s">
        <v>340</v>
      </c>
      <c r="B86" s="175" t="s">
        <v>341</v>
      </c>
      <c r="C86" s="145">
        <f>'2_kiadások ÖNKORMÁNYZAT'!C86+'3_A_kiadások KÖH'!C86+'3_B_kiadások BVKI'!C86</f>
        <v>0</v>
      </c>
      <c r="D86" s="145">
        <f>'2_kiadások ÖNKORMÁNYZAT'!D86+'3_A_kiadások KÖH'!D86+'3_B_kiadások BVKI'!D86</f>
        <v>0</v>
      </c>
      <c r="E86" s="145"/>
      <c r="F86" s="145">
        <f t="shared" si="1"/>
        <v>0</v>
      </c>
      <c r="G86" s="358">
        <f>'2_kiadások ÖNKORMÁNYZAT'!G86+'3_A_kiadások KÖH'!G86+'3_B_kiadások BVKI'!G86</f>
        <v>0</v>
      </c>
    </row>
    <row r="87" spans="1:7" ht="15">
      <c r="A87" s="15" t="s">
        <v>342</v>
      </c>
      <c r="B87" s="175" t="s">
        <v>343</v>
      </c>
      <c r="C87" s="145">
        <f>'2_kiadások ÖNKORMÁNYZAT'!C87+'3_A_kiadások KÖH'!C87+'3_B_kiadások BVKI'!C87</f>
        <v>0</v>
      </c>
      <c r="D87" s="145">
        <f>'2_kiadások ÖNKORMÁNYZAT'!D87+'3_A_kiadások KÖH'!D87+'3_B_kiadások BVKI'!D87</f>
        <v>25401487</v>
      </c>
      <c r="E87" s="145"/>
      <c r="F87" s="145">
        <f t="shared" si="1"/>
        <v>25401487</v>
      </c>
      <c r="G87" s="358">
        <f>'2_kiadások ÖNKORMÁNYZAT'!G87+'3_A_kiadások KÖH'!G87+'3_B_kiadások BVKI'!G87</f>
        <v>124076092</v>
      </c>
    </row>
    <row r="88" spans="1:7" ht="15">
      <c r="A88" s="59" t="s">
        <v>641</v>
      </c>
      <c r="B88" s="62" t="s">
        <v>344</v>
      </c>
      <c r="C88" s="145">
        <f>'2_kiadások ÖNKORMÁNYZAT'!C88+'3_A_kiadások KÖH'!C88+'3_B_kiadások BVKI'!C88</f>
        <v>0</v>
      </c>
      <c r="D88" s="145">
        <f>'2_kiadások ÖNKORMÁNYZAT'!D88+'3_A_kiadások KÖH'!D88+'3_B_kiadások BVKI'!D88</f>
        <v>119481068</v>
      </c>
      <c r="E88" s="117">
        <f>SUM(E84:E87)</f>
        <v>0</v>
      </c>
      <c r="F88" s="145">
        <f t="shared" si="1"/>
        <v>119481068</v>
      </c>
      <c r="G88" s="358">
        <f>'2_kiadások ÖNKORMÁNYZAT'!G88+'3_A_kiadások KÖH'!G88+'3_B_kiadások BVKI'!G88</f>
        <v>584981174</v>
      </c>
    </row>
    <row r="89" spans="1:7" ht="15">
      <c r="A89" s="15" t="s">
        <v>345</v>
      </c>
      <c r="B89" s="175" t="s">
        <v>346</v>
      </c>
      <c r="C89" s="145">
        <f>'2_kiadások ÖNKORMÁNYZAT'!C89+'3_A_kiadások KÖH'!C89+'3_B_kiadások BVKI'!C89</f>
        <v>0</v>
      </c>
      <c r="D89" s="145">
        <f>'2_kiadások ÖNKORMÁNYZAT'!D89+'3_A_kiadások KÖH'!D89+'3_B_kiadások BVKI'!D89</f>
        <v>0</v>
      </c>
      <c r="E89" s="145"/>
      <c r="F89" s="145">
        <f t="shared" si="1"/>
        <v>0</v>
      </c>
      <c r="G89" s="358">
        <f>'2_kiadások ÖNKORMÁNYZAT'!G89+'3_A_kiadások KÖH'!G89+'3_B_kiadások BVKI'!G89</f>
        <v>0</v>
      </c>
    </row>
    <row r="90" spans="1:7" ht="15">
      <c r="A90" s="15" t="s">
        <v>680</v>
      </c>
      <c r="B90" s="175" t="s">
        <v>347</v>
      </c>
      <c r="C90" s="145">
        <f>'2_kiadások ÖNKORMÁNYZAT'!C90+'3_A_kiadások KÖH'!C90+'3_B_kiadások BVKI'!C90</f>
        <v>0</v>
      </c>
      <c r="D90" s="145">
        <f>'2_kiadások ÖNKORMÁNYZAT'!D90+'3_A_kiadások KÖH'!D90+'3_B_kiadások BVKI'!D90</f>
        <v>0</v>
      </c>
      <c r="E90" s="145"/>
      <c r="F90" s="145">
        <f t="shared" si="1"/>
        <v>0</v>
      </c>
      <c r="G90" s="358">
        <f>'2_kiadások ÖNKORMÁNYZAT'!G90+'3_A_kiadások KÖH'!G90+'3_B_kiadások BVKI'!G90</f>
        <v>0</v>
      </c>
    </row>
    <row r="91" spans="1:7" ht="15">
      <c r="A91" s="15" t="s">
        <v>681</v>
      </c>
      <c r="B91" s="175" t="s">
        <v>348</v>
      </c>
      <c r="C91" s="145">
        <f>'2_kiadások ÖNKORMÁNYZAT'!C91+'3_A_kiadások KÖH'!C91+'3_B_kiadások BVKI'!C91</f>
        <v>0</v>
      </c>
      <c r="D91" s="145">
        <f>'2_kiadások ÖNKORMÁNYZAT'!D91+'3_A_kiadások KÖH'!D91+'3_B_kiadások BVKI'!D91</f>
        <v>0</v>
      </c>
      <c r="E91" s="145"/>
      <c r="F91" s="145">
        <f t="shared" si="1"/>
        <v>0</v>
      </c>
      <c r="G91" s="358">
        <f>'2_kiadások ÖNKORMÁNYZAT'!G91+'3_A_kiadások KÖH'!G91+'3_B_kiadások BVKI'!G91</f>
        <v>0</v>
      </c>
    </row>
    <row r="92" spans="1:7" ht="15">
      <c r="A92" s="15" t="s">
        <v>682</v>
      </c>
      <c r="B92" s="175" t="s">
        <v>349</v>
      </c>
      <c r="C92" s="145">
        <f>'2_kiadások ÖNKORMÁNYZAT'!C92+'3_A_kiadások KÖH'!C92+'3_B_kiadások BVKI'!C92</f>
        <v>0</v>
      </c>
      <c r="D92" s="145">
        <f>'2_kiadások ÖNKORMÁNYZAT'!D92+'3_A_kiadások KÖH'!D92+'3_B_kiadások BVKI'!D92</f>
        <v>0</v>
      </c>
      <c r="E92" s="145"/>
      <c r="F92" s="145">
        <f t="shared" si="1"/>
        <v>0</v>
      </c>
      <c r="G92" s="358">
        <f>'2_kiadások ÖNKORMÁNYZAT'!G92+'3_A_kiadások KÖH'!G92+'3_B_kiadások BVKI'!G92</f>
        <v>11634253</v>
      </c>
    </row>
    <row r="93" spans="1:7" ht="15">
      <c r="A93" s="15" t="s">
        <v>683</v>
      </c>
      <c r="B93" s="175" t="s">
        <v>350</v>
      </c>
      <c r="C93" s="145">
        <f>'2_kiadások ÖNKORMÁNYZAT'!C93+'3_A_kiadások KÖH'!C93+'3_B_kiadások BVKI'!C93</f>
        <v>0</v>
      </c>
      <c r="D93" s="145">
        <f>'2_kiadások ÖNKORMÁNYZAT'!D93+'3_A_kiadások KÖH'!D93+'3_B_kiadások BVKI'!D93</f>
        <v>0</v>
      </c>
      <c r="E93" s="145"/>
      <c r="F93" s="145">
        <f t="shared" si="1"/>
        <v>0</v>
      </c>
      <c r="G93" s="358">
        <f>'2_kiadások ÖNKORMÁNYZAT'!G93+'3_A_kiadások KÖH'!G93+'3_B_kiadások BVKI'!G93</f>
        <v>0</v>
      </c>
    </row>
    <row r="94" spans="1:7" ht="15">
      <c r="A94" s="15" t="s">
        <v>684</v>
      </c>
      <c r="B94" s="175" t="s">
        <v>351</v>
      </c>
      <c r="C94" s="145">
        <f>'2_kiadások ÖNKORMÁNYZAT'!C94+'3_A_kiadások KÖH'!C94+'3_B_kiadások BVKI'!C94</f>
        <v>0</v>
      </c>
      <c r="D94" s="145">
        <f>'2_kiadások ÖNKORMÁNYZAT'!D94+'3_A_kiadások KÖH'!D94+'3_B_kiadások BVKI'!D94</f>
        <v>0</v>
      </c>
      <c r="E94" s="145"/>
      <c r="F94" s="145">
        <f t="shared" si="1"/>
        <v>0</v>
      </c>
      <c r="G94" s="358">
        <f>'2_kiadások ÖNKORMÁNYZAT'!G94+'3_A_kiadások KÖH'!G94+'3_B_kiadások BVKI'!G94</f>
        <v>38925450</v>
      </c>
    </row>
    <row r="95" spans="1:7" ht="15">
      <c r="A95" s="15" t="s">
        <v>352</v>
      </c>
      <c r="B95" s="175" t="s">
        <v>353</v>
      </c>
      <c r="C95" s="145">
        <f>'2_kiadások ÖNKORMÁNYZAT'!C95+'3_A_kiadások KÖH'!C95+'3_B_kiadások BVKI'!C95</f>
        <v>0</v>
      </c>
      <c r="D95" s="145">
        <f>'2_kiadások ÖNKORMÁNYZAT'!D95+'3_A_kiadások KÖH'!D95+'3_B_kiadások BVKI'!D95</f>
        <v>0</v>
      </c>
      <c r="E95" s="145"/>
      <c r="F95" s="145">
        <f t="shared" si="1"/>
        <v>0</v>
      </c>
      <c r="G95" s="358">
        <f>'2_kiadások ÖNKORMÁNYZAT'!G95+'3_A_kiadások KÖH'!G95+'3_B_kiadások BVKI'!G95</f>
        <v>0</v>
      </c>
    </row>
    <row r="96" spans="1:7" ht="15">
      <c r="A96" s="15" t="s">
        <v>685</v>
      </c>
      <c r="B96" s="175" t="s">
        <v>354</v>
      </c>
      <c r="C96" s="145">
        <f>'2_kiadások ÖNKORMÁNYZAT'!C96+'3_A_kiadások KÖH'!C96+'3_B_kiadások BVKI'!C96</f>
        <v>0</v>
      </c>
      <c r="D96" s="145">
        <f>'2_kiadások ÖNKORMÁNYZAT'!D96+'3_A_kiadások KÖH'!D96+'3_B_kiadások BVKI'!D96</f>
        <v>0</v>
      </c>
      <c r="E96" s="145"/>
      <c r="F96" s="145">
        <f t="shared" si="1"/>
        <v>0</v>
      </c>
      <c r="G96" s="358">
        <f>'2_kiadások ÖNKORMÁNYZAT'!G96+'3_A_kiadások KÖH'!G96+'3_B_kiadások BVKI'!G96</f>
        <v>27240210</v>
      </c>
    </row>
    <row r="97" spans="1:7" ht="15">
      <c r="A97" s="59" t="s">
        <v>642</v>
      </c>
      <c r="B97" s="62" t="s">
        <v>355</v>
      </c>
      <c r="C97" s="145">
        <f>'2_kiadások ÖNKORMÁNYZAT'!C97+'3_A_kiadások KÖH'!C97+'3_B_kiadások BVKI'!C97</f>
        <v>0</v>
      </c>
      <c r="D97" s="145">
        <f>'2_kiadások ÖNKORMÁNYZAT'!D97+'3_A_kiadások KÖH'!D97+'3_B_kiadások BVKI'!D97</f>
        <v>0</v>
      </c>
      <c r="E97" s="145"/>
      <c r="F97" s="145">
        <f t="shared" si="1"/>
        <v>0</v>
      </c>
      <c r="G97" s="358">
        <f>'2_kiadások ÖNKORMÁNYZAT'!G97+'3_A_kiadások KÖH'!G97+'3_B_kiadások BVKI'!G97</f>
        <v>77799913</v>
      </c>
    </row>
    <row r="98" spans="1:7" ht="15.75">
      <c r="A98" s="76" t="s">
        <v>164</v>
      </c>
      <c r="B98" s="100"/>
      <c r="C98" s="231">
        <f>'2_kiadások ÖNKORMÁNYZAT'!C98+'3_A_kiadások KÖH'!C98+'3_B_kiadások BVKI'!C98</f>
        <v>700000</v>
      </c>
      <c r="D98" s="231">
        <f>'2_kiadások ÖNKORMÁNYZAT'!D98+'3_A_kiadások KÖH'!D98+'3_B_kiadások BVKI'!D98</f>
        <v>727650118</v>
      </c>
      <c r="E98" s="231"/>
      <c r="F98" s="231">
        <f t="shared" si="1"/>
        <v>728350118</v>
      </c>
      <c r="G98" s="359">
        <f>'2_kiadások ÖNKORMÁNYZAT'!G98+'3_A_kiadások KÖH'!G98+'3_B_kiadások BVKI'!G98</f>
        <v>1542529098</v>
      </c>
    </row>
    <row r="99" spans="1:7" ht="15.75">
      <c r="A99" s="187" t="s">
        <v>693</v>
      </c>
      <c r="B99" s="188" t="s">
        <v>356</v>
      </c>
      <c r="C99" s="234">
        <f>'2_kiadások ÖNKORMÁNYZAT'!C99+'3_A_kiadások KÖH'!C99+'3_B_kiadások BVKI'!C99</f>
        <v>449076602</v>
      </c>
      <c r="D99" s="234">
        <f>'2_kiadások ÖNKORMÁNYZAT'!D99+'3_A_kiadások KÖH'!D99+'3_B_kiadások BVKI'!D99</f>
        <v>857273445</v>
      </c>
      <c r="E99" s="232">
        <f>E25+E26+E51+E60+E74+E83+E88+E97</f>
        <v>0</v>
      </c>
      <c r="F99" s="234">
        <f t="shared" si="1"/>
        <v>1306350047</v>
      </c>
      <c r="G99" s="360">
        <f>'2_kiadások ÖNKORMÁNYZAT'!G99+'3_A_kiadások KÖH'!G99+'3_B_kiadások BVKI'!G99</f>
        <v>2311394636</v>
      </c>
    </row>
    <row r="100" spans="1:25" ht="15">
      <c r="A100" s="15" t="s">
        <v>686</v>
      </c>
      <c r="B100" s="177" t="s">
        <v>357</v>
      </c>
      <c r="C100" s="145">
        <f>'2_kiadások ÖNKORMÁNYZAT'!C100+'3_A_kiadások KÖH'!C100+'3_B_kiadások BVKI'!C100</f>
        <v>0</v>
      </c>
      <c r="D100" s="145">
        <f>'2_kiadások ÖNKORMÁNYZAT'!D100+'3_A_kiadások KÖH'!D100+'3_B_kiadások BVKI'!D100</f>
        <v>0</v>
      </c>
      <c r="E100" s="118"/>
      <c r="F100" s="145">
        <f t="shared" si="1"/>
        <v>0</v>
      </c>
      <c r="G100" s="358">
        <f>'2_kiadások ÖNKORMÁNYZAT'!G100+'3_A_kiadások KÖH'!G100+'3_B_kiadások BVKI'!G100</f>
        <v>0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89"/>
      <c r="Y100" s="189"/>
    </row>
    <row r="101" spans="1:25" ht="15">
      <c r="A101" s="15" t="s">
        <v>360</v>
      </c>
      <c r="B101" s="177" t="s">
        <v>361</v>
      </c>
      <c r="C101" s="145">
        <f>'2_kiadások ÖNKORMÁNYZAT'!C101+'3_A_kiadások KÖH'!C101+'3_B_kiadások BVKI'!C101</f>
        <v>0</v>
      </c>
      <c r="D101" s="145">
        <f>'2_kiadások ÖNKORMÁNYZAT'!D101+'3_A_kiadások KÖH'!D101+'3_B_kiadások BVKI'!D101</f>
        <v>0</v>
      </c>
      <c r="E101" s="118"/>
      <c r="F101" s="145">
        <f t="shared" si="1"/>
        <v>0</v>
      </c>
      <c r="G101" s="358">
        <f>'2_kiadások ÖNKORMÁNYZAT'!G101+'3_A_kiadások KÖH'!G101+'3_B_kiadások BVKI'!G101</f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89"/>
      <c r="Y101" s="189"/>
    </row>
    <row r="102" spans="1:25" ht="15">
      <c r="A102" s="15" t="s">
        <v>687</v>
      </c>
      <c r="B102" s="177" t="s">
        <v>362</v>
      </c>
      <c r="C102" s="145">
        <f>'2_kiadások ÖNKORMÁNYZAT'!C102+'3_A_kiadások KÖH'!C102+'3_B_kiadások BVKI'!C102</f>
        <v>0</v>
      </c>
      <c r="D102" s="145">
        <f>'2_kiadások ÖNKORMÁNYZAT'!D102+'3_A_kiadások KÖH'!D102+'3_B_kiadások BVKI'!D102</f>
        <v>0</v>
      </c>
      <c r="E102" s="118"/>
      <c r="F102" s="145">
        <f t="shared" si="1"/>
        <v>0</v>
      </c>
      <c r="G102" s="358">
        <f>'2_kiadások ÖNKORMÁNYZAT'!G102+'3_A_kiadások KÖH'!G102+'3_B_kiadások BVKI'!G102</f>
        <v>0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89"/>
      <c r="Y102" s="189"/>
    </row>
    <row r="103" spans="1:25" ht="15">
      <c r="A103" s="18" t="s">
        <v>649</v>
      </c>
      <c r="B103" s="130" t="s">
        <v>364</v>
      </c>
      <c r="C103" s="145">
        <f>'2_kiadások ÖNKORMÁNYZAT'!C103+'3_A_kiadások KÖH'!C103+'3_B_kiadások BVKI'!C103</f>
        <v>0</v>
      </c>
      <c r="D103" s="145">
        <f>'2_kiadások ÖNKORMÁNYZAT'!D103+'3_A_kiadások KÖH'!D103+'3_B_kiadások BVKI'!D103</f>
        <v>0</v>
      </c>
      <c r="E103" s="119">
        <f>SUM(E100:E102)</f>
        <v>0</v>
      </c>
      <c r="F103" s="145">
        <f t="shared" si="1"/>
        <v>0</v>
      </c>
      <c r="G103" s="358">
        <f>'2_kiadások ÖNKORMÁNYZAT'!G103+'3_A_kiadások KÖH'!G103+'3_B_kiadások BVKI'!G103</f>
        <v>0</v>
      </c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89"/>
      <c r="Y103" s="189"/>
    </row>
    <row r="104" spans="1:25" ht="15">
      <c r="A104" s="43" t="s">
        <v>688</v>
      </c>
      <c r="B104" s="177" t="s">
        <v>365</v>
      </c>
      <c r="C104" s="145">
        <f>'2_kiadások ÖNKORMÁNYZAT'!C104+'3_A_kiadások KÖH'!C104+'3_B_kiadások BVKI'!C104</f>
        <v>0</v>
      </c>
      <c r="D104" s="145">
        <f>'2_kiadások ÖNKORMÁNYZAT'!D104+'3_A_kiadások KÖH'!D104+'3_B_kiadások BVKI'!D104</f>
        <v>0</v>
      </c>
      <c r="E104" s="120"/>
      <c r="F104" s="145">
        <f t="shared" si="1"/>
        <v>0</v>
      </c>
      <c r="G104" s="358">
        <f>'2_kiadások ÖNKORMÁNYZAT'!G104+'3_A_kiadások KÖH'!G104+'3_B_kiadások BVKI'!G104</f>
        <v>0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89"/>
      <c r="Y104" s="189"/>
    </row>
    <row r="105" spans="1:25" ht="15">
      <c r="A105" s="43" t="s">
        <v>655</v>
      </c>
      <c r="B105" s="177" t="s">
        <v>368</v>
      </c>
      <c r="C105" s="145">
        <f>'2_kiadások ÖNKORMÁNYZAT'!C105+'3_A_kiadások KÖH'!C105+'3_B_kiadások BVKI'!C105</f>
        <v>0</v>
      </c>
      <c r="D105" s="145">
        <f>'2_kiadások ÖNKORMÁNYZAT'!D105+'3_A_kiadások KÖH'!D105+'3_B_kiadások BVKI'!D105</f>
        <v>0</v>
      </c>
      <c r="E105" s="120"/>
      <c r="F105" s="145">
        <f t="shared" si="1"/>
        <v>0</v>
      </c>
      <c r="G105" s="358">
        <f>'2_kiadások ÖNKORMÁNYZAT'!G105+'3_A_kiadások KÖH'!G105+'3_B_kiadások BVKI'!G105</f>
        <v>0</v>
      </c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89"/>
      <c r="Y105" s="189"/>
    </row>
    <row r="106" spans="1:25" ht="15">
      <c r="A106" s="15" t="s">
        <v>369</v>
      </c>
      <c r="B106" s="177" t="s">
        <v>370</v>
      </c>
      <c r="C106" s="145">
        <f>'2_kiadások ÖNKORMÁNYZAT'!C106+'3_A_kiadások KÖH'!C106+'3_B_kiadások BVKI'!C106</f>
        <v>0</v>
      </c>
      <c r="D106" s="145">
        <f>'2_kiadások ÖNKORMÁNYZAT'!D106+'3_A_kiadások KÖH'!D106+'3_B_kiadások BVKI'!D106</f>
        <v>0</v>
      </c>
      <c r="E106" s="118"/>
      <c r="F106" s="145">
        <f t="shared" si="1"/>
        <v>0</v>
      </c>
      <c r="G106" s="358">
        <f>'2_kiadások ÖNKORMÁNYZAT'!G106+'3_A_kiadások KÖH'!G106+'3_B_kiadások BVKI'!G106</f>
        <v>0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89"/>
      <c r="Y106" s="189"/>
    </row>
    <row r="107" spans="1:25" ht="15">
      <c r="A107" s="15" t="s">
        <v>689</v>
      </c>
      <c r="B107" s="177" t="s">
        <v>371</v>
      </c>
      <c r="C107" s="145">
        <f>'2_kiadások ÖNKORMÁNYZAT'!C107+'3_A_kiadások KÖH'!C107+'3_B_kiadások BVKI'!C107</f>
        <v>0</v>
      </c>
      <c r="D107" s="145">
        <f>'2_kiadások ÖNKORMÁNYZAT'!D107+'3_A_kiadások KÖH'!D107+'3_B_kiadások BVKI'!D107</f>
        <v>0</v>
      </c>
      <c r="E107" s="118"/>
      <c r="F107" s="145">
        <f t="shared" si="1"/>
        <v>0</v>
      </c>
      <c r="G107" s="358">
        <f>'2_kiadások ÖNKORMÁNYZAT'!G107+'3_A_kiadások KÖH'!G107+'3_B_kiadások BVKI'!G107</f>
        <v>0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89"/>
      <c r="Y107" s="189"/>
    </row>
    <row r="108" spans="1:25" ht="15">
      <c r="A108" s="16" t="s">
        <v>652</v>
      </c>
      <c r="B108" s="130" t="s">
        <v>372</v>
      </c>
      <c r="C108" s="145">
        <f>'2_kiadások ÖNKORMÁNYZAT'!C108+'3_A_kiadások KÖH'!C108+'3_B_kiadások BVKI'!C108</f>
        <v>0</v>
      </c>
      <c r="D108" s="145">
        <f>'2_kiadások ÖNKORMÁNYZAT'!D108+'3_A_kiadások KÖH'!D108+'3_B_kiadások BVKI'!D108</f>
        <v>0</v>
      </c>
      <c r="E108" s="121">
        <f>SUM(E104:E107)</f>
        <v>0</v>
      </c>
      <c r="F108" s="145">
        <f t="shared" si="1"/>
        <v>0</v>
      </c>
      <c r="G108" s="358">
        <f>'2_kiadások ÖNKORMÁNYZAT'!G108+'3_A_kiadások KÖH'!G108+'3_B_kiadások BVKI'!G108</f>
        <v>0</v>
      </c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89"/>
      <c r="Y108" s="189"/>
    </row>
    <row r="109" spans="1:25" ht="15">
      <c r="A109" s="43" t="s">
        <v>373</v>
      </c>
      <c r="B109" s="177" t="s">
        <v>374</v>
      </c>
      <c r="C109" s="145">
        <f>'2_kiadások ÖNKORMÁNYZAT'!C109+'3_A_kiadások KÖH'!C109+'3_B_kiadások BVKI'!C109</f>
        <v>0</v>
      </c>
      <c r="D109" s="145">
        <f>'2_kiadások ÖNKORMÁNYZAT'!D109+'3_A_kiadások KÖH'!D109+'3_B_kiadások BVKI'!D109</f>
        <v>0</v>
      </c>
      <c r="E109" s="120"/>
      <c r="F109" s="145">
        <f t="shared" si="1"/>
        <v>0</v>
      </c>
      <c r="G109" s="358">
        <f>'2_kiadások ÖNKORMÁNYZAT'!G109+'3_A_kiadások KÖH'!G109+'3_B_kiadások BVKI'!G109</f>
        <v>0</v>
      </c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89"/>
      <c r="Y109" s="189"/>
    </row>
    <row r="110" spans="1:25" ht="15">
      <c r="A110" s="43" t="s">
        <v>375</v>
      </c>
      <c r="B110" s="177" t="s">
        <v>376</v>
      </c>
      <c r="C110" s="145">
        <f>'2_kiadások ÖNKORMÁNYZAT'!C110+'3_A_kiadások KÖH'!C110+'3_B_kiadások BVKI'!C110</f>
        <v>7219603</v>
      </c>
      <c r="D110" s="145">
        <f>'2_kiadások ÖNKORMÁNYZAT'!D110+'3_A_kiadások KÖH'!D110+'3_B_kiadások BVKI'!D110</f>
        <v>0</v>
      </c>
      <c r="E110" s="120"/>
      <c r="F110" s="145">
        <f t="shared" si="1"/>
        <v>7219603</v>
      </c>
      <c r="G110" s="358">
        <f>'2_kiadások ÖNKORMÁNYZAT'!G110+'3_A_kiadások KÖH'!G110+'3_B_kiadások BVKI'!G110</f>
        <v>8783743</v>
      </c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89"/>
      <c r="Y110" s="189"/>
    </row>
    <row r="111" spans="1:25" ht="15">
      <c r="A111" s="16" t="s">
        <v>377</v>
      </c>
      <c r="B111" s="130" t="s">
        <v>378</v>
      </c>
      <c r="C111" s="145">
        <f>'2_kiadások ÖNKORMÁNYZAT'!C111+'3_A_kiadások KÖH'!C111+'3_B_kiadások BVKI'!C111</f>
        <v>134577536</v>
      </c>
      <c r="D111" s="145">
        <f>'2_kiadások ÖNKORMÁNYZAT'!D111+'3_A_kiadások KÖH'!D111+'3_B_kiadások BVKI'!D111</f>
        <v>0</v>
      </c>
      <c r="E111" s="120"/>
      <c r="F111" s="145">
        <f t="shared" si="1"/>
        <v>134577536</v>
      </c>
      <c r="G111" s="358">
        <f>'2_kiadások ÖNKORMÁNYZAT'!G111+'3_A_kiadások KÖH'!G111+'3_B_kiadások BVKI'!G111</f>
        <v>134818536</v>
      </c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89"/>
      <c r="Y111" s="189"/>
    </row>
    <row r="112" spans="1:25" ht="15">
      <c r="A112" s="43" t="s">
        <v>379</v>
      </c>
      <c r="B112" s="177" t="s">
        <v>380</v>
      </c>
      <c r="C112" s="145">
        <f>'2_kiadások ÖNKORMÁNYZAT'!C112+'3_A_kiadások KÖH'!C112+'3_B_kiadások BVKI'!C112</f>
        <v>0</v>
      </c>
      <c r="D112" s="145">
        <f>'2_kiadások ÖNKORMÁNYZAT'!D112+'3_A_kiadások KÖH'!D112+'3_B_kiadások BVKI'!D112</f>
        <v>0</v>
      </c>
      <c r="E112" s="120"/>
      <c r="F112" s="145">
        <f t="shared" si="1"/>
        <v>0</v>
      </c>
      <c r="G112" s="358">
        <f>'2_kiadások ÖNKORMÁNYZAT'!G112+'3_A_kiadások KÖH'!G112+'3_B_kiadások BVKI'!G112</f>
        <v>0</v>
      </c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89"/>
      <c r="Y112" s="189"/>
    </row>
    <row r="113" spans="1:25" ht="15">
      <c r="A113" s="43" t="s">
        <v>381</v>
      </c>
      <c r="B113" s="177" t="s">
        <v>382</v>
      </c>
      <c r="C113" s="145">
        <f>'2_kiadások ÖNKORMÁNYZAT'!C113+'3_A_kiadások KÖH'!C113+'3_B_kiadások BVKI'!C113</f>
        <v>0</v>
      </c>
      <c r="D113" s="145">
        <f>'2_kiadások ÖNKORMÁNYZAT'!D113+'3_A_kiadások KÖH'!D113+'3_B_kiadások BVKI'!D113</f>
        <v>0</v>
      </c>
      <c r="E113" s="120"/>
      <c r="F113" s="145">
        <f t="shared" si="1"/>
        <v>0</v>
      </c>
      <c r="G113" s="358">
        <f>'2_kiadások ÖNKORMÁNYZAT'!G113+'3_A_kiadások KÖH'!G113+'3_B_kiadások BVKI'!G113</f>
        <v>0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89"/>
      <c r="Y113" s="189"/>
    </row>
    <row r="114" spans="1:25" ht="15">
      <c r="A114" s="43" t="s">
        <v>383</v>
      </c>
      <c r="B114" s="177" t="s">
        <v>384</v>
      </c>
      <c r="C114" s="145">
        <f>'2_kiadások ÖNKORMÁNYZAT'!C114+'3_A_kiadások KÖH'!C114+'3_B_kiadások BVKI'!C114</f>
        <v>0</v>
      </c>
      <c r="D114" s="145">
        <f>'2_kiadások ÖNKORMÁNYZAT'!D114+'3_A_kiadások KÖH'!D114+'3_B_kiadások BVKI'!D114</f>
        <v>0</v>
      </c>
      <c r="E114" s="120"/>
      <c r="F114" s="145">
        <f t="shared" si="1"/>
        <v>0</v>
      </c>
      <c r="G114" s="358">
        <f>'2_kiadások ÖNKORMÁNYZAT'!G114+'3_A_kiadások KÖH'!G114+'3_B_kiadások BVKI'!G114</f>
        <v>0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89"/>
      <c r="Y114" s="189"/>
    </row>
    <row r="115" spans="1:25" s="125" customFormat="1" ht="15">
      <c r="A115" s="44" t="s">
        <v>653</v>
      </c>
      <c r="B115" s="45" t="s">
        <v>385</v>
      </c>
      <c r="C115" s="145">
        <f>'2_kiadások ÖNKORMÁNYZAT'!C115+'3_A_kiadások KÖH'!C115+'3_B_kiadások BVKI'!C115</f>
        <v>141797139</v>
      </c>
      <c r="D115" s="145">
        <f>'2_kiadások ÖNKORMÁNYZAT'!D115+'3_A_kiadások KÖH'!D115+'3_B_kiadások BVKI'!D115</f>
        <v>0</v>
      </c>
      <c r="E115" s="121">
        <f>E114+E113+E112+E111+E110+E109+E108+E103</f>
        <v>0</v>
      </c>
      <c r="F115" s="145">
        <f t="shared" si="1"/>
        <v>141797139</v>
      </c>
      <c r="G115" s="358">
        <f>'2_kiadások ÖNKORMÁNYZAT'!G115+'3_A_kiadások KÖH'!G115+'3_B_kiadások BVKI'!G115</f>
        <v>143602279</v>
      </c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249"/>
      <c r="Y115" s="249"/>
    </row>
    <row r="116" spans="1:25" ht="15">
      <c r="A116" s="43" t="s">
        <v>386</v>
      </c>
      <c r="B116" s="177" t="s">
        <v>387</v>
      </c>
      <c r="C116" s="145">
        <f>'2_kiadások ÖNKORMÁNYZAT'!C116+'3_A_kiadások KÖH'!C116+'3_B_kiadások BVKI'!C116</f>
        <v>0</v>
      </c>
      <c r="D116" s="145">
        <f>'2_kiadások ÖNKORMÁNYZAT'!D116+'3_A_kiadások KÖH'!D116+'3_B_kiadások BVKI'!D116</f>
        <v>0</v>
      </c>
      <c r="E116" s="120"/>
      <c r="F116" s="145">
        <f t="shared" si="1"/>
        <v>0</v>
      </c>
      <c r="G116" s="358">
        <f>'2_kiadások ÖNKORMÁNYZAT'!G116+'3_A_kiadások KÖH'!G116+'3_B_kiadások BVKI'!G116</f>
        <v>0</v>
      </c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89"/>
      <c r="Y116" s="189"/>
    </row>
    <row r="117" spans="1:25" ht="15">
      <c r="A117" s="15" t="s">
        <v>388</v>
      </c>
      <c r="B117" s="177" t="s">
        <v>389</v>
      </c>
      <c r="C117" s="145">
        <f>'2_kiadások ÖNKORMÁNYZAT'!C117+'3_A_kiadások KÖH'!C117+'3_B_kiadások BVKI'!C117</f>
        <v>0</v>
      </c>
      <c r="D117" s="145">
        <f>'2_kiadások ÖNKORMÁNYZAT'!D117+'3_A_kiadások KÖH'!D117+'3_B_kiadások BVKI'!D117</f>
        <v>0</v>
      </c>
      <c r="E117" s="118"/>
      <c r="F117" s="145">
        <f t="shared" si="1"/>
        <v>0</v>
      </c>
      <c r="G117" s="358">
        <f>'2_kiadások ÖNKORMÁNYZAT'!G117+'3_A_kiadások KÖH'!G117+'3_B_kiadások BVKI'!G117</f>
        <v>0</v>
      </c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89"/>
      <c r="Y117" s="189"/>
    </row>
    <row r="118" spans="1:25" ht="15">
      <c r="A118" s="43" t="s">
        <v>690</v>
      </c>
      <c r="B118" s="177" t="s">
        <v>390</v>
      </c>
      <c r="C118" s="145">
        <f>'2_kiadások ÖNKORMÁNYZAT'!C118+'3_A_kiadások KÖH'!C118+'3_B_kiadások BVKI'!C118</f>
        <v>0</v>
      </c>
      <c r="D118" s="145">
        <f>'2_kiadások ÖNKORMÁNYZAT'!D118+'3_A_kiadások KÖH'!D118+'3_B_kiadások BVKI'!D118</f>
        <v>0</v>
      </c>
      <c r="E118" s="120"/>
      <c r="F118" s="145">
        <f t="shared" si="1"/>
        <v>0</v>
      </c>
      <c r="G118" s="358">
        <f>'2_kiadások ÖNKORMÁNYZAT'!G118+'3_A_kiadások KÖH'!G118+'3_B_kiadások BVKI'!G118</f>
        <v>0</v>
      </c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89"/>
      <c r="Y118" s="189"/>
    </row>
    <row r="119" spans="1:25" ht="15">
      <c r="A119" s="43" t="s">
        <v>658</v>
      </c>
      <c r="B119" s="177" t="s">
        <v>391</v>
      </c>
      <c r="C119" s="145">
        <f>'2_kiadások ÖNKORMÁNYZAT'!C119+'3_A_kiadások KÖH'!C119+'3_B_kiadások BVKI'!C119</f>
        <v>0</v>
      </c>
      <c r="D119" s="145">
        <f>'2_kiadások ÖNKORMÁNYZAT'!D119+'3_A_kiadások KÖH'!D119+'3_B_kiadások BVKI'!D119</f>
        <v>0</v>
      </c>
      <c r="E119" s="120"/>
      <c r="F119" s="145">
        <f t="shared" si="1"/>
        <v>0</v>
      </c>
      <c r="G119" s="358">
        <f>'2_kiadások ÖNKORMÁNYZAT'!G119+'3_A_kiadások KÖH'!G119+'3_B_kiadások BVKI'!G119</f>
        <v>0</v>
      </c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89"/>
      <c r="Y119" s="189"/>
    </row>
    <row r="120" spans="1:25" ht="15">
      <c r="A120" s="44" t="s">
        <v>659</v>
      </c>
      <c r="B120" s="45" t="s">
        <v>395</v>
      </c>
      <c r="C120" s="145">
        <f>'2_kiadások ÖNKORMÁNYZAT'!C120+'3_A_kiadások KÖH'!C120+'3_B_kiadások BVKI'!C120</f>
        <v>0</v>
      </c>
      <c r="D120" s="145">
        <f>'2_kiadások ÖNKORMÁNYZAT'!D120+'3_A_kiadások KÖH'!D120+'3_B_kiadások BVKI'!D120</f>
        <v>0</v>
      </c>
      <c r="E120" s="121"/>
      <c r="F120" s="145">
        <f t="shared" si="1"/>
        <v>0</v>
      </c>
      <c r="G120" s="358">
        <f>'2_kiadások ÖNKORMÁNYZAT'!G120+'3_A_kiadások KÖH'!G120+'3_B_kiadások BVKI'!G120</f>
        <v>0</v>
      </c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89"/>
      <c r="Y120" s="189"/>
    </row>
    <row r="121" spans="1:25" ht="15">
      <c r="A121" s="15" t="s">
        <v>396</v>
      </c>
      <c r="B121" s="177" t="s">
        <v>397</v>
      </c>
      <c r="C121" s="145">
        <f>'2_kiadások ÖNKORMÁNYZAT'!C121+'3_A_kiadások KÖH'!C121+'3_B_kiadások BVKI'!C121</f>
        <v>0</v>
      </c>
      <c r="D121" s="145">
        <f>'2_kiadások ÖNKORMÁNYZAT'!D121+'3_A_kiadások KÖH'!D121+'3_B_kiadások BVKI'!D121</f>
        <v>0</v>
      </c>
      <c r="E121" s="118"/>
      <c r="F121" s="145">
        <f t="shared" si="1"/>
        <v>0</v>
      </c>
      <c r="G121" s="358">
        <f>'2_kiadások ÖNKORMÁNYZAT'!G121+'3_A_kiadások KÖH'!G121+'3_B_kiadások BVKI'!G121</f>
        <v>0</v>
      </c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89"/>
      <c r="Y121" s="189"/>
    </row>
    <row r="122" spans="1:25" s="125" customFormat="1" ht="15.75">
      <c r="A122" s="46" t="s">
        <v>700</v>
      </c>
      <c r="B122" s="47" t="s">
        <v>398</v>
      </c>
      <c r="C122" s="234">
        <f>'2_kiadások ÖNKORMÁNYZAT'!C122+'3_A_kiadások KÖH'!C122+'3_B_kiadások BVKI'!C122</f>
        <v>141797139</v>
      </c>
      <c r="D122" s="234">
        <f>'2_kiadások ÖNKORMÁNYZAT'!D122+'3_A_kiadások KÖH'!D122+'3_B_kiadások BVKI'!D122</f>
        <v>0</v>
      </c>
      <c r="E122" s="233">
        <f>E120+E115</f>
        <v>0</v>
      </c>
      <c r="F122" s="234">
        <f t="shared" si="1"/>
        <v>141797139</v>
      </c>
      <c r="G122" s="360">
        <f>'2_kiadások ÖNKORMÁNYZAT'!G122+'3_A_kiadások KÖH'!G122+'3_B_kiadások BVKI'!G122</f>
        <v>143602279</v>
      </c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249"/>
      <c r="Y122" s="249"/>
    </row>
    <row r="123" spans="1:25" ht="15.75">
      <c r="A123" s="51" t="s">
        <v>736</v>
      </c>
      <c r="B123" s="52"/>
      <c r="C123" s="235">
        <f>'2_kiadások ÖNKORMÁNYZAT'!C123+'3_A_kiadások KÖH'!C123+'3_B_kiadások BVKI'!C123</f>
        <v>590873741</v>
      </c>
      <c r="D123" s="235">
        <f>'2_kiadások ÖNKORMÁNYZAT'!D123+'3_A_kiadások KÖH'!D123+'3_B_kiadások BVKI'!D123</f>
        <v>857273445</v>
      </c>
      <c r="E123" s="235">
        <f>E99+E122</f>
        <v>0</v>
      </c>
      <c r="F123" s="235">
        <f t="shared" si="1"/>
        <v>1448147186</v>
      </c>
      <c r="G123" s="361">
        <f>'2_kiadások ÖNKORMÁNYZAT'!G123+'3_A_kiadások KÖH'!G123+'3_B_kiadások BVKI'!G123</f>
        <v>2454996915</v>
      </c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</row>
    <row r="124" spans="2:25" ht="15">
      <c r="B124" s="189"/>
      <c r="C124" s="193"/>
      <c r="D124" s="193"/>
      <c r="E124" s="193"/>
      <c r="F124" s="193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</row>
    <row r="125" spans="2:25" ht="15">
      <c r="B125" s="189"/>
      <c r="C125" s="193"/>
      <c r="D125" s="193"/>
      <c r="E125" s="193"/>
      <c r="F125" s="193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</row>
    <row r="126" spans="2:25" ht="15">
      <c r="B126" s="189"/>
      <c r="C126" s="193"/>
      <c r="D126" s="193"/>
      <c r="E126" s="193"/>
      <c r="F126" s="193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</row>
    <row r="127" spans="2:25" ht="15">
      <c r="B127" s="189"/>
      <c r="C127" s="193"/>
      <c r="D127" s="193"/>
      <c r="E127" s="193"/>
      <c r="F127" s="193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</row>
    <row r="128" spans="2:25" ht="15">
      <c r="B128" s="189"/>
      <c r="C128" s="193"/>
      <c r="D128" s="193"/>
      <c r="E128" s="193"/>
      <c r="F128" s="193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</row>
    <row r="129" spans="2:25" ht="15">
      <c r="B129" s="189"/>
      <c r="C129" s="193"/>
      <c r="D129" s="193"/>
      <c r="E129" s="193"/>
      <c r="F129" s="193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</row>
    <row r="130" spans="2:25" ht="15">
      <c r="B130" s="189"/>
      <c r="C130" s="193"/>
      <c r="D130" s="193"/>
      <c r="E130" s="193"/>
      <c r="F130" s="193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</row>
    <row r="131" spans="2:25" ht="15">
      <c r="B131" s="189"/>
      <c r="C131" s="193"/>
      <c r="D131" s="193"/>
      <c r="E131" s="193"/>
      <c r="F131" s="193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</row>
    <row r="132" spans="2:25" ht="15">
      <c r="B132" s="189"/>
      <c r="C132" s="193"/>
      <c r="D132" s="193"/>
      <c r="E132" s="193"/>
      <c r="F132" s="193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</row>
    <row r="133" spans="2:25" ht="15">
      <c r="B133" s="189"/>
      <c r="C133" s="193"/>
      <c r="D133" s="193"/>
      <c r="E133" s="193"/>
      <c r="F133" s="193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</row>
    <row r="134" spans="2:25" ht="15">
      <c r="B134" s="189"/>
      <c r="C134" s="193"/>
      <c r="D134" s="193"/>
      <c r="E134" s="193"/>
      <c r="F134" s="193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</row>
    <row r="135" spans="2:25" ht="15">
      <c r="B135" s="189"/>
      <c r="C135" s="193"/>
      <c r="D135" s="193"/>
      <c r="E135" s="193"/>
      <c r="F135" s="193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</row>
    <row r="136" spans="2:25" ht="15">
      <c r="B136" s="189"/>
      <c r="C136" s="193"/>
      <c r="D136" s="193"/>
      <c r="E136" s="193"/>
      <c r="F136" s="193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</row>
    <row r="137" spans="2:25" ht="15">
      <c r="B137" s="189"/>
      <c r="C137" s="193"/>
      <c r="D137" s="193"/>
      <c r="E137" s="193"/>
      <c r="F137" s="193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</row>
    <row r="138" spans="2:25" ht="15">
      <c r="B138" s="189"/>
      <c r="C138" s="193"/>
      <c r="D138" s="193"/>
      <c r="E138" s="193"/>
      <c r="F138" s="193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</row>
    <row r="139" spans="2:25" ht="15">
      <c r="B139" s="189"/>
      <c r="C139" s="193"/>
      <c r="D139" s="193"/>
      <c r="E139" s="193"/>
      <c r="F139" s="193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</row>
    <row r="140" spans="2:25" ht="15">
      <c r="B140" s="189"/>
      <c r="C140" s="193"/>
      <c r="D140" s="193"/>
      <c r="E140" s="193"/>
      <c r="F140" s="193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</row>
    <row r="141" spans="2:25" ht="15">
      <c r="B141" s="189"/>
      <c r="C141" s="193"/>
      <c r="D141" s="193"/>
      <c r="E141" s="193"/>
      <c r="F141" s="193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</row>
    <row r="142" spans="2:25" ht="15">
      <c r="B142" s="189"/>
      <c r="C142" s="193"/>
      <c r="D142" s="193"/>
      <c r="E142" s="193"/>
      <c r="F142" s="193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</row>
    <row r="143" spans="2:25" ht="15">
      <c r="B143" s="189"/>
      <c r="C143" s="193"/>
      <c r="D143" s="193"/>
      <c r="E143" s="193"/>
      <c r="F143" s="193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</row>
    <row r="144" spans="2:25" ht="15">
      <c r="B144" s="189"/>
      <c r="C144" s="193"/>
      <c r="D144" s="193"/>
      <c r="E144" s="193"/>
      <c r="F144" s="193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</row>
    <row r="145" spans="2:25" ht="15">
      <c r="B145" s="189"/>
      <c r="C145" s="193"/>
      <c r="D145" s="193"/>
      <c r="E145" s="193"/>
      <c r="F145" s="193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</row>
    <row r="146" spans="2:25" ht="15">
      <c r="B146" s="189"/>
      <c r="C146" s="193"/>
      <c r="D146" s="193"/>
      <c r="E146" s="193"/>
      <c r="F146" s="193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</row>
    <row r="147" spans="2:25" ht="15">
      <c r="B147" s="189"/>
      <c r="C147" s="193"/>
      <c r="D147" s="193"/>
      <c r="E147" s="193"/>
      <c r="F147" s="193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</row>
    <row r="148" spans="2:25" ht="15">
      <c r="B148" s="189"/>
      <c r="C148" s="193"/>
      <c r="D148" s="193"/>
      <c r="E148" s="193"/>
      <c r="F148" s="193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</row>
    <row r="149" spans="2:25" ht="15">
      <c r="B149" s="189"/>
      <c r="C149" s="193"/>
      <c r="D149" s="193"/>
      <c r="E149" s="193"/>
      <c r="F149" s="193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</row>
    <row r="150" spans="2:25" ht="15">
      <c r="B150" s="189"/>
      <c r="C150" s="193"/>
      <c r="D150" s="193"/>
      <c r="E150" s="193"/>
      <c r="F150" s="193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</row>
    <row r="151" spans="2:25" ht="15">
      <c r="B151" s="189"/>
      <c r="C151" s="193"/>
      <c r="D151" s="193"/>
      <c r="E151" s="193"/>
      <c r="F151" s="193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</row>
    <row r="152" spans="2:25" ht="15">
      <c r="B152" s="189"/>
      <c r="C152" s="193"/>
      <c r="D152" s="193"/>
      <c r="E152" s="193"/>
      <c r="F152" s="193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</row>
    <row r="153" spans="2:25" ht="15">
      <c r="B153" s="189"/>
      <c r="C153" s="193"/>
      <c r="D153" s="193"/>
      <c r="E153" s="193"/>
      <c r="F153" s="193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</row>
    <row r="154" spans="2:25" ht="15">
      <c r="B154" s="189"/>
      <c r="C154" s="193"/>
      <c r="D154" s="193"/>
      <c r="E154" s="193"/>
      <c r="F154" s="193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</row>
    <row r="155" spans="2:25" ht="15">
      <c r="B155" s="189"/>
      <c r="C155" s="193"/>
      <c r="D155" s="193"/>
      <c r="E155" s="193"/>
      <c r="F155" s="193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</row>
    <row r="156" spans="2:25" ht="15">
      <c r="B156" s="189"/>
      <c r="C156" s="193"/>
      <c r="D156" s="193"/>
      <c r="E156" s="193"/>
      <c r="F156" s="193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</row>
    <row r="157" spans="2:25" ht="15">
      <c r="B157" s="189"/>
      <c r="C157" s="193"/>
      <c r="D157" s="193"/>
      <c r="E157" s="193"/>
      <c r="F157" s="193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</row>
    <row r="158" spans="2:25" ht="15">
      <c r="B158" s="189"/>
      <c r="C158" s="193"/>
      <c r="D158" s="193"/>
      <c r="E158" s="193"/>
      <c r="F158" s="193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</row>
    <row r="159" spans="2:25" ht="15">
      <c r="B159" s="189"/>
      <c r="C159" s="193"/>
      <c r="D159" s="193"/>
      <c r="E159" s="193"/>
      <c r="F159" s="193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</row>
    <row r="160" spans="2:25" ht="15">
      <c r="B160" s="189"/>
      <c r="C160" s="193"/>
      <c r="D160" s="193"/>
      <c r="E160" s="193"/>
      <c r="F160" s="193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</row>
    <row r="161" spans="2:25" ht="15">
      <c r="B161" s="189"/>
      <c r="C161" s="193"/>
      <c r="D161" s="193"/>
      <c r="E161" s="193"/>
      <c r="F161" s="193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</row>
    <row r="162" spans="2:25" ht="15">
      <c r="B162" s="189"/>
      <c r="C162" s="193"/>
      <c r="D162" s="193"/>
      <c r="E162" s="193"/>
      <c r="F162" s="193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</row>
    <row r="163" spans="2:25" ht="15">
      <c r="B163" s="189"/>
      <c r="C163" s="193"/>
      <c r="D163" s="193"/>
      <c r="E163" s="193"/>
      <c r="F163" s="193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</row>
    <row r="164" spans="2:25" ht="15">
      <c r="B164" s="189"/>
      <c r="C164" s="193"/>
      <c r="D164" s="193"/>
      <c r="E164" s="193"/>
      <c r="F164" s="193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</row>
    <row r="165" spans="2:25" ht="15">
      <c r="B165" s="189"/>
      <c r="C165" s="193"/>
      <c r="D165" s="193"/>
      <c r="E165" s="193"/>
      <c r="F165" s="193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</row>
    <row r="166" spans="2:25" ht="15">
      <c r="B166" s="189"/>
      <c r="C166" s="193"/>
      <c r="D166" s="193"/>
      <c r="E166" s="193"/>
      <c r="F166" s="193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</row>
    <row r="167" spans="2:25" ht="15">
      <c r="B167" s="189"/>
      <c r="C167" s="193"/>
      <c r="D167" s="193"/>
      <c r="E167" s="193"/>
      <c r="F167" s="193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</row>
    <row r="168" spans="2:25" ht="15">
      <c r="B168" s="189"/>
      <c r="C168" s="193"/>
      <c r="D168" s="193"/>
      <c r="E168" s="193"/>
      <c r="F168" s="193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</row>
    <row r="169" spans="2:25" ht="15">
      <c r="B169" s="189"/>
      <c r="C169" s="193"/>
      <c r="D169" s="193"/>
      <c r="E169" s="193"/>
      <c r="F169" s="193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</row>
    <row r="170" spans="2:25" ht="15">
      <c r="B170" s="189"/>
      <c r="C170" s="193"/>
      <c r="D170" s="193"/>
      <c r="E170" s="193"/>
      <c r="F170" s="193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</row>
    <row r="171" spans="2:25" ht="15">
      <c r="B171" s="189"/>
      <c r="C171" s="193"/>
      <c r="D171" s="193"/>
      <c r="E171" s="193"/>
      <c r="F171" s="193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</row>
    <row r="172" spans="2:25" ht="15">
      <c r="B172" s="189"/>
      <c r="C172" s="193"/>
      <c r="D172" s="193"/>
      <c r="E172" s="193"/>
      <c r="F172" s="193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H97"/>
  <sheetViews>
    <sheetView view="pageBreakPreview" zoomScale="90" zoomScaleSheetLayoutView="90" zoomScalePageLayoutView="0" workbookViewId="0" topLeftCell="A85">
      <selection activeCell="A3" sqref="A3:F3"/>
    </sheetView>
  </sheetViews>
  <sheetFormatPr defaultColWidth="9.140625" defaultRowHeight="15"/>
  <cols>
    <col min="1" max="1" width="88.00390625" style="123" customWidth="1"/>
    <col min="2" max="2" width="9.140625" style="123" customWidth="1"/>
    <col min="3" max="3" width="23.7109375" style="170" customWidth="1"/>
    <col min="4" max="4" width="21.7109375" style="170" customWidth="1"/>
    <col min="5" max="5" width="14.00390625" style="170" customWidth="1"/>
    <col min="6" max="6" width="24.421875" style="170" customWidth="1"/>
    <col min="7" max="7" width="22.00390625" style="123" customWidth="1"/>
    <col min="8" max="16384" width="9.140625" style="123" customWidth="1"/>
  </cols>
  <sheetData>
    <row r="1" spans="1:6" ht="15">
      <c r="A1" s="387" t="s">
        <v>892</v>
      </c>
      <c r="B1" s="387"/>
      <c r="C1" s="387"/>
      <c r="D1" s="387"/>
      <c r="E1" s="387"/>
      <c r="F1" s="387"/>
    </row>
    <row r="2" spans="1:6" ht="24" customHeight="1">
      <c r="A2" s="381" t="s">
        <v>821</v>
      </c>
      <c r="B2" s="385"/>
      <c r="C2" s="385"/>
      <c r="D2" s="385"/>
      <c r="E2" s="385"/>
      <c r="F2" s="386"/>
    </row>
    <row r="3" spans="1:8" ht="24" customHeight="1">
      <c r="A3" s="384" t="s">
        <v>813</v>
      </c>
      <c r="B3" s="385"/>
      <c r="C3" s="385"/>
      <c r="D3" s="385"/>
      <c r="E3" s="385"/>
      <c r="F3" s="386"/>
      <c r="H3" s="97"/>
    </row>
    <row r="4" ht="18">
      <c r="A4" s="58"/>
    </row>
    <row r="5" ht="15">
      <c r="A5" s="123" t="s">
        <v>94</v>
      </c>
    </row>
    <row r="6" spans="1:7" ht="45">
      <c r="A6" s="152" t="s">
        <v>206</v>
      </c>
      <c r="B6" s="153" t="s">
        <v>152</v>
      </c>
      <c r="C6" s="171" t="s">
        <v>28</v>
      </c>
      <c r="D6" s="171" t="s">
        <v>29</v>
      </c>
      <c r="E6" s="171" t="s">
        <v>165</v>
      </c>
      <c r="F6" s="172" t="s">
        <v>849</v>
      </c>
      <c r="G6" s="124" t="s">
        <v>850</v>
      </c>
    </row>
    <row r="7" spans="1:7" ht="15" customHeight="1">
      <c r="A7" s="176" t="s">
        <v>399</v>
      </c>
      <c r="B7" s="154" t="s">
        <v>400</v>
      </c>
      <c r="C7" s="145">
        <v>137083137</v>
      </c>
      <c r="D7" s="145"/>
      <c r="E7" s="145"/>
      <c r="F7" s="145">
        <f>SUM(C7:E7)</f>
        <v>137083137</v>
      </c>
      <c r="G7" s="145">
        <f>SUM(D7:F7)</f>
        <v>137083137</v>
      </c>
    </row>
    <row r="8" spans="1:7" ht="15" customHeight="1">
      <c r="A8" s="177" t="s">
        <v>401</v>
      </c>
      <c r="B8" s="154" t="s">
        <v>402</v>
      </c>
      <c r="C8" s="145">
        <v>38403800</v>
      </c>
      <c r="D8" s="145"/>
      <c r="E8" s="145"/>
      <c r="F8" s="145">
        <f aca="true" t="shared" si="0" ref="F8:G43">SUM(C8:E8)</f>
        <v>38403800</v>
      </c>
      <c r="G8" s="145">
        <f t="shared" si="0"/>
        <v>38403800</v>
      </c>
    </row>
    <row r="9" spans="1:7" ht="15" customHeight="1">
      <c r="A9" s="177" t="s">
        <v>403</v>
      </c>
      <c r="B9" s="154" t="s">
        <v>404</v>
      </c>
      <c r="C9" s="145">
        <v>15608212</v>
      </c>
      <c r="D9" s="145"/>
      <c r="E9" s="145"/>
      <c r="F9" s="145">
        <f t="shared" si="0"/>
        <v>15608212</v>
      </c>
      <c r="G9" s="145">
        <f t="shared" si="0"/>
        <v>15608212</v>
      </c>
    </row>
    <row r="10" spans="1:7" ht="15" customHeight="1">
      <c r="A10" s="177" t="s">
        <v>405</v>
      </c>
      <c r="B10" s="154" t="s">
        <v>406</v>
      </c>
      <c r="C10" s="145">
        <v>2665630</v>
      </c>
      <c r="D10" s="145"/>
      <c r="E10" s="145"/>
      <c r="F10" s="145">
        <f t="shared" si="0"/>
        <v>2665630</v>
      </c>
      <c r="G10" s="145">
        <f t="shared" si="0"/>
        <v>2665630</v>
      </c>
    </row>
    <row r="11" spans="1:7" ht="15" customHeight="1">
      <c r="A11" s="177" t="s">
        <v>407</v>
      </c>
      <c r="B11" s="154" t="s">
        <v>408</v>
      </c>
      <c r="C11" s="145"/>
      <c r="D11" s="145"/>
      <c r="E11" s="145"/>
      <c r="F11" s="145">
        <f t="shared" si="0"/>
        <v>0</v>
      </c>
      <c r="G11" s="145">
        <v>10161005</v>
      </c>
    </row>
    <row r="12" spans="1:7" ht="15" customHeight="1">
      <c r="A12" s="177" t="s">
        <v>409</v>
      </c>
      <c r="B12" s="154" t="s">
        <v>410</v>
      </c>
      <c r="C12" s="145"/>
      <c r="D12" s="145"/>
      <c r="E12" s="145"/>
      <c r="F12" s="145">
        <f t="shared" si="0"/>
        <v>0</v>
      </c>
      <c r="G12" s="145">
        <f t="shared" si="0"/>
        <v>0</v>
      </c>
    </row>
    <row r="13" spans="1:7" s="125" customFormat="1" ht="15" customHeight="1">
      <c r="A13" s="130" t="s">
        <v>739</v>
      </c>
      <c r="B13" s="128" t="s">
        <v>411</v>
      </c>
      <c r="C13" s="117">
        <f>SUM(C7:C12)</f>
        <v>193760779</v>
      </c>
      <c r="D13" s="117"/>
      <c r="E13" s="117"/>
      <c r="F13" s="117">
        <f>SUM(F7:F12)</f>
        <v>193760779</v>
      </c>
      <c r="G13" s="117">
        <f>SUM(G7:G12)</f>
        <v>203921784</v>
      </c>
    </row>
    <row r="14" spans="1:7" ht="15" customHeight="1">
      <c r="A14" s="177" t="s">
        <v>412</v>
      </c>
      <c r="B14" s="154" t="s">
        <v>413</v>
      </c>
      <c r="C14" s="145"/>
      <c r="D14" s="145"/>
      <c r="E14" s="145"/>
      <c r="F14" s="145">
        <f t="shared" si="0"/>
        <v>0</v>
      </c>
      <c r="G14" s="145">
        <v>18755209</v>
      </c>
    </row>
    <row r="15" spans="1:7" ht="15" customHeight="1">
      <c r="A15" s="177" t="s">
        <v>414</v>
      </c>
      <c r="B15" s="154" t="s">
        <v>415</v>
      </c>
      <c r="C15" s="145"/>
      <c r="D15" s="145"/>
      <c r="E15" s="145"/>
      <c r="F15" s="145">
        <f t="shared" si="0"/>
        <v>0</v>
      </c>
      <c r="G15" s="145">
        <f t="shared" si="0"/>
        <v>0</v>
      </c>
    </row>
    <row r="16" spans="1:7" ht="15" customHeight="1">
      <c r="A16" s="177" t="s">
        <v>701</v>
      </c>
      <c r="B16" s="154" t="s">
        <v>416</v>
      </c>
      <c r="C16" s="145"/>
      <c r="D16" s="145"/>
      <c r="E16" s="145"/>
      <c r="F16" s="145">
        <f t="shared" si="0"/>
        <v>0</v>
      </c>
      <c r="G16" s="145">
        <f t="shared" si="0"/>
        <v>0</v>
      </c>
    </row>
    <row r="17" spans="1:7" ht="15" customHeight="1">
      <c r="A17" s="177" t="s">
        <v>702</v>
      </c>
      <c r="B17" s="154" t="s">
        <v>417</v>
      </c>
      <c r="C17" s="145"/>
      <c r="D17" s="145"/>
      <c r="E17" s="145"/>
      <c r="F17" s="145">
        <f t="shared" si="0"/>
        <v>0</v>
      </c>
      <c r="G17" s="145">
        <f t="shared" si="0"/>
        <v>0</v>
      </c>
    </row>
    <row r="18" spans="1:7" ht="15" customHeight="1">
      <c r="A18" s="177" t="s">
        <v>703</v>
      </c>
      <c r="B18" s="154" t="s">
        <v>418</v>
      </c>
      <c r="C18" s="145">
        <v>14615394</v>
      </c>
      <c r="D18" s="145"/>
      <c r="E18" s="145"/>
      <c r="F18" s="145">
        <f>SUM(C18:E18)</f>
        <v>14615394</v>
      </c>
      <c r="G18" s="145">
        <v>16473801</v>
      </c>
    </row>
    <row r="19" spans="1:7" s="214" customFormat="1" ht="15" customHeight="1">
      <c r="A19" s="183" t="s">
        <v>740</v>
      </c>
      <c r="B19" s="186" t="s">
        <v>419</v>
      </c>
      <c r="C19" s="182">
        <f>SUM(C13:C18)</f>
        <v>208376173</v>
      </c>
      <c r="D19" s="182">
        <f>SUM(D13:D18)</f>
        <v>0</v>
      </c>
      <c r="E19" s="182">
        <f>SUM(E13:E18)</f>
        <v>0</v>
      </c>
      <c r="F19" s="182">
        <f t="shared" si="0"/>
        <v>208376173</v>
      </c>
      <c r="G19" s="182">
        <f>G13+G14+G15+G16+G17+G18</f>
        <v>239150794</v>
      </c>
    </row>
    <row r="20" spans="1:7" ht="15" customHeight="1">
      <c r="A20" s="177" t="s">
        <v>707</v>
      </c>
      <c r="B20" s="154" t="s">
        <v>428</v>
      </c>
      <c r="C20" s="145"/>
      <c r="D20" s="145"/>
      <c r="E20" s="145"/>
      <c r="F20" s="145">
        <f t="shared" si="0"/>
        <v>0</v>
      </c>
      <c r="G20" s="145">
        <f t="shared" si="0"/>
        <v>0</v>
      </c>
    </row>
    <row r="21" spans="1:7" ht="15" customHeight="1">
      <c r="A21" s="177" t="s">
        <v>708</v>
      </c>
      <c r="B21" s="154" t="s">
        <v>432</v>
      </c>
      <c r="C21" s="145"/>
      <c r="D21" s="145"/>
      <c r="E21" s="145"/>
      <c r="F21" s="145">
        <f t="shared" si="0"/>
        <v>0</v>
      </c>
      <c r="G21" s="145">
        <f t="shared" si="0"/>
        <v>0</v>
      </c>
    </row>
    <row r="22" spans="1:7" ht="15" customHeight="1">
      <c r="A22" s="130" t="s">
        <v>742</v>
      </c>
      <c r="B22" s="128" t="s">
        <v>433</v>
      </c>
      <c r="C22" s="145">
        <f>SUM(C20:C21)</f>
        <v>0</v>
      </c>
      <c r="D22" s="145">
        <f>SUM(D20:D21)</f>
        <v>0</v>
      </c>
      <c r="E22" s="145">
        <f>SUM(E20:E21)</f>
        <v>0</v>
      </c>
      <c r="F22" s="145">
        <f t="shared" si="0"/>
        <v>0</v>
      </c>
      <c r="G22" s="145">
        <f>SUM(G20:G21)</f>
        <v>0</v>
      </c>
    </row>
    <row r="23" spans="1:7" ht="15" customHeight="1">
      <c r="A23" s="177" t="s">
        <v>709</v>
      </c>
      <c r="B23" s="154" t="s">
        <v>434</v>
      </c>
      <c r="C23" s="145"/>
      <c r="D23" s="145"/>
      <c r="E23" s="145"/>
      <c r="F23" s="145">
        <f t="shared" si="0"/>
        <v>0</v>
      </c>
      <c r="G23" s="145">
        <f t="shared" si="0"/>
        <v>0</v>
      </c>
    </row>
    <row r="24" spans="1:7" ht="15" customHeight="1">
      <c r="A24" s="177" t="s">
        <v>710</v>
      </c>
      <c r="B24" s="154" t="s">
        <v>435</v>
      </c>
      <c r="C24" s="145"/>
      <c r="D24" s="145"/>
      <c r="E24" s="145"/>
      <c r="F24" s="145">
        <f t="shared" si="0"/>
        <v>0</v>
      </c>
      <c r="G24" s="145">
        <f t="shared" si="0"/>
        <v>0</v>
      </c>
    </row>
    <row r="25" spans="1:7" ht="15" customHeight="1">
      <c r="A25" s="177" t="s">
        <v>711</v>
      </c>
      <c r="B25" s="154" t="s">
        <v>436</v>
      </c>
      <c r="C25" s="145">
        <v>104000000</v>
      </c>
      <c r="D25" s="145"/>
      <c r="E25" s="145"/>
      <c r="F25" s="145">
        <f t="shared" si="0"/>
        <v>104000000</v>
      </c>
      <c r="G25" s="145">
        <f t="shared" si="0"/>
        <v>104000000</v>
      </c>
    </row>
    <row r="26" spans="1:7" ht="15" customHeight="1">
      <c r="A26" s="177" t="s">
        <v>712</v>
      </c>
      <c r="B26" s="154" t="s">
        <v>438</v>
      </c>
      <c r="C26" s="145">
        <v>81000000</v>
      </c>
      <c r="D26" s="145"/>
      <c r="E26" s="145"/>
      <c r="F26" s="145">
        <f t="shared" si="0"/>
        <v>81000000</v>
      </c>
      <c r="G26" s="145">
        <f t="shared" si="0"/>
        <v>81000000</v>
      </c>
    </row>
    <row r="27" spans="1:7" ht="15" customHeight="1">
      <c r="A27" s="177" t="s">
        <v>713</v>
      </c>
      <c r="B27" s="154" t="s">
        <v>441</v>
      </c>
      <c r="C27" s="145"/>
      <c r="D27" s="145"/>
      <c r="E27" s="145"/>
      <c r="F27" s="145">
        <f t="shared" si="0"/>
        <v>0</v>
      </c>
      <c r="G27" s="145">
        <f t="shared" si="0"/>
        <v>0</v>
      </c>
    </row>
    <row r="28" spans="1:7" ht="15" customHeight="1">
      <c r="A28" s="177" t="s">
        <v>442</v>
      </c>
      <c r="B28" s="154" t="s">
        <v>443</v>
      </c>
      <c r="C28" s="145"/>
      <c r="D28" s="145"/>
      <c r="E28" s="145"/>
      <c r="F28" s="145">
        <f t="shared" si="0"/>
        <v>0</v>
      </c>
      <c r="G28" s="145">
        <f t="shared" si="0"/>
        <v>0</v>
      </c>
    </row>
    <row r="29" spans="1:7" ht="15" customHeight="1">
      <c r="A29" s="177" t="s">
        <v>714</v>
      </c>
      <c r="B29" s="154" t="s">
        <v>444</v>
      </c>
      <c r="C29" s="145">
        <v>8500000</v>
      </c>
      <c r="D29" s="145"/>
      <c r="E29" s="145"/>
      <c r="F29" s="145">
        <f t="shared" si="0"/>
        <v>8500000</v>
      </c>
      <c r="G29" s="145">
        <f t="shared" si="0"/>
        <v>8500000</v>
      </c>
    </row>
    <row r="30" spans="1:7" ht="15" customHeight="1">
      <c r="A30" s="177" t="s">
        <v>715</v>
      </c>
      <c r="B30" s="154" t="s">
        <v>449</v>
      </c>
      <c r="C30" s="145">
        <v>41000000</v>
      </c>
      <c r="D30" s="145"/>
      <c r="E30" s="145"/>
      <c r="F30" s="145">
        <f t="shared" si="0"/>
        <v>41000000</v>
      </c>
      <c r="G30" s="145">
        <f t="shared" si="0"/>
        <v>41000000</v>
      </c>
    </row>
    <row r="31" spans="1:7" ht="15" customHeight="1">
      <c r="A31" s="130" t="s">
        <v>743</v>
      </c>
      <c r="B31" s="128" t="s">
        <v>465</v>
      </c>
      <c r="C31" s="145">
        <f>SUM(C26:C30)</f>
        <v>130500000</v>
      </c>
      <c r="D31" s="145">
        <f>SUM(D26:D30)</f>
        <v>0</v>
      </c>
      <c r="E31" s="145">
        <f>SUM(E26:E30)</f>
        <v>0</v>
      </c>
      <c r="F31" s="145">
        <f t="shared" si="0"/>
        <v>130500000</v>
      </c>
      <c r="G31" s="145">
        <f>SUM(G26:G30)</f>
        <v>130500000</v>
      </c>
    </row>
    <row r="32" spans="1:7" ht="15" customHeight="1">
      <c r="A32" s="177" t="s">
        <v>716</v>
      </c>
      <c r="B32" s="154" t="s">
        <v>466</v>
      </c>
      <c r="C32" s="145">
        <v>1400000</v>
      </c>
      <c r="D32" s="145"/>
      <c r="E32" s="145"/>
      <c r="F32" s="145">
        <f t="shared" si="0"/>
        <v>1400000</v>
      </c>
      <c r="G32" s="145">
        <f t="shared" si="0"/>
        <v>1400000</v>
      </c>
    </row>
    <row r="33" spans="1:7" s="217" customFormat="1" ht="15" customHeight="1">
      <c r="A33" s="183" t="s">
        <v>744</v>
      </c>
      <c r="B33" s="186" t="s">
        <v>467</v>
      </c>
      <c r="C33" s="291">
        <f>C32+C31+C25+C24+C23+C22</f>
        <v>235900000</v>
      </c>
      <c r="D33" s="291">
        <f>D32+D31+D25+D24+D23+D22</f>
        <v>0</v>
      </c>
      <c r="E33" s="291">
        <f>E32+E31+E25+E24+E23+E22</f>
        <v>0</v>
      </c>
      <c r="F33" s="291">
        <f t="shared" si="0"/>
        <v>235900000</v>
      </c>
      <c r="G33" s="291">
        <f>G32+G31+G25+G24+G23+G22</f>
        <v>235900000</v>
      </c>
    </row>
    <row r="34" spans="1:7" ht="15" customHeight="1">
      <c r="A34" s="15" t="s">
        <v>468</v>
      </c>
      <c r="B34" s="154" t="s">
        <v>469</v>
      </c>
      <c r="C34" s="145"/>
      <c r="D34" s="145"/>
      <c r="E34" s="145"/>
      <c r="F34" s="145">
        <f t="shared" si="0"/>
        <v>0</v>
      </c>
      <c r="G34" s="145">
        <f t="shared" si="0"/>
        <v>0</v>
      </c>
    </row>
    <row r="35" spans="1:7" ht="15" customHeight="1">
      <c r="A35" s="15" t="s">
        <v>717</v>
      </c>
      <c r="B35" s="154" t="s">
        <v>470</v>
      </c>
      <c r="C35" s="145">
        <v>22430000</v>
      </c>
      <c r="D35" s="145"/>
      <c r="E35" s="145"/>
      <c r="F35" s="145">
        <f t="shared" si="0"/>
        <v>22430000</v>
      </c>
      <c r="G35" s="145">
        <v>22730000</v>
      </c>
    </row>
    <row r="36" spans="1:7" ht="15" customHeight="1">
      <c r="A36" s="15" t="s">
        <v>718</v>
      </c>
      <c r="B36" s="154" t="s">
        <v>473</v>
      </c>
      <c r="C36" s="145">
        <v>3000000</v>
      </c>
      <c r="D36" s="145"/>
      <c r="E36" s="145"/>
      <c r="F36" s="145">
        <f t="shared" si="0"/>
        <v>3000000</v>
      </c>
      <c r="G36" s="145">
        <f t="shared" si="0"/>
        <v>3000000</v>
      </c>
    </row>
    <row r="37" spans="1:7" ht="15" customHeight="1">
      <c r="A37" s="15" t="s">
        <v>719</v>
      </c>
      <c r="B37" s="154" t="s">
        <v>474</v>
      </c>
      <c r="C37" s="145"/>
      <c r="D37" s="145"/>
      <c r="E37" s="145"/>
      <c r="F37" s="145">
        <f t="shared" si="0"/>
        <v>0</v>
      </c>
      <c r="G37" s="145">
        <f t="shared" si="0"/>
        <v>0</v>
      </c>
    </row>
    <row r="38" spans="1:7" ht="15" customHeight="1">
      <c r="A38" s="15" t="s">
        <v>481</v>
      </c>
      <c r="B38" s="154" t="s">
        <v>482</v>
      </c>
      <c r="C38" s="145">
        <v>5149000</v>
      </c>
      <c r="D38" s="145"/>
      <c r="E38" s="145"/>
      <c r="F38" s="145">
        <f t="shared" si="0"/>
        <v>5149000</v>
      </c>
      <c r="G38" s="145">
        <f t="shared" si="0"/>
        <v>5149000</v>
      </c>
    </row>
    <row r="39" spans="1:7" ht="15" customHeight="1">
      <c r="A39" s="15" t="s">
        <v>483</v>
      </c>
      <c r="B39" s="154" t="s">
        <v>484</v>
      </c>
      <c r="C39" s="145">
        <v>3009000</v>
      </c>
      <c r="D39" s="145"/>
      <c r="E39" s="145"/>
      <c r="F39" s="145">
        <f t="shared" si="0"/>
        <v>3009000</v>
      </c>
      <c r="G39" s="145">
        <f t="shared" si="0"/>
        <v>3009000</v>
      </c>
    </row>
    <row r="40" spans="1:7" ht="15" customHeight="1">
      <c r="A40" s="15" t="s">
        <v>485</v>
      </c>
      <c r="B40" s="154" t="s">
        <v>486</v>
      </c>
      <c r="C40" s="145"/>
      <c r="D40" s="145"/>
      <c r="E40" s="145"/>
      <c r="F40" s="145">
        <f t="shared" si="0"/>
        <v>0</v>
      </c>
      <c r="G40" s="145">
        <f t="shared" si="0"/>
        <v>0</v>
      </c>
    </row>
    <row r="41" spans="1:7" ht="15" customHeight="1">
      <c r="A41" s="15" t="s">
        <v>720</v>
      </c>
      <c r="B41" s="154" t="s">
        <v>487</v>
      </c>
      <c r="C41" s="145"/>
      <c r="D41" s="145">
        <v>500000</v>
      </c>
      <c r="E41" s="145"/>
      <c r="F41" s="145">
        <f t="shared" si="0"/>
        <v>500000</v>
      </c>
      <c r="G41" s="145">
        <v>500000</v>
      </c>
    </row>
    <row r="42" spans="1:7" ht="15" customHeight="1">
      <c r="A42" s="15" t="s">
        <v>721</v>
      </c>
      <c r="B42" s="154" t="s">
        <v>489</v>
      </c>
      <c r="C42" s="145"/>
      <c r="D42" s="145"/>
      <c r="E42" s="145"/>
      <c r="F42" s="145">
        <f t="shared" si="0"/>
        <v>0</v>
      </c>
      <c r="G42" s="145">
        <f t="shared" si="0"/>
        <v>0</v>
      </c>
    </row>
    <row r="43" spans="1:7" ht="15" customHeight="1">
      <c r="A43" s="15" t="s">
        <v>722</v>
      </c>
      <c r="B43" s="154" t="s">
        <v>494</v>
      </c>
      <c r="C43" s="145"/>
      <c r="D43" s="145"/>
      <c r="E43" s="145"/>
      <c r="F43" s="145">
        <f t="shared" si="0"/>
        <v>0</v>
      </c>
      <c r="G43" s="145">
        <f t="shared" si="0"/>
        <v>0</v>
      </c>
    </row>
    <row r="44" spans="1:7" ht="15" customHeight="1">
      <c r="A44" s="59" t="s">
        <v>745</v>
      </c>
      <c r="B44" s="60" t="s">
        <v>498</v>
      </c>
      <c r="C44" s="145">
        <f>SUM(C34:C43)</f>
        <v>33588000</v>
      </c>
      <c r="D44" s="145">
        <f>SUM(D34:D43)</f>
        <v>500000</v>
      </c>
      <c r="E44" s="145">
        <f>SUM(E34:E43)</f>
        <v>0</v>
      </c>
      <c r="F44" s="145">
        <f>SUM(C44:E44)</f>
        <v>34088000</v>
      </c>
      <c r="G44" s="145">
        <f>SUM(G34:G43)</f>
        <v>34388000</v>
      </c>
    </row>
    <row r="45" spans="1:7" ht="15" customHeight="1">
      <c r="A45" s="15" t="s">
        <v>510</v>
      </c>
      <c r="B45" s="154" t="s">
        <v>511</v>
      </c>
      <c r="C45" s="145"/>
      <c r="D45" s="145"/>
      <c r="E45" s="145"/>
      <c r="F45" s="145">
        <f aca="true" t="shared" si="1" ref="F45:G97">SUM(C45:E45)</f>
        <v>0</v>
      </c>
      <c r="G45" s="145">
        <f t="shared" si="1"/>
        <v>0</v>
      </c>
    </row>
    <row r="46" spans="1:7" ht="15" customHeight="1">
      <c r="A46" s="177" t="s">
        <v>726</v>
      </c>
      <c r="B46" s="154" t="s">
        <v>512</v>
      </c>
      <c r="C46" s="145">
        <v>3500000</v>
      </c>
      <c r="D46" s="145"/>
      <c r="E46" s="145"/>
      <c r="F46" s="145">
        <f t="shared" si="1"/>
        <v>3500000</v>
      </c>
      <c r="G46" s="145">
        <f t="shared" si="1"/>
        <v>3500000</v>
      </c>
    </row>
    <row r="47" spans="1:7" ht="15" customHeight="1">
      <c r="A47" s="15" t="s">
        <v>727</v>
      </c>
      <c r="B47" s="154" t="s">
        <v>513</v>
      </c>
      <c r="C47" s="145"/>
      <c r="D47" s="145"/>
      <c r="E47" s="145"/>
      <c r="F47" s="145">
        <f t="shared" si="1"/>
        <v>0</v>
      </c>
      <c r="G47" s="145">
        <f t="shared" si="1"/>
        <v>0</v>
      </c>
    </row>
    <row r="48" spans="1:7" ht="15" customHeight="1">
      <c r="A48" s="183" t="s">
        <v>747</v>
      </c>
      <c r="B48" s="186" t="s">
        <v>514</v>
      </c>
      <c r="C48" s="145">
        <f>SUM(C45:C47)</f>
        <v>3500000</v>
      </c>
      <c r="D48" s="145">
        <f>SUM(D45:D47)</f>
        <v>0</v>
      </c>
      <c r="E48" s="145">
        <f>SUM(E45:E47)</f>
        <v>0</v>
      </c>
      <c r="F48" s="145">
        <f t="shared" si="1"/>
        <v>3500000</v>
      </c>
      <c r="G48" s="145">
        <f>SUM(G45:G47)</f>
        <v>3500000</v>
      </c>
    </row>
    <row r="49" spans="1:7" ht="15" customHeight="1">
      <c r="A49" s="76" t="s">
        <v>166</v>
      </c>
      <c r="B49" s="81"/>
      <c r="C49" s="292">
        <f>C48+C44+C33+C19</f>
        <v>481364173</v>
      </c>
      <c r="D49" s="292">
        <f>D48+D44+D33+D19</f>
        <v>500000</v>
      </c>
      <c r="E49" s="292">
        <f>E48+E44+E33+E19</f>
        <v>0</v>
      </c>
      <c r="F49" s="292">
        <f t="shared" si="1"/>
        <v>481864173</v>
      </c>
      <c r="G49" s="292">
        <f>G48+G44+G33+G19</f>
        <v>512938794</v>
      </c>
    </row>
    <row r="50" spans="1:7" ht="15" customHeight="1">
      <c r="A50" s="177" t="s">
        <v>420</v>
      </c>
      <c r="B50" s="154" t="s">
        <v>421</v>
      </c>
      <c r="C50" s="145"/>
      <c r="D50" s="145"/>
      <c r="E50" s="145"/>
      <c r="F50" s="145">
        <f t="shared" si="1"/>
        <v>0</v>
      </c>
      <c r="G50" s="145">
        <v>241000</v>
      </c>
    </row>
    <row r="51" spans="1:7" ht="15" customHeight="1">
      <c r="A51" s="177" t="s">
        <v>422</v>
      </c>
      <c r="B51" s="154" t="s">
        <v>423</v>
      </c>
      <c r="C51" s="145"/>
      <c r="D51" s="145"/>
      <c r="E51" s="145"/>
      <c r="F51" s="145">
        <f t="shared" si="1"/>
        <v>0</v>
      </c>
      <c r="G51" s="145">
        <f t="shared" si="1"/>
        <v>0</v>
      </c>
    </row>
    <row r="52" spans="1:7" ht="15" customHeight="1">
      <c r="A52" s="177" t="s">
        <v>704</v>
      </c>
      <c r="B52" s="154" t="s">
        <v>424</v>
      </c>
      <c r="C52" s="145"/>
      <c r="D52" s="145"/>
      <c r="E52" s="145"/>
      <c r="F52" s="145">
        <f t="shared" si="1"/>
        <v>0</v>
      </c>
      <c r="G52" s="145">
        <f t="shared" si="1"/>
        <v>0</v>
      </c>
    </row>
    <row r="53" spans="1:7" ht="15" customHeight="1">
      <c r="A53" s="177" t="s">
        <v>705</v>
      </c>
      <c r="B53" s="154" t="s">
        <v>425</v>
      </c>
      <c r="C53" s="145"/>
      <c r="D53" s="145"/>
      <c r="E53" s="145"/>
      <c r="F53" s="145">
        <f t="shared" si="1"/>
        <v>0</v>
      </c>
      <c r="G53" s="145">
        <f t="shared" si="1"/>
        <v>0</v>
      </c>
    </row>
    <row r="54" spans="1:7" ht="15" customHeight="1">
      <c r="A54" s="177" t="s">
        <v>706</v>
      </c>
      <c r="B54" s="154" t="s">
        <v>426</v>
      </c>
      <c r="C54" s="145"/>
      <c r="D54" s="145"/>
      <c r="E54" s="145"/>
      <c r="F54" s="145">
        <f t="shared" si="1"/>
        <v>0</v>
      </c>
      <c r="G54" s="145">
        <v>800517346</v>
      </c>
    </row>
    <row r="55" spans="1:7" ht="15" customHeight="1">
      <c r="A55" s="183" t="s">
        <v>741</v>
      </c>
      <c r="B55" s="186" t="s">
        <v>427</v>
      </c>
      <c r="C55" s="182">
        <f>SUM(C50:C54)</f>
        <v>0</v>
      </c>
      <c r="D55" s="182">
        <f>SUM(D50:D54)</f>
        <v>0</v>
      </c>
      <c r="E55" s="182">
        <f>SUM(E50:E54)</f>
        <v>0</v>
      </c>
      <c r="F55" s="182">
        <f t="shared" si="1"/>
        <v>0</v>
      </c>
      <c r="G55" s="182">
        <f>SUM(G50:G54)</f>
        <v>800758346</v>
      </c>
    </row>
    <row r="56" spans="1:7" ht="15" customHeight="1">
      <c r="A56" s="15" t="s">
        <v>723</v>
      </c>
      <c r="B56" s="154" t="s">
        <v>499</v>
      </c>
      <c r="C56" s="145"/>
      <c r="D56" s="145"/>
      <c r="E56" s="145"/>
      <c r="F56" s="145">
        <f t="shared" si="1"/>
        <v>0</v>
      </c>
      <c r="G56" s="145">
        <f t="shared" si="1"/>
        <v>0</v>
      </c>
    </row>
    <row r="57" spans="1:7" ht="15" customHeight="1">
      <c r="A57" s="15" t="s">
        <v>724</v>
      </c>
      <c r="B57" s="154" t="s">
        <v>501</v>
      </c>
      <c r="C57" s="145"/>
      <c r="D57" s="145">
        <v>14659540</v>
      </c>
      <c r="E57" s="145"/>
      <c r="F57" s="145">
        <f t="shared" si="1"/>
        <v>14659540</v>
      </c>
      <c r="G57" s="145">
        <v>14659540</v>
      </c>
    </row>
    <row r="58" spans="1:7" ht="15" customHeight="1">
      <c r="A58" s="15" t="s">
        <v>503</v>
      </c>
      <c r="B58" s="154" t="s">
        <v>504</v>
      </c>
      <c r="C58" s="145"/>
      <c r="D58" s="145"/>
      <c r="E58" s="145"/>
      <c r="F58" s="145">
        <f t="shared" si="1"/>
        <v>0</v>
      </c>
      <c r="G58" s="145">
        <f t="shared" si="1"/>
        <v>0</v>
      </c>
    </row>
    <row r="59" spans="1:7" ht="15" customHeight="1">
      <c r="A59" s="15" t="s">
        <v>725</v>
      </c>
      <c r="B59" s="154" t="s">
        <v>505</v>
      </c>
      <c r="C59" s="145"/>
      <c r="D59" s="145"/>
      <c r="E59" s="145"/>
      <c r="F59" s="145">
        <f t="shared" si="1"/>
        <v>0</v>
      </c>
      <c r="G59" s="145">
        <f t="shared" si="1"/>
        <v>0</v>
      </c>
    </row>
    <row r="60" spans="1:7" ht="15" customHeight="1">
      <c r="A60" s="15" t="s">
        <v>507</v>
      </c>
      <c r="B60" s="154" t="s">
        <v>508</v>
      </c>
      <c r="C60" s="145"/>
      <c r="D60" s="145"/>
      <c r="E60" s="145"/>
      <c r="F60" s="145">
        <f t="shared" si="1"/>
        <v>0</v>
      </c>
      <c r="G60" s="145">
        <f t="shared" si="1"/>
        <v>0</v>
      </c>
    </row>
    <row r="61" spans="1:7" ht="15" customHeight="1">
      <c r="A61" s="183" t="s">
        <v>746</v>
      </c>
      <c r="B61" s="186" t="s">
        <v>509</v>
      </c>
      <c r="C61" s="293">
        <f>SUM(C56:C60)</f>
        <v>0</v>
      </c>
      <c r="D61" s="145">
        <f>SUM(D56:D60)</f>
        <v>14659540</v>
      </c>
      <c r="E61" s="145">
        <f>SUM(E56:E60)</f>
        <v>0</v>
      </c>
      <c r="F61" s="145">
        <f t="shared" si="1"/>
        <v>14659540</v>
      </c>
      <c r="G61" s="145">
        <f>SUM(G56:G60)</f>
        <v>14659540</v>
      </c>
    </row>
    <row r="62" spans="1:7" ht="15" customHeight="1">
      <c r="A62" s="15" t="s">
        <v>515</v>
      </c>
      <c r="B62" s="154" t="s">
        <v>516</v>
      </c>
      <c r="C62" s="145"/>
      <c r="D62" s="145"/>
      <c r="E62" s="145"/>
      <c r="F62" s="145">
        <f t="shared" si="1"/>
        <v>0</v>
      </c>
      <c r="G62" s="145">
        <f t="shared" si="1"/>
        <v>0</v>
      </c>
    </row>
    <row r="63" spans="1:7" ht="15" customHeight="1">
      <c r="A63" s="177" t="s">
        <v>728</v>
      </c>
      <c r="B63" s="154" t="s">
        <v>517</v>
      </c>
      <c r="C63" s="145"/>
      <c r="D63" s="145">
        <v>1183000</v>
      </c>
      <c r="E63" s="145"/>
      <c r="F63" s="145">
        <f t="shared" si="1"/>
        <v>1183000</v>
      </c>
      <c r="G63" s="145">
        <v>1183000</v>
      </c>
    </row>
    <row r="64" spans="1:7" ht="15" customHeight="1">
      <c r="A64" s="15" t="s">
        <v>729</v>
      </c>
      <c r="B64" s="154" t="s">
        <v>518</v>
      </c>
      <c r="C64" s="145"/>
      <c r="D64" s="145">
        <v>707500</v>
      </c>
      <c r="E64" s="145"/>
      <c r="F64" s="145">
        <f t="shared" si="1"/>
        <v>707500</v>
      </c>
      <c r="G64" s="145">
        <v>707500</v>
      </c>
    </row>
    <row r="65" spans="1:7" ht="15" customHeight="1">
      <c r="A65" s="183" t="s">
        <v>749</v>
      </c>
      <c r="B65" s="186" t="s">
        <v>519</v>
      </c>
      <c r="C65" s="294">
        <f>SUM(C62:C64)</f>
        <v>0</v>
      </c>
      <c r="D65" s="294">
        <f>SUM(D62:D64)</f>
        <v>1890500</v>
      </c>
      <c r="E65" s="294">
        <f>SUM(E62:E64)</f>
        <v>0</v>
      </c>
      <c r="F65" s="294">
        <f t="shared" si="1"/>
        <v>1890500</v>
      </c>
      <c r="G65" s="294">
        <f>SUM(G62:G64)</f>
        <v>1890500</v>
      </c>
    </row>
    <row r="66" spans="1:7" ht="15" customHeight="1">
      <c r="A66" s="76" t="s">
        <v>167</v>
      </c>
      <c r="B66" s="81"/>
      <c r="C66" s="295">
        <f>C65+C61+C55</f>
        <v>0</v>
      </c>
      <c r="D66" s="295">
        <f>D65+D61+D55</f>
        <v>16550040</v>
      </c>
      <c r="E66" s="295">
        <f>E65+E61+E55</f>
        <v>0</v>
      </c>
      <c r="F66" s="295">
        <f t="shared" si="1"/>
        <v>16550040</v>
      </c>
      <c r="G66" s="295">
        <f>G65+G61+G55</f>
        <v>817308386</v>
      </c>
    </row>
    <row r="67" spans="1:7" ht="15.75">
      <c r="A67" s="24" t="s">
        <v>748</v>
      </c>
      <c r="B67" s="218" t="s">
        <v>520</v>
      </c>
      <c r="C67" s="296">
        <f>C65+C61+C55+C48+C44+C33+C19</f>
        <v>481364173</v>
      </c>
      <c r="D67" s="296">
        <f>D65+D61+D55+D48+D44+D33+D19</f>
        <v>17050040</v>
      </c>
      <c r="E67" s="296">
        <f>E65+E61+E55+E48+E44+E33+E19</f>
        <v>0</v>
      </c>
      <c r="F67" s="296">
        <f t="shared" si="1"/>
        <v>498414213</v>
      </c>
      <c r="G67" s="296">
        <f>G49+G66</f>
        <v>1330247180</v>
      </c>
    </row>
    <row r="68" spans="1:7" ht="15.75">
      <c r="A68" s="109" t="s">
        <v>168</v>
      </c>
      <c r="B68" s="219"/>
      <c r="C68" s="145"/>
      <c r="D68" s="145"/>
      <c r="E68" s="145"/>
      <c r="F68" s="145">
        <f t="shared" si="1"/>
        <v>0</v>
      </c>
      <c r="G68" s="145">
        <f t="shared" si="1"/>
        <v>0</v>
      </c>
    </row>
    <row r="69" spans="1:7" ht="15.75">
      <c r="A69" s="109" t="s">
        <v>169</v>
      </c>
      <c r="B69" s="219"/>
      <c r="C69" s="145"/>
      <c r="D69" s="145"/>
      <c r="E69" s="145"/>
      <c r="F69" s="145">
        <f t="shared" si="1"/>
        <v>0</v>
      </c>
      <c r="G69" s="145">
        <f t="shared" si="1"/>
        <v>0</v>
      </c>
    </row>
    <row r="70" spans="1:7" ht="15">
      <c r="A70" s="43" t="s">
        <v>730</v>
      </c>
      <c r="B70" s="177" t="s">
        <v>521</v>
      </c>
      <c r="C70" s="145"/>
      <c r="D70" s="145"/>
      <c r="E70" s="145"/>
      <c r="F70" s="145">
        <f t="shared" si="1"/>
        <v>0</v>
      </c>
      <c r="G70" s="145">
        <f t="shared" si="1"/>
        <v>0</v>
      </c>
    </row>
    <row r="71" spans="1:7" ht="15">
      <c r="A71" s="15" t="s">
        <v>522</v>
      </c>
      <c r="B71" s="177" t="s">
        <v>523</v>
      </c>
      <c r="C71" s="145"/>
      <c r="D71" s="145"/>
      <c r="E71" s="145"/>
      <c r="F71" s="145">
        <f t="shared" si="1"/>
        <v>0</v>
      </c>
      <c r="G71" s="145">
        <f t="shared" si="1"/>
        <v>0</v>
      </c>
    </row>
    <row r="72" spans="1:7" ht="15">
      <c r="A72" s="43" t="s">
        <v>731</v>
      </c>
      <c r="B72" s="177" t="s">
        <v>524</v>
      </c>
      <c r="C72" s="145"/>
      <c r="D72" s="145"/>
      <c r="E72" s="145"/>
      <c r="F72" s="145">
        <f t="shared" si="1"/>
        <v>0</v>
      </c>
      <c r="G72" s="145">
        <f t="shared" si="1"/>
        <v>0</v>
      </c>
    </row>
    <row r="73" spans="1:7" ht="15">
      <c r="A73" s="18" t="s">
        <v>750</v>
      </c>
      <c r="B73" s="130" t="s">
        <v>525</v>
      </c>
      <c r="C73" s="145"/>
      <c r="D73" s="145"/>
      <c r="E73" s="145"/>
      <c r="F73" s="145">
        <f t="shared" si="1"/>
        <v>0</v>
      </c>
      <c r="G73" s="145">
        <f t="shared" si="1"/>
        <v>0</v>
      </c>
    </row>
    <row r="74" spans="1:7" ht="15">
      <c r="A74" s="15" t="s">
        <v>732</v>
      </c>
      <c r="B74" s="177" t="s">
        <v>526</v>
      </c>
      <c r="C74" s="145"/>
      <c r="D74" s="145"/>
      <c r="E74" s="145"/>
      <c r="F74" s="145">
        <f t="shared" si="1"/>
        <v>0</v>
      </c>
      <c r="G74" s="145">
        <f t="shared" si="1"/>
        <v>0</v>
      </c>
    </row>
    <row r="75" spans="1:7" ht="15">
      <c r="A75" s="43" t="s">
        <v>527</v>
      </c>
      <c r="B75" s="177" t="s">
        <v>528</v>
      </c>
      <c r="C75" s="145"/>
      <c r="D75" s="145"/>
      <c r="E75" s="145"/>
      <c r="F75" s="145">
        <f t="shared" si="1"/>
        <v>0</v>
      </c>
      <c r="G75" s="145">
        <f t="shared" si="1"/>
        <v>0</v>
      </c>
    </row>
    <row r="76" spans="1:7" ht="15">
      <c r="A76" s="15" t="s">
        <v>733</v>
      </c>
      <c r="B76" s="177" t="s">
        <v>529</v>
      </c>
      <c r="C76" s="145"/>
      <c r="D76" s="145"/>
      <c r="E76" s="145"/>
      <c r="F76" s="145">
        <f t="shared" si="1"/>
        <v>0</v>
      </c>
      <c r="G76" s="145">
        <f t="shared" si="1"/>
        <v>0</v>
      </c>
    </row>
    <row r="77" spans="1:7" ht="15">
      <c r="A77" s="43" t="s">
        <v>530</v>
      </c>
      <c r="B77" s="177" t="s">
        <v>531</v>
      </c>
      <c r="C77" s="145"/>
      <c r="D77" s="145"/>
      <c r="E77" s="145"/>
      <c r="F77" s="145">
        <f t="shared" si="1"/>
        <v>0</v>
      </c>
      <c r="G77" s="145">
        <f t="shared" si="1"/>
        <v>0</v>
      </c>
    </row>
    <row r="78" spans="1:7" ht="15">
      <c r="A78" s="16" t="s">
        <v>751</v>
      </c>
      <c r="B78" s="130" t="s">
        <v>532</v>
      </c>
      <c r="C78" s="145"/>
      <c r="D78" s="145"/>
      <c r="E78" s="145"/>
      <c r="F78" s="145">
        <f t="shared" si="1"/>
        <v>0</v>
      </c>
      <c r="G78" s="145">
        <f t="shared" si="1"/>
        <v>0</v>
      </c>
    </row>
    <row r="79" spans="1:7" ht="15">
      <c r="A79" s="177" t="s">
        <v>76</v>
      </c>
      <c r="B79" s="177" t="s">
        <v>533</v>
      </c>
      <c r="C79" s="145">
        <v>16043509</v>
      </c>
      <c r="D79" s="145"/>
      <c r="E79" s="145"/>
      <c r="F79" s="145">
        <f t="shared" si="1"/>
        <v>16043509</v>
      </c>
      <c r="G79" s="145">
        <v>18495761</v>
      </c>
    </row>
    <row r="80" spans="1:7" ht="15">
      <c r="A80" s="177" t="s">
        <v>77</v>
      </c>
      <c r="B80" s="177" t="s">
        <v>533</v>
      </c>
      <c r="C80" s="293">
        <v>779850396</v>
      </c>
      <c r="D80" s="145"/>
      <c r="E80" s="145"/>
      <c r="F80" s="145">
        <f>SUM(C80:E80)</f>
        <v>779850396</v>
      </c>
      <c r="G80" s="145">
        <v>908030557</v>
      </c>
    </row>
    <row r="81" spans="1:7" ht="15">
      <c r="A81" s="177" t="s">
        <v>74</v>
      </c>
      <c r="B81" s="177" t="s">
        <v>534</v>
      </c>
      <c r="C81" s="145"/>
      <c r="D81" s="145"/>
      <c r="E81" s="145"/>
      <c r="F81" s="145">
        <f t="shared" si="1"/>
        <v>0</v>
      </c>
      <c r="G81" s="145">
        <f t="shared" si="1"/>
        <v>0</v>
      </c>
    </row>
    <row r="82" spans="1:7" ht="15">
      <c r="A82" s="177" t="s">
        <v>75</v>
      </c>
      <c r="B82" s="177" t="s">
        <v>534</v>
      </c>
      <c r="C82" s="145"/>
      <c r="D82" s="145"/>
      <c r="E82" s="145"/>
      <c r="F82" s="145">
        <f t="shared" si="1"/>
        <v>0</v>
      </c>
      <c r="G82" s="145">
        <f t="shared" si="1"/>
        <v>0</v>
      </c>
    </row>
    <row r="83" spans="1:7" ht="15">
      <c r="A83" s="130" t="s">
        <v>752</v>
      </c>
      <c r="B83" s="130" t="s">
        <v>535</v>
      </c>
      <c r="C83" s="145">
        <f>SUM(C79:C82)</f>
        <v>795893905</v>
      </c>
      <c r="D83" s="145">
        <f>SUM(D79:D82)</f>
        <v>0</v>
      </c>
      <c r="E83" s="145">
        <f>SUM(E79:E82)</f>
        <v>0</v>
      </c>
      <c r="F83" s="145">
        <f>SUM(F79:F82)</f>
        <v>795893905</v>
      </c>
      <c r="G83" s="145">
        <f>SUM(G79:G82)</f>
        <v>926526318</v>
      </c>
    </row>
    <row r="84" spans="1:7" ht="15">
      <c r="A84" s="43" t="s">
        <v>536</v>
      </c>
      <c r="B84" s="177" t="s">
        <v>537</v>
      </c>
      <c r="C84" s="145"/>
      <c r="D84" s="145"/>
      <c r="E84" s="145"/>
      <c r="F84" s="145">
        <f t="shared" si="1"/>
        <v>0</v>
      </c>
      <c r="G84" s="145">
        <v>1564140</v>
      </c>
    </row>
    <row r="85" spans="1:7" ht="15">
      <c r="A85" s="43" t="s">
        <v>538</v>
      </c>
      <c r="B85" s="177" t="s">
        <v>539</v>
      </c>
      <c r="C85" s="145"/>
      <c r="D85" s="145"/>
      <c r="E85" s="145"/>
      <c r="F85" s="145">
        <f t="shared" si="1"/>
        <v>0</v>
      </c>
      <c r="G85" s="145">
        <f t="shared" si="1"/>
        <v>0</v>
      </c>
    </row>
    <row r="86" spans="1:7" ht="15">
      <c r="A86" s="43" t="s">
        <v>540</v>
      </c>
      <c r="B86" s="177" t="s">
        <v>541</v>
      </c>
      <c r="C86" s="145"/>
      <c r="D86" s="145"/>
      <c r="E86" s="145"/>
      <c r="F86" s="145">
        <f t="shared" si="1"/>
        <v>0</v>
      </c>
      <c r="G86" s="145">
        <f t="shared" si="1"/>
        <v>0</v>
      </c>
    </row>
    <row r="87" spans="1:7" ht="15">
      <c r="A87" s="43" t="s">
        <v>542</v>
      </c>
      <c r="B87" s="177" t="s">
        <v>543</v>
      </c>
      <c r="C87" s="145"/>
      <c r="D87" s="145"/>
      <c r="E87" s="145"/>
      <c r="F87" s="145">
        <f t="shared" si="1"/>
        <v>0</v>
      </c>
      <c r="G87" s="145">
        <f t="shared" si="1"/>
        <v>0</v>
      </c>
    </row>
    <row r="88" spans="1:7" ht="15">
      <c r="A88" s="15" t="s">
        <v>734</v>
      </c>
      <c r="B88" s="177" t="s">
        <v>544</v>
      </c>
      <c r="C88" s="145"/>
      <c r="D88" s="145"/>
      <c r="E88" s="145"/>
      <c r="F88" s="145">
        <f t="shared" si="1"/>
        <v>0</v>
      </c>
      <c r="G88" s="145">
        <f t="shared" si="1"/>
        <v>0</v>
      </c>
    </row>
    <row r="89" spans="1:7" ht="15">
      <c r="A89" s="18" t="s">
        <v>753</v>
      </c>
      <c r="B89" s="130" t="s">
        <v>546</v>
      </c>
      <c r="C89" s="293">
        <f>C83+C78+C73</f>
        <v>795893905</v>
      </c>
      <c r="D89" s="145">
        <f>D73+D78+D83+D84+D85+D86+D87+D88</f>
        <v>0</v>
      </c>
      <c r="E89" s="145">
        <f>E83+E78+E73</f>
        <v>0</v>
      </c>
      <c r="F89" s="145">
        <f t="shared" si="1"/>
        <v>795893905</v>
      </c>
      <c r="G89" s="145">
        <f>G73+G78+G83+G84+G85+G86+G87+G88</f>
        <v>928090458</v>
      </c>
    </row>
    <row r="90" spans="1:7" ht="15">
      <c r="A90" s="15" t="s">
        <v>547</v>
      </c>
      <c r="B90" s="177" t="s">
        <v>548</v>
      </c>
      <c r="C90" s="145"/>
      <c r="D90" s="145"/>
      <c r="E90" s="145"/>
      <c r="F90" s="145">
        <f t="shared" si="1"/>
        <v>0</v>
      </c>
      <c r="G90" s="145">
        <f t="shared" si="1"/>
        <v>0</v>
      </c>
    </row>
    <row r="91" spans="1:7" ht="15">
      <c r="A91" s="15" t="s">
        <v>549</v>
      </c>
      <c r="B91" s="177" t="s">
        <v>550</v>
      </c>
      <c r="C91" s="145"/>
      <c r="D91" s="145"/>
      <c r="E91" s="145"/>
      <c r="F91" s="145">
        <f t="shared" si="1"/>
        <v>0</v>
      </c>
      <c r="G91" s="145">
        <f t="shared" si="1"/>
        <v>0</v>
      </c>
    </row>
    <row r="92" spans="1:7" ht="15">
      <c r="A92" s="43" t="s">
        <v>551</v>
      </c>
      <c r="B92" s="177" t="s">
        <v>552</v>
      </c>
      <c r="C92" s="145"/>
      <c r="D92" s="145"/>
      <c r="E92" s="145"/>
      <c r="F92" s="145">
        <f t="shared" si="1"/>
        <v>0</v>
      </c>
      <c r="G92" s="145">
        <f t="shared" si="1"/>
        <v>0</v>
      </c>
    </row>
    <row r="93" spans="1:7" ht="15">
      <c r="A93" s="43" t="s">
        <v>735</v>
      </c>
      <c r="B93" s="177" t="s">
        <v>553</v>
      </c>
      <c r="C93" s="145"/>
      <c r="D93" s="145"/>
      <c r="E93" s="145"/>
      <c r="F93" s="145">
        <f t="shared" si="1"/>
        <v>0</v>
      </c>
      <c r="G93" s="145">
        <f t="shared" si="1"/>
        <v>0</v>
      </c>
    </row>
    <row r="94" spans="1:7" ht="15">
      <c r="A94" s="16" t="s">
        <v>754</v>
      </c>
      <c r="B94" s="130" t="s">
        <v>554</v>
      </c>
      <c r="C94" s="145"/>
      <c r="D94" s="145"/>
      <c r="E94" s="145"/>
      <c r="F94" s="145">
        <f t="shared" si="1"/>
        <v>0</v>
      </c>
      <c r="G94" s="145">
        <f t="shared" si="1"/>
        <v>0</v>
      </c>
    </row>
    <row r="95" spans="1:7" ht="15">
      <c r="A95" s="18" t="s">
        <v>555</v>
      </c>
      <c r="B95" s="130" t="s">
        <v>556</v>
      </c>
      <c r="C95" s="145"/>
      <c r="D95" s="145"/>
      <c r="E95" s="145"/>
      <c r="F95" s="145">
        <f t="shared" si="1"/>
        <v>0</v>
      </c>
      <c r="G95" s="145">
        <f t="shared" si="1"/>
        <v>0</v>
      </c>
    </row>
    <row r="96" spans="1:7" ht="15.75">
      <c r="A96" s="148" t="s">
        <v>755</v>
      </c>
      <c r="B96" s="129" t="s">
        <v>557</v>
      </c>
      <c r="C96" s="296">
        <f>C95+C94+C89</f>
        <v>795893905</v>
      </c>
      <c r="D96" s="297">
        <f>D95+D94+D89</f>
        <v>0</v>
      </c>
      <c r="E96" s="297">
        <f>E95+E94+E89</f>
        <v>0</v>
      </c>
      <c r="F96" s="297">
        <f t="shared" si="1"/>
        <v>795893905</v>
      </c>
      <c r="G96" s="297">
        <f>G89+G94+G95</f>
        <v>928090458</v>
      </c>
    </row>
    <row r="97" spans="1:7" ht="15.75">
      <c r="A97" s="51" t="s">
        <v>737</v>
      </c>
      <c r="B97" s="52"/>
      <c r="C97" s="235">
        <f>C96+C67</f>
        <v>1277258078</v>
      </c>
      <c r="D97" s="235">
        <f>D96+D67</f>
        <v>17050040</v>
      </c>
      <c r="E97" s="235">
        <f>E96+E67</f>
        <v>0</v>
      </c>
      <c r="F97" s="235">
        <f t="shared" si="1"/>
        <v>1294308118</v>
      </c>
      <c r="G97" s="235">
        <f>G67+G96</f>
        <v>2258337638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Viki</cp:lastModifiedBy>
  <cp:lastPrinted>2018-09-26T07:58:48Z</cp:lastPrinted>
  <dcterms:created xsi:type="dcterms:W3CDTF">2014-01-03T21:48:14Z</dcterms:created>
  <dcterms:modified xsi:type="dcterms:W3CDTF">2018-09-26T11:06:30Z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