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34941AC8-1E85-4370-9ACA-1786111B617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  <c r="D86" i="1"/>
  <c r="D76" i="1"/>
  <c r="D63" i="1" l="1"/>
  <c r="E60" i="1"/>
  <c r="D59" i="1"/>
  <c r="E59" i="1" s="1"/>
  <c r="D50" i="1"/>
  <c r="D32" i="1"/>
  <c r="D21" i="1"/>
  <c r="D16" i="1"/>
  <c r="D15" i="1"/>
  <c r="D11" i="1"/>
  <c r="E97" i="1" l="1"/>
  <c r="E96" i="1"/>
  <c r="E95" i="1"/>
  <c r="E94" i="1"/>
  <c r="D93" i="1"/>
  <c r="E93" i="1" s="1"/>
  <c r="E92" i="1"/>
  <c r="D91" i="1"/>
  <c r="E91" i="1" s="1"/>
  <c r="E90" i="1"/>
  <c r="E89" i="1"/>
  <c r="E88" i="1"/>
  <c r="E87" i="1"/>
  <c r="E86" i="1"/>
  <c r="E85" i="1"/>
  <c r="E84" i="1"/>
  <c r="E83" i="1"/>
  <c r="E82" i="1"/>
  <c r="E81" i="1"/>
  <c r="E80" i="1"/>
  <c r="E79" i="1"/>
  <c r="D78" i="1"/>
  <c r="E78" i="1" s="1"/>
  <c r="E77" i="1"/>
  <c r="E76" i="1"/>
  <c r="E75" i="1"/>
  <c r="E74" i="1"/>
  <c r="E73" i="1"/>
  <c r="D98" i="1" l="1"/>
  <c r="E98" i="1" s="1"/>
  <c r="D44" i="1"/>
  <c r="D99" i="1" l="1"/>
  <c r="E99" i="1" s="1"/>
  <c r="D67" i="1"/>
  <c r="E7" i="1"/>
  <c r="E67" i="1"/>
  <c r="E66" i="1"/>
  <c r="E65" i="1"/>
  <c r="E64" i="1"/>
  <c r="E63" i="1"/>
  <c r="E62" i="1"/>
  <c r="E61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<sst xmlns="http://schemas.openxmlformats.org/spreadsheetml/2006/main" count="186" uniqueCount="126">
  <si>
    <t>01 - K1-K8. Költségvetési kiadások</t>
  </si>
  <si>
    <t>Megnevezés</t>
  </si>
  <si>
    <t>Eredeti előirányzat</t>
  </si>
  <si>
    <t>Módosított előirányzat</t>
  </si>
  <si>
    <t>Eltérés</t>
  </si>
  <si>
    <t>01</t>
  </si>
  <si>
    <t>Törvény szerinti illetmények, munkabérek (K1101)</t>
  </si>
  <si>
    <t>07</t>
  </si>
  <si>
    <t>Béren kívüli juttatások (K1107)</t>
  </si>
  <si>
    <t>09</t>
  </si>
  <si>
    <t>Közlekedési költségtérítés (K1109)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</si>
  <si>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</si>
  <si>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</si>
  <si>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</si>
  <si>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</si>
  <si>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</si>
  <si>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</si>
  <si>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</si>
  <si>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</si>
  <si>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</si>
  <si>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</si>
  <si>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</si>
  <si>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</si>
  <si>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</si>
  <si>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</si>
  <si>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</si>
  <si>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</si>
  <si>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</si>
  <si>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ebből: szociális hozzájárulási adó (K2)</t>
  </si>
  <si>
    <t>28</t>
  </si>
  <si>
    <t>Szakmai anyagok beszerzése (K311)</t>
  </si>
  <si>
    <t>29</t>
  </si>
  <si>
    <t>Üzemeltetési anyagok beszerzése (K312)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</si>
  <si>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</si>
  <si>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</si>
  <si>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</si>
  <si>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</si>
  <si>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</si>
  <si>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</si>
  <si>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</si>
  <si>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</si>
  <si>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</si>
  <si>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Közüzemi díjak (K331)</t>
  </si>
  <si>
    <t>36</t>
  </si>
  <si>
    <t>Vásárolt élelmezés (K332)</t>
  </si>
  <si>
    <t>37</t>
  </si>
  <si>
    <t>Bérleti és lízing díjak (&gt;=38) (K333)</t>
  </si>
  <si>
    <t>39</t>
  </si>
  <si>
    <t>Karbantartási, kisjavítási szolgáltatások (K334)</t>
  </si>
  <si>
    <t>42</t>
  </si>
  <si>
    <t>Szakmai tevékenységet segítő szolgáltatások  (K336)</t>
  </si>
  <si>
    <t>43</t>
  </si>
  <si>
    <t>Egyéb szolgáltatások  (K337)</t>
  </si>
  <si>
    <t>44</t>
  </si>
  <si>
    <t>ebből: biztosítási díjak (K337)</t>
  </si>
  <si>
    <t>45</t>
  </si>
  <si>
    <t>Szolgáltatási kiadások (=35+36+37+39+40+42+43) (K33)</t>
  </si>
  <si>
    <t>46</t>
  </si>
  <si>
    <t>Kiküldetések kiadásai (K341)</t>
  </si>
  <si>
    <t>47</t>
  </si>
  <si>
    <t>Reklám- és propagandakiadások (K342)</t>
  </si>
  <si>
    <t>48</t>
  </si>
  <si>
    <t>Kiküldetések, reklám- és propagandakiadások (=46+47) (K34)</t>
  </si>
  <si>
    <t>49</t>
  </si>
  <si>
    <t>Működési célú előzetesen felszámított általános forgalmi adó (K351)</t>
  </si>
  <si>
    <t>51</t>
  </si>
  <si>
    <t>Kamatkiadások (&gt;=52+53) (K353)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</si>
  <si>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</si>
  <si>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</si>
  <si>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</si>
  <si>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</si>
  <si>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</si>
  <si>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</si>
  <si>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62</t>
  </si>
  <si>
    <t>Családi támogatások (=63+…+72) (K42)</t>
  </si>
  <si>
    <t>98</t>
  </si>
  <si>
    <t>Egyéb nem intézményi ellátások (&gt;=99+…+117) (K48)</t>
  </si>
  <si>
    <t>113</t>
  </si>
  <si>
    <t>ebből: egyéb, az önkormányzat rendeletében megállapított juttatás (K48)</t>
  </si>
  <si>
    <t>115</t>
  </si>
  <si>
    <t>ebből: települési támogatás [Szoctv. 45. §], (K48)</t>
  </si>
  <si>
    <t>117</t>
  </si>
  <si>
    <t>ebből: önkormányzat által saját hatáskörben (nem szociális és gyermekvédelmi előírások alapján) adott más ellátás (K48)</t>
  </si>
  <si>
    <t>118</t>
  </si>
  <si>
    <t>Ellátottak pénzbeli juttatásai (=61+62+73+74+83+92+95+98) (K4)</t>
  </si>
  <si>
    <t>121</t>
  </si>
  <si>
    <t>A helyi önkormányzatok előző évi elszámolásából származó kiadások (K5021)</t>
  </si>
  <si>
    <t>124</t>
  </si>
  <si>
    <t>Elvonások és befizetések (=121+122+123) (K502)</t>
  </si>
  <si>
    <t>148</t>
  </si>
  <si>
    <t>Egyéb működési célú támogatások államháztartáson belülre (=149+…+158) (K506)</t>
  </si>
  <si>
    <t>149</t>
  </si>
  <si>
    <t>ebből: központi költségvetési szervek (K506)</t>
  </si>
  <si>
    <t>155</t>
  </si>
  <si>
    <t>ebből: helyi önkormányzatok és költségvetési szerveik (K506)</t>
  </si>
  <si>
    <t>176</t>
  </si>
  <si>
    <t>Egyéb működési célú támogatások államháztartáson kívülre (=177+…+186) (K512)</t>
  </si>
  <si>
    <t>179</t>
  </si>
  <si>
    <t>ebből: egyéb civil szervezetek (K512)</t>
  </si>
  <si>
    <t>187</t>
  </si>
  <si>
    <t>Tartalékok (K513)</t>
  </si>
  <si>
    <t>188</t>
  </si>
  <si>
    <t>Egyéb működési célú kiadások (=119+124+125+126+137+148+159+161+173+174+175+176+187) (K5)</t>
  </si>
  <si>
    <t>193</t>
  </si>
  <si>
    <t>Egyéb tárgyi eszközök beszerzése, létesítése (K64)</t>
  </si>
  <si>
    <t>196</t>
  </si>
  <si>
    <t>Beruházási célú előzetesen felszámított általános forgalmi adó (K67)</t>
  </si>
  <si>
    <t>197</t>
  </si>
  <si>
    <t>Beruházások (=189+190+192+…+196) (K6)</t>
  </si>
  <si>
    <t>200</t>
  </si>
  <si>
    <t>Egyéb tárgyi eszközök felújítása  (K73)</t>
  </si>
  <si>
    <t>201</t>
  </si>
  <si>
    <t>Felújítási célú előzetesen felszámított általános forgalmi adó (K74)</t>
  </si>
  <si>
    <t>202</t>
  </si>
  <si>
    <t>Felújítások (=198+...+201) (K7)</t>
  </si>
  <si>
    <t>265</t>
  </si>
  <si>
    <t>Költségvetési kiadások (=20+21+60+118+188+197+202+264) (K1-K8)</t>
  </si>
  <si>
    <t>Ft-ban</t>
  </si>
  <si>
    <t>Tapsony Községi Önkormányzat Óvodája</t>
  </si>
  <si>
    <t>Ingatlanok beszerzése</t>
  </si>
  <si>
    <t xml:space="preserve"> az 1/2018. (II.15.) önkormányzati rendelethez</t>
  </si>
  <si>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 xml:space="preserve"> Az 5/2018. (IX.28.) önkormányzati rendelet 2. §-ának megfelelően megállapított szöveg.</t>
    </r>
  </si>
  <si>
    <t>Hatályos: 2018. szeptember 29. napjától.</t>
  </si>
  <si>
    <r>
      <rPr>
        <vertAlign val="superscript"/>
        <sz val="8"/>
        <rFont val="Times New Roman"/>
        <family val="1"/>
        <charset val="238"/>
      </rPr>
      <t>4</t>
    </r>
    <r>
      <rPr>
        <sz val="8"/>
        <rFont val="Times New Roman"/>
        <family val="1"/>
        <charset val="238"/>
      </rPr>
      <t xml:space="preserve"> A 3/2019. (V.29.) önkormányzati rendelet 2. §-ának megfelelően megállapított szöveg.</t>
    </r>
  </si>
  <si>
    <t>Hatályos: 2019. május 30. napjától.</t>
  </si>
  <si>
    <r>
      <t>1. melléklet</t>
    </r>
    <r>
      <rPr>
        <vertAlign val="superscript"/>
        <sz val="12"/>
        <color theme="1"/>
        <rFont val="Times New Roman"/>
        <family val="1"/>
        <charset val="238"/>
      </rPr>
      <t>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</si>
</sst>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5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center" vertical="top"/>
    </xf>
    <xf numFmtId="0" fontId="1" fillId="0" borderId="1" xfId="1"/>
    <xf numFmtId="0" fontId="5" fillId="0" borderId="0" xfId="0" applyFont="1" applyAlignment="1">
      <alignment horizontal="righ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/>
    <xf numFmtId="0" fontId="4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Hivatkozott cella" xfId="1" builtinId="24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A22" zoomScaleNormal="100" workbookViewId="0">
      <selection activeCell="B10" sqref="B10"/>
    </sheetView>
  </sheetViews>
  <sheetFormatPr defaultRowHeight="14.4" x14ac:dyDescent="0.3"/>
  <cols>
    <col min="1" max="1" width="6.33203125" customWidth="1"/>
    <col min="2" max="2" width="31.88671875" customWidth="1"/>
    <col min="3" max="3" width="14.88671875" customWidth="1"/>
    <col min="4" max="4" width="18.44140625" customWidth="1"/>
    <col min="5" max="5" width="12.109375" customWidth="1"/>
    <col min="10" max="11" width="9.109375" customWidth="1"/>
  </cols>
  <sheetData>
    <row r="1" spans="1:15" ht="18.600000000000001" x14ac:dyDescent="0.3">
      <c r="A1" s="31" t="s">
        <v>125</v>
      </c>
      <c r="B1" s="31"/>
      <c r="C1" s="31"/>
      <c r="D1" s="31"/>
      <c r="E1" s="31"/>
    </row>
    <row r="2" spans="1:15" ht="15.6" x14ac:dyDescent="0.3">
      <c r="B2" s="31" t="s">
        <v>120</v>
      </c>
      <c r="C2" s="31"/>
      <c r="D2" s="31"/>
    </row>
    <row r="3" spans="1:15" ht="23.4" customHeight="1" x14ac:dyDescent="0.3">
      <c r="E3" s="16" t="s">
        <v>117</v>
      </c>
    </row>
    <row r="4" spans="1:15" ht="18.600000000000001" customHeight="1" x14ac:dyDescent="0.3">
      <c r="A4" s="29" t="s">
        <v>0</v>
      </c>
      <c r="B4" s="30"/>
      <c r="C4" s="30"/>
      <c r="D4" s="30"/>
      <c r="E4" s="1"/>
    </row>
    <row r="5" spans="1:15" ht="30.6" customHeight="1" thickBot="1" x14ac:dyDescent="0.35">
      <c r="A5" s="2"/>
      <c r="B5" s="3" t="s">
        <v>1</v>
      </c>
      <c r="C5" s="2" t="s">
        <v>2</v>
      </c>
      <c r="D5" s="2" t="s">
        <v>3</v>
      </c>
      <c r="E5" s="4" t="s">
        <v>4</v>
      </c>
      <c r="O5" s="15"/>
    </row>
    <row r="6" spans="1:15" ht="19.2" customHeight="1" thickTop="1" x14ac:dyDescent="0.3">
      <c r="A6" s="5">
        <v>2</v>
      </c>
      <c r="B6" s="5">
        <v>3</v>
      </c>
      <c r="C6" s="5">
        <v>4</v>
      </c>
      <c r="D6" s="5">
        <v>5</v>
      </c>
      <c r="E6" s="6">
        <v>6</v>
      </c>
    </row>
    <row r="7" spans="1:15" ht="33" customHeight="1" x14ac:dyDescent="0.3">
      <c r="A7" s="7" t="s">
        <v>5</v>
      </c>
      <c r="B7" s="8" t="s">
        <v>6</v>
      </c>
      <c r="C7" s="9">
        <v>22486250</v>
      </c>
      <c r="D7" s="9">
        <v>21697604</v>
      </c>
      <c r="E7" s="10">
        <f>D7-C7</f>
        <v>-788646</v>
      </c>
    </row>
    <row r="8" spans="1:15" ht="15.6" customHeight="1" x14ac:dyDescent="0.3">
      <c r="A8" s="7" t="s">
        <v>7</v>
      </c>
      <c r="B8" s="8" t="s">
        <v>8</v>
      </c>
      <c r="C8" s="9">
        <v>800000</v>
      </c>
      <c r="D8" s="9">
        <v>790636</v>
      </c>
      <c r="E8" s="10">
        <f t="shared" ref="E8:E67" si="0">D8-C8</f>
        <v>-9364</v>
      </c>
    </row>
    <row r="9" spans="1:15" ht="16.2" customHeight="1" x14ac:dyDescent="0.3">
      <c r="A9" s="7" t="s">
        <v>9</v>
      </c>
      <c r="B9" s="8" t="s">
        <v>10</v>
      </c>
      <c r="C9" s="9">
        <v>968760</v>
      </c>
      <c r="D9" s="9">
        <v>1022160</v>
      </c>
      <c r="E9" s="10">
        <f t="shared" si="0"/>
        <v>53400</v>
      </c>
    </row>
    <row r="10" spans="1:15" ht="16.2" customHeight="1" x14ac:dyDescent="0.3">
      <c r="A10" s="7" t="s">
        <v>11</v>
      </c>
      <c r="B10" s="8" t="s">
        <v>12</v>
      </c>
      <c r="C10" s="9">
        <v>95400</v>
      </c>
      <c r="D10" s="9">
        <v>441503</v>
      </c>
      <c r="E10" s="10">
        <f t="shared" si="0"/>
        <v>346103</v>
      </c>
    </row>
    <row r="11" spans="1:15" ht="15.6" customHeight="1" x14ac:dyDescent="0.3">
      <c r="A11" s="7" t="s">
        <v>13</v>
      </c>
      <c r="B11" s="8" t="s">
        <v>14</v>
      </c>
      <c r="C11" s="9">
        <v>24350410</v>
      </c>
      <c r="D11" s="9">
        <f>SUM(D6:D10)</f>
        <v>23951908</v>
      </c>
      <c r="E11" s="10">
        <f t="shared" si="0"/>
        <v>-398502</v>
      </c>
    </row>
    <row r="12" spans="1:15" ht="15.6" customHeight="1" x14ac:dyDescent="0.3">
      <c r="A12" s="7" t="s">
        <v>15</v>
      </c>
      <c r="B12" s="8" t="s">
        <v>16</v>
      </c>
      <c r="C12" s="9">
        <v>7727400</v>
      </c>
      <c r="D12" s="9">
        <v>7727399</v>
      </c>
      <c r="E12" s="10">
        <f t="shared" si="0"/>
        <v>-1</v>
      </c>
    </row>
    <row r="13" spans="1:15" ht="16.8" customHeight="1" x14ac:dyDescent="0.3">
      <c r="A13" s="7" t="s">
        <v>17</v>
      </c>
      <c r="B13" s="8" t="s">
        <v>18</v>
      </c>
      <c r="C13" s="9">
        <v>0</v>
      </c>
      <c r="D13" s="9">
        <v>54127</v>
      </c>
      <c r="E13" s="10">
        <f t="shared" si="0"/>
        <v>54127</v>
      </c>
    </row>
    <row r="14" spans="1:15" ht="16.8" customHeight="1" x14ac:dyDescent="0.3">
      <c r="A14" s="7" t="s">
        <v>19</v>
      </c>
      <c r="B14" s="8" t="s">
        <v>20</v>
      </c>
      <c r="C14" s="9">
        <v>189000</v>
      </c>
      <c r="D14" s="9">
        <v>189000</v>
      </c>
      <c r="E14" s="10">
        <f t="shared" si="0"/>
        <v>0</v>
      </c>
    </row>
    <row r="15" spans="1:15" ht="16.2" customHeight="1" x14ac:dyDescent="0.3">
      <c r="A15" s="7" t="s">
        <v>21</v>
      </c>
      <c r="B15" s="8" t="s">
        <v>22</v>
      </c>
      <c r="C15" s="9">
        <v>7916400</v>
      </c>
      <c r="D15" s="9">
        <f>SUM(D12:D14)</f>
        <v>7970526</v>
      </c>
      <c r="E15" s="10">
        <f t="shared" si="0"/>
        <v>54126</v>
      </c>
    </row>
    <row r="16" spans="1:15" ht="20.100000000000001" customHeight="1" x14ac:dyDescent="0.3">
      <c r="A16" s="11" t="s">
        <v>23</v>
      </c>
      <c r="B16" s="12" t="s">
        <v>24</v>
      </c>
      <c r="C16" s="13">
        <v>32266810</v>
      </c>
      <c r="D16" s="13">
        <f>D7+D8+D9+D10+D12+D13+D14</f>
        <v>31922429</v>
      </c>
      <c r="E16" s="14">
        <f t="shared" si="0"/>
        <v>-344381</v>
      </c>
    </row>
    <row r="17" spans="1:5" ht="33" customHeight="1" x14ac:dyDescent="0.3">
      <c r="A17" s="11" t="s">
        <v>25</v>
      </c>
      <c r="B17" s="12" t="s">
        <v>26</v>
      </c>
      <c r="C17" s="13">
        <v>5533639</v>
      </c>
      <c r="D17" s="13">
        <v>5337618</v>
      </c>
      <c r="E17" s="10">
        <f t="shared" si="0"/>
        <v>-196021</v>
      </c>
    </row>
    <row r="18" spans="1:5" ht="16.8" customHeight="1" x14ac:dyDescent="0.3">
      <c r="A18" s="7" t="s">
        <v>27</v>
      </c>
      <c r="B18" s="8" t="s">
        <v>28</v>
      </c>
      <c r="C18" s="9">
        <v>0</v>
      </c>
      <c r="D18" s="9">
        <v>0</v>
      </c>
      <c r="E18" s="10">
        <f t="shared" si="0"/>
        <v>0</v>
      </c>
    </row>
    <row r="19" spans="1:5" ht="16.2" customHeight="1" x14ac:dyDescent="0.3">
      <c r="A19" s="7" t="s">
        <v>29</v>
      </c>
      <c r="B19" s="8" t="s">
        <v>30</v>
      </c>
      <c r="C19" s="9">
        <v>80000</v>
      </c>
      <c r="D19" s="9">
        <v>96017</v>
      </c>
      <c r="E19" s="10">
        <f t="shared" si="0"/>
        <v>16017</v>
      </c>
    </row>
    <row r="20" spans="1:5" ht="17.399999999999999" customHeight="1" x14ac:dyDescent="0.3">
      <c r="A20" s="7" t="s">
        <v>31</v>
      </c>
      <c r="B20" s="8" t="s">
        <v>32</v>
      </c>
      <c r="C20" s="9">
        <v>8020000</v>
      </c>
      <c r="D20" s="9">
        <v>9350158</v>
      </c>
      <c r="E20" s="10">
        <f t="shared" si="0"/>
        <v>1330158</v>
      </c>
    </row>
    <row r="21" spans="1:5" ht="16.2" customHeight="1" x14ac:dyDescent="0.3">
      <c r="A21" s="7" t="s">
        <v>33</v>
      </c>
      <c r="B21" s="8" t="s">
        <v>34</v>
      </c>
      <c r="C21" s="9">
        <v>8100000</v>
      </c>
      <c r="D21" s="9">
        <f>SUM(D19:D20)</f>
        <v>9446175</v>
      </c>
      <c r="E21" s="10">
        <f t="shared" si="0"/>
        <v>1346175</v>
      </c>
    </row>
    <row r="22" spans="1:5" ht="17.399999999999999" customHeight="1" x14ac:dyDescent="0.3">
      <c r="A22" s="7" t="s">
        <v>35</v>
      </c>
      <c r="B22" s="8" t="s">
        <v>36</v>
      </c>
      <c r="C22" s="9">
        <v>560000</v>
      </c>
      <c r="D22" s="9">
        <v>619423</v>
      </c>
      <c r="E22" s="10">
        <f t="shared" si="0"/>
        <v>59423</v>
      </c>
    </row>
    <row r="23" spans="1:5" ht="16.2" customHeight="1" x14ac:dyDescent="0.3">
      <c r="A23" s="7" t="s">
        <v>37</v>
      </c>
      <c r="B23" s="8" t="s">
        <v>38</v>
      </c>
      <c r="C23" s="9">
        <v>580000</v>
      </c>
      <c r="D23" s="9">
        <v>726890</v>
      </c>
      <c r="E23" s="10">
        <f t="shared" si="0"/>
        <v>146890</v>
      </c>
    </row>
    <row r="24" spans="1:5" ht="16.8" customHeight="1" x14ac:dyDescent="0.3">
      <c r="A24" s="7" t="s">
        <v>39</v>
      </c>
      <c r="B24" s="8" t="s">
        <v>40</v>
      </c>
      <c r="C24" s="9">
        <v>1140000</v>
      </c>
      <c r="D24" s="9">
        <v>1346313</v>
      </c>
      <c r="E24" s="10">
        <f t="shared" si="0"/>
        <v>206313</v>
      </c>
    </row>
    <row r="25" spans="1:5" ht="16.2" customHeight="1" x14ac:dyDescent="0.3">
      <c r="A25" s="7" t="s">
        <v>41</v>
      </c>
      <c r="B25" s="8" t="s">
        <v>42</v>
      </c>
      <c r="C25" s="9">
        <v>3230000</v>
      </c>
      <c r="D25" s="9">
        <v>3203727</v>
      </c>
      <c r="E25" s="10">
        <f t="shared" si="0"/>
        <v>-26273</v>
      </c>
    </row>
    <row r="26" spans="1:5" ht="15" customHeight="1" x14ac:dyDescent="0.3">
      <c r="A26" s="7" t="s">
        <v>43</v>
      </c>
      <c r="B26" s="8" t="s">
        <v>44</v>
      </c>
      <c r="C26" s="9">
        <v>3923000</v>
      </c>
      <c r="D26" s="9">
        <v>2953808</v>
      </c>
      <c r="E26" s="10">
        <f t="shared" si="0"/>
        <v>-969192</v>
      </c>
    </row>
    <row r="27" spans="1:5" ht="16.2" customHeight="1" x14ac:dyDescent="0.3">
      <c r="A27" s="7" t="s">
        <v>45</v>
      </c>
      <c r="B27" s="8" t="s">
        <v>46</v>
      </c>
      <c r="C27" s="9">
        <v>800000</v>
      </c>
      <c r="D27" s="9">
        <v>120451</v>
      </c>
      <c r="E27" s="10">
        <f t="shared" si="0"/>
        <v>-679549</v>
      </c>
    </row>
    <row r="28" spans="1:5" ht="18" customHeight="1" x14ac:dyDescent="0.3">
      <c r="A28" s="7" t="s">
        <v>47</v>
      </c>
      <c r="B28" s="8" t="s">
        <v>48</v>
      </c>
      <c r="C28" s="9">
        <v>3500000</v>
      </c>
      <c r="D28" s="9">
        <v>1927743</v>
      </c>
      <c r="E28" s="10">
        <f t="shared" si="0"/>
        <v>-1572257</v>
      </c>
    </row>
    <row r="29" spans="1:5" ht="16.2" customHeight="1" x14ac:dyDescent="0.3">
      <c r="A29" s="7" t="s">
        <v>49</v>
      </c>
      <c r="B29" s="8" t="s">
        <v>50</v>
      </c>
      <c r="C29" s="9">
        <v>400000</v>
      </c>
      <c r="D29" s="9">
        <v>2800388</v>
      </c>
      <c r="E29" s="10">
        <f t="shared" si="0"/>
        <v>2400388</v>
      </c>
    </row>
    <row r="30" spans="1:5" ht="17.399999999999999" customHeight="1" x14ac:dyDescent="0.3">
      <c r="A30" s="7" t="s">
        <v>51</v>
      </c>
      <c r="B30" s="8" t="s">
        <v>52</v>
      </c>
      <c r="C30" s="9">
        <v>1465000</v>
      </c>
      <c r="D30" s="9">
        <v>2288150</v>
      </c>
      <c r="E30" s="10">
        <f t="shared" si="0"/>
        <v>823150</v>
      </c>
    </row>
    <row r="31" spans="1:5" ht="17.399999999999999" customHeight="1" x14ac:dyDescent="0.3">
      <c r="A31" s="7" t="s">
        <v>53</v>
      </c>
      <c r="B31" s="8" t="s">
        <v>54</v>
      </c>
      <c r="C31" s="9">
        <v>0</v>
      </c>
      <c r="D31" s="9">
        <v>0</v>
      </c>
      <c r="E31" s="10">
        <f t="shared" si="0"/>
        <v>0</v>
      </c>
    </row>
    <row r="32" spans="1:5" ht="15.6" customHeight="1" x14ac:dyDescent="0.3">
      <c r="A32" s="7" t="s">
        <v>55</v>
      </c>
      <c r="B32" s="8" t="s">
        <v>56</v>
      </c>
      <c r="C32" s="9">
        <v>13318000</v>
      </c>
      <c r="D32" s="9">
        <f>SUM(D25:D31)</f>
        <v>13294267</v>
      </c>
      <c r="E32" s="10">
        <f t="shared" si="0"/>
        <v>-23733</v>
      </c>
    </row>
    <row r="33" spans="1:5" ht="15" customHeight="1" x14ac:dyDescent="0.3">
      <c r="A33" s="7" t="s">
        <v>57</v>
      </c>
      <c r="B33" s="8" t="s">
        <v>58</v>
      </c>
      <c r="C33" s="9">
        <v>480000</v>
      </c>
      <c r="D33" s="9">
        <v>444899</v>
      </c>
      <c r="E33" s="10">
        <f t="shared" si="0"/>
        <v>-35101</v>
      </c>
    </row>
    <row r="34" spans="1:5" ht="16.2" customHeight="1" x14ac:dyDescent="0.3">
      <c r="A34" s="7" t="s">
        <v>59</v>
      </c>
      <c r="B34" s="8" t="s">
        <v>60</v>
      </c>
      <c r="C34" s="9">
        <v>50000</v>
      </c>
      <c r="D34" s="9">
        <v>0</v>
      </c>
      <c r="E34" s="10">
        <f t="shared" si="0"/>
        <v>-50000</v>
      </c>
    </row>
    <row r="35" spans="1:5" ht="48" customHeight="1" x14ac:dyDescent="0.3">
      <c r="A35" s="7" t="s">
        <v>61</v>
      </c>
      <c r="B35" s="8" t="s">
        <v>62</v>
      </c>
      <c r="C35" s="9">
        <v>530000</v>
      </c>
      <c r="D35" s="9">
        <v>444899</v>
      </c>
      <c r="E35" s="10">
        <f t="shared" si="0"/>
        <v>-85101</v>
      </c>
    </row>
    <row r="36" spans="1:5" ht="12.75" customHeight="1" x14ac:dyDescent="0.3">
      <c r="A36" s="33" t="s">
        <v>121</v>
      </c>
      <c r="B36" s="33"/>
      <c r="C36" s="33"/>
      <c r="D36" s="33"/>
      <c r="E36" s="33"/>
    </row>
    <row r="37" spans="1:5" ht="12.75" customHeight="1" x14ac:dyDescent="0.3">
      <c r="A37" s="34" t="s">
        <v>122</v>
      </c>
      <c r="B37" s="34"/>
      <c r="C37" s="34"/>
      <c r="D37" s="34"/>
      <c r="E37" s="34"/>
    </row>
    <row r="38" spans="1:5" ht="13.5" customHeight="1" x14ac:dyDescent="0.3">
      <c r="A38" s="34" t="s">
        <v>123</v>
      </c>
      <c r="B38" s="34"/>
      <c r="C38" s="34"/>
      <c r="D38" s="34"/>
      <c r="E38" s="34"/>
    </row>
    <row r="39" spans="1:5" ht="11.25" customHeight="1" x14ac:dyDescent="0.3">
      <c r="A39" s="34" t="s">
        <v>124</v>
      </c>
      <c r="B39" s="34"/>
      <c r="C39" s="34"/>
      <c r="D39" s="34"/>
      <c r="E39" s="34"/>
    </row>
    <row r="40" spans="1:5" ht="29.4" customHeight="1" x14ac:dyDescent="0.3">
      <c r="A40" s="7" t="s">
        <v>63</v>
      </c>
      <c r="B40" s="8" t="s">
        <v>64</v>
      </c>
      <c r="C40" s="9">
        <v>5082000</v>
      </c>
      <c r="D40" s="9">
        <v>5584272</v>
      </c>
      <c r="E40" s="10">
        <f t="shared" si="0"/>
        <v>502272</v>
      </c>
    </row>
    <row r="41" spans="1:5" ht="20.100000000000001" customHeight="1" x14ac:dyDescent="0.3">
      <c r="A41" s="7" t="s">
        <v>65</v>
      </c>
      <c r="B41" s="8" t="s">
        <v>66</v>
      </c>
      <c r="C41" s="9">
        <v>50000</v>
      </c>
      <c r="D41" s="9">
        <v>0</v>
      </c>
      <c r="E41" s="10">
        <f t="shared" si="0"/>
        <v>-50000</v>
      </c>
    </row>
    <row r="42" spans="1:5" ht="20.100000000000001" customHeight="1" x14ac:dyDescent="0.3">
      <c r="A42" s="7" t="s">
        <v>67</v>
      </c>
      <c r="B42" s="8" t="s">
        <v>68</v>
      </c>
      <c r="C42" s="9">
        <v>270000</v>
      </c>
      <c r="D42" s="9">
        <v>636022</v>
      </c>
      <c r="E42" s="10">
        <f t="shared" si="0"/>
        <v>366022</v>
      </c>
    </row>
    <row r="43" spans="1:5" ht="30.6" customHeight="1" x14ac:dyDescent="0.3">
      <c r="A43" s="7" t="s">
        <v>69</v>
      </c>
      <c r="B43" s="8" t="s">
        <v>70</v>
      </c>
      <c r="C43" s="9">
        <v>5402000</v>
      </c>
      <c r="D43" s="9">
        <v>6220294</v>
      </c>
      <c r="E43" s="10">
        <f t="shared" si="0"/>
        <v>818294</v>
      </c>
    </row>
    <row r="44" spans="1:5" ht="31.2" x14ac:dyDescent="0.3">
      <c r="A44" s="11" t="s">
        <v>71</v>
      </c>
      <c r="B44" s="12" t="s">
        <v>72</v>
      </c>
      <c r="C44" s="13">
        <v>28490000</v>
      </c>
      <c r="D44" s="13">
        <f>D19+D20+D22+D23+D25+D26+D27+D28+D29+D30+D33+D34+D40+D41+D42</f>
        <v>30751948</v>
      </c>
      <c r="E44" s="10">
        <f t="shared" si="0"/>
        <v>2261948</v>
      </c>
    </row>
    <row r="45" spans="1:5" ht="30.6" customHeight="1" x14ac:dyDescent="0.3">
      <c r="A45" s="7" t="s">
        <v>73</v>
      </c>
      <c r="B45" s="8" t="s">
        <v>74</v>
      </c>
      <c r="C45" s="9">
        <v>2050000</v>
      </c>
      <c r="D45" s="9">
        <v>532500</v>
      </c>
      <c r="E45" s="10">
        <f t="shared" si="0"/>
        <v>-1517500</v>
      </c>
    </row>
    <row r="46" spans="1:5" ht="33" customHeight="1" x14ac:dyDescent="0.3">
      <c r="A46" s="7" t="s">
        <v>75</v>
      </c>
      <c r="B46" s="8" t="s">
        <v>76</v>
      </c>
      <c r="C46" s="9">
        <v>2300000</v>
      </c>
      <c r="D46" s="9">
        <v>1211705</v>
      </c>
      <c r="E46" s="10">
        <f t="shared" si="0"/>
        <v>-1088295</v>
      </c>
    </row>
    <row r="47" spans="1:5" ht="45.6" customHeight="1" x14ac:dyDescent="0.3">
      <c r="A47" s="7" t="s">
        <v>77</v>
      </c>
      <c r="B47" s="8" t="s">
        <v>78</v>
      </c>
      <c r="C47" s="9">
        <v>0</v>
      </c>
      <c r="D47" s="9">
        <v>0</v>
      </c>
      <c r="E47" s="10">
        <f t="shared" si="0"/>
        <v>0</v>
      </c>
    </row>
    <row r="48" spans="1:5" ht="31.8" customHeight="1" x14ac:dyDescent="0.3">
      <c r="A48" s="7" t="s">
        <v>79</v>
      </c>
      <c r="B48" s="8" t="s">
        <v>80</v>
      </c>
      <c r="C48" s="9">
        <v>0</v>
      </c>
      <c r="D48" s="9">
        <v>0</v>
      </c>
      <c r="E48" s="10">
        <f t="shared" si="0"/>
        <v>0</v>
      </c>
    </row>
    <row r="49" spans="1:5" ht="64.2" customHeight="1" x14ac:dyDescent="0.3">
      <c r="A49" s="7" t="s">
        <v>81</v>
      </c>
      <c r="B49" s="8" t="s">
        <v>82</v>
      </c>
      <c r="C49" s="9">
        <v>0</v>
      </c>
      <c r="D49" s="9">
        <v>0</v>
      </c>
      <c r="E49" s="10">
        <f t="shared" si="0"/>
        <v>0</v>
      </c>
    </row>
    <row r="50" spans="1:5" ht="30" customHeight="1" x14ac:dyDescent="0.3">
      <c r="A50" s="11" t="s">
        <v>83</v>
      </c>
      <c r="B50" s="12" t="s">
        <v>84</v>
      </c>
      <c r="C50" s="13">
        <v>4350000</v>
      </c>
      <c r="D50" s="13">
        <f>SUM(D45:D49)</f>
        <v>1744205</v>
      </c>
      <c r="E50" s="10">
        <f t="shared" si="0"/>
        <v>-2605795</v>
      </c>
    </row>
    <row r="51" spans="1:5" ht="33" customHeight="1" x14ac:dyDescent="0.3">
      <c r="A51" s="7" t="s">
        <v>85</v>
      </c>
      <c r="B51" s="8" t="s">
        <v>86</v>
      </c>
      <c r="C51" s="9">
        <v>0</v>
      </c>
      <c r="D51" s="9">
        <v>192141</v>
      </c>
      <c r="E51" s="10">
        <f t="shared" si="0"/>
        <v>192141</v>
      </c>
    </row>
    <row r="52" spans="1:5" ht="34.200000000000003" customHeight="1" x14ac:dyDescent="0.3">
      <c r="A52" s="7" t="s">
        <v>87</v>
      </c>
      <c r="B52" s="8" t="s">
        <v>88</v>
      </c>
      <c r="C52" s="9">
        <v>0</v>
      </c>
      <c r="D52" s="9">
        <v>192141</v>
      </c>
      <c r="E52" s="10">
        <f t="shared" si="0"/>
        <v>192141</v>
      </c>
    </row>
    <row r="53" spans="1:5" ht="31.2" customHeight="1" x14ac:dyDescent="0.3">
      <c r="A53" s="7" t="s">
        <v>89</v>
      </c>
      <c r="B53" s="8" t="s">
        <v>90</v>
      </c>
      <c r="C53" s="9">
        <v>5780000</v>
      </c>
      <c r="D53" s="9">
        <v>1079149</v>
      </c>
      <c r="E53" s="10">
        <f t="shared" si="0"/>
        <v>-4700851</v>
      </c>
    </row>
    <row r="54" spans="1:5" ht="34.200000000000003" customHeight="1" x14ac:dyDescent="0.3">
      <c r="A54" s="7" t="s">
        <v>91</v>
      </c>
      <c r="B54" s="8" t="s">
        <v>92</v>
      </c>
      <c r="C54" s="9">
        <v>0</v>
      </c>
      <c r="D54" s="9">
        <v>0</v>
      </c>
      <c r="E54" s="10">
        <f t="shared" si="0"/>
        <v>0</v>
      </c>
    </row>
    <row r="55" spans="1:5" ht="31.8" customHeight="1" x14ac:dyDescent="0.3">
      <c r="A55" s="7" t="s">
        <v>93</v>
      </c>
      <c r="B55" s="8" t="s">
        <v>94</v>
      </c>
      <c r="C55" s="9">
        <v>0</v>
      </c>
      <c r="D55" s="9">
        <v>0</v>
      </c>
      <c r="E55" s="10">
        <f t="shared" si="0"/>
        <v>0</v>
      </c>
    </row>
    <row r="56" spans="1:5" ht="32.4" customHeight="1" x14ac:dyDescent="0.3">
      <c r="A56" s="7" t="s">
        <v>95</v>
      </c>
      <c r="B56" s="8" t="s">
        <v>96</v>
      </c>
      <c r="C56" s="9">
        <v>1500000</v>
      </c>
      <c r="D56" s="9">
        <v>2503170</v>
      </c>
      <c r="E56" s="10">
        <f t="shared" si="0"/>
        <v>1003170</v>
      </c>
    </row>
    <row r="57" spans="1:5" ht="33.6" customHeight="1" x14ac:dyDescent="0.3">
      <c r="A57" s="7" t="s">
        <v>97</v>
      </c>
      <c r="B57" s="8" t="s">
        <v>98</v>
      </c>
      <c r="C57" s="9">
        <v>0</v>
      </c>
      <c r="D57" s="9">
        <v>0</v>
      </c>
      <c r="E57" s="10">
        <f t="shared" si="0"/>
        <v>0</v>
      </c>
    </row>
    <row r="58" spans="1:5" ht="20.100000000000001" customHeight="1" x14ac:dyDescent="0.3">
      <c r="A58" s="7" t="s">
        <v>99</v>
      </c>
      <c r="B58" s="8" t="s">
        <v>100</v>
      </c>
      <c r="C58" s="9">
        <v>41169513</v>
      </c>
      <c r="D58" s="9">
        <v>45503082</v>
      </c>
      <c r="E58" s="10">
        <f t="shared" si="0"/>
        <v>4333569</v>
      </c>
    </row>
    <row r="59" spans="1:5" ht="29.4" customHeight="1" x14ac:dyDescent="0.3">
      <c r="A59" s="11" t="s">
        <v>101</v>
      </c>
      <c r="B59" s="12" t="s">
        <v>102</v>
      </c>
      <c r="C59" s="13">
        <v>48449513</v>
      </c>
      <c r="D59" s="13">
        <f>SUM(D51:D58)-D51</f>
        <v>49277542</v>
      </c>
      <c r="E59" s="10">
        <f>D59-C59</f>
        <v>828029</v>
      </c>
    </row>
    <row r="60" spans="1:5" ht="20.100000000000001" customHeight="1" x14ac:dyDescent="0.3">
      <c r="A60" s="7">
        <v>190</v>
      </c>
      <c r="B60" s="8" t="s">
        <v>119</v>
      </c>
      <c r="C60" s="13"/>
      <c r="D60" s="9">
        <v>2000000</v>
      </c>
      <c r="E60" s="10">
        <f>D60-C60</f>
        <v>2000000</v>
      </c>
    </row>
    <row r="61" spans="1:5" ht="34.200000000000003" customHeight="1" x14ac:dyDescent="0.3">
      <c r="A61" s="7" t="s">
        <v>103</v>
      </c>
      <c r="B61" s="8" t="s">
        <v>104</v>
      </c>
      <c r="C61" s="9">
        <v>0</v>
      </c>
      <c r="D61" s="9">
        <v>2606704</v>
      </c>
      <c r="E61" s="10">
        <f t="shared" si="0"/>
        <v>2606704</v>
      </c>
    </row>
    <row r="62" spans="1:5" ht="45.6" customHeight="1" x14ac:dyDescent="0.3">
      <c r="A62" s="7" t="s">
        <v>105</v>
      </c>
      <c r="B62" s="8" t="s">
        <v>106</v>
      </c>
      <c r="C62" s="9">
        <v>0</v>
      </c>
      <c r="D62" s="9">
        <v>689365</v>
      </c>
      <c r="E62" s="10">
        <f t="shared" si="0"/>
        <v>689365</v>
      </c>
    </row>
    <row r="63" spans="1:5" ht="33" customHeight="1" x14ac:dyDescent="0.3">
      <c r="A63" s="11" t="s">
        <v>107</v>
      </c>
      <c r="B63" s="12" t="s">
        <v>108</v>
      </c>
      <c r="C63" s="13">
        <v>0</v>
      </c>
      <c r="D63" s="13">
        <f>SUM(D60:D62)</f>
        <v>5296069</v>
      </c>
      <c r="E63" s="10">
        <f t="shared" si="0"/>
        <v>5296069</v>
      </c>
    </row>
    <row r="64" spans="1:5" ht="31.2" customHeight="1" x14ac:dyDescent="0.3">
      <c r="A64" s="7" t="s">
        <v>109</v>
      </c>
      <c r="B64" s="8" t="s">
        <v>110</v>
      </c>
      <c r="C64" s="9">
        <v>0</v>
      </c>
      <c r="D64" s="9">
        <v>0</v>
      </c>
      <c r="E64" s="10">
        <f t="shared" si="0"/>
        <v>0</v>
      </c>
    </row>
    <row r="65" spans="1:5" ht="51" customHeight="1" x14ac:dyDescent="0.3">
      <c r="A65" s="7" t="s">
        <v>111</v>
      </c>
      <c r="B65" s="8" t="s">
        <v>112</v>
      </c>
      <c r="C65" s="9">
        <v>0</v>
      </c>
      <c r="D65" s="9">
        <v>0</v>
      </c>
      <c r="E65" s="10">
        <f t="shared" si="0"/>
        <v>0</v>
      </c>
    </row>
    <row r="66" spans="1:5" ht="19.8" customHeight="1" x14ac:dyDescent="0.3">
      <c r="A66" s="11" t="s">
        <v>113</v>
      </c>
      <c r="B66" s="12" t="s">
        <v>114</v>
      </c>
      <c r="C66" s="13">
        <v>0</v>
      </c>
      <c r="D66" s="13">
        <v>0</v>
      </c>
      <c r="E66" s="10">
        <f t="shared" si="0"/>
        <v>0</v>
      </c>
    </row>
    <row r="67" spans="1:5" ht="47.4" customHeight="1" x14ac:dyDescent="0.3">
      <c r="A67" s="11" t="s">
        <v>115</v>
      </c>
      <c r="B67" s="12" t="s">
        <v>116</v>
      </c>
      <c r="C67" s="13">
        <v>119089962</v>
      </c>
      <c r="D67" s="13">
        <f>D16+D17+D44+D50+D59+D63+D66</f>
        <v>124329811</v>
      </c>
      <c r="E67" s="14">
        <f t="shared" si="0"/>
        <v>5239849</v>
      </c>
    </row>
    <row r="68" spans="1:5" ht="47.4" customHeight="1" x14ac:dyDescent="0.3">
      <c r="A68" s="25"/>
      <c r="B68" s="26"/>
      <c r="C68" s="27"/>
      <c r="D68" s="27"/>
      <c r="E68" s="28"/>
    </row>
    <row r="69" spans="1:5" s="23" customFormat="1" ht="15.6" x14ac:dyDescent="0.3">
      <c r="A69" s="23" t="s">
        <v>118</v>
      </c>
      <c r="E69" s="24" t="s">
        <v>117</v>
      </c>
    </row>
    <row r="70" spans="1:5" ht="15.6" x14ac:dyDescent="0.3">
      <c r="A70" s="32" t="s">
        <v>0</v>
      </c>
      <c r="B70" s="32"/>
      <c r="C70" s="32"/>
      <c r="D70" s="32"/>
      <c r="E70" s="32"/>
    </row>
    <row r="71" spans="1:5" ht="31.2" x14ac:dyDescent="0.3">
      <c r="A71" s="17"/>
      <c r="B71" s="17" t="s">
        <v>1</v>
      </c>
      <c r="C71" s="17" t="s">
        <v>2</v>
      </c>
      <c r="D71" s="17" t="s">
        <v>3</v>
      </c>
      <c r="E71" s="18" t="s">
        <v>4</v>
      </c>
    </row>
    <row r="72" spans="1:5" ht="15.6" x14ac:dyDescent="0.3">
      <c r="A72" s="17">
        <v>2</v>
      </c>
      <c r="B72" s="17">
        <v>3</v>
      </c>
      <c r="C72" s="17">
        <v>4</v>
      </c>
      <c r="D72" s="17">
        <v>5</v>
      </c>
      <c r="E72" s="18">
        <v>6</v>
      </c>
    </row>
    <row r="73" spans="1:5" ht="31.2" x14ac:dyDescent="0.3">
      <c r="A73" s="7" t="s">
        <v>5</v>
      </c>
      <c r="B73" s="8" t="s">
        <v>6</v>
      </c>
      <c r="C73" s="9">
        <v>10740690</v>
      </c>
      <c r="D73" s="9">
        <v>10700975</v>
      </c>
      <c r="E73" s="19">
        <f>D73-C73</f>
        <v>-39715</v>
      </c>
    </row>
    <row r="74" spans="1:5" ht="15.6" x14ac:dyDescent="0.3">
      <c r="A74" s="7" t="s">
        <v>7</v>
      </c>
      <c r="B74" s="8" t="s">
        <v>8</v>
      </c>
      <c r="C74" s="9">
        <v>600000</v>
      </c>
      <c r="D74" s="9">
        <v>571140</v>
      </c>
      <c r="E74" s="19">
        <f t="shared" ref="E74:E99" si="1">D74-C74</f>
        <v>-28860</v>
      </c>
    </row>
    <row r="75" spans="1:5" ht="31.2" x14ac:dyDescent="0.3">
      <c r="A75" s="7" t="s">
        <v>11</v>
      </c>
      <c r="B75" s="8" t="s">
        <v>12</v>
      </c>
      <c r="C75" s="9">
        <v>200000</v>
      </c>
      <c r="D75" s="9">
        <v>27279</v>
      </c>
      <c r="E75" s="19">
        <f t="shared" si="1"/>
        <v>-172721</v>
      </c>
    </row>
    <row r="76" spans="1:5" ht="31.2" x14ac:dyDescent="0.3">
      <c r="A76" s="7" t="s">
        <v>13</v>
      </c>
      <c r="B76" s="8" t="s">
        <v>14</v>
      </c>
      <c r="C76" s="9">
        <v>11540690</v>
      </c>
      <c r="D76" s="9">
        <f>SUM(D73:D75)</f>
        <v>11299394</v>
      </c>
      <c r="E76" s="19">
        <f t="shared" si="1"/>
        <v>-241296</v>
      </c>
    </row>
    <row r="77" spans="1:5" ht="62.4" x14ac:dyDescent="0.3">
      <c r="A77" s="7" t="s">
        <v>17</v>
      </c>
      <c r="B77" s="8" t="s">
        <v>18</v>
      </c>
      <c r="C77" s="9">
        <v>0</v>
      </c>
      <c r="D77" s="9">
        <v>155616</v>
      </c>
      <c r="E77" s="20">
        <f t="shared" si="1"/>
        <v>155616</v>
      </c>
    </row>
    <row r="78" spans="1:5" ht="31.2" x14ac:dyDescent="0.3">
      <c r="A78" s="11" t="s">
        <v>23</v>
      </c>
      <c r="B78" s="12" t="s">
        <v>24</v>
      </c>
      <c r="C78" s="13">
        <v>11540690</v>
      </c>
      <c r="D78" s="13">
        <f>D73+D74+D75+D77</f>
        <v>11455010</v>
      </c>
      <c r="E78" s="21">
        <f>D78-C78</f>
        <v>-85680</v>
      </c>
    </row>
    <row r="79" spans="1:5" ht="46.8" x14ac:dyDescent="0.3">
      <c r="A79" s="11" t="s">
        <v>25</v>
      </c>
      <c r="B79" s="12" t="s">
        <v>26</v>
      </c>
      <c r="C79" s="13">
        <v>2215750</v>
      </c>
      <c r="D79" s="13">
        <v>2259119</v>
      </c>
      <c r="E79" s="21">
        <f t="shared" si="1"/>
        <v>43369</v>
      </c>
    </row>
    <row r="80" spans="1:5" ht="31.2" x14ac:dyDescent="0.3">
      <c r="A80" s="7" t="s">
        <v>27</v>
      </c>
      <c r="B80" s="8" t="s">
        <v>28</v>
      </c>
      <c r="C80" s="9">
        <v>0</v>
      </c>
      <c r="D80" s="9">
        <v>0</v>
      </c>
      <c r="E80" s="19">
        <f t="shared" si="1"/>
        <v>0</v>
      </c>
    </row>
    <row r="81" spans="1:5" ht="31.2" x14ac:dyDescent="0.3">
      <c r="A81" s="7" t="s">
        <v>29</v>
      </c>
      <c r="B81" s="8" t="s">
        <v>30</v>
      </c>
      <c r="C81" s="9">
        <v>100000</v>
      </c>
      <c r="D81" s="9">
        <v>24000</v>
      </c>
      <c r="E81" s="19">
        <f t="shared" si="1"/>
        <v>-76000</v>
      </c>
    </row>
    <row r="82" spans="1:5" ht="31.2" x14ac:dyDescent="0.3">
      <c r="A82" s="7" t="s">
        <v>31</v>
      </c>
      <c r="B82" s="8" t="s">
        <v>32</v>
      </c>
      <c r="C82" s="9">
        <v>400000</v>
      </c>
      <c r="D82" s="9">
        <v>502155</v>
      </c>
      <c r="E82" s="19">
        <f t="shared" si="1"/>
        <v>102155</v>
      </c>
    </row>
    <row r="83" spans="1:5" ht="31.2" x14ac:dyDescent="0.3">
      <c r="A83" s="7" t="s">
        <v>33</v>
      </c>
      <c r="B83" s="8" t="s">
        <v>34</v>
      </c>
      <c r="C83" s="9">
        <v>500000</v>
      </c>
      <c r="D83" s="9">
        <v>526155</v>
      </c>
      <c r="E83" s="19">
        <f t="shared" si="1"/>
        <v>26155</v>
      </c>
    </row>
    <row r="84" spans="1:5" ht="31.2" x14ac:dyDescent="0.3">
      <c r="A84" s="7" t="s">
        <v>35</v>
      </c>
      <c r="B84" s="8" t="s">
        <v>36</v>
      </c>
      <c r="C84" s="9">
        <v>100000</v>
      </c>
      <c r="D84" s="9">
        <v>82224</v>
      </c>
      <c r="E84" s="19">
        <f t="shared" si="1"/>
        <v>-17776</v>
      </c>
    </row>
    <row r="85" spans="1:5" ht="31.2" x14ac:dyDescent="0.3">
      <c r="A85" s="7" t="s">
        <v>37</v>
      </c>
      <c r="B85" s="8" t="s">
        <v>38</v>
      </c>
      <c r="C85" s="9">
        <v>25000</v>
      </c>
      <c r="D85" s="9">
        <v>0</v>
      </c>
      <c r="E85" s="19">
        <f t="shared" si="1"/>
        <v>-25000</v>
      </c>
    </row>
    <row r="86" spans="1:5" ht="31.2" x14ac:dyDescent="0.3">
      <c r="A86" s="7" t="s">
        <v>39</v>
      </c>
      <c r="B86" s="8" t="s">
        <v>40</v>
      </c>
      <c r="C86" s="9">
        <v>125000</v>
      </c>
      <c r="D86" s="9">
        <f>SUM(D84:D85)</f>
        <v>82224</v>
      </c>
      <c r="E86" s="19">
        <f t="shared" si="1"/>
        <v>-42776</v>
      </c>
    </row>
    <row r="87" spans="1:5" ht="15.6" x14ac:dyDescent="0.3">
      <c r="A87" s="7" t="s">
        <v>41</v>
      </c>
      <c r="B87" s="8" t="s">
        <v>42</v>
      </c>
      <c r="C87" s="9">
        <v>400000</v>
      </c>
      <c r="D87" s="9">
        <v>175818</v>
      </c>
      <c r="E87" s="19">
        <f t="shared" si="1"/>
        <v>-224182</v>
      </c>
    </row>
    <row r="88" spans="1:5" ht="31.2" x14ac:dyDescent="0.3">
      <c r="A88" s="7" t="s">
        <v>47</v>
      </c>
      <c r="B88" s="8" t="s">
        <v>48</v>
      </c>
      <c r="C88" s="9">
        <v>200000</v>
      </c>
      <c r="D88" s="9">
        <v>176634</v>
      </c>
      <c r="E88" s="19">
        <f t="shared" si="1"/>
        <v>-23366</v>
      </c>
    </row>
    <row r="89" spans="1:5" ht="31.2" x14ac:dyDescent="0.3">
      <c r="A89" s="7" t="s">
        <v>49</v>
      </c>
      <c r="B89" s="8" t="s">
        <v>50</v>
      </c>
      <c r="C89" s="9">
        <v>40000</v>
      </c>
      <c r="D89" s="9">
        <v>0</v>
      </c>
      <c r="E89" s="19">
        <f t="shared" si="1"/>
        <v>-40000</v>
      </c>
    </row>
    <row r="90" spans="1:5" ht="15.6" x14ac:dyDescent="0.3">
      <c r="A90" s="7" t="s">
        <v>51</v>
      </c>
      <c r="B90" s="8" t="s">
        <v>52</v>
      </c>
      <c r="C90" s="9">
        <v>250000</v>
      </c>
      <c r="D90" s="9">
        <v>184537</v>
      </c>
      <c r="E90" s="19">
        <f t="shared" si="1"/>
        <v>-65463</v>
      </c>
    </row>
    <row r="91" spans="1:5" ht="46.8" x14ac:dyDescent="0.3">
      <c r="A91" s="7" t="s">
        <v>55</v>
      </c>
      <c r="B91" s="8" t="s">
        <v>56</v>
      </c>
      <c r="C91" s="9">
        <v>890000</v>
      </c>
      <c r="D91" s="9">
        <f>SUM(D87:D90)</f>
        <v>536989</v>
      </c>
      <c r="E91" s="19">
        <f t="shared" si="1"/>
        <v>-353011</v>
      </c>
    </row>
    <row r="92" spans="1:5" ht="15.6" x14ac:dyDescent="0.3">
      <c r="A92" s="7" t="s">
        <v>57</v>
      </c>
      <c r="B92" s="8" t="s">
        <v>58</v>
      </c>
      <c r="C92" s="9">
        <v>100000</v>
      </c>
      <c r="D92" s="9">
        <v>4060</v>
      </c>
      <c r="E92" s="19">
        <f t="shared" si="1"/>
        <v>-95940</v>
      </c>
    </row>
    <row r="93" spans="1:5" ht="46.8" x14ac:dyDescent="0.3">
      <c r="A93" s="7" t="s">
        <v>61</v>
      </c>
      <c r="B93" s="8" t="s">
        <v>62</v>
      </c>
      <c r="C93" s="9">
        <v>100000</v>
      </c>
      <c r="D93" s="9">
        <f>SUM(D92)</f>
        <v>4060</v>
      </c>
      <c r="E93" s="19">
        <f t="shared" si="1"/>
        <v>-95940</v>
      </c>
    </row>
    <row r="94" spans="1:5" ht="46.8" x14ac:dyDescent="0.3">
      <c r="A94" s="7" t="s">
        <v>63</v>
      </c>
      <c r="B94" s="8" t="s">
        <v>64</v>
      </c>
      <c r="C94" s="9">
        <v>450000</v>
      </c>
      <c r="D94" s="9">
        <v>257470</v>
      </c>
      <c r="E94" s="19">
        <f t="shared" si="1"/>
        <v>-192530</v>
      </c>
    </row>
    <row r="95" spans="1:5" ht="19.8" customHeight="1" x14ac:dyDescent="0.3">
      <c r="A95" s="7" t="s">
        <v>65</v>
      </c>
      <c r="B95" s="8" t="s">
        <v>66</v>
      </c>
      <c r="C95" s="9">
        <v>5000</v>
      </c>
      <c r="D95" s="9">
        <v>0</v>
      </c>
      <c r="E95" s="19">
        <f t="shared" si="1"/>
        <v>-5000</v>
      </c>
    </row>
    <row r="96" spans="1:5" ht="15.6" x14ac:dyDescent="0.3">
      <c r="A96" s="7" t="s">
        <v>67</v>
      </c>
      <c r="B96" s="8" t="s">
        <v>68</v>
      </c>
      <c r="C96" s="9">
        <v>20000</v>
      </c>
      <c r="D96" s="9">
        <v>23132</v>
      </c>
      <c r="E96" s="19">
        <f t="shared" si="1"/>
        <v>3132</v>
      </c>
    </row>
    <row r="97" spans="1:5" ht="46.8" x14ac:dyDescent="0.3">
      <c r="A97" s="7" t="s">
        <v>69</v>
      </c>
      <c r="B97" s="8" t="s">
        <v>70</v>
      </c>
      <c r="C97" s="9">
        <v>475000</v>
      </c>
      <c r="D97" s="9">
        <f>SUM(D94:D96)</f>
        <v>280602</v>
      </c>
      <c r="E97" s="19">
        <f t="shared" si="1"/>
        <v>-194398</v>
      </c>
    </row>
    <row r="98" spans="1:5" ht="31.2" x14ac:dyDescent="0.3">
      <c r="A98" s="11" t="s">
        <v>71</v>
      </c>
      <c r="B98" s="12" t="s">
        <v>72</v>
      </c>
      <c r="C98" s="13">
        <v>2090000</v>
      </c>
      <c r="D98" s="13">
        <f>D83+D86+D91+D93+D97</f>
        <v>1430030</v>
      </c>
      <c r="E98" s="22">
        <f t="shared" si="1"/>
        <v>-659970</v>
      </c>
    </row>
    <row r="99" spans="1:5" ht="46.8" x14ac:dyDescent="0.3">
      <c r="A99" s="11" t="s">
        <v>115</v>
      </c>
      <c r="B99" s="12" t="s">
        <v>116</v>
      </c>
      <c r="C99" s="13">
        <v>15846440</v>
      </c>
      <c r="D99" s="13">
        <f>D78+D79+D98</f>
        <v>15144159</v>
      </c>
      <c r="E99" s="22">
        <f t="shared" si="1"/>
        <v>-702281</v>
      </c>
    </row>
  </sheetData>
  <mergeCells count="8">
    <mergeCell ref="A4:D4"/>
    <mergeCell ref="B2:D2"/>
    <mergeCell ref="A70:E70"/>
    <mergeCell ref="A1:E1"/>
    <mergeCell ref="A36:E36"/>
    <mergeCell ref="A37:E37"/>
    <mergeCell ref="A38:E38"/>
    <mergeCell ref="A39:E39"/>
  </mergeCells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2019-05-27T20:57:29Z</dcterms:modified>
</cp:coreProperties>
</file>