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Vera\"/>
    </mc:Choice>
  </mc:AlternateContent>
  <xr:revisionPtr revIDLastSave="0" documentId="10_ncr:8100000_{00754D9D-F2DC-43AE-ABEB-3DF47C9BAC72}" xr6:coauthVersionLast="34" xr6:coauthVersionMax="34" xr10:uidLastSave="{00000000-0000-0000-0000-000000000000}"/>
  <bookViews>
    <workbookView xWindow="0" yWindow="0" windowWidth="20490" windowHeight="7245" firstSheet="3" activeTab="7" xr2:uid="{00000000-000D-0000-FFFF-FFFF00000000}"/>
  </bookViews>
  <sheets>
    <sheet name="Címrend" sheetId="1" r:id="rId1"/>
    <sheet name="Bevétel 2018" sheetId="2" r:id="rId2"/>
    <sheet name="Kiadás 2018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  <sheet name="10. melléklet cofog" sheetId="10" r:id="rId10"/>
    <sheet name="Munka2" sheetId="11" r:id="rId11"/>
  </sheets>
  <definedNames>
    <definedName name="Print_Area_1">Címrend!$A$1:$L$23</definedName>
    <definedName name="Print_Area_2">'Bevétel 2018'!$A$1:$F$66</definedName>
    <definedName name="Print_Area_3">'Kiadás 2018'!$A$1:$E$81</definedName>
    <definedName name="Print_Area_4">felújítás!$A$1:$H$26</definedName>
    <definedName name="Print_Area_5">felhalmozás!$A$1:$H$37</definedName>
    <definedName name="Print_Area_7">'előir.- falhaszn. ütemterv'!$A$1:$O$24</definedName>
  </definedNames>
  <calcPr calcId="162913"/>
</workbook>
</file>

<file path=xl/calcChain.xml><?xml version="1.0" encoding="utf-8"?>
<calcChain xmlns="http://schemas.openxmlformats.org/spreadsheetml/2006/main">
  <c r="D35" i="8" l="1"/>
  <c r="D44" i="8"/>
  <c r="D43" i="8"/>
  <c r="D28" i="8"/>
  <c r="D22" i="8"/>
  <c r="D8" i="8"/>
  <c r="D7" i="8" s="1"/>
  <c r="D9" i="8"/>
  <c r="D10" i="8"/>
  <c r="K23" i="1"/>
  <c r="K44" i="1"/>
  <c r="E44" i="1"/>
  <c r="E23" i="1"/>
  <c r="I44" i="1"/>
  <c r="I43" i="1"/>
  <c r="G23" i="1"/>
  <c r="I23" i="1"/>
  <c r="G44" i="1"/>
  <c r="G43" i="1"/>
  <c r="D108" i="10"/>
  <c r="D117" i="10"/>
  <c r="D167" i="10"/>
  <c r="D304" i="10"/>
  <c r="D309" i="10"/>
  <c r="C309" i="10"/>
  <c r="C304" i="10"/>
  <c r="C310" i="10" s="1"/>
  <c r="D275" i="10"/>
  <c r="G37" i="2"/>
  <c r="O34" i="7"/>
  <c r="O31" i="7" s="1"/>
  <c r="O48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O40" i="7"/>
  <c r="O39" i="7"/>
  <c r="O36" i="7"/>
  <c r="N31" i="7"/>
  <c r="M31" i="7"/>
  <c r="L31" i="7"/>
  <c r="K31" i="7"/>
  <c r="J31" i="7"/>
  <c r="I31" i="7"/>
  <c r="H31" i="7"/>
  <c r="G31" i="7"/>
  <c r="F31" i="7"/>
  <c r="E31" i="7"/>
  <c r="D31" i="7"/>
  <c r="C31" i="7"/>
  <c r="I16" i="5"/>
  <c r="D208" i="10"/>
  <c r="F24" i="3"/>
  <c r="F20" i="3"/>
  <c r="D42" i="8" l="1"/>
  <c r="D310" i="10"/>
  <c r="D289" i="10"/>
  <c r="D290" i="10" s="1"/>
  <c r="D257" i="10"/>
  <c r="D263" i="10" s="1"/>
  <c r="D262" i="10"/>
  <c r="D236" i="10"/>
  <c r="D241" i="10"/>
  <c r="D222" i="10"/>
  <c r="D191" i="10"/>
  <c r="D176" i="10"/>
  <c r="D160" i="10"/>
  <c r="D129" i="10"/>
  <c r="D91" i="10"/>
  <c r="D97" i="10"/>
  <c r="D59" i="10"/>
  <c r="D68" i="10" s="1"/>
  <c r="D66" i="10"/>
  <c r="D33" i="10"/>
  <c r="D14" i="10"/>
  <c r="D25" i="10" s="1"/>
  <c r="D24" i="10"/>
  <c r="G9" i="8"/>
  <c r="G20" i="8"/>
  <c r="G44" i="8" s="1"/>
  <c r="G28" i="8"/>
  <c r="G33" i="8"/>
  <c r="G37" i="5"/>
  <c r="H37" i="5"/>
  <c r="I37" i="5"/>
  <c r="G35" i="4"/>
  <c r="H35" i="4"/>
  <c r="I35" i="4"/>
  <c r="G13" i="4"/>
  <c r="H13" i="4"/>
  <c r="I13" i="4"/>
  <c r="D72" i="3"/>
  <c r="E72" i="3"/>
  <c r="F72" i="3"/>
  <c r="D20" i="3"/>
  <c r="E20" i="3"/>
  <c r="D24" i="3"/>
  <c r="E24" i="3"/>
  <c r="F25" i="3"/>
  <c r="E25" i="3"/>
  <c r="D38" i="3"/>
  <c r="D45" i="3" s="1"/>
  <c r="E38" i="3"/>
  <c r="F38" i="3"/>
  <c r="F45" i="3" s="1"/>
  <c r="E45" i="3"/>
  <c r="D50" i="3"/>
  <c r="E50" i="3"/>
  <c r="F50" i="3"/>
  <c r="D54" i="3"/>
  <c r="E54" i="3"/>
  <c r="F54" i="3"/>
  <c r="D57" i="3"/>
  <c r="E57" i="3"/>
  <c r="F57" i="3"/>
  <c r="D60" i="3"/>
  <c r="E60" i="3"/>
  <c r="F60" i="3"/>
  <c r="E66" i="2"/>
  <c r="F66" i="2"/>
  <c r="E58" i="2"/>
  <c r="F58" i="2"/>
  <c r="G58" i="2"/>
  <c r="G9" i="2"/>
  <c r="G19" i="2"/>
  <c r="G24" i="2"/>
  <c r="G42" i="2"/>
  <c r="G50" i="2" s="1"/>
  <c r="G66" i="2" s="1"/>
  <c r="E9" i="2"/>
  <c r="F9" i="2"/>
  <c r="E19" i="2"/>
  <c r="F19" i="2"/>
  <c r="E24" i="2"/>
  <c r="E37" i="2" s="1"/>
  <c r="E42" i="2" s="1"/>
  <c r="E50" i="2" s="1"/>
  <c r="F24" i="2"/>
  <c r="F37" i="2"/>
  <c r="F42" i="2" s="1"/>
  <c r="F50" i="2" s="1"/>
  <c r="D177" i="10" l="1"/>
  <c r="D130" i="10"/>
  <c r="D98" i="10"/>
  <c r="D242" i="10"/>
  <c r="D25" i="3"/>
  <c r="E62" i="3"/>
  <c r="E81" i="3" s="1"/>
  <c r="D62" i="3"/>
  <c r="D81" i="3" s="1"/>
  <c r="F62" i="3"/>
  <c r="F81" i="3" s="1"/>
  <c r="G8" i="8"/>
  <c r="G37" i="8" s="1"/>
  <c r="G43" i="8"/>
  <c r="G42" i="8" s="1"/>
  <c r="F35" i="4"/>
  <c r="C289" i="10" l="1"/>
  <c r="C275" i="10"/>
  <c r="C290" i="10" s="1"/>
  <c r="C262" i="10"/>
  <c r="C257" i="10"/>
  <c r="C263" i="10" s="1"/>
  <c r="C241" i="10"/>
  <c r="C236" i="10"/>
  <c r="C242" i="10" s="1"/>
  <c r="C222" i="10"/>
  <c r="C191" i="10"/>
  <c r="C176" i="10"/>
  <c r="C167" i="10"/>
  <c r="C177" i="10" s="1"/>
  <c r="C160" i="10"/>
  <c r="C129" i="10"/>
  <c r="C117" i="10"/>
  <c r="C108" i="10"/>
  <c r="C97" i="10"/>
  <c r="C91" i="10"/>
  <c r="C66" i="10"/>
  <c r="C59" i="10"/>
  <c r="C33" i="10"/>
  <c r="C24" i="10"/>
  <c r="C14" i="10"/>
  <c r="J13" i="1"/>
  <c r="J8" i="1"/>
  <c r="C25" i="10" l="1"/>
  <c r="C130" i="10"/>
  <c r="C68" i="10"/>
  <c r="C98" i="10"/>
  <c r="C38" i="3"/>
  <c r="D9" i="2"/>
  <c r="C39" i="8"/>
  <c r="C35" i="8" s="1"/>
  <c r="F33" i="8"/>
  <c r="F31" i="8"/>
  <c r="C30" i="8"/>
  <c r="F28" i="8"/>
  <c r="C22" i="8"/>
  <c r="F20" i="8"/>
  <c r="F44" i="8" s="1"/>
  <c r="C10" i="8"/>
  <c r="C9" i="8" s="1"/>
  <c r="F9" i="8"/>
  <c r="O24" i="7"/>
  <c r="O18" i="7" s="1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2" i="7"/>
  <c r="O10" i="7"/>
  <c r="O7" i="7" s="1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37" i="5"/>
  <c r="F13" i="4"/>
  <c r="C72" i="3"/>
  <c r="C60" i="3"/>
  <c r="C57" i="3"/>
  <c r="C54" i="3"/>
  <c r="C50" i="3"/>
  <c r="C45" i="3"/>
  <c r="C24" i="3"/>
  <c r="C25" i="3" s="1"/>
  <c r="C20" i="3"/>
  <c r="D58" i="2"/>
  <c r="D24" i="2"/>
  <c r="D19" i="2"/>
  <c r="J43" i="1"/>
  <c r="J44" i="1" s="1"/>
  <c r="H43" i="1"/>
  <c r="H44" i="1" s="1"/>
  <c r="F43" i="1"/>
  <c r="F44" i="1" s="1"/>
  <c r="D43" i="1"/>
  <c r="D44" i="1" s="1"/>
  <c r="J23" i="1"/>
  <c r="H23" i="1"/>
  <c r="F23" i="1"/>
  <c r="D22" i="1"/>
  <c r="D23" i="1" s="1"/>
  <c r="C8" i="8" l="1"/>
  <c r="C7" i="8" s="1"/>
  <c r="C28" i="8" s="1"/>
  <c r="C43" i="8"/>
  <c r="F43" i="8"/>
  <c r="F42" i="8" s="1"/>
  <c r="F8" i="8"/>
  <c r="F37" i="8" s="1"/>
  <c r="C62" i="3"/>
  <c r="C81" i="3" s="1"/>
  <c r="D37" i="2"/>
  <c r="D42" i="2" s="1"/>
  <c r="D50" i="2" s="1"/>
  <c r="D66" i="2" s="1"/>
  <c r="C44" i="8"/>
  <c r="C42" i="8" l="1"/>
</calcChain>
</file>

<file path=xl/sharedStrings.xml><?xml version="1.0" encoding="utf-8"?>
<sst xmlns="http://schemas.openxmlformats.org/spreadsheetml/2006/main" count="1081" uniqueCount="471">
  <si>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</si>
  <si>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</si>
  <si>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</si>
  <si>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</si>
  <si>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</si>
  <si>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</si>
  <si>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</si>
  <si>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</si>
  <si>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</si>
  <si>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</si>
  <si>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Kisbárapáti Község Önkormányzata</t>
  </si>
  <si>
    <t>Kisbárapáti Napköziotthonos Óvoda</t>
  </si>
  <si>
    <t>Kisbárapáti Önkormányzati Konyha</t>
  </si>
  <si>
    <t>Önkormányzat és intézményei összesen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</si>
  <si>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</si>
  <si>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</si>
  <si>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</si>
  <si>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</si>
  <si>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</si>
  <si>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</si>
  <si>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</si>
  <si>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</si>
  <si>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</si>
  <si>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</si>
  <si>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</si>
  <si>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</si>
  <si>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</si>
  <si>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</si>
  <si>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</si>
  <si>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</si>
  <si>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</si>
  <si>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</si>
  <si>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</si>
  <si>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</si>
  <si>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</si>
  <si>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</si>
  <si>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</si>
  <si>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</si>
  <si>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</si>
  <si>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</si>
  <si>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</si>
  <si>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</si>
  <si>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</si>
  <si>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</si>
  <si>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</si>
  <si>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</si>
  <si>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</si>
  <si>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</si>
  <si>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</si>
  <si>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</si>
  <si>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</si>
  <si>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</si>
  <si>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</si>
  <si>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</si>
  <si>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</si>
  <si>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</si>
  <si>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</si>
  <si>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</si>
  <si>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Kisbárapáti község Önkormányzatának önállóan működő és gazdálkodó költségvetési szerve:</t>
  </si>
  <si>
    <t>-Kisbárapáti Napköziotthonos Óvoda</t>
  </si>
  <si>
    <t>-Kisbárapáti Önkormányzati Konyha</t>
  </si>
  <si>
    <t>Kisbárapáti Község Önormányzata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</si>
  <si>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</si>
  <si>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</si>
  <si>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</si>
  <si>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</si>
  <si>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</si>
  <si>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</si>
  <si>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</si>
  <si>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</si>
  <si>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</si>
  <si>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</si>
  <si>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</si>
  <si>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ebből: üdülőhelyi feladatok támogatása</t>
  </si>
  <si>
    <t>B 112 Települési önk. egyes köznevelési fel.tám.</t>
  </si>
  <si>
    <t>ebőől: óvodapedagógusok elismert létszám bértámogatás (2 fő)</t>
  </si>
  <si>
    <t>ebből : óvodapedagógusok nevelő munkáját közvetlenül segítők bértámogatása (1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</si>
  <si>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</si>
  <si>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</si>
  <si>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</si>
  <si>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</si>
  <si>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</si>
  <si>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ebből. Családsegítés támogatása</t>
  </si>
  <si>
    <t>17.</t>
  </si>
  <si>
    <t>ebből: gyermekjóléti szolgálat támogatása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</si>
  <si>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</si>
  <si>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</si>
  <si>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</si>
  <si>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</si>
  <si>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</si>
  <si>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</si>
  <si>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</si>
  <si>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</si>
  <si>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</si>
  <si>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finanszírozás szempontjából elismert dolgozók bértámogatása (1,1 Fő)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</si>
  <si>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</si>
  <si>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</si>
  <si>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</si>
  <si>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</si>
  <si>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</si>
  <si>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önkormányzatoktól(ügyeletre+hétvégi ügyeletre átvett)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</si>
  <si>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</si>
  <si>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</si>
  <si>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</si>
  <si>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</si>
  <si>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</si>
  <si>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</si>
  <si>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5 Felhalmozási célú bevételek (vagyonértékesítés,toronybérlet)</t>
  </si>
  <si>
    <t>B 6 Egyéb működési célú átvett pénzeszköz</t>
  </si>
  <si>
    <t>B 7 Felhalmozási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</si>
  <si>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</si>
  <si>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</si>
  <si>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</si>
  <si>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</si>
  <si>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</si>
  <si>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</si>
  <si>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</si>
  <si>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</si>
  <si>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</si>
  <si>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</si>
  <si>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</si>
  <si>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</si>
  <si>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</si>
  <si>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(Közfoglalkoztatotti illetmények 4 fő)</t>
  </si>
  <si>
    <t>K1107 Béren kívüli juttatások</t>
  </si>
  <si>
    <t>K1109 Közlekedési költségtérítés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</si>
  <si>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</si>
  <si>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</si>
  <si>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</si>
  <si>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</si>
  <si>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</si>
  <si>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</si>
  <si>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</si>
  <si>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</si>
  <si>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</si>
  <si>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</si>
  <si>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</si>
  <si>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 (közvilágítás)</t>
  </si>
  <si>
    <t>Közüzemi díjak egyéb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</si>
  <si>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</si>
  <si>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</si>
  <si>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</si>
  <si>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</si>
  <si>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</si>
  <si>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</si>
  <si>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</si>
  <si>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</si>
  <si>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</si>
  <si>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</si>
  <si>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</si>
  <si>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</si>
  <si>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</si>
  <si>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</si>
  <si>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K 43 Betegséggel kapcsolatos helyi ellátosok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</si>
  <si>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</si>
  <si>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</si>
  <si>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</si>
  <si>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</si>
  <si>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</si>
  <si>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</t>
  </si>
  <si>
    <t>33.</t>
  </si>
  <si>
    <t>K4 Ellátottak pénzbeli juttatásai</t>
  </si>
  <si>
    <t>34.</t>
  </si>
  <si>
    <t>35.</t>
  </si>
  <si>
    <t>K 511 Egyéb működési célú támogatás áht-n kívülre (Civil)</t>
  </si>
  <si>
    <t>K 551Általános tartalék</t>
  </si>
  <si>
    <t>36.</t>
  </si>
  <si>
    <t>K5 Egyéb működési célú kiadások</t>
  </si>
  <si>
    <t>37.</t>
  </si>
  <si>
    <t>K 62 Beszerzés, beruházás, létesítés(tárgyi eszközök védőnő, művház)</t>
  </si>
  <si>
    <t>38.</t>
  </si>
  <si>
    <t>K 67 Ber.célú előzetesen felszámított ált.forg. Adó</t>
  </si>
  <si>
    <t>39.</t>
  </si>
  <si>
    <t>40.</t>
  </si>
  <si>
    <t>41.</t>
  </si>
  <si>
    <t>K 74 Felújítási célú előzetesen felsz.ált.forg.adó</t>
  </si>
  <si>
    <t>42.</t>
  </si>
  <si>
    <t>43.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</si>
  <si>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</si>
  <si>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</si>
  <si>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</si>
  <si>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</si>
  <si>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</si>
  <si>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</si>
  <si>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</si>
  <si>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</si>
  <si>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</si>
  <si>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</si>
  <si>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</si>
  <si>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</si>
  <si>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</si>
  <si>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</si>
  <si>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Belterületi utak felújítása</t>
  </si>
  <si>
    <t>Külterületi utak felújítása</t>
  </si>
  <si>
    <t>Felújítás összesen</t>
  </si>
  <si>
    <t>Az önkormányzat és költségvetési szervei felhalmozási  előirányzatai célonként</t>
  </si>
  <si>
    <t>I. Kisbárapáti Község Önkormányzata</t>
  </si>
  <si>
    <t>Fejlesztési cél megnevezése</t>
  </si>
  <si>
    <t>Gépek, berendezések felszerelések</t>
  </si>
  <si>
    <t>Fejlesztési kiadások összesen:</t>
  </si>
  <si>
    <t>II. Kisbárapáti Napköziotthonos Óvoda</t>
  </si>
  <si>
    <t>III. Kisbárapáti Önkormányzati Konyha</t>
  </si>
  <si>
    <t>Gépek, berendezések felszerelések</t>
  </si>
  <si>
    <t>Kisbárapáti Község Önkormányzata és intézményei összesen</t>
  </si>
  <si>
    <t>Fejlesztési kiadások mindösszesen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</si>
  <si>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</si>
  <si>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</si>
  <si>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</si>
  <si>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</si>
  <si>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</si>
  <si>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</si>
  <si>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</si>
  <si>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</si>
  <si>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</si>
  <si>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</si>
  <si>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</si>
  <si>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</si>
  <si>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</si>
  <si>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</si>
  <si>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</si>
  <si>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</si>
  <si>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</si>
  <si>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</si>
  <si>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</si>
  <si>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</si>
  <si>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</si>
  <si>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</si>
  <si>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</si>
  <si>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</si>
  <si>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</si>
  <si>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</si>
  <si>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</si>
  <si>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</si>
  <si>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</si>
  <si>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</si>
  <si>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</si>
  <si>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</si>
  <si>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</si>
  <si>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</si>
  <si>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</si>
  <si>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</si>
  <si>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</si>
  <si>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</si>
  <si>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</si>
  <si>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</si>
  <si>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</si>
  <si>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</si>
  <si>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</si>
  <si>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</si>
  <si>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</si>
  <si>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</si>
  <si>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</si>
  <si>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</si>
  <si>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</si>
  <si>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</si>
  <si>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</si>
  <si>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ADÓSSÁGKOSZOLIDÁCIÓ visszafiz.</t>
  </si>
  <si>
    <t>Az önkormányzat és intézményei összevont költségvetési mérlege</t>
  </si>
  <si>
    <t>BEVÉTELEK                                                               ezer forint</t>
  </si>
  <si>
    <t>KIADÁSOK                                                            ezer forint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</si>
  <si>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</si>
  <si>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</si>
  <si>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</si>
  <si>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</si>
  <si>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</si>
  <si>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</si>
  <si>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</si>
  <si>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</si>
  <si>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</si>
  <si>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</si>
  <si>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</si>
  <si>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</si>
  <si>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</si>
  <si>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- ebből ügyeletre átvett pénzeszköz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</si>
  <si>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</si>
  <si>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</si>
  <si>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</si>
  <si>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</si>
  <si>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</si>
  <si>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</si>
  <si>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</si>
  <si>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</si>
  <si>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Felhalmozási célú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</si>
  <si>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</si>
  <si>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</si>
  <si>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</si>
  <si>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</si>
  <si>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</si>
  <si>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</si>
  <si>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</si>
  <si>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</si>
  <si>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</si>
  <si>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</si>
  <si>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</si>
  <si>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</si>
  <si>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</si>
  <si>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</si>
  <si>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</si>
  <si>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</si>
  <si>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</si>
  <si>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</si>
  <si>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</si>
  <si>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</si>
  <si>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</si>
  <si>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</si>
  <si>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</si>
  <si>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</si>
  <si>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</si>
  <si>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</si>
  <si>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</si>
  <si>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</si>
  <si>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</si>
  <si>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</si>
  <si>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</si>
  <si>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</si>
  <si>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</si>
  <si>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9. melléklet a …….../2017. (……...)  önkormányzati rendelethez</t>
  </si>
  <si>
    <t>A költségvetési szervek engedélyezett létszáma</t>
  </si>
  <si>
    <t>Állandó állományi létszám</t>
  </si>
  <si>
    <t>Közfoglalkoztatottak</t>
  </si>
  <si>
    <t>Választott tisztségviselők</t>
  </si>
  <si>
    <t>1 fő</t>
  </si>
  <si>
    <t>Közalkalmazotti állomány(óvodapedagógus)</t>
  </si>
  <si>
    <t>2 fő</t>
  </si>
  <si>
    <t>Közalkalmazotti állomány(dajka)</t>
  </si>
  <si>
    <t>1,5 fő</t>
  </si>
  <si>
    <t>3,5 fő</t>
  </si>
  <si>
    <t>Közalkalmazotti állomány(konyhavezető)</t>
  </si>
  <si>
    <t>Közalkalmazotti állomány(konyhai kisegítő)</t>
  </si>
  <si>
    <t>Közalkalmazotti állomány(élelmezésvezető)</t>
  </si>
  <si>
    <t>0,5 fő</t>
  </si>
  <si>
    <t>2,5 fő</t>
  </si>
  <si>
    <t>2. melléklet a …….../2018. (……...) önkormányzati rendelethez</t>
  </si>
  <si>
    <t>ebből: polgármesteri illetmény támogatása</t>
  </si>
  <si>
    <t>ebből: kiegészítő feladatok támogatása</t>
  </si>
  <si>
    <t>B 16 Egyéb műk. célú tám. áht-n belülről (OEP védőnő+ügyelet)</t>
  </si>
  <si>
    <t>K1101 Törvény szerinti illetmények (Állandó állományi létszám 2 fő)</t>
  </si>
  <si>
    <t>K 506 Egyéb működési célú támogatás áht-n belülre (Alapszolgáltató+ügyelet)</t>
  </si>
  <si>
    <t>K8 Felhalmozási célú kiadások</t>
  </si>
  <si>
    <t>4. melléklet a …….../2018. (……...)  önkormányzati rendelethez</t>
  </si>
  <si>
    <t>3. melléklet a …….../2018. (……...)  önkormányzati rendelethez</t>
  </si>
  <si>
    <t>5. melléklet a …….../2018. (……...)  önkormányzati rendelethez</t>
  </si>
  <si>
    <t>7. melléklet a …….../2018. (……...) önkormányzati rendelethez</t>
  </si>
  <si>
    <t>8. melléklet a …….../2018. (……...)  önkormányzati rendelethez</t>
  </si>
  <si>
    <t>Működési célú tartalék</t>
  </si>
  <si>
    <t>1. melléklet a ../2018. (..)  önkormányzati rendelethez</t>
  </si>
  <si>
    <t>6. melléklet a …….../2018. (……...)  önkormányzati rendelethez</t>
  </si>
  <si>
    <t>9. melléklet a …….../2018. (……...)  önkormányzati rendelethez</t>
  </si>
  <si>
    <t>11 fő</t>
  </si>
  <si>
    <t>14 fő</t>
  </si>
  <si>
    <t>Kisbárapáti védőnői szolgálat 2018. évi költségvetési tervezete</t>
  </si>
  <si>
    <t>Eredeti előirányzat (Ft)</t>
  </si>
  <si>
    <t>Bevételek</t>
  </si>
  <si>
    <t>OEP finanszirozás</t>
  </si>
  <si>
    <t>Önkormányzati hozzájárulás</t>
  </si>
  <si>
    <t xml:space="preserve">Bevételek összesen </t>
  </si>
  <si>
    <t>Kiadások</t>
  </si>
  <si>
    <t>Besorolási bérek</t>
  </si>
  <si>
    <t>Járulék</t>
  </si>
  <si>
    <t>Közlekedési ktg. Térítés</t>
  </si>
  <si>
    <t>I.</t>
  </si>
  <si>
    <t>Személyi juttatás összesen</t>
  </si>
  <si>
    <t>Üzemeltetetési anyagok beszerzése</t>
  </si>
  <si>
    <t>Kommunikáció</t>
  </si>
  <si>
    <t>Telefondíj</t>
  </si>
  <si>
    <t>Közüzemi díjak</t>
  </si>
  <si>
    <t>Kiküldetés</t>
  </si>
  <si>
    <t>Irodaszer</t>
  </si>
  <si>
    <t>Kisértékű tárgyi eszköz</t>
  </si>
  <si>
    <t>II.</t>
  </si>
  <si>
    <t>Dologi kiadás összesen</t>
  </si>
  <si>
    <t>III.</t>
  </si>
  <si>
    <t>Kiadások összesen</t>
  </si>
  <si>
    <t>Háziorvosi Ügyeleti szolgálat 2018. évi tervezése</t>
  </si>
  <si>
    <t>OEP finanszírozás</t>
  </si>
  <si>
    <t>Társult Önkormányzatok hozzájárulása</t>
  </si>
  <si>
    <t>Saját hozzájárulás az ügyelethez</t>
  </si>
  <si>
    <t>Bevételek összesen</t>
  </si>
  <si>
    <t>Egyéb szolgáltatás (otvosok)</t>
  </si>
  <si>
    <t>Dologi kiadások</t>
  </si>
  <si>
    <t xml:space="preserve">                                                             10. melléklet a ………./2018.(II.13.) önkormányzati rendelethez</t>
  </si>
  <si>
    <t>Kisbárapáti közművelődés 2018. évi költségvetési tervezete</t>
  </si>
  <si>
    <t>Besorolási bérek**</t>
  </si>
  <si>
    <t>Egyéb*</t>
  </si>
  <si>
    <t>Internet</t>
  </si>
  <si>
    <t xml:space="preserve">Kisértékű tárgyi eszköz </t>
  </si>
  <si>
    <t>Kisbárapáti közvilágítás 2018. évi költségvetési tervezete</t>
  </si>
  <si>
    <t>Közüzemi díj</t>
  </si>
  <si>
    <t>Egyéb szolg.</t>
  </si>
  <si>
    <t>Kisbárapáti köztemető 2018. évi költségvetési tervezete</t>
  </si>
  <si>
    <t>Bevételek összesen (1+2+3)</t>
  </si>
  <si>
    <t>Besorolási bérek*</t>
  </si>
  <si>
    <t>Béren kívüli juttatás</t>
  </si>
  <si>
    <t>Bérek kívüli juttatás járuléka</t>
  </si>
  <si>
    <t>Üzemeltetési anyagok kerítéshez (oszlopok, drót)</t>
  </si>
  <si>
    <t>Üzemanyag</t>
  </si>
  <si>
    <t>Egyéb szolgáltatások (gépi földmunka)</t>
  </si>
  <si>
    <t>Kisbárapáti Napköziotthonos Óvoda 2018. évi költségvetési tervezete</t>
  </si>
  <si>
    <t>Állami támogatás</t>
  </si>
  <si>
    <t xml:space="preserve">Irányító szervi támogatás </t>
  </si>
  <si>
    <t>Pénzmaradvány igénybevétel*</t>
  </si>
  <si>
    <t>Bér utáni járulék</t>
  </si>
  <si>
    <t>Béren kívüli juttatás (2fő 4000Ft/hó)</t>
  </si>
  <si>
    <t>Béren kívüli juttatás utáni járulék</t>
  </si>
  <si>
    <t>Szakmai anyag</t>
  </si>
  <si>
    <t>Munkaruha (10000/fő)</t>
  </si>
  <si>
    <t>Szolgáltatási kiadás</t>
  </si>
  <si>
    <t xml:space="preserve">Bankköltséget tartalmazó </t>
  </si>
  <si>
    <t>Karbantartás</t>
  </si>
  <si>
    <t>Kis értékű tárgyi eszköz (nyomtató)</t>
  </si>
  <si>
    <t>Kisbárapáti Önkormányzati Konyha 2017. évi költségvetési tervezete</t>
  </si>
  <si>
    <t>Bértámogatás</t>
  </si>
  <si>
    <t>Üzemeltetési támogatás</t>
  </si>
  <si>
    <t>Szünidei gyermekétkeztetés</t>
  </si>
  <si>
    <t>Étkezési térítési díj bevételek*</t>
  </si>
  <si>
    <t>Pénzmaradvány igénybevétel v. fenntartói támogatás</t>
  </si>
  <si>
    <t>Élelmiszer</t>
  </si>
  <si>
    <t>Üzemeltetési anyagok (tisztítószerek)</t>
  </si>
  <si>
    <t>Munkaruha (3fő/20000)</t>
  </si>
  <si>
    <t>Továbbképzés</t>
  </si>
  <si>
    <t>Egyéb szolgáltatás (bankköltség)</t>
  </si>
  <si>
    <t>Kisbárapáti szociális támogatások  2018. évi költségvetési tervezete</t>
  </si>
  <si>
    <t>Helyi megállapítási közgyógy. (5000FT/fő/hó</t>
  </si>
  <si>
    <t>Települési támogatás</t>
  </si>
  <si>
    <t>Temetési segély (8 alk.)</t>
  </si>
  <si>
    <t>Köztemetés</t>
  </si>
  <si>
    <t>Saját hatáskör</t>
  </si>
  <si>
    <t>Kisbárapáti civil szervezés  2018. évi költségvetési tervezete</t>
  </si>
  <si>
    <t>Bursa Hungarica</t>
  </si>
  <si>
    <t>Nyugdíjas klubok</t>
  </si>
  <si>
    <t>Egyesület</t>
  </si>
  <si>
    <t>Sport</t>
  </si>
  <si>
    <t>Kisbárapáti közutak 2018. évi költségvetési tervezete</t>
  </si>
  <si>
    <t>Üzemeltetés</t>
  </si>
  <si>
    <t>Kisbárapáti Zöldterület  2018. évi költségvetési tervezete</t>
  </si>
  <si>
    <t>Béren ívüli juttatás járulék</t>
  </si>
  <si>
    <t>Munkaruha</t>
  </si>
  <si>
    <t>Üzemeltetési anyag</t>
  </si>
  <si>
    <t>Kisbárapáti Községgazdálkodás  2018. évi költségvetési tervezete</t>
  </si>
  <si>
    <t>Egyéb szolgáltatási</t>
  </si>
  <si>
    <t>PM tiszteletdíj</t>
  </si>
  <si>
    <t>PM költségtérítés</t>
  </si>
  <si>
    <t>Megbízási díj*</t>
  </si>
  <si>
    <t>Üzemeltetési</t>
  </si>
  <si>
    <t>Közüzemi-víz</t>
  </si>
  <si>
    <t>Közüzemi- villany</t>
  </si>
  <si>
    <t>Közüzemi- gáz</t>
  </si>
  <si>
    <t>Telefon, internet</t>
  </si>
  <si>
    <t>Szolgáltatás-posta</t>
  </si>
  <si>
    <t>Szolgáltatás- biztosítás</t>
  </si>
  <si>
    <t>Szolgáltatás- egyéb</t>
  </si>
  <si>
    <t>Áfa</t>
  </si>
  <si>
    <t>Bankköltség</t>
  </si>
  <si>
    <t>Egyéb dologi</t>
  </si>
  <si>
    <t>Kisbárapáti Igazgatás  2018. évi költségvetési tervezete</t>
  </si>
  <si>
    <t>Módosított</t>
  </si>
  <si>
    <t>K11013 Foglalkoztatottak egyéb személyi juttatásai</t>
  </si>
  <si>
    <t>K123 Egyéb külső személyi juttatás</t>
  </si>
  <si>
    <t>Egyéb ÁHT-n kívüli támogatás</t>
  </si>
  <si>
    <t>K 71 Ingatlanok felújítása (járda, utak, kultúrház felújítás)</t>
  </si>
  <si>
    <t>Épületek felújítása (kultúrház felújítás)</t>
  </si>
  <si>
    <t>Épületek felújítása(kultúrház felújítás)</t>
  </si>
  <si>
    <r>
      <t xml:space="preserve"> Módosított 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</si>
  <si>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Felújítások összesen</t>
  </si>
  <si>
    <t>IV.</t>
  </si>
  <si>
    <t>Egyéb ülső személyi juttatás</t>
  </si>
  <si>
    <t>Kisbárapáti Közfoglalkoztatási Program 2018.</t>
  </si>
  <si>
    <t>Foglalkoztatottak egyéb személyi juttatásai</t>
  </si>
  <si>
    <t>Egyéb működési bevétel</t>
  </si>
  <si>
    <t>Foglalkoztatottak személyi juttatásai</t>
  </si>
  <si>
    <t>ebből közfoglalkoztatásra átvett pénzeszköz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</si>
</sst>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yyyy\-mm\-dd"/>
    <numFmt numFmtId="165" formatCode="_-* #,##0.00\ _H_U_F_-;\-* #,##0.00\ _H_U_F_-;_-* &quot;-&quot;??\ _H_U_F_-;_-@_-"/>
    <numFmt numFmtId="166" formatCode="_-* #,##0\ _H_U_F_-;\-* #,##0\ _H_U_F_-;_-* &quot;-&quot;??\ _H_U_F_-;_-@_-"/>
    <numFmt numFmtId="168" formatCode="_-* #,##0\ _F_t_-;\-* #,##0\ _F_t_-;_-* &quot;-&quot;??\ _F_t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name val="Verdana"/>
      <family val="2"/>
      <charset val="238"/>
    </font>
    <font>
      <i/>
      <sz val="8"/>
      <color rgb="FF000000"/>
      <name val="Verdana"/>
      <family val="2"/>
      <charset val="238"/>
    </font>
    <font>
      <i/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40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3" fontId="4" fillId="0" borderId="7" xfId="0" applyNumberFormat="1" applyFont="1" applyBorder="1"/>
    <xf numFmtId="3" fontId="7" fillId="0" borderId="0" xfId="0" applyNumberFormat="1" applyFont="1" applyBorder="1"/>
    <xf numFmtId="0" fontId="2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5" fillId="0" borderId="10" xfId="0" applyFont="1" applyBorder="1"/>
    <xf numFmtId="3" fontId="3" fillId="0" borderId="4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/>
    <xf numFmtId="3" fontId="5" fillId="0" borderId="4" xfId="0" applyNumberFormat="1" applyFont="1" applyBorder="1"/>
    <xf numFmtId="0" fontId="11" fillId="0" borderId="4" xfId="0" applyFont="1" applyBorder="1"/>
    <xf numFmtId="0" fontId="12" fillId="0" borderId="4" xfId="0" applyFont="1" applyBorder="1"/>
    <xf numFmtId="0" fontId="13" fillId="0" borderId="4" xfId="0" applyFont="1" applyBorder="1"/>
    <xf numFmtId="3" fontId="12" fillId="0" borderId="4" xfId="0" applyNumberFormat="1" applyFont="1" applyBorder="1"/>
    <xf numFmtId="49" fontId="8" fillId="0" borderId="4" xfId="0" applyNumberFormat="1" applyFont="1" applyBorder="1"/>
    <xf numFmtId="3" fontId="8" fillId="0" borderId="4" xfId="0" applyNumberFormat="1" applyFont="1" applyBorder="1"/>
    <xf numFmtId="0" fontId="3" fillId="0" borderId="6" xfId="0" applyFont="1" applyBorder="1" applyAlignment="1">
      <alignment horizontal="center" vertical="center"/>
    </xf>
    <xf numFmtId="49" fontId="8" fillId="0" borderId="7" xfId="0" applyNumberFormat="1" applyFont="1" applyBorder="1"/>
    <xf numFmtId="0" fontId="8" fillId="0" borderId="7" xfId="0" applyFont="1" applyBorder="1"/>
    <xf numFmtId="3" fontId="5" fillId="0" borderId="7" xfId="0" applyNumberFormat="1" applyFont="1" applyBorder="1"/>
    <xf numFmtId="0" fontId="3" fillId="0" borderId="13" xfId="0" applyFont="1" applyBorder="1"/>
    <xf numFmtId="49" fontId="8" fillId="0" borderId="13" xfId="0" applyNumberFormat="1" applyFont="1" applyBorder="1"/>
    <xf numFmtId="0" fontId="8" fillId="0" borderId="13" xfId="0" applyFont="1" applyBorder="1" applyAlignment="1">
      <alignment horizontal="right"/>
    </xf>
    <xf numFmtId="0" fontId="2" fillId="0" borderId="13" xfId="0" applyFont="1" applyBorder="1"/>
    <xf numFmtId="0" fontId="3" fillId="0" borderId="0" xfId="0" applyFont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/>
    <xf numFmtId="49" fontId="8" fillId="0" borderId="2" xfId="0" applyNumberFormat="1" applyFont="1" applyBorder="1"/>
    <xf numFmtId="0" fontId="8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3" fontId="8" fillId="0" borderId="7" xfId="0" applyNumberFormat="1" applyFont="1" applyBorder="1"/>
    <xf numFmtId="0" fontId="8" fillId="0" borderId="0" xfId="0" applyFont="1" applyBorder="1"/>
    <xf numFmtId="3" fontId="3" fillId="0" borderId="0" xfId="0" applyNumberFormat="1" applyFont="1"/>
    <xf numFmtId="3" fontId="2" fillId="0" borderId="0" xfId="0" applyNumberFormat="1" applyFont="1"/>
    <xf numFmtId="3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3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7" fillId="0" borderId="0" xfId="0" applyFont="1"/>
    <xf numFmtId="0" fontId="15" fillId="0" borderId="1" xfId="0" applyFont="1" applyBorder="1"/>
    <xf numFmtId="49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49" fontId="14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6" fillId="0" borderId="4" xfId="0" applyFont="1" applyBorder="1"/>
    <xf numFmtId="3" fontId="16" fillId="0" borderId="4" xfId="0" applyNumberFormat="1" applyFont="1" applyBorder="1"/>
    <xf numFmtId="0" fontId="15" fillId="0" borderId="4" xfId="0" applyFont="1" applyBorder="1"/>
    <xf numFmtId="3" fontId="15" fillId="0" borderId="4" xfId="0" applyNumberFormat="1" applyFont="1" applyBorder="1"/>
    <xf numFmtId="0" fontId="14" fillId="0" borderId="4" xfId="0" applyFont="1" applyBorder="1"/>
    <xf numFmtId="3" fontId="14" fillId="0" borderId="4" xfId="0" applyNumberFormat="1" applyFont="1" applyBorder="1"/>
    <xf numFmtId="164" fontId="15" fillId="0" borderId="3" xfId="0" applyNumberFormat="1" applyFont="1" applyBorder="1" applyAlignment="1">
      <alignment horizontal="center" vertical="center"/>
    </xf>
    <xf numFmtId="0" fontId="18" fillId="0" borderId="4" xfId="0" applyFont="1" applyBorder="1"/>
    <xf numFmtId="3" fontId="18" fillId="0" borderId="4" xfId="0" applyNumberFormat="1" applyFont="1" applyBorder="1"/>
    <xf numFmtId="49" fontId="15" fillId="0" borderId="4" xfId="0" applyNumberFormat="1" applyFont="1" applyBorder="1"/>
    <xf numFmtId="49" fontId="19" fillId="0" borderId="4" xfId="0" applyNumberFormat="1" applyFont="1" applyBorder="1"/>
    <xf numFmtId="3" fontId="19" fillId="0" borderId="4" xfId="0" applyNumberFormat="1" applyFont="1" applyBorder="1"/>
    <xf numFmtId="0" fontId="19" fillId="0" borderId="4" xfId="0" applyFont="1" applyBorder="1"/>
    <xf numFmtId="0" fontId="14" fillId="0" borderId="14" xfId="0" applyFont="1" applyBorder="1"/>
    <xf numFmtId="3" fontId="14" fillId="0" borderId="14" xfId="0" applyNumberFormat="1" applyFont="1" applyBorder="1"/>
    <xf numFmtId="0" fontId="14" fillId="0" borderId="7" xfId="0" applyFont="1" applyBorder="1"/>
    <xf numFmtId="3" fontId="14" fillId="0" borderId="7" xfId="0" applyNumberFormat="1" applyFont="1" applyBorder="1"/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/>
    <xf numFmtId="3" fontId="14" fillId="0" borderId="0" xfId="0" applyNumberFormat="1" applyFont="1" applyBorder="1"/>
    <xf numFmtId="0" fontId="17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49" fontId="14" fillId="0" borderId="7" xfId="0" applyNumberFormat="1" applyFont="1" applyBorder="1"/>
    <xf numFmtId="0" fontId="15" fillId="0" borderId="0" xfId="0" applyFont="1" applyBorder="1" applyAlignment="1">
      <alignment horizontal="center"/>
    </xf>
    <xf numFmtId="49" fontId="14" fillId="0" borderId="0" xfId="0" applyNumberFormat="1" applyFont="1" applyBorder="1"/>
    <xf numFmtId="0" fontId="15" fillId="0" borderId="1" xfId="0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0" fontId="17" fillId="0" borderId="4" xfId="0" applyFont="1" applyBorder="1"/>
    <xf numFmtId="1" fontId="15" fillId="0" borderId="4" xfId="0" applyNumberFormat="1" applyFont="1" applyBorder="1" applyAlignment="1">
      <alignment horizontal="center"/>
    </xf>
    <xf numFmtId="1" fontId="15" fillId="0" borderId="4" xfId="0" applyNumberFormat="1" applyFont="1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0" fontId="2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/>
    <xf numFmtId="0" fontId="2" fillId="0" borderId="0" xfId="0" applyFont="1" applyBorder="1"/>
    <xf numFmtId="0" fontId="5" fillId="0" borderId="23" xfId="0" applyFont="1" applyBorder="1" applyAlignment="1"/>
    <xf numFmtId="0" fontId="5" fillId="0" borderId="24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3" fontId="5" fillId="0" borderId="3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5" fillId="0" borderId="25" xfId="0" applyFont="1" applyBorder="1"/>
    <xf numFmtId="0" fontId="5" fillId="0" borderId="23" xfId="0" applyFont="1" applyBorder="1" applyAlignment="1">
      <alignment horizontal="center" vertical="center"/>
    </xf>
    <xf numFmtId="0" fontId="5" fillId="0" borderId="31" xfId="0" applyFont="1" applyBorder="1"/>
    <xf numFmtId="0" fontId="5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/>
    <xf numFmtId="0" fontId="5" fillId="0" borderId="6" xfId="0" applyFont="1" applyBorder="1" applyAlignment="1">
      <alignment horizontal="center"/>
    </xf>
    <xf numFmtId="0" fontId="5" fillId="0" borderId="32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4" xfId="0" applyFont="1" applyBorder="1"/>
    <xf numFmtId="3" fontId="6" fillId="0" borderId="4" xfId="0" applyNumberFormat="1" applyFont="1" applyBorder="1"/>
    <xf numFmtId="3" fontId="6" fillId="0" borderId="11" xfId="0" applyNumberFormat="1" applyFont="1" applyBorder="1"/>
    <xf numFmtId="0" fontId="6" fillId="0" borderId="4" xfId="0" applyFont="1" applyBorder="1" applyAlignment="1">
      <alignment wrapText="1"/>
    </xf>
    <xf numFmtId="0" fontId="7" fillId="0" borderId="7" xfId="0" applyFont="1" applyBorder="1"/>
    <xf numFmtId="3" fontId="7" fillId="0" borderId="7" xfId="0" applyNumberFormat="1" applyFont="1" applyBorder="1"/>
    <xf numFmtId="3" fontId="7" fillId="0" borderId="22" xfId="0" applyNumberFormat="1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2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 shrinkToFit="1"/>
    </xf>
    <xf numFmtId="0" fontId="21" fillId="0" borderId="1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3" fontId="21" fillId="0" borderId="4" xfId="0" applyNumberFormat="1" applyFont="1" applyBorder="1" applyAlignment="1">
      <alignment horizontal="right"/>
    </xf>
    <xf numFmtId="3" fontId="21" fillId="0" borderId="11" xfId="0" applyNumberFormat="1" applyFont="1" applyBorder="1" applyAlignment="1">
      <alignment horizontal="right"/>
    </xf>
    <xf numFmtId="0" fontId="20" fillId="0" borderId="4" xfId="0" applyFont="1" applyBorder="1" applyAlignment="1">
      <alignment horizontal="left" vertical="center" wrapText="1"/>
    </xf>
    <xf numFmtId="3" fontId="20" fillId="0" borderId="4" xfId="0" applyNumberFormat="1" applyFont="1" applyBorder="1"/>
    <xf numFmtId="3" fontId="20" fillId="0" borderId="11" xfId="0" applyNumberFormat="1" applyFont="1" applyBorder="1"/>
    <xf numFmtId="0" fontId="20" fillId="0" borderId="4" xfId="0" applyFont="1" applyBorder="1" applyAlignment="1">
      <alignment horizontal="left" vertical="center"/>
    </xf>
    <xf numFmtId="0" fontId="20" fillId="0" borderId="4" xfId="0" applyFont="1" applyBorder="1"/>
    <xf numFmtId="0" fontId="20" fillId="0" borderId="11" xfId="0" applyFont="1" applyBorder="1"/>
    <xf numFmtId="0" fontId="20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 wrapText="1"/>
    </xf>
    <xf numFmtId="0" fontId="20" fillId="0" borderId="27" xfId="0" applyFont="1" applyBorder="1" applyAlignment="1">
      <alignment horizontal="center"/>
    </xf>
    <xf numFmtId="0" fontId="20" fillId="0" borderId="14" xfId="0" applyFont="1" applyBorder="1" applyAlignment="1">
      <alignment horizontal="left" wrapText="1"/>
    </xf>
    <xf numFmtId="3" fontId="20" fillId="0" borderId="14" xfId="0" applyNumberFormat="1" applyFont="1" applyBorder="1"/>
    <xf numFmtId="3" fontId="20" fillId="0" borderId="35" xfId="0" applyNumberFormat="1" applyFont="1" applyBorder="1"/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left" wrapText="1"/>
    </xf>
    <xf numFmtId="3" fontId="20" fillId="0" borderId="7" xfId="0" applyNumberFormat="1" applyFont="1" applyBorder="1"/>
    <xf numFmtId="3" fontId="20" fillId="0" borderId="22" xfId="0" applyNumberFormat="1" applyFont="1" applyBorder="1"/>
    <xf numFmtId="0" fontId="4" fillId="0" borderId="11" xfId="0" applyFont="1" applyBorder="1"/>
    <xf numFmtId="3" fontId="8" fillId="0" borderId="11" xfId="0" applyNumberFormat="1" applyFont="1" applyBorder="1"/>
    <xf numFmtId="3" fontId="12" fillId="0" borderId="11" xfId="0" applyNumberFormat="1" applyFont="1" applyBorder="1"/>
    <xf numFmtId="0" fontId="23" fillId="0" borderId="4" xfId="0" applyFont="1" applyBorder="1"/>
    <xf numFmtId="3" fontId="23" fillId="0" borderId="4" xfId="0" applyNumberFormat="1" applyFont="1" applyBorder="1"/>
    <xf numFmtId="0" fontId="12" fillId="0" borderId="11" xfId="0" applyFont="1" applyBorder="1"/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/>
    <xf numFmtId="3" fontId="8" fillId="0" borderId="11" xfId="0" applyNumberFormat="1" applyFont="1" applyBorder="1" applyAlignment="1">
      <alignment vertical="center"/>
    </xf>
    <xf numFmtId="0" fontId="3" fillId="0" borderId="4" xfId="0" applyFont="1" applyBorder="1" applyAlignment="1"/>
    <xf numFmtId="0" fontId="8" fillId="0" borderId="11" xfId="0" applyFont="1" applyBorder="1"/>
    <xf numFmtId="3" fontId="4" fillId="0" borderId="11" xfId="0" applyNumberFormat="1" applyFont="1" applyBorder="1"/>
    <xf numFmtId="3" fontId="3" fillId="0" borderId="11" xfId="0" applyNumberFormat="1" applyFont="1" applyBorder="1"/>
    <xf numFmtId="0" fontId="4" fillId="0" borderId="4" xfId="0" applyFont="1" applyBorder="1" applyAlignment="1">
      <alignment vertical="top"/>
    </xf>
    <xf numFmtId="0" fontId="3" fillId="0" borderId="11" xfId="0" applyFont="1" applyBorder="1"/>
    <xf numFmtId="0" fontId="12" fillId="0" borderId="7" xfId="0" applyFont="1" applyBorder="1"/>
    <xf numFmtId="3" fontId="12" fillId="0" borderId="7" xfId="0" applyNumberFormat="1" applyFont="1" applyBorder="1"/>
    <xf numFmtId="0" fontId="3" fillId="0" borderId="7" xfId="0" applyFont="1" applyBorder="1"/>
    <xf numFmtId="3" fontId="12" fillId="0" borderId="22" xfId="0" applyNumberFormat="1" applyFont="1" applyBorder="1"/>
    <xf numFmtId="0" fontId="2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3" fillId="0" borderId="5" xfId="0" applyFont="1" applyBorder="1"/>
    <xf numFmtId="0" fontId="0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/>
    <xf numFmtId="0" fontId="24" fillId="0" borderId="5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24" fillId="0" borderId="0" xfId="0" applyFont="1"/>
    <xf numFmtId="3" fontId="3" fillId="0" borderId="0" xfId="0" applyNumberFormat="1" applyFont="1" applyBorder="1"/>
    <xf numFmtId="0" fontId="24" fillId="0" borderId="5" xfId="0" applyFont="1" applyBorder="1"/>
    <xf numFmtId="0" fontId="4" fillId="0" borderId="0" xfId="0" applyFont="1"/>
    <xf numFmtId="0" fontId="3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vertical="center"/>
    </xf>
    <xf numFmtId="3" fontId="3" fillId="0" borderId="37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5" xfId="0" applyBorder="1" applyAlignment="1">
      <alignment horizontal="right"/>
    </xf>
    <xf numFmtId="0" fontId="0" fillId="0" borderId="0" xfId="0" applyFont="1"/>
    <xf numFmtId="0" fontId="26" fillId="0" borderId="0" xfId="0" applyFont="1"/>
    <xf numFmtId="166" fontId="26" fillId="0" borderId="40" xfId="1" applyNumberFormat="1" applyFont="1" applyBorder="1"/>
    <xf numFmtId="0" fontId="0" fillId="0" borderId="41" xfId="0" applyFont="1" applyBorder="1"/>
    <xf numFmtId="0" fontId="26" fillId="0" borderId="41" xfId="0" applyFont="1" applyBorder="1"/>
    <xf numFmtId="0" fontId="0" fillId="0" borderId="42" xfId="0" applyFont="1" applyBorder="1"/>
    <xf numFmtId="0" fontId="26" fillId="0" borderId="0" xfId="0" applyFont="1" applyBorder="1"/>
    <xf numFmtId="166" fontId="26" fillId="0" borderId="43" xfId="1" applyNumberFormat="1" applyFont="1" applyBorder="1"/>
    <xf numFmtId="0" fontId="26" fillId="0" borderId="44" xfId="0" applyFont="1" applyBorder="1" applyAlignment="1">
      <alignment horizontal="right" vertical="center"/>
    </xf>
    <xf numFmtId="0" fontId="0" fillId="0" borderId="45" xfId="0" applyFont="1" applyBorder="1"/>
    <xf numFmtId="166" fontId="1" fillId="0" borderId="46" xfId="1" applyNumberFormat="1" applyFont="1" applyBorder="1"/>
    <xf numFmtId="0" fontId="26" fillId="0" borderId="47" xfId="0" applyFont="1" applyBorder="1" applyAlignment="1">
      <alignment horizontal="right" vertical="center"/>
    </xf>
    <xf numFmtId="0" fontId="0" fillId="0" borderId="48" xfId="0" applyFont="1" applyBorder="1"/>
    <xf numFmtId="166" fontId="1" fillId="0" borderId="49" xfId="1" applyNumberFormat="1" applyFont="1" applyBorder="1"/>
    <xf numFmtId="0" fontId="26" fillId="0" borderId="50" xfId="0" applyFont="1" applyBorder="1" applyAlignment="1">
      <alignment horizontal="right" vertical="center"/>
    </xf>
    <xf numFmtId="0" fontId="0" fillId="0" borderId="51" xfId="0" applyFont="1" applyBorder="1"/>
    <xf numFmtId="166" fontId="1" fillId="0" borderId="52" xfId="1" applyNumberFormat="1" applyFont="1" applyBorder="1"/>
    <xf numFmtId="0" fontId="26" fillId="0" borderId="38" xfId="0" applyFont="1" applyBorder="1" applyAlignment="1">
      <alignment horizontal="right" vertical="center"/>
    </xf>
    <xf numFmtId="0" fontId="26" fillId="0" borderId="53" xfId="0" applyFont="1" applyBorder="1" applyAlignment="1">
      <alignment horizontal="right" vertical="center"/>
    </xf>
    <xf numFmtId="0" fontId="0" fillId="0" borderId="54" xfId="0" applyFont="1" applyBorder="1"/>
    <xf numFmtId="166" fontId="1" fillId="0" borderId="55" xfId="1" applyNumberFormat="1" applyFont="1" applyBorder="1"/>
    <xf numFmtId="0" fontId="0" fillId="0" borderId="54" xfId="0" applyBorder="1"/>
    <xf numFmtId="0" fontId="26" fillId="0" borderId="0" xfId="0" applyFont="1" applyAlignment="1">
      <alignment horizontal="center" vertical="center"/>
    </xf>
    <xf numFmtId="0" fontId="27" fillId="0" borderId="0" xfId="0" applyFont="1" applyBorder="1"/>
    <xf numFmtId="0" fontId="28" fillId="0" borderId="0" xfId="0" applyFont="1" applyBorder="1"/>
    <xf numFmtId="0" fontId="28" fillId="0" borderId="38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166" fontId="28" fillId="0" borderId="40" xfId="1" applyNumberFormat="1" applyFont="1" applyBorder="1"/>
    <xf numFmtId="0" fontId="27" fillId="0" borderId="41" xfId="0" applyFont="1" applyBorder="1"/>
    <xf numFmtId="0" fontId="28" fillId="0" borderId="41" xfId="0" applyFont="1" applyBorder="1"/>
    <xf numFmtId="0" fontId="27" fillId="0" borderId="42" xfId="0" applyFont="1" applyBorder="1"/>
    <xf numFmtId="166" fontId="28" fillId="0" borderId="43" xfId="1" applyNumberFormat="1" applyFont="1" applyBorder="1"/>
    <xf numFmtId="0" fontId="28" fillId="0" borderId="44" xfId="0" applyFont="1" applyBorder="1" applyAlignment="1">
      <alignment horizontal="right" vertical="center"/>
    </xf>
    <xf numFmtId="0" fontId="27" fillId="0" borderId="45" xfId="0" applyFont="1" applyBorder="1"/>
    <xf numFmtId="166" fontId="27" fillId="0" borderId="46" xfId="1" applyNumberFormat="1" applyFont="1" applyBorder="1"/>
    <xf numFmtId="0" fontId="28" fillId="0" borderId="47" xfId="0" applyFont="1" applyBorder="1" applyAlignment="1">
      <alignment horizontal="right" vertical="center"/>
    </xf>
    <xf numFmtId="0" fontId="27" fillId="0" borderId="48" xfId="0" applyFont="1" applyBorder="1"/>
    <xf numFmtId="166" fontId="27" fillId="0" borderId="49" xfId="1" applyNumberFormat="1" applyFont="1" applyBorder="1"/>
    <xf numFmtId="0" fontId="28" fillId="0" borderId="50" xfId="0" applyFont="1" applyBorder="1" applyAlignment="1">
      <alignment horizontal="right" vertical="center"/>
    </xf>
    <xf numFmtId="0" fontId="27" fillId="0" borderId="51" xfId="0" applyFont="1" applyBorder="1"/>
    <xf numFmtId="166" fontId="27" fillId="0" borderId="52" xfId="1" applyNumberFormat="1" applyFont="1" applyBorder="1"/>
    <xf numFmtId="0" fontId="28" fillId="0" borderId="38" xfId="0" applyFont="1" applyBorder="1" applyAlignment="1">
      <alignment horizontal="right" vertical="center"/>
    </xf>
    <xf numFmtId="0" fontId="28" fillId="0" borderId="53" xfId="0" applyFont="1" applyBorder="1" applyAlignment="1">
      <alignment horizontal="right" vertical="center"/>
    </xf>
    <xf numFmtId="0" fontId="27" fillId="0" borderId="54" xfId="0" applyFont="1" applyBorder="1"/>
    <xf numFmtId="166" fontId="27" fillId="0" borderId="55" xfId="1" applyNumberFormat="1" applyFont="1" applyBorder="1"/>
    <xf numFmtId="0" fontId="0" fillId="0" borderId="45" xfId="0" applyBorder="1"/>
    <xf numFmtId="0" fontId="0" fillId="0" borderId="51" xfId="0" applyBorder="1"/>
    <xf numFmtId="166" fontId="26" fillId="0" borderId="0" xfId="1" applyNumberFormat="1" applyFont="1"/>
    <xf numFmtId="0" fontId="26" fillId="0" borderId="47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26" fillId="0" borderId="49" xfId="0" applyNumberFormat="1" applyFont="1" applyBorder="1" applyAlignment="1">
      <alignment horizontal="right"/>
    </xf>
    <xf numFmtId="0" fontId="26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26" fillId="0" borderId="55" xfId="0" applyFont="1" applyBorder="1" applyAlignment="1">
      <alignment horizontal="right"/>
    </xf>
    <xf numFmtId="0" fontId="26" fillId="0" borderId="50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26" fillId="0" borderId="52" xfId="0" applyFont="1" applyBorder="1" applyAlignment="1">
      <alignment horizontal="right"/>
    </xf>
    <xf numFmtId="166" fontId="26" fillId="0" borderId="0" xfId="1" applyNumberFormat="1" applyFont="1" applyBorder="1"/>
    <xf numFmtId="0" fontId="26" fillId="0" borderId="42" xfId="0" applyFont="1" applyBorder="1" applyAlignment="1">
      <alignment horizontal="right" vertical="center"/>
    </xf>
    <xf numFmtId="0" fontId="0" fillId="0" borderId="57" xfId="0" applyFont="1" applyBorder="1"/>
    <xf numFmtId="166" fontId="1" fillId="0" borderId="43" xfId="1" applyNumberFormat="1" applyFont="1" applyBorder="1"/>
    <xf numFmtId="0" fontId="0" fillId="0" borderId="57" xfId="0" applyBorder="1"/>
    <xf numFmtId="0" fontId="26" fillId="0" borderId="0" xfId="0" applyFont="1" applyAlignment="1">
      <alignment horizontal="center"/>
    </xf>
    <xf numFmtId="0" fontId="26" fillId="0" borderId="41" xfId="0" applyFont="1" applyBorder="1" applyAlignment="1">
      <alignment horizontal="right"/>
    </xf>
    <xf numFmtId="0" fontId="26" fillId="0" borderId="58" xfId="0" applyFont="1" applyBorder="1" applyAlignment="1">
      <alignment horizontal="right"/>
    </xf>
    <xf numFmtId="0" fontId="26" fillId="0" borderId="41" xfId="0" applyFont="1" applyFill="1" applyBorder="1"/>
    <xf numFmtId="166" fontId="26" fillId="0" borderId="41" xfId="1" applyNumberFormat="1" applyFont="1" applyBorder="1"/>
    <xf numFmtId="0" fontId="26" fillId="0" borderId="0" xfId="0" applyFont="1" applyBorder="1" applyAlignment="1">
      <alignment horizontal="right" vertical="center"/>
    </xf>
    <xf numFmtId="0" fontId="26" fillId="0" borderId="62" xfId="0" applyFont="1" applyBorder="1" applyAlignment="1">
      <alignment horizontal="center"/>
    </xf>
    <xf numFmtId="0" fontId="0" fillId="0" borderId="4" xfId="0" applyFont="1" applyBorder="1" applyAlignment="1"/>
    <xf numFmtId="0" fontId="0" fillId="0" borderId="63" xfId="0" applyFont="1" applyBorder="1" applyAlignment="1">
      <alignment horizontal="center"/>
    </xf>
    <xf numFmtId="0" fontId="26" fillId="0" borderId="64" xfId="0" applyFont="1" applyBorder="1" applyAlignment="1">
      <alignment horizontal="center"/>
    </xf>
    <xf numFmtId="0" fontId="0" fillId="0" borderId="65" xfId="0" applyFont="1" applyBorder="1" applyAlignment="1"/>
    <xf numFmtId="0" fontId="0" fillId="0" borderId="66" xfId="0" applyFont="1" applyBorder="1" applyAlignment="1">
      <alignment horizontal="center"/>
    </xf>
    <xf numFmtId="0" fontId="26" fillId="0" borderId="67" xfId="0" applyFont="1" applyBorder="1" applyAlignment="1">
      <alignment horizontal="right" vertical="center"/>
    </xf>
    <xf numFmtId="0" fontId="26" fillId="0" borderId="68" xfId="0" applyFont="1" applyBorder="1"/>
    <xf numFmtId="166" fontId="26" fillId="0" borderId="69" xfId="1" applyNumberFormat="1" applyFont="1" applyBorder="1" applyAlignment="1">
      <alignment horizontal="center" vertical="center"/>
    </xf>
    <xf numFmtId="165" fontId="1" fillId="0" borderId="0" xfId="1" applyNumberFormat="1" applyFont="1"/>
    <xf numFmtId="166" fontId="26" fillId="0" borderId="69" xfId="1" applyNumberFormat="1" applyFont="1" applyBorder="1" applyAlignment="1">
      <alignment vertical="center"/>
    </xf>
    <xf numFmtId="0" fontId="0" fillId="0" borderId="45" xfId="0" applyFont="1" applyBorder="1" applyAlignment="1"/>
    <xf numFmtId="0" fontId="0" fillId="0" borderId="49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5" xfId="0" applyFont="1" applyBorder="1" applyAlignment="1">
      <alignment horizontal="center"/>
    </xf>
    <xf numFmtId="0" fontId="0" fillId="0" borderId="56" xfId="0" applyFont="1" applyBorder="1" applyAlignment="1"/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wrapText="1"/>
    </xf>
    <xf numFmtId="0" fontId="28" fillId="0" borderId="40" xfId="0" applyFont="1" applyBorder="1" applyAlignment="1"/>
    <xf numFmtId="3" fontId="3" fillId="0" borderId="2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11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59" xfId="0" applyFont="1" applyBorder="1" applyAlignment="1">
      <alignment horizontal="center"/>
    </xf>
    <xf numFmtId="0" fontId="26" fillId="0" borderId="60" xfId="0" applyFont="1" applyBorder="1" applyAlignment="1">
      <alignment horizontal="center"/>
    </xf>
    <xf numFmtId="0" fontId="26" fillId="0" borderId="61" xfId="0" applyFont="1" applyBorder="1" applyAlignment="1">
      <alignment horizontal="center"/>
    </xf>
    <xf numFmtId="168" fontId="20" fillId="0" borderId="11" xfId="1" applyNumberFormat="1" applyFont="1" applyBorder="1"/>
    <xf numFmtId="168" fontId="21" fillId="0" borderId="11" xfId="1" applyNumberFormat="1" applyFont="1" applyBorder="1" applyAlignment="1">
      <alignment horizontal="right"/>
    </xf>
    <xf numFmtId="168" fontId="20" fillId="0" borderId="35" xfId="1" applyNumberFormat="1" applyFont="1" applyBorder="1"/>
    <xf numFmtId="168" fontId="20" fillId="0" borderId="22" xfId="1" applyNumberFormat="1" applyFont="1" applyBorder="1"/>
    <xf numFmtId="3" fontId="3" fillId="0" borderId="0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 wrapText="1"/>
    </xf>
    <xf numFmtId="168" fontId="2" fillId="0" borderId="0" xfId="1" applyNumberFormat="1" applyFont="1"/>
    <xf numFmtId="168" fontId="2" fillId="0" borderId="25" xfId="1" applyNumberFormat="1" applyFont="1" applyBorder="1" applyAlignment="1"/>
    <xf numFmtId="168" fontId="3" fillId="0" borderId="21" xfId="1" applyNumberFormat="1" applyFont="1" applyBorder="1" applyAlignment="1">
      <alignment vertical="center" wrapText="1"/>
    </xf>
    <xf numFmtId="168" fontId="2" fillId="0" borderId="0" xfId="1" applyNumberFormat="1" applyFont="1" applyAlignment="1"/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N48"/>
  <sheetViews>
    <sheetView zoomScaleNormal="100" zoomScalePageLayoutView="60" workbookViewId="0">
      <selection activeCell="L14" sqref="L14"/>
    </sheetView>
  </sheetViews>
  <sheetFormatPr defaultRowHeight="12.75" x14ac:dyDescent="0.2"/>
  <cols>
    <col min="1" max="1" width="3.85546875" style="1"/>
    <col min="2" max="2" width="14.28515625" style="1"/>
    <col min="3" max="3" width="31.42578125" style="1" customWidth="1"/>
    <col min="4" max="4" width="12.5703125" style="1"/>
    <col min="5" max="5" width="17" style="1" customWidth="1"/>
    <col min="6" max="6" width="12.42578125" style="1"/>
    <col min="7" max="7" width="14.5703125" style="1" customWidth="1"/>
    <col min="8" max="8" width="12.5703125" style="1"/>
    <col min="9" max="9" width="14" style="1" customWidth="1"/>
    <col min="10" max="10" width="13" style="1"/>
    <col min="11" max="11" width="17.5703125" style="1" customWidth="1"/>
    <col min="12" max="12" width="11.7109375" style="1"/>
    <col min="13" max="1028" width="9.5703125" style="1"/>
  </cols>
  <sheetData>
    <row r="1" spans="1:13" ht="15" customHeight="1" x14ac:dyDescent="0.2">
      <c r="A1" s="344"/>
      <c r="B1" s="344" t="s">
        <v>0</v>
      </c>
      <c r="C1" s="344"/>
      <c r="D1" s="344"/>
      <c r="E1" s="344"/>
      <c r="F1" s="344"/>
      <c r="G1" s="344"/>
      <c r="H1" s="344"/>
      <c r="I1" s="344"/>
      <c r="J1" s="344"/>
      <c r="K1" s="344"/>
      <c r="L1" s="2"/>
    </row>
    <row r="2" spans="1:13" x14ac:dyDescent="0.2">
      <c r="C2" s="345" t="s">
        <v>345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1:13" x14ac:dyDescent="0.2">
      <c r="A3" s="3"/>
      <c r="B3" s="346" t="s">
        <v>1</v>
      </c>
      <c r="C3" s="346"/>
      <c r="D3" s="346"/>
      <c r="E3" s="346"/>
      <c r="F3" s="346"/>
      <c r="G3" s="346"/>
      <c r="H3" s="346"/>
      <c r="I3" s="346"/>
      <c r="J3" s="346"/>
      <c r="K3" s="346"/>
    </row>
    <row r="4" spans="1:13" ht="13.5" thickBot="1" x14ac:dyDescent="0.25">
      <c r="A4" s="3"/>
      <c r="B4" s="3"/>
      <c r="C4" s="3"/>
      <c r="D4" s="3"/>
      <c r="E4" s="3"/>
      <c r="F4" s="3"/>
      <c r="G4" s="3"/>
      <c r="H4" s="3" t="s">
        <v>2</v>
      </c>
      <c r="I4" s="3"/>
      <c r="K4" s="4"/>
      <c r="L4" s="4"/>
    </row>
    <row r="5" spans="1:13" x14ac:dyDescent="0.2">
      <c r="A5" s="5"/>
      <c r="B5" s="347" t="s">
        <v>3</v>
      </c>
      <c r="C5" s="347"/>
      <c r="D5" s="6" t="s">
        <v>65</v>
      </c>
      <c r="E5" s="329" t="s">
        <v>455</v>
      </c>
      <c r="F5" s="329" t="s">
        <v>65</v>
      </c>
      <c r="G5" s="329" t="s">
        <v>455</v>
      </c>
      <c r="H5" s="329" t="s">
        <v>65</v>
      </c>
      <c r="I5" s="329" t="s">
        <v>455</v>
      </c>
      <c r="J5" s="329" t="s">
        <v>65</v>
      </c>
      <c r="K5" s="329" t="s">
        <v>455</v>
      </c>
      <c r="L5" s="7"/>
    </row>
    <row r="6" spans="1:13" ht="15.75" customHeight="1" x14ac:dyDescent="0.2">
      <c r="A6" s="340" t="s">
        <v>7</v>
      </c>
      <c r="B6" s="341" t="s">
        <v>8</v>
      </c>
      <c r="C6" s="335" t="s">
        <v>9</v>
      </c>
      <c r="D6" s="342" t="s">
        <v>10</v>
      </c>
      <c r="E6" s="342" t="s">
        <v>10</v>
      </c>
      <c r="F6" s="342" t="s">
        <v>11</v>
      </c>
      <c r="G6" s="342" t="s">
        <v>11</v>
      </c>
      <c r="H6" s="342" t="s">
        <v>12</v>
      </c>
      <c r="I6" s="342" t="s">
        <v>12</v>
      </c>
      <c r="J6" s="342" t="s">
        <v>13</v>
      </c>
      <c r="K6" s="342" t="s">
        <v>13</v>
      </c>
      <c r="L6" s="348"/>
    </row>
    <row r="7" spans="1:13" ht="30" customHeight="1" x14ac:dyDescent="0.2">
      <c r="A7" s="340"/>
      <c r="B7" s="341"/>
      <c r="C7" s="335"/>
      <c r="D7" s="342"/>
      <c r="E7" s="342"/>
      <c r="F7" s="342"/>
      <c r="G7" s="342"/>
      <c r="H7" s="342"/>
      <c r="I7" s="342"/>
      <c r="J7" s="342"/>
      <c r="K7" s="342"/>
      <c r="L7" s="348"/>
    </row>
    <row r="8" spans="1:13" ht="15.75" customHeight="1" x14ac:dyDescent="0.2">
      <c r="A8" s="10" t="s">
        <v>14</v>
      </c>
      <c r="B8" s="335" t="s">
        <v>15</v>
      </c>
      <c r="C8" s="336" t="s">
        <v>16</v>
      </c>
      <c r="D8" s="337">
        <v>11276590</v>
      </c>
      <c r="E8" s="395">
        <v>19814054</v>
      </c>
      <c r="F8" s="337">
        <v>11374800</v>
      </c>
      <c r="G8" s="395">
        <v>11443765</v>
      </c>
      <c r="H8" s="338">
        <v>5474400</v>
      </c>
      <c r="I8" s="397">
        <v>6425003</v>
      </c>
      <c r="J8" s="338">
        <f>D8+F8+H8</f>
        <v>28125790</v>
      </c>
      <c r="K8" s="405">
        <v>37682822</v>
      </c>
      <c r="L8" s="339"/>
    </row>
    <row r="9" spans="1:13" ht="11.25" customHeight="1" x14ac:dyDescent="0.2">
      <c r="A9" s="10" t="s">
        <v>17</v>
      </c>
      <c r="B9" s="335"/>
      <c r="C9" s="336"/>
      <c r="D9" s="337"/>
      <c r="E9" s="396"/>
      <c r="F9" s="337"/>
      <c r="G9" s="396"/>
      <c r="H9" s="338"/>
      <c r="I9" s="398"/>
      <c r="J9" s="338"/>
      <c r="K9" s="405"/>
      <c r="L9" s="339"/>
    </row>
    <row r="10" spans="1:13" ht="12.75" hidden="1" customHeight="1" x14ac:dyDescent="0.2">
      <c r="A10" s="10" t="s">
        <v>18</v>
      </c>
      <c r="B10" s="335"/>
      <c r="C10" s="336"/>
      <c r="D10" s="337"/>
      <c r="E10" s="331"/>
      <c r="F10" s="337"/>
      <c r="G10" s="331"/>
      <c r="H10" s="338"/>
      <c r="I10" s="330"/>
      <c r="J10" s="237"/>
      <c r="K10" s="406"/>
      <c r="L10" s="13"/>
    </row>
    <row r="11" spans="1:13" ht="12.75" hidden="1" customHeight="1" x14ac:dyDescent="0.2">
      <c r="A11" s="10" t="s">
        <v>19</v>
      </c>
      <c r="B11" s="335"/>
      <c r="C11" s="336"/>
      <c r="D11" s="337"/>
      <c r="E11" s="331"/>
      <c r="F11" s="337"/>
      <c r="G11" s="331"/>
      <c r="H11" s="338"/>
      <c r="I11" s="330"/>
      <c r="J11" s="237"/>
      <c r="K11" s="406"/>
      <c r="L11" s="13"/>
    </row>
    <row r="12" spans="1:13" ht="30.75" customHeight="1" x14ac:dyDescent="0.2">
      <c r="A12" s="10" t="s">
        <v>20</v>
      </c>
      <c r="B12" s="335"/>
      <c r="C12" s="11" t="s">
        <v>21</v>
      </c>
      <c r="D12" s="12">
        <v>1939380</v>
      </c>
      <c r="E12" s="331">
        <v>2541928</v>
      </c>
      <c r="F12" s="12">
        <v>2163000</v>
      </c>
      <c r="G12" s="331">
        <v>2163000</v>
      </c>
      <c r="H12" s="237">
        <v>1040136</v>
      </c>
      <c r="I12" s="330">
        <v>1363370</v>
      </c>
      <c r="J12" s="237">
        <v>5142516</v>
      </c>
      <c r="K12" s="406">
        <v>6068298</v>
      </c>
      <c r="L12" s="13"/>
    </row>
    <row r="13" spans="1:13" ht="17.25" customHeight="1" x14ac:dyDescent="0.2">
      <c r="A13" s="10" t="s">
        <v>22</v>
      </c>
      <c r="B13" s="335"/>
      <c r="C13" s="11" t="s">
        <v>23</v>
      </c>
      <c r="D13" s="12">
        <v>14537000</v>
      </c>
      <c r="E13" s="331">
        <v>15290386</v>
      </c>
      <c r="F13" s="12">
        <v>1300000</v>
      </c>
      <c r="G13" s="331">
        <v>1550000</v>
      </c>
      <c r="H13" s="15">
        <v>3740464</v>
      </c>
      <c r="I13" s="393">
        <v>4044803</v>
      </c>
      <c r="J13" s="238">
        <f>D13+F13+H13</f>
        <v>19577464</v>
      </c>
      <c r="K13" s="407">
        <v>20885189</v>
      </c>
      <c r="L13" s="13"/>
    </row>
    <row r="14" spans="1:13" ht="30.75" customHeight="1" x14ac:dyDescent="0.2">
      <c r="A14" s="10" t="s">
        <v>24</v>
      </c>
      <c r="B14" s="335"/>
      <c r="C14" s="11" t="s">
        <v>25</v>
      </c>
      <c r="D14" s="12">
        <v>3597000</v>
      </c>
      <c r="E14" s="331">
        <v>4674650</v>
      </c>
      <c r="F14" s="12">
        <v>0</v>
      </c>
      <c r="G14" s="331"/>
      <c r="H14" s="15">
        <v>0</v>
      </c>
      <c r="I14" s="236"/>
      <c r="J14" s="235">
        <v>3597000</v>
      </c>
      <c r="K14" s="407">
        <v>4674650</v>
      </c>
      <c r="L14" s="13"/>
    </row>
    <row r="15" spans="1:13" ht="22.5" x14ac:dyDescent="0.2">
      <c r="A15" s="10" t="s">
        <v>26</v>
      </c>
      <c r="B15" s="335"/>
      <c r="C15" s="11" t="s">
        <v>27</v>
      </c>
      <c r="D15" s="12">
        <v>18184631</v>
      </c>
      <c r="E15" s="331">
        <v>18723911</v>
      </c>
      <c r="F15" s="12">
        <v>0</v>
      </c>
      <c r="G15" s="331"/>
      <c r="H15" s="15">
        <v>0</v>
      </c>
      <c r="I15" s="236"/>
      <c r="J15" s="235">
        <v>18184631</v>
      </c>
      <c r="K15" s="407">
        <v>18723911</v>
      </c>
      <c r="L15" s="13"/>
    </row>
    <row r="16" spans="1:13" x14ac:dyDescent="0.2">
      <c r="A16" s="10" t="s">
        <v>28</v>
      </c>
      <c r="B16" s="335" t="s">
        <v>29</v>
      </c>
      <c r="C16" s="14" t="s">
        <v>30</v>
      </c>
      <c r="D16" s="15">
        <v>0</v>
      </c>
      <c r="E16" s="15">
        <v>47836</v>
      </c>
      <c r="F16" s="15">
        <v>0</v>
      </c>
      <c r="G16" s="15"/>
      <c r="H16" s="15">
        <v>0</v>
      </c>
      <c r="I16" s="15"/>
      <c r="J16" s="15">
        <v>0</v>
      </c>
      <c r="K16" s="407">
        <v>47836</v>
      </c>
      <c r="L16" s="13"/>
    </row>
    <row r="17" spans="1:12" x14ac:dyDescent="0.2">
      <c r="A17" s="10"/>
      <c r="B17" s="335"/>
      <c r="C17" s="14" t="s">
        <v>31</v>
      </c>
      <c r="D17" s="15">
        <v>0</v>
      </c>
      <c r="E17" s="15"/>
      <c r="F17" s="15">
        <v>0</v>
      </c>
      <c r="G17" s="15"/>
      <c r="H17" s="15">
        <v>0</v>
      </c>
      <c r="I17" s="15"/>
      <c r="J17" s="15">
        <v>0</v>
      </c>
      <c r="K17" s="407"/>
      <c r="L17" s="13"/>
    </row>
    <row r="18" spans="1:12" x14ac:dyDescent="0.2">
      <c r="A18" s="10" t="s">
        <v>32</v>
      </c>
      <c r="B18" s="335"/>
      <c r="C18" s="14" t="s">
        <v>33</v>
      </c>
      <c r="D18" s="15">
        <v>12540000</v>
      </c>
      <c r="E18" s="15">
        <v>14540000</v>
      </c>
      <c r="F18" s="15">
        <v>0</v>
      </c>
      <c r="G18" s="15"/>
      <c r="H18" s="15">
        <v>0</v>
      </c>
      <c r="I18" s="236"/>
      <c r="J18" s="236">
        <v>12540000</v>
      </c>
      <c r="K18" s="407">
        <v>14540000</v>
      </c>
      <c r="L18" s="13"/>
    </row>
    <row r="19" spans="1:12" x14ac:dyDescent="0.2">
      <c r="A19" s="10" t="s">
        <v>34</v>
      </c>
      <c r="B19" s="9" t="s">
        <v>35</v>
      </c>
      <c r="C19" s="14" t="s">
        <v>36</v>
      </c>
      <c r="D19" s="15">
        <v>0</v>
      </c>
      <c r="E19" s="15"/>
      <c r="F19" s="15">
        <v>0</v>
      </c>
      <c r="G19" s="15"/>
      <c r="H19" s="15">
        <v>0</v>
      </c>
      <c r="I19" s="393"/>
      <c r="J19" s="234">
        <v>0</v>
      </c>
      <c r="K19" s="407"/>
      <c r="L19" s="13"/>
    </row>
    <row r="20" spans="1:12" x14ac:dyDescent="0.2">
      <c r="A20" s="10" t="s">
        <v>37</v>
      </c>
      <c r="B20" s="9" t="s">
        <v>38</v>
      </c>
      <c r="C20" s="14" t="s">
        <v>39</v>
      </c>
      <c r="D20" s="15">
        <v>1720350</v>
      </c>
      <c r="E20" s="15">
        <v>1720350</v>
      </c>
      <c r="F20" s="15">
        <v>0</v>
      </c>
      <c r="G20" s="15"/>
      <c r="H20" s="15">
        <v>0</v>
      </c>
      <c r="I20" s="236"/>
      <c r="J20" s="236">
        <v>1720350</v>
      </c>
      <c r="K20" s="407">
        <v>1720350</v>
      </c>
      <c r="L20" s="13"/>
    </row>
    <row r="21" spans="1:12" x14ac:dyDescent="0.2">
      <c r="A21" s="10" t="s">
        <v>40</v>
      </c>
      <c r="B21" s="9"/>
      <c r="C21" s="14" t="s">
        <v>41</v>
      </c>
      <c r="D21" s="15">
        <v>21146885</v>
      </c>
      <c r="E21" s="15">
        <v>21146885</v>
      </c>
      <c r="F21" s="15">
        <v>0</v>
      </c>
      <c r="G21" s="15"/>
      <c r="H21" s="15">
        <v>0</v>
      </c>
      <c r="I21" s="15"/>
      <c r="J21" s="15"/>
      <c r="K21" s="407"/>
      <c r="L21" s="13"/>
    </row>
    <row r="22" spans="1:12" x14ac:dyDescent="0.2">
      <c r="A22" s="10" t="s">
        <v>42</v>
      </c>
      <c r="B22" s="9"/>
      <c r="C22" s="14" t="s">
        <v>43</v>
      </c>
      <c r="D22" s="15">
        <f>SUM(D19:D21)</f>
        <v>22867235</v>
      </c>
      <c r="E22" s="15">
        <v>22867235</v>
      </c>
      <c r="F22" s="15">
        <v>0</v>
      </c>
      <c r="G22" s="15"/>
      <c r="H22" s="15">
        <v>0</v>
      </c>
      <c r="I22" s="15"/>
      <c r="J22" s="15">
        <v>1720350</v>
      </c>
      <c r="K22" s="407">
        <v>1720350</v>
      </c>
      <c r="L22" s="13"/>
    </row>
    <row r="23" spans="1:12" ht="15.75" thickBot="1" x14ac:dyDescent="0.25">
      <c r="A23" s="16" t="s">
        <v>44</v>
      </c>
      <c r="B23" s="17" t="s">
        <v>45</v>
      </c>
      <c r="C23" s="17"/>
      <c r="D23" s="18">
        <f>SUM(D8:D18)+D22</f>
        <v>84941836</v>
      </c>
      <c r="E23" s="18">
        <f>SUM(E8:E18)+E22</f>
        <v>98500000</v>
      </c>
      <c r="F23" s="18">
        <f>SUM(F8:F18)+F22</f>
        <v>14837800</v>
      </c>
      <c r="G23" s="18">
        <f>SUM(G8:G18)+G22</f>
        <v>15156765</v>
      </c>
      <c r="H23" s="18">
        <f>SUM(H8:H18)+H22</f>
        <v>10255000</v>
      </c>
      <c r="I23" s="18">
        <f>SUM(I8:I18)+I22</f>
        <v>11833176</v>
      </c>
      <c r="J23" s="18">
        <f>SUM(J8:J18)+J22</f>
        <v>88887751</v>
      </c>
      <c r="K23" s="408">
        <f>SUM(K8:K18)+K22</f>
        <v>104343056</v>
      </c>
      <c r="L23" s="19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2" ht="13.5" thickBot="1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12" x14ac:dyDescent="0.2">
      <c r="A26" s="3"/>
      <c r="B26" s="3"/>
      <c r="C26" s="3"/>
      <c r="D26" s="329" t="s">
        <v>65</v>
      </c>
      <c r="E26" s="329" t="s">
        <v>455</v>
      </c>
      <c r="F26" s="329" t="s">
        <v>65</v>
      </c>
      <c r="G26" s="329" t="s">
        <v>455</v>
      </c>
      <c r="H26" s="329" t="s">
        <v>65</v>
      </c>
      <c r="I26" s="329" t="s">
        <v>455</v>
      </c>
      <c r="J26" s="329" t="s">
        <v>65</v>
      </c>
      <c r="K26" s="329" t="s">
        <v>455</v>
      </c>
    </row>
    <row r="27" spans="1:12" ht="13.5" customHeight="1" x14ac:dyDescent="0.2">
      <c r="A27" s="340" t="s">
        <v>7</v>
      </c>
      <c r="B27" s="341" t="s">
        <v>8</v>
      </c>
      <c r="C27" s="335" t="s">
        <v>9</v>
      </c>
      <c r="D27" s="342" t="s">
        <v>10</v>
      </c>
      <c r="E27" s="342" t="s">
        <v>10</v>
      </c>
      <c r="F27" s="342" t="s">
        <v>11</v>
      </c>
      <c r="G27" s="342" t="s">
        <v>11</v>
      </c>
      <c r="H27" s="342" t="s">
        <v>12</v>
      </c>
      <c r="I27" s="342" t="s">
        <v>12</v>
      </c>
      <c r="J27" s="343" t="s">
        <v>13</v>
      </c>
      <c r="K27" s="343" t="s">
        <v>13</v>
      </c>
    </row>
    <row r="28" spans="1:12" ht="29.85" customHeight="1" x14ac:dyDescent="0.2">
      <c r="A28" s="340"/>
      <c r="B28" s="341"/>
      <c r="C28" s="335"/>
      <c r="D28" s="342"/>
      <c r="E28" s="342"/>
      <c r="F28" s="342"/>
      <c r="G28" s="342"/>
      <c r="H28" s="342"/>
      <c r="I28" s="342"/>
      <c r="J28" s="343"/>
      <c r="K28" s="343"/>
    </row>
    <row r="29" spans="1:12" ht="13.5" customHeight="1" x14ac:dyDescent="0.2">
      <c r="A29" s="10" t="s">
        <v>14</v>
      </c>
      <c r="B29" s="335" t="s">
        <v>15</v>
      </c>
      <c r="C29" s="336" t="s">
        <v>46</v>
      </c>
      <c r="D29" s="337">
        <v>47379195</v>
      </c>
      <c r="E29" s="395">
        <v>48277481</v>
      </c>
      <c r="F29" s="337">
        <v>0</v>
      </c>
      <c r="G29" s="395"/>
      <c r="H29" s="338">
        <v>0</v>
      </c>
      <c r="I29" s="397"/>
      <c r="J29" s="334">
        <v>47379195</v>
      </c>
      <c r="K29" s="402">
        <v>48277481</v>
      </c>
    </row>
    <row r="30" spans="1:12" x14ac:dyDescent="0.2">
      <c r="A30" s="10" t="s">
        <v>17</v>
      </c>
      <c r="B30" s="335"/>
      <c r="C30" s="336"/>
      <c r="D30" s="337"/>
      <c r="E30" s="400"/>
      <c r="F30" s="337"/>
      <c r="G30" s="400"/>
      <c r="H30" s="338"/>
      <c r="I30" s="399"/>
      <c r="J30" s="334"/>
      <c r="K30" s="402"/>
    </row>
    <row r="31" spans="1:12" x14ac:dyDescent="0.2">
      <c r="A31" s="10" t="s">
        <v>18</v>
      </c>
      <c r="B31" s="335"/>
      <c r="C31" s="336"/>
      <c r="D31" s="337"/>
      <c r="E31" s="400"/>
      <c r="F31" s="337"/>
      <c r="G31" s="400"/>
      <c r="H31" s="338"/>
      <c r="I31" s="399"/>
      <c r="J31" s="334"/>
      <c r="K31" s="402"/>
    </row>
    <row r="32" spans="1:12" x14ac:dyDescent="0.2">
      <c r="A32" s="10" t="s">
        <v>19</v>
      </c>
      <c r="B32" s="335"/>
      <c r="C32" s="336"/>
      <c r="D32" s="337"/>
      <c r="E32" s="396"/>
      <c r="F32" s="337"/>
      <c r="G32" s="396"/>
      <c r="H32" s="338"/>
      <c r="I32" s="398"/>
      <c r="J32" s="334"/>
      <c r="K32" s="402"/>
    </row>
    <row r="33" spans="1:11" x14ac:dyDescent="0.2">
      <c r="A33" s="10" t="s">
        <v>20</v>
      </c>
      <c r="B33" s="335"/>
      <c r="C33" s="11" t="s">
        <v>47</v>
      </c>
      <c r="D33" s="12">
        <v>4150000</v>
      </c>
      <c r="E33" s="331">
        <v>4150000</v>
      </c>
      <c r="F33" s="12">
        <v>0</v>
      </c>
      <c r="G33" s="331"/>
      <c r="H33" s="237">
        <v>0</v>
      </c>
      <c r="I33" s="394"/>
      <c r="J33" s="235">
        <v>4150000</v>
      </c>
      <c r="K33" s="403">
        <v>4150000</v>
      </c>
    </row>
    <row r="34" spans="1:11" x14ac:dyDescent="0.2">
      <c r="A34" s="10" t="s">
        <v>22</v>
      </c>
      <c r="B34" s="335"/>
      <c r="C34" s="11" t="s">
        <v>48</v>
      </c>
      <c r="D34" s="12">
        <v>2740000</v>
      </c>
      <c r="E34" s="331">
        <v>2740000</v>
      </c>
      <c r="F34" s="12">
        <v>0</v>
      </c>
      <c r="G34" s="331">
        <v>318965</v>
      </c>
      <c r="H34" s="15">
        <v>997202</v>
      </c>
      <c r="I34" s="236">
        <v>2575378</v>
      </c>
      <c r="J34" s="235">
        <v>3737202</v>
      </c>
      <c r="K34" s="404">
        <v>5634343</v>
      </c>
    </row>
    <row r="35" spans="1:11" ht="33.75" x14ac:dyDescent="0.2">
      <c r="A35" s="10" t="s">
        <v>24</v>
      </c>
      <c r="B35" s="335"/>
      <c r="C35" s="11" t="s">
        <v>49</v>
      </c>
      <c r="D35" s="12">
        <v>13156400</v>
      </c>
      <c r="E35" s="331">
        <v>25398919</v>
      </c>
      <c r="F35" s="12">
        <v>0</v>
      </c>
      <c r="G35" s="331"/>
      <c r="H35" s="15">
        <v>0</v>
      </c>
      <c r="I35" s="236"/>
      <c r="J35" s="235">
        <v>13156400</v>
      </c>
      <c r="K35" s="404">
        <v>25398919</v>
      </c>
    </row>
    <row r="36" spans="1:11" ht="33.75" x14ac:dyDescent="0.2">
      <c r="A36" s="10" t="s">
        <v>26</v>
      </c>
      <c r="B36" s="335"/>
      <c r="C36" s="11" t="s">
        <v>50</v>
      </c>
      <c r="D36" s="12">
        <v>0</v>
      </c>
      <c r="E36" s="331"/>
      <c r="F36" s="12">
        <v>0</v>
      </c>
      <c r="G36" s="331"/>
      <c r="H36" s="15">
        <v>0</v>
      </c>
      <c r="I36" s="15"/>
      <c r="J36" s="239">
        <v>0</v>
      </c>
      <c r="K36" s="404"/>
    </row>
    <row r="37" spans="1:11" x14ac:dyDescent="0.2">
      <c r="A37" s="10" t="s">
        <v>28</v>
      </c>
      <c r="B37" s="335" t="s">
        <v>29</v>
      </c>
      <c r="C37" s="14" t="s">
        <v>51</v>
      </c>
      <c r="D37" s="15">
        <v>0</v>
      </c>
      <c r="E37" s="15"/>
      <c r="F37" s="15">
        <v>0</v>
      </c>
      <c r="G37" s="15"/>
      <c r="H37" s="15">
        <v>0</v>
      </c>
      <c r="I37" s="15"/>
      <c r="J37" s="239">
        <v>0</v>
      </c>
      <c r="K37" s="404"/>
    </row>
    <row r="38" spans="1:11" x14ac:dyDescent="0.2">
      <c r="A38" s="10"/>
      <c r="B38" s="335"/>
      <c r="C38" s="14" t="s">
        <v>52</v>
      </c>
      <c r="D38" s="15">
        <v>500000</v>
      </c>
      <c r="E38" s="15">
        <v>4500000</v>
      </c>
      <c r="F38" s="15">
        <v>0</v>
      </c>
      <c r="G38" s="15"/>
      <c r="H38" s="15">
        <v>0</v>
      </c>
      <c r="I38" s="236"/>
      <c r="J38" s="236">
        <v>500000</v>
      </c>
      <c r="K38" s="404">
        <v>4500000</v>
      </c>
    </row>
    <row r="39" spans="1:11" x14ac:dyDescent="0.2">
      <c r="A39" s="10" t="s">
        <v>32</v>
      </c>
      <c r="B39" s="335"/>
      <c r="C39" s="14" t="s">
        <v>53</v>
      </c>
      <c r="D39" s="15">
        <v>0</v>
      </c>
      <c r="E39" s="15"/>
      <c r="F39" s="15">
        <v>0</v>
      </c>
      <c r="G39" s="15"/>
      <c r="H39" s="15">
        <v>0</v>
      </c>
      <c r="I39" s="15"/>
      <c r="J39" s="239">
        <v>0</v>
      </c>
      <c r="K39" s="404"/>
    </row>
    <row r="40" spans="1:11" x14ac:dyDescent="0.2">
      <c r="A40" s="10" t="s">
        <v>34</v>
      </c>
      <c r="B40" s="9" t="s">
        <v>35</v>
      </c>
      <c r="C40" s="14" t="s">
        <v>54</v>
      </c>
      <c r="D40" s="15">
        <v>0</v>
      </c>
      <c r="E40" s="15"/>
      <c r="F40" s="15">
        <v>14512149</v>
      </c>
      <c r="G40" s="15">
        <v>14512149</v>
      </c>
      <c r="H40" s="15">
        <v>6634736</v>
      </c>
      <c r="I40" s="15">
        <v>6634736</v>
      </c>
      <c r="J40" s="239">
        <v>0</v>
      </c>
      <c r="K40" s="404"/>
    </row>
    <row r="41" spans="1:11" x14ac:dyDescent="0.2">
      <c r="A41" s="10" t="s">
        <v>37</v>
      </c>
      <c r="B41" s="9" t="s">
        <v>38</v>
      </c>
      <c r="C41" s="14" t="s">
        <v>55</v>
      </c>
      <c r="D41" s="15">
        <v>15295891</v>
      </c>
      <c r="E41" s="15">
        <v>11713250</v>
      </c>
      <c r="F41" s="15">
        <v>325651</v>
      </c>
      <c r="G41" s="15">
        <v>325651</v>
      </c>
      <c r="H41" s="15">
        <v>2623062</v>
      </c>
      <c r="I41" s="15">
        <v>2623062</v>
      </c>
      <c r="J41" s="236">
        <v>18244604</v>
      </c>
      <c r="K41" s="404">
        <v>14661963</v>
      </c>
    </row>
    <row r="42" spans="1:11" x14ac:dyDescent="0.2">
      <c r="A42" s="10" t="s">
        <v>40</v>
      </c>
      <c r="B42" s="9"/>
      <c r="C42" s="14" t="s">
        <v>56</v>
      </c>
      <c r="D42" s="15">
        <v>1720350</v>
      </c>
      <c r="E42" s="15">
        <v>1720350</v>
      </c>
      <c r="F42" s="15">
        <v>0</v>
      </c>
      <c r="G42" s="15">
        <v>0</v>
      </c>
      <c r="H42" s="15">
        <v>0</v>
      </c>
      <c r="I42" s="15">
        <v>0</v>
      </c>
      <c r="J42" s="236">
        <v>1720350</v>
      </c>
      <c r="K42" s="404">
        <v>1720350</v>
      </c>
    </row>
    <row r="43" spans="1:11" x14ac:dyDescent="0.2">
      <c r="A43" s="10" t="s">
        <v>42</v>
      </c>
      <c r="B43" s="9"/>
      <c r="C43" s="14" t="s">
        <v>57</v>
      </c>
      <c r="D43" s="15">
        <f>SUM(D40:D42)</f>
        <v>17016241</v>
      </c>
      <c r="E43" s="15">
        <v>13433600</v>
      </c>
      <c r="F43" s="15">
        <f>SUM(F40:F42)</f>
        <v>14837800</v>
      </c>
      <c r="G43" s="15">
        <f>SUM(G40:G42)</f>
        <v>14837800</v>
      </c>
      <c r="H43" s="15">
        <f>SUM(H40:H42)</f>
        <v>9257798</v>
      </c>
      <c r="I43" s="15">
        <f>SUM(I40:I42)</f>
        <v>9257798</v>
      </c>
      <c r="J43" s="15">
        <f>SUM(J40:J42)</f>
        <v>19964954</v>
      </c>
      <c r="K43" s="401">
        <v>16382313</v>
      </c>
    </row>
    <row r="44" spans="1:11" ht="13.5" thickBot="1" x14ac:dyDescent="0.25">
      <c r="A44" s="16" t="s">
        <v>44</v>
      </c>
      <c r="B44" s="17" t="s">
        <v>45</v>
      </c>
      <c r="C44" s="17"/>
      <c r="D44" s="18">
        <f>SUM(D29:D39)+D43</f>
        <v>84941836</v>
      </c>
      <c r="E44" s="18">
        <f>SUM(E29:E39)+E43</f>
        <v>98500000</v>
      </c>
      <c r="F44" s="18">
        <f>SUM(F29:F39)+F43</f>
        <v>14837800</v>
      </c>
      <c r="G44" s="18">
        <f>SUM(G29:G39)+G43</f>
        <v>15156765</v>
      </c>
      <c r="H44" s="18">
        <f>SUM(H29:H39)+H43</f>
        <v>10255000</v>
      </c>
      <c r="I44" s="18">
        <f>SUM(I29:I39)+I43</f>
        <v>11833176</v>
      </c>
      <c r="J44" s="18">
        <f>SUM(J29:J39)+J43</f>
        <v>88887751</v>
      </c>
      <c r="K44" s="18">
        <f>SUM(K29:K39)+K43</f>
        <v>104343056</v>
      </c>
    </row>
    <row r="45" spans="1:11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11" x14ac:dyDescent="0.2">
      <c r="A46" s="3" t="s">
        <v>58</v>
      </c>
      <c r="B46" s="3"/>
      <c r="C46" s="3"/>
      <c r="D46" s="3"/>
      <c r="E46" s="3"/>
      <c r="F46" s="3"/>
      <c r="G46" s="3"/>
      <c r="H46" s="3"/>
      <c r="I46" s="3"/>
    </row>
    <row r="47" spans="1:11" x14ac:dyDescent="0.2">
      <c r="A47" s="1" t="s">
        <v>59</v>
      </c>
    </row>
    <row r="48" spans="1:11" x14ac:dyDescent="0.2">
      <c r="A48" s="1" t="s">
        <v>60</v>
      </c>
    </row>
  </sheetData>
  <mergeCells count="50">
    <mergeCell ref="K27:K28"/>
    <mergeCell ref="K29:K32"/>
    <mergeCell ref="I29:I32"/>
    <mergeCell ref="G29:G32"/>
    <mergeCell ref="E29:E32"/>
    <mergeCell ref="E8:E9"/>
    <mergeCell ref="I8:I9"/>
    <mergeCell ref="G8:G9"/>
    <mergeCell ref="E27:E28"/>
    <mergeCell ref="G27:G28"/>
    <mergeCell ref="I27:I28"/>
    <mergeCell ref="A1:K1"/>
    <mergeCell ref="C2:M2"/>
    <mergeCell ref="B3:K3"/>
    <mergeCell ref="B5:C5"/>
    <mergeCell ref="A6:A7"/>
    <mergeCell ref="B6:B7"/>
    <mergeCell ref="C6:C7"/>
    <mergeCell ref="D6:D7"/>
    <mergeCell ref="F6:F7"/>
    <mergeCell ref="H6:H7"/>
    <mergeCell ref="J6:J7"/>
    <mergeCell ref="K6:K7"/>
    <mergeCell ref="L6:L7"/>
    <mergeCell ref="E6:E7"/>
    <mergeCell ref="G6:G7"/>
    <mergeCell ref="I6:I7"/>
    <mergeCell ref="J8:J9"/>
    <mergeCell ref="K8:K9"/>
    <mergeCell ref="L8:L9"/>
    <mergeCell ref="B16:B18"/>
    <mergeCell ref="A27:A28"/>
    <mergeCell ref="B27:B28"/>
    <mergeCell ref="C27:C28"/>
    <mergeCell ref="D27:D28"/>
    <mergeCell ref="F27:F28"/>
    <mergeCell ref="H27:H28"/>
    <mergeCell ref="J27:J28"/>
    <mergeCell ref="B8:B15"/>
    <mergeCell ref="C8:C11"/>
    <mergeCell ref="D8:D11"/>
    <mergeCell ref="F8:F11"/>
    <mergeCell ref="H8:H11"/>
    <mergeCell ref="J29:J32"/>
    <mergeCell ref="B37:B39"/>
    <mergeCell ref="B29:B36"/>
    <mergeCell ref="C29:C32"/>
    <mergeCell ref="D29:D32"/>
    <mergeCell ref="F29:F32"/>
    <mergeCell ref="H29:H32"/>
  </mergeCells>
  <printOptions horizontalCentered="1"/>
  <pageMargins left="0.21319444444444399" right="0.19791666666666699" top="0.41944444444444401" bottom="0.64027777777777795" header="0.51180555555555496" footer="0.51180555555555496"/>
  <pageSetup paperSize="9" scale="73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11"/>
  <sheetViews>
    <sheetView topLeftCell="A106" workbookViewId="0">
      <selection activeCell="A100" sqref="A100:E178"/>
    </sheetView>
  </sheetViews>
  <sheetFormatPr defaultRowHeight="12.75" x14ac:dyDescent="0.2"/>
  <cols>
    <col min="1" max="1" width="5.42578125" customWidth="1"/>
    <col min="2" max="2" width="43.85546875" customWidth="1"/>
    <col min="3" max="3" width="19" customWidth="1"/>
    <col min="4" max="4" width="16.28515625" customWidth="1"/>
  </cols>
  <sheetData>
    <row r="1" spans="1:5" ht="15" x14ac:dyDescent="0.25">
      <c r="A1" s="264"/>
      <c r="B1" s="384" t="s">
        <v>380</v>
      </c>
      <c r="C1" s="384"/>
      <c r="D1" s="384"/>
      <c r="E1" s="384"/>
    </row>
    <row r="2" spans="1:5" ht="15" x14ac:dyDescent="0.2">
      <c r="A2" s="380" t="s">
        <v>350</v>
      </c>
      <c r="B2" s="380"/>
      <c r="C2" s="380"/>
    </row>
    <row r="3" spans="1:5" ht="15" x14ac:dyDescent="0.25">
      <c r="A3" s="264"/>
      <c r="B3" s="264"/>
      <c r="C3" s="264"/>
    </row>
    <row r="4" spans="1:5" ht="15.75" thickBot="1" x14ac:dyDescent="0.3">
      <c r="A4" s="264"/>
      <c r="B4" s="264"/>
      <c r="C4" s="265" t="s">
        <v>351</v>
      </c>
    </row>
    <row r="5" spans="1:5" ht="16.5" thickTop="1" thickBot="1" x14ac:dyDescent="0.3">
      <c r="A5" s="381" t="s">
        <v>352</v>
      </c>
      <c r="B5" s="382"/>
      <c r="C5" s="383"/>
      <c r="D5" s="333" t="s">
        <v>455</v>
      </c>
    </row>
    <row r="6" spans="1:5" ht="16.5" thickTop="1" thickBot="1" x14ac:dyDescent="0.3">
      <c r="A6" s="266"/>
      <c r="B6" s="267" t="s">
        <v>353</v>
      </c>
      <c r="C6" s="268">
        <v>2420400</v>
      </c>
      <c r="D6" s="268">
        <v>2420400</v>
      </c>
    </row>
    <row r="7" spans="1:5" ht="16.5" thickTop="1" thickBot="1" x14ac:dyDescent="0.3">
      <c r="A7" s="266"/>
      <c r="B7" s="267" t="s">
        <v>354</v>
      </c>
      <c r="C7" s="268">
        <v>414436</v>
      </c>
      <c r="D7" s="268">
        <v>414436</v>
      </c>
    </row>
    <row r="8" spans="1:5" ht="16.5" thickTop="1" thickBot="1" x14ac:dyDescent="0.3">
      <c r="A8" s="269"/>
      <c r="B8" s="270" t="s">
        <v>355</v>
      </c>
      <c r="C8" s="268">
        <v>2383836</v>
      </c>
      <c r="D8" s="268">
        <v>2383836</v>
      </c>
    </row>
    <row r="9" spans="1:5" ht="16.5" thickTop="1" thickBot="1" x14ac:dyDescent="0.3">
      <c r="A9" s="271"/>
      <c r="B9" s="265"/>
      <c r="C9" s="272"/>
    </row>
    <row r="10" spans="1:5" ht="16.5" thickTop="1" thickBot="1" x14ac:dyDescent="0.3">
      <c r="A10" s="381" t="s">
        <v>356</v>
      </c>
      <c r="B10" s="382"/>
      <c r="C10" s="383"/>
      <c r="D10" t="s">
        <v>455</v>
      </c>
    </row>
    <row r="11" spans="1:5" ht="15.75" thickTop="1" x14ac:dyDescent="0.25">
      <c r="A11" s="273"/>
      <c r="B11" s="274" t="s">
        <v>357</v>
      </c>
      <c r="C11" s="275">
        <v>1789620</v>
      </c>
      <c r="D11" s="275">
        <v>1789620</v>
      </c>
    </row>
    <row r="12" spans="1:5" ht="15" x14ac:dyDescent="0.25">
      <c r="A12" s="276"/>
      <c r="B12" s="277" t="s">
        <v>358</v>
      </c>
      <c r="C12" s="278">
        <v>393716</v>
      </c>
      <c r="D12" s="278">
        <v>393716</v>
      </c>
    </row>
    <row r="13" spans="1:5" ht="15.75" thickBot="1" x14ac:dyDescent="0.3">
      <c r="A13" s="279"/>
      <c r="B13" s="280" t="s">
        <v>359</v>
      </c>
      <c r="C13" s="281">
        <v>80000</v>
      </c>
      <c r="D13" s="281">
        <v>80000</v>
      </c>
    </row>
    <row r="14" spans="1:5" ht="16.5" thickTop="1" thickBot="1" x14ac:dyDescent="0.3">
      <c r="A14" s="282" t="s">
        <v>360</v>
      </c>
      <c r="B14" s="270" t="s">
        <v>361</v>
      </c>
      <c r="C14" s="268">
        <f>SUM(C11,C12,C13)</f>
        <v>2263336</v>
      </c>
      <c r="D14" s="268">
        <f>SUM(D11,D12,D13)</f>
        <v>2263336</v>
      </c>
    </row>
    <row r="15" spans="1:5" ht="15.75" thickTop="1" x14ac:dyDescent="0.25">
      <c r="A15" s="276"/>
      <c r="B15" s="277" t="s">
        <v>362</v>
      </c>
      <c r="C15" s="278">
        <v>80000</v>
      </c>
      <c r="D15" s="278">
        <v>80000</v>
      </c>
    </row>
    <row r="16" spans="1:5" ht="15" x14ac:dyDescent="0.25">
      <c r="A16" s="283"/>
      <c r="B16" s="284" t="s">
        <v>363</v>
      </c>
      <c r="C16" s="285">
        <v>180000</v>
      </c>
      <c r="D16" s="285">
        <v>180000</v>
      </c>
    </row>
    <row r="17" spans="1:4" ht="15" x14ac:dyDescent="0.25">
      <c r="A17" s="283"/>
      <c r="B17" s="284" t="s">
        <v>364</v>
      </c>
      <c r="C17" s="285">
        <v>0</v>
      </c>
      <c r="D17" s="285">
        <v>0</v>
      </c>
    </row>
    <row r="18" spans="1:4" ht="15" x14ac:dyDescent="0.25">
      <c r="A18" s="283"/>
      <c r="B18" s="284" t="s">
        <v>365</v>
      </c>
      <c r="C18" s="285">
        <v>150000</v>
      </c>
      <c r="D18" s="285">
        <v>150000</v>
      </c>
    </row>
    <row r="19" spans="1:4" ht="15" x14ac:dyDescent="0.25">
      <c r="A19" s="283"/>
      <c r="B19" s="284" t="s">
        <v>366</v>
      </c>
      <c r="C19" s="285">
        <v>0</v>
      </c>
      <c r="D19" s="285">
        <v>0</v>
      </c>
    </row>
    <row r="20" spans="1:4" ht="15" x14ac:dyDescent="0.25">
      <c r="A20" s="283"/>
      <c r="B20" s="284" t="s">
        <v>144</v>
      </c>
      <c r="C20" s="285">
        <v>121500</v>
      </c>
      <c r="D20" s="285">
        <v>121500</v>
      </c>
    </row>
    <row r="21" spans="1:4" ht="15" x14ac:dyDescent="0.25">
      <c r="A21" s="283"/>
      <c r="B21" s="284" t="s">
        <v>367</v>
      </c>
      <c r="C21" s="285">
        <v>20000</v>
      </c>
      <c r="D21" s="285">
        <v>20000</v>
      </c>
    </row>
    <row r="22" spans="1:4" ht="15" x14ac:dyDescent="0.25">
      <c r="A22" s="279"/>
      <c r="B22" s="280"/>
      <c r="C22" s="281"/>
      <c r="D22" s="281"/>
    </row>
    <row r="23" spans="1:4" ht="15.75" thickBot="1" x14ac:dyDescent="0.3">
      <c r="A23" s="279"/>
      <c r="B23" s="280" t="s">
        <v>368</v>
      </c>
      <c r="C23" s="281">
        <v>20000</v>
      </c>
      <c r="D23" s="281">
        <v>20000</v>
      </c>
    </row>
    <row r="24" spans="1:4" ht="16.5" thickTop="1" thickBot="1" x14ac:dyDescent="0.3">
      <c r="A24" s="282" t="s">
        <v>369</v>
      </c>
      <c r="B24" s="270" t="s">
        <v>370</v>
      </c>
      <c r="C24" s="268">
        <f>SUM(C15:C23)</f>
        <v>571500</v>
      </c>
      <c r="D24" s="268">
        <f>SUM(D15:D23)</f>
        <v>571500</v>
      </c>
    </row>
    <row r="25" spans="1:4" ht="16.5" thickTop="1" thickBot="1" x14ac:dyDescent="0.3">
      <c r="A25" s="282" t="s">
        <v>371</v>
      </c>
      <c r="B25" s="270" t="s">
        <v>372</v>
      </c>
      <c r="C25" s="268">
        <f>SUM(C14,C24)</f>
        <v>2834836</v>
      </c>
      <c r="D25" s="268">
        <f>SUM(D14,D24)</f>
        <v>2834836</v>
      </c>
    </row>
    <row r="26" spans="1:4" ht="15.75" thickTop="1" x14ac:dyDescent="0.25">
      <c r="A26" s="264"/>
      <c r="B26" s="264"/>
      <c r="C26" s="264"/>
    </row>
    <row r="27" spans="1:4" ht="15" x14ac:dyDescent="0.25">
      <c r="A27" s="264"/>
      <c r="B27" s="264"/>
      <c r="C27" s="264"/>
    </row>
    <row r="28" spans="1:4" ht="15" x14ac:dyDescent="0.25">
      <c r="A28" s="264"/>
      <c r="B28" s="265" t="s">
        <v>373</v>
      </c>
      <c r="C28" s="264"/>
    </row>
    <row r="29" spans="1:4" ht="15.75" thickBot="1" x14ac:dyDescent="0.3">
      <c r="A29" s="264"/>
      <c r="B29" s="264"/>
      <c r="C29" s="264"/>
    </row>
    <row r="30" spans="1:4" ht="16.5" thickTop="1" thickBot="1" x14ac:dyDescent="0.3">
      <c r="A30" s="269"/>
      <c r="B30" s="269" t="s">
        <v>374</v>
      </c>
      <c r="C30" s="269">
        <v>4135200</v>
      </c>
      <c r="D30" s="269">
        <v>4135200</v>
      </c>
    </row>
    <row r="31" spans="1:4" ht="16.5" thickTop="1" thickBot="1" x14ac:dyDescent="0.3">
      <c r="A31" s="269"/>
      <c r="B31" s="269" t="s">
        <v>375</v>
      </c>
      <c r="C31" s="269">
        <v>6600800</v>
      </c>
      <c r="D31" s="269">
        <v>6600800</v>
      </c>
    </row>
    <row r="32" spans="1:4" ht="16.5" thickTop="1" thickBot="1" x14ac:dyDescent="0.3">
      <c r="A32" s="269"/>
      <c r="B32" s="269" t="s">
        <v>376</v>
      </c>
      <c r="C32" s="269">
        <v>612000</v>
      </c>
      <c r="D32" s="269">
        <v>612000</v>
      </c>
    </row>
    <row r="33" spans="1:4" ht="16.5" thickTop="1" thickBot="1" x14ac:dyDescent="0.3">
      <c r="A33" s="269"/>
      <c r="B33" s="270" t="s">
        <v>377</v>
      </c>
      <c r="C33" s="270">
        <f>SUM(C30:C32)</f>
        <v>11348000</v>
      </c>
      <c r="D33" s="270">
        <f>SUM(D30:D32)</f>
        <v>11348000</v>
      </c>
    </row>
    <row r="34" spans="1:4" ht="16.5" thickTop="1" thickBot="1" x14ac:dyDescent="0.3">
      <c r="A34" s="269"/>
      <c r="B34" s="269"/>
      <c r="C34" s="269"/>
      <c r="D34" s="269"/>
    </row>
    <row r="35" spans="1:4" ht="16.5" thickTop="1" thickBot="1" x14ac:dyDescent="0.3">
      <c r="A35" s="269"/>
      <c r="B35" s="269"/>
      <c r="C35" s="269"/>
      <c r="D35" s="269"/>
    </row>
    <row r="36" spans="1:4" ht="16.5" thickTop="1" thickBot="1" x14ac:dyDescent="0.3">
      <c r="A36" s="269"/>
      <c r="B36" s="269" t="s">
        <v>378</v>
      </c>
      <c r="C36" s="269">
        <v>11300000</v>
      </c>
      <c r="D36" s="269">
        <v>11300000</v>
      </c>
    </row>
    <row r="37" spans="1:4" ht="16.5" thickTop="1" thickBot="1" x14ac:dyDescent="0.3">
      <c r="A37" s="269"/>
      <c r="B37" s="269" t="s">
        <v>379</v>
      </c>
      <c r="C37" s="269">
        <v>48000</v>
      </c>
      <c r="D37" s="269">
        <v>48000</v>
      </c>
    </row>
    <row r="38" spans="1:4" ht="16.5" thickTop="1" thickBot="1" x14ac:dyDescent="0.3">
      <c r="A38" s="269"/>
      <c r="B38" s="270" t="s">
        <v>372</v>
      </c>
      <c r="C38" s="270">
        <v>11348000</v>
      </c>
      <c r="D38" s="270">
        <v>11348000</v>
      </c>
    </row>
    <row r="39" spans="1:4" ht="13.5" thickTop="1" x14ac:dyDescent="0.2"/>
    <row r="50" spans="1:4" ht="15" x14ac:dyDescent="0.2">
      <c r="A50" s="385" t="s">
        <v>381</v>
      </c>
      <c r="B50" s="385"/>
      <c r="C50" s="385"/>
    </row>
    <row r="51" spans="1:4" x14ac:dyDescent="0.2">
      <c r="A51" s="241"/>
      <c r="B51" s="241"/>
      <c r="C51" s="241"/>
    </row>
    <row r="52" spans="1:4" ht="15.75" thickBot="1" x14ac:dyDescent="0.3">
      <c r="A52" s="241"/>
      <c r="B52" s="241"/>
      <c r="C52" s="242" t="s">
        <v>351</v>
      </c>
    </row>
    <row r="53" spans="1:4" ht="16.5" thickTop="1" thickBot="1" x14ac:dyDescent="0.3">
      <c r="A53" s="377" t="s">
        <v>352</v>
      </c>
      <c r="B53" s="378"/>
      <c r="C53" s="379"/>
      <c r="D53" t="s">
        <v>455</v>
      </c>
    </row>
    <row r="54" spans="1:4" ht="16.5" thickTop="1" thickBot="1" x14ac:dyDescent="0.3">
      <c r="A54" s="244"/>
      <c r="B54" s="245" t="s">
        <v>355</v>
      </c>
      <c r="C54" s="243">
        <v>1800000</v>
      </c>
      <c r="D54" s="243">
        <v>1800000</v>
      </c>
    </row>
    <row r="55" spans="1:4" ht="16.5" thickTop="1" thickBot="1" x14ac:dyDescent="0.3">
      <c r="A55" s="246"/>
      <c r="B55" s="247"/>
      <c r="C55" s="248"/>
    </row>
    <row r="56" spans="1:4" ht="16.5" thickTop="1" thickBot="1" x14ac:dyDescent="0.3">
      <c r="A56" s="377" t="s">
        <v>356</v>
      </c>
      <c r="B56" s="378"/>
      <c r="C56" s="379"/>
      <c r="D56" t="s">
        <v>455</v>
      </c>
    </row>
    <row r="57" spans="1:4" ht="15.75" thickTop="1" x14ac:dyDescent="0.25">
      <c r="A57" s="249"/>
      <c r="B57" s="286" t="s">
        <v>382</v>
      </c>
      <c r="C57" s="251">
        <v>432000</v>
      </c>
      <c r="D57" s="251">
        <v>432000</v>
      </c>
    </row>
    <row r="58" spans="1:4" ht="15.75" thickBot="1" x14ac:dyDescent="0.3">
      <c r="A58" s="252"/>
      <c r="B58" s="253" t="s">
        <v>358</v>
      </c>
      <c r="C58" s="254">
        <v>82000</v>
      </c>
      <c r="D58" s="254">
        <v>82000</v>
      </c>
    </row>
    <row r="59" spans="1:4" ht="16.5" thickTop="1" thickBot="1" x14ac:dyDescent="0.3">
      <c r="A59" s="258" t="s">
        <v>360</v>
      </c>
      <c r="B59" s="245" t="s">
        <v>361</v>
      </c>
      <c r="C59" s="243">
        <f>SUM(C57,C58)</f>
        <v>514000</v>
      </c>
      <c r="D59" s="243">
        <f>SUM(D57,D58)</f>
        <v>514000</v>
      </c>
    </row>
    <row r="60" spans="1:4" ht="15.75" thickTop="1" x14ac:dyDescent="0.25">
      <c r="A60" s="252"/>
      <c r="B60" s="253" t="s">
        <v>362</v>
      </c>
      <c r="C60" s="254">
        <v>150000</v>
      </c>
      <c r="D60" s="254">
        <v>150000</v>
      </c>
    </row>
    <row r="61" spans="1:4" ht="15" x14ac:dyDescent="0.25">
      <c r="A61" s="259"/>
      <c r="B61" s="260" t="s">
        <v>365</v>
      </c>
      <c r="C61" s="261">
        <v>250000</v>
      </c>
      <c r="D61" s="261">
        <v>250000</v>
      </c>
    </row>
    <row r="62" spans="1:4" ht="15" x14ac:dyDescent="0.25">
      <c r="A62" s="259"/>
      <c r="B62" s="262" t="s">
        <v>383</v>
      </c>
      <c r="C62" s="261">
        <v>500000</v>
      </c>
      <c r="D62" s="261">
        <v>500000</v>
      </c>
    </row>
    <row r="63" spans="1:4" ht="15" x14ac:dyDescent="0.25">
      <c r="A63" s="259"/>
      <c r="B63" s="260" t="s">
        <v>144</v>
      </c>
      <c r="C63" s="261">
        <v>206000</v>
      </c>
      <c r="D63" s="261">
        <v>206000</v>
      </c>
    </row>
    <row r="64" spans="1:4" ht="15" x14ac:dyDescent="0.25">
      <c r="A64" s="259"/>
      <c r="B64" s="260" t="s">
        <v>384</v>
      </c>
      <c r="C64" s="261">
        <v>80000</v>
      </c>
      <c r="D64" s="261">
        <v>80000</v>
      </c>
    </row>
    <row r="65" spans="1:4" ht="15.75" thickBot="1" x14ac:dyDescent="0.3">
      <c r="A65" s="255"/>
      <c r="B65" s="287" t="s">
        <v>385</v>
      </c>
      <c r="C65" s="257">
        <v>100000</v>
      </c>
      <c r="D65" s="257">
        <v>100000</v>
      </c>
    </row>
    <row r="66" spans="1:4" ht="16.5" thickTop="1" thickBot="1" x14ac:dyDescent="0.3">
      <c r="A66" s="258" t="s">
        <v>369</v>
      </c>
      <c r="B66" s="245" t="s">
        <v>370</v>
      </c>
      <c r="C66" s="243">
        <f>SUM(C60:C65)</f>
        <v>1286000</v>
      </c>
      <c r="D66" s="243">
        <f>SUM(D60:D65)</f>
        <v>1286000</v>
      </c>
    </row>
    <row r="67" spans="1:4" ht="16.5" thickTop="1" thickBot="1" x14ac:dyDescent="0.3">
      <c r="A67" s="258" t="s">
        <v>371</v>
      </c>
      <c r="B67" s="245" t="s">
        <v>463</v>
      </c>
      <c r="C67" s="243"/>
      <c r="D67" s="243">
        <v>2000000</v>
      </c>
    </row>
    <row r="68" spans="1:4" ht="16.5" thickTop="1" thickBot="1" x14ac:dyDescent="0.3">
      <c r="A68" s="258" t="s">
        <v>464</v>
      </c>
      <c r="B68" s="245" t="s">
        <v>372</v>
      </c>
      <c r="C68" s="243">
        <f>SUM(C59,C66)</f>
        <v>1800000</v>
      </c>
      <c r="D68" s="243">
        <f>SUM(D59,D66,D67)</f>
        <v>3800000</v>
      </c>
    </row>
    <row r="69" spans="1:4" ht="13.5" thickTop="1" x14ac:dyDescent="0.2"/>
    <row r="70" spans="1:4" ht="15" x14ac:dyDescent="0.2">
      <c r="A70" s="385" t="s">
        <v>386</v>
      </c>
      <c r="B70" s="385"/>
      <c r="C70" s="385"/>
    </row>
    <row r="71" spans="1:4" ht="15.75" thickBot="1" x14ac:dyDescent="0.3">
      <c r="A71" s="241"/>
      <c r="B71" s="241"/>
      <c r="C71" s="242" t="s">
        <v>351</v>
      </c>
    </row>
    <row r="72" spans="1:4" ht="16.5" thickTop="1" thickBot="1" x14ac:dyDescent="0.3">
      <c r="A72" s="377" t="s">
        <v>352</v>
      </c>
      <c r="B72" s="378"/>
      <c r="C72" s="379"/>
      <c r="D72" t="s">
        <v>455</v>
      </c>
    </row>
    <row r="73" spans="1:4" ht="16.5" thickTop="1" thickBot="1" x14ac:dyDescent="0.3">
      <c r="A73" s="244"/>
      <c r="B73" s="245" t="s">
        <v>377</v>
      </c>
      <c r="C73" s="243">
        <v>2144000</v>
      </c>
      <c r="D73" s="243">
        <v>2144000</v>
      </c>
    </row>
    <row r="74" spans="1:4" ht="16.5" thickTop="1" thickBot="1" x14ac:dyDescent="0.3">
      <c r="A74" s="241"/>
      <c r="B74" s="242"/>
      <c r="C74" s="288"/>
    </row>
    <row r="75" spans="1:4" ht="16.5" thickTop="1" thickBot="1" x14ac:dyDescent="0.3">
      <c r="A75" s="377" t="s">
        <v>356</v>
      </c>
      <c r="B75" s="378"/>
      <c r="C75" s="379"/>
      <c r="D75" t="s">
        <v>455</v>
      </c>
    </row>
    <row r="76" spans="1:4" ht="15.75" thickTop="1" x14ac:dyDescent="0.25">
      <c r="A76" s="289"/>
      <c r="B76" s="290" t="s">
        <v>387</v>
      </c>
      <c r="C76" s="291">
        <v>1188000</v>
      </c>
      <c r="D76" s="291">
        <v>1188000</v>
      </c>
    </row>
    <row r="77" spans="1:4" ht="15" x14ac:dyDescent="0.25">
      <c r="A77" s="292"/>
      <c r="B77" s="293" t="s">
        <v>388</v>
      </c>
      <c r="C77" s="294">
        <v>500000</v>
      </c>
      <c r="D77" s="294">
        <v>500000</v>
      </c>
    </row>
    <row r="78" spans="1:4" ht="15.75" thickBot="1" x14ac:dyDescent="0.3">
      <c r="A78" s="295"/>
      <c r="B78" s="296" t="s">
        <v>144</v>
      </c>
      <c r="C78" s="297">
        <v>456000</v>
      </c>
      <c r="D78" s="297">
        <v>456000</v>
      </c>
    </row>
    <row r="79" spans="1:4" ht="16.5" thickTop="1" thickBot="1" x14ac:dyDescent="0.3">
      <c r="A79" s="258"/>
      <c r="B79" s="245" t="s">
        <v>372</v>
      </c>
      <c r="C79" s="243">
        <v>2144000</v>
      </c>
      <c r="D79" s="243">
        <v>2144000</v>
      </c>
    </row>
    <row r="80" spans="1:4" ht="13.5" thickTop="1" x14ac:dyDescent="0.2"/>
    <row r="81" spans="1:4" ht="15" x14ac:dyDescent="0.2">
      <c r="A81" s="385" t="s">
        <v>389</v>
      </c>
      <c r="B81" s="385"/>
      <c r="C81" s="385"/>
    </row>
    <row r="82" spans="1:4" ht="15.75" thickBot="1" x14ac:dyDescent="0.3">
      <c r="A82" s="241"/>
      <c r="B82" s="241"/>
      <c r="C82" s="242" t="s">
        <v>351</v>
      </c>
    </row>
    <row r="83" spans="1:4" ht="16.5" thickTop="1" thickBot="1" x14ac:dyDescent="0.3">
      <c r="A83" s="377" t="s">
        <v>352</v>
      </c>
      <c r="B83" s="378"/>
      <c r="C83" s="379"/>
      <c r="D83" t="s">
        <v>455</v>
      </c>
    </row>
    <row r="84" spans="1:4" ht="16.5" thickTop="1" thickBot="1" x14ac:dyDescent="0.3">
      <c r="A84" s="244"/>
      <c r="B84" s="245" t="s">
        <v>390</v>
      </c>
      <c r="C84" s="243">
        <v>1668627</v>
      </c>
      <c r="D84" s="243">
        <v>1668627</v>
      </c>
    </row>
    <row r="85" spans="1:4" ht="16.5" thickTop="1" thickBot="1" x14ac:dyDescent="0.3">
      <c r="A85" s="246"/>
      <c r="B85" s="247"/>
      <c r="C85" s="298"/>
    </row>
    <row r="86" spans="1:4" ht="16.5" thickTop="1" thickBot="1" x14ac:dyDescent="0.3">
      <c r="A86" s="377" t="s">
        <v>356</v>
      </c>
      <c r="B86" s="378"/>
      <c r="C86" s="379"/>
      <c r="D86" t="s">
        <v>455</v>
      </c>
    </row>
    <row r="87" spans="1:4" ht="15.75" thickTop="1" x14ac:dyDescent="0.25">
      <c r="A87" s="249"/>
      <c r="B87" s="286" t="s">
        <v>391</v>
      </c>
      <c r="C87" s="251">
        <v>0</v>
      </c>
      <c r="D87" s="251">
        <v>0</v>
      </c>
    </row>
    <row r="88" spans="1:4" ht="15" x14ac:dyDescent="0.25">
      <c r="A88" s="252"/>
      <c r="B88" s="253" t="s">
        <v>358</v>
      </c>
      <c r="C88" s="254">
        <v>0</v>
      </c>
      <c r="D88" s="254">
        <v>0</v>
      </c>
    </row>
    <row r="89" spans="1:4" ht="15" x14ac:dyDescent="0.25">
      <c r="A89" s="259"/>
      <c r="B89" s="260" t="s">
        <v>392</v>
      </c>
      <c r="C89" s="261">
        <v>0</v>
      </c>
      <c r="D89" s="261">
        <v>0</v>
      </c>
    </row>
    <row r="90" spans="1:4" ht="15.75" thickBot="1" x14ac:dyDescent="0.3">
      <c r="A90" s="255"/>
      <c r="B90" s="256" t="s">
        <v>393</v>
      </c>
      <c r="C90" s="257">
        <v>0</v>
      </c>
      <c r="D90" s="257">
        <v>0</v>
      </c>
    </row>
    <row r="91" spans="1:4" ht="16.5" thickTop="1" thickBot="1" x14ac:dyDescent="0.3">
      <c r="A91" s="258" t="s">
        <v>360</v>
      </c>
      <c r="B91" s="245" t="s">
        <v>361</v>
      </c>
      <c r="C91" s="243">
        <f>SUM(C87,C88,C89:C90)</f>
        <v>0</v>
      </c>
      <c r="D91" s="243">
        <f>SUM(D87,D88,D89:D90)</f>
        <v>0</v>
      </c>
    </row>
    <row r="92" spans="1:4" ht="15.75" thickTop="1" x14ac:dyDescent="0.25">
      <c r="A92" s="252"/>
      <c r="B92" s="253" t="s">
        <v>394</v>
      </c>
      <c r="C92" s="254">
        <v>600000</v>
      </c>
      <c r="D92" s="254">
        <v>600000</v>
      </c>
    </row>
    <row r="93" spans="1:4" ht="15" x14ac:dyDescent="0.25">
      <c r="A93" s="259"/>
      <c r="B93" s="260" t="s">
        <v>395</v>
      </c>
      <c r="C93" s="261">
        <v>350000</v>
      </c>
      <c r="D93" s="261">
        <v>350000</v>
      </c>
    </row>
    <row r="94" spans="1:4" ht="15" x14ac:dyDescent="0.25">
      <c r="A94" s="255"/>
      <c r="B94" s="256" t="s">
        <v>387</v>
      </c>
      <c r="C94" s="257">
        <v>50000</v>
      </c>
      <c r="D94" s="257">
        <v>50000</v>
      </c>
    </row>
    <row r="95" spans="1:4" ht="15" x14ac:dyDescent="0.25">
      <c r="A95" s="299"/>
      <c r="B95" s="300" t="s">
        <v>396</v>
      </c>
      <c r="C95" s="301">
        <v>400000</v>
      </c>
      <c r="D95" s="301">
        <v>400000</v>
      </c>
    </row>
    <row r="96" spans="1:4" ht="15.75" thickBot="1" x14ac:dyDescent="0.3">
      <c r="A96" s="299"/>
      <c r="B96" s="302" t="s">
        <v>144</v>
      </c>
      <c r="C96" s="301">
        <v>268427</v>
      </c>
      <c r="D96" s="301">
        <v>268427</v>
      </c>
    </row>
    <row r="97" spans="1:4" ht="16.5" thickTop="1" thickBot="1" x14ac:dyDescent="0.3">
      <c r="A97" s="258" t="s">
        <v>369</v>
      </c>
      <c r="B97" s="245" t="s">
        <v>370</v>
      </c>
      <c r="C97" s="243">
        <f>SUM(C92:C96)</f>
        <v>1668427</v>
      </c>
      <c r="D97" s="243">
        <f>SUM(D92:D96)</f>
        <v>1668427</v>
      </c>
    </row>
    <row r="98" spans="1:4" ht="16.5" thickTop="1" thickBot="1" x14ac:dyDescent="0.3">
      <c r="A98" s="258" t="s">
        <v>371</v>
      </c>
      <c r="B98" s="245" t="s">
        <v>372</v>
      </c>
      <c r="C98" s="243">
        <f>SUM(C91,C97)</f>
        <v>1668427</v>
      </c>
      <c r="D98" s="243">
        <f>SUM(D91,D97)</f>
        <v>1668427</v>
      </c>
    </row>
    <row r="99" spans="1:4" ht="15.75" thickTop="1" x14ac:dyDescent="0.25">
      <c r="A99" s="308"/>
      <c r="B99" s="247"/>
      <c r="C99" s="298"/>
    </row>
    <row r="100" spans="1:4" ht="15" x14ac:dyDescent="0.2">
      <c r="A100" s="385" t="s">
        <v>397</v>
      </c>
      <c r="B100" s="385"/>
      <c r="C100" s="385"/>
    </row>
    <row r="101" spans="1:4" x14ac:dyDescent="0.2">
      <c r="A101" s="241"/>
      <c r="B101" s="241"/>
      <c r="C101" s="241"/>
    </row>
    <row r="102" spans="1:4" ht="15.75" thickBot="1" x14ac:dyDescent="0.3">
      <c r="A102" s="241"/>
      <c r="B102" s="241"/>
      <c r="C102" s="303" t="s">
        <v>351</v>
      </c>
    </row>
    <row r="103" spans="1:4" ht="16.5" thickTop="1" thickBot="1" x14ac:dyDescent="0.3">
      <c r="A103" s="377" t="s">
        <v>352</v>
      </c>
      <c r="B103" s="378"/>
      <c r="C103" s="379"/>
      <c r="D103" s="228" t="s">
        <v>455</v>
      </c>
    </row>
    <row r="104" spans="1:4" ht="16.5" thickTop="1" thickBot="1" x14ac:dyDescent="0.3">
      <c r="A104" s="304" t="s">
        <v>14</v>
      </c>
      <c r="B104" s="253" t="s">
        <v>398</v>
      </c>
      <c r="C104" s="254">
        <v>12658366</v>
      </c>
      <c r="D104" s="254">
        <v>12658366</v>
      </c>
    </row>
    <row r="105" spans="1:4" ht="16.5" thickTop="1" thickBot="1" x14ac:dyDescent="0.3">
      <c r="A105" s="304" t="s">
        <v>17</v>
      </c>
      <c r="B105" s="262" t="s">
        <v>399</v>
      </c>
      <c r="C105" s="261">
        <v>1853783</v>
      </c>
      <c r="D105" s="261">
        <v>1853783</v>
      </c>
    </row>
    <row r="106" spans="1:4" ht="16.5" thickTop="1" thickBot="1" x14ac:dyDescent="0.3">
      <c r="A106" s="305" t="s">
        <v>18</v>
      </c>
      <c r="B106" s="287" t="s">
        <v>400</v>
      </c>
      <c r="C106" s="257">
        <v>325651</v>
      </c>
      <c r="D106" s="257">
        <v>325651</v>
      </c>
    </row>
    <row r="107" spans="1:4" ht="16.5" thickTop="1" thickBot="1" x14ac:dyDescent="0.3">
      <c r="A107" s="305"/>
      <c r="B107" s="302" t="s">
        <v>468</v>
      </c>
      <c r="C107" s="301"/>
      <c r="D107" s="301">
        <v>318965</v>
      </c>
    </row>
    <row r="108" spans="1:4" ht="16.5" thickTop="1" thickBot="1" x14ac:dyDescent="0.3">
      <c r="A108" s="304"/>
      <c r="B108" s="306" t="s">
        <v>377</v>
      </c>
      <c r="C108" s="307">
        <f>SUM(C104:C106)</f>
        <v>14837800</v>
      </c>
      <c r="D108" s="307">
        <f>SUM(D104:D107)</f>
        <v>15156765</v>
      </c>
    </row>
    <row r="109" spans="1:4" ht="16.5" thickTop="1" thickBot="1" x14ac:dyDescent="0.3">
      <c r="A109" s="246"/>
      <c r="B109" s="247"/>
      <c r="C109" s="248"/>
    </row>
    <row r="110" spans="1:4" ht="16.5" thickTop="1" thickBot="1" x14ac:dyDescent="0.3">
      <c r="A110" s="377" t="s">
        <v>356</v>
      </c>
      <c r="B110" s="378"/>
      <c r="C110" s="379"/>
      <c r="D110" s="228" t="s">
        <v>455</v>
      </c>
    </row>
    <row r="111" spans="1:4" ht="15.75" thickTop="1" x14ac:dyDescent="0.25">
      <c r="A111" s="249"/>
      <c r="B111" s="250" t="s">
        <v>357</v>
      </c>
      <c r="C111" s="251">
        <v>11211300</v>
      </c>
      <c r="D111" s="251">
        <v>11211300</v>
      </c>
    </row>
    <row r="112" spans="1:4" ht="15" x14ac:dyDescent="0.25">
      <c r="A112" s="252"/>
      <c r="B112" s="253" t="s">
        <v>401</v>
      </c>
      <c r="C112" s="254">
        <v>2130147</v>
      </c>
      <c r="D112" s="254">
        <v>2130147</v>
      </c>
    </row>
    <row r="113" spans="1:4" ht="15" x14ac:dyDescent="0.25">
      <c r="A113" s="259"/>
      <c r="B113" s="260" t="s">
        <v>402</v>
      </c>
      <c r="C113" s="261">
        <v>96000</v>
      </c>
      <c r="D113" s="261">
        <v>109091</v>
      </c>
    </row>
    <row r="114" spans="1:4" ht="15" x14ac:dyDescent="0.25">
      <c r="A114" s="259"/>
      <c r="B114" s="260" t="s">
        <v>403</v>
      </c>
      <c r="C114" s="261">
        <v>32853</v>
      </c>
      <c r="D114" s="261">
        <v>32853</v>
      </c>
    </row>
    <row r="115" spans="1:4" ht="15" x14ac:dyDescent="0.25">
      <c r="A115" s="255"/>
      <c r="B115" s="256" t="s">
        <v>359</v>
      </c>
      <c r="C115" s="257">
        <v>67500</v>
      </c>
      <c r="D115" s="257">
        <v>82620</v>
      </c>
    </row>
    <row r="116" spans="1:4" ht="15.75" thickBot="1" x14ac:dyDescent="0.3">
      <c r="A116" s="299"/>
      <c r="B116" s="300" t="s">
        <v>469</v>
      </c>
      <c r="C116" s="301"/>
      <c r="D116" s="301">
        <v>40750</v>
      </c>
    </row>
    <row r="117" spans="1:4" ht="16.5" thickTop="1" thickBot="1" x14ac:dyDescent="0.3">
      <c r="A117" s="258" t="s">
        <v>360</v>
      </c>
      <c r="B117" s="245" t="s">
        <v>361</v>
      </c>
      <c r="C117" s="243">
        <f>SUM(C111,C112,C113:C114,C115)</f>
        <v>13537800</v>
      </c>
      <c r="D117" s="243">
        <f>SUM(D111,D112,D113:D114,D115,D116)</f>
        <v>13606761</v>
      </c>
    </row>
    <row r="118" spans="1:4" ht="15.75" thickTop="1" x14ac:dyDescent="0.25">
      <c r="A118" s="252"/>
      <c r="B118" s="253" t="s">
        <v>404</v>
      </c>
      <c r="C118" s="254">
        <v>100000</v>
      </c>
      <c r="D118" s="254">
        <v>100000</v>
      </c>
    </row>
    <row r="119" spans="1:4" ht="15" x14ac:dyDescent="0.25">
      <c r="A119" s="259"/>
      <c r="B119" s="260" t="s">
        <v>405</v>
      </c>
      <c r="C119" s="261">
        <v>30000</v>
      </c>
      <c r="D119" s="261">
        <v>30000</v>
      </c>
    </row>
    <row r="120" spans="1:4" ht="15" x14ac:dyDescent="0.25">
      <c r="A120" s="259"/>
      <c r="B120" s="260" t="s">
        <v>362</v>
      </c>
      <c r="C120" s="261">
        <v>200000</v>
      </c>
      <c r="D120" s="261">
        <v>200000</v>
      </c>
    </row>
    <row r="121" spans="1:4" ht="15" x14ac:dyDescent="0.25">
      <c r="A121" s="259"/>
      <c r="B121" s="260" t="s">
        <v>364</v>
      </c>
      <c r="C121" s="261">
        <v>130000</v>
      </c>
      <c r="D121" s="261">
        <v>110000</v>
      </c>
    </row>
    <row r="122" spans="1:4" ht="15" x14ac:dyDescent="0.25">
      <c r="A122" s="259"/>
      <c r="B122" s="260" t="s">
        <v>406</v>
      </c>
      <c r="C122" s="261">
        <v>180000</v>
      </c>
      <c r="D122" s="261">
        <v>180000</v>
      </c>
    </row>
    <row r="123" spans="1:4" ht="15" x14ac:dyDescent="0.25">
      <c r="A123" s="259"/>
      <c r="B123" s="260" t="s">
        <v>407</v>
      </c>
      <c r="C123" s="261">
        <v>250000</v>
      </c>
      <c r="D123" s="261">
        <v>250000</v>
      </c>
    </row>
    <row r="124" spans="1:4" ht="15" x14ac:dyDescent="0.25">
      <c r="A124" s="259"/>
      <c r="B124" s="260" t="s">
        <v>387</v>
      </c>
      <c r="C124" s="261">
        <v>40000</v>
      </c>
      <c r="D124" s="261">
        <v>310000</v>
      </c>
    </row>
    <row r="125" spans="1:4" ht="15" x14ac:dyDescent="0.25">
      <c r="A125" s="259"/>
      <c r="B125" s="260" t="s">
        <v>366</v>
      </c>
      <c r="C125" s="261">
        <v>25000</v>
      </c>
      <c r="D125" s="261">
        <v>25000</v>
      </c>
    </row>
    <row r="126" spans="1:4" ht="15" x14ac:dyDescent="0.25">
      <c r="A126" s="259"/>
      <c r="B126" s="260" t="s">
        <v>144</v>
      </c>
      <c r="C126" s="261">
        <v>200000</v>
      </c>
      <c r="D126" s="261">
        <v>200004</v>
      </c>
    </row>
    <row r="127" spans="1:4" ht="15" x14ac:dyDescent="0.25">
      <c r="A127" s="259"/>
      <c r="B127" s="260" t="s">
        <v>408</v>
      </c>
      <c r="C127" s="261">
        <v>120000</v>
      </c>
      <c r="D127" s="261">
        <v>120000</v>
      </c>
    </row>
    <row r="128" spans="1:4" ht="15.75" thickBot="1" x14ac:dyDescent="0.3">
      <c r="A128" s="299"/>
      <c r="B128" s="302" t="s">
        <v>409</v>
      </c>
      <c r="C128" s="301">
        <v>25000</v>
      </c>
      <c r="D128" s="301">
        <v>25000</v>
      </c>
    </row>
    <row r="129" spans="1:4" ht="16.5" thickTop="1" thickBot="1" x14ac:dyDescent="0.3">
      <c r="A129" s="258" t="s">
        <v>369</v>
      </c>
      <c r="B129" s="245" t="s">
        <v>370</v>
      </c>
      <c r="C129" s="243">
        <f>SUM(C118:C128)</f>
        <v>1300000</v>
      </c>
      <c r="D129" s="243">
        <f>SUM(D118:D128)</f>
        <v>1550004</v>
      </c>
    </row>
    <row r="130" spans="1:4" ht="16.5" thickTop="1" thickBot="1" x14ac:dyDescent="0.3">
      <c r="A130" s="258" t="s">
        <v>371</v>
      </c>
      <c r="B130" s="245" t="s">
        <v>372</v>
      </c>
      <c r="C130" s="243">
        <f>SUM(C117,C129)</f>
        <v>14837800</v>
      </c>
      <c r="D130" s="243">
        <f>SUM(D117,D129)</f>
        <v>15156765</v>
      </c>
    </row>
    <row r="131" spans="1:4" ht="15.75" thickTop="1" x14ac:dyDescent="0.25">
      <c r="A131" s="308"/>
      <c r="B131" s="247"/>
      <c r="C131" s="298"/>
    </row>
    <row r="132" spans="1:4" ht="15" x14ac:dyDescent="0.25">
      <c r="A132" s="308"/>
      <c r="B132" s="247"/>
      <c r="C132" s="298"/>
    </row>
    <row r="133" spans="1:4" ht="15" x14ac:dyDescent="0.25">
      <c r="A133" s="308"/>
      <c r="B133" s="247"/>
      <c r="C133" s="298"/>
    </row>
    <row r="134" spans="1:4" ht="15" x14ac:dyDescent="0.25">
      <c r="A134" s="308"/>
      <c r="B134" s="247"/>
      <c r="C134" s="298"/>
    </row>
    <row r="135" spans="1:4" ht="15" x14ac:dyDescent="0.25">
      <c r="A135" s="308"/>
      <c r="B135" s="247"/>
      <c r="C135" s="298"/>
    </row>
    <row r="136" spans="1:4" ht="15" x14ac:dyDescent="0.25">
      <c r="A136" s="308"/>
      <c r="B136" s="247"/>
      <c r="C136" s="298"/>
    </row>
    <row r="137" spans="1:4" ht="15" x14ac:dyDescent="0.25">
      <c r="A137" s="308"/>
      <c r="B137" s="247"/>
      <c r="C137" s="298"/>
    </row>
    <row r="138" spans="1:4" ht="15" x14ac:dyDescent="0.25">
      <c r="A138" s="308"/>
      <c r="B138" s="247"/>
      <c r="C138" s="298"/>
    </row>
    <row r="139" spans="1:4" ht="15" x14ac:dyDescent="0.25">
      <c r="A139" s="308"/>
      <c r="B139" s="247"/>
      <c r="C139" s="298"/>
    </row>
    <row r="140" spans="1:4" ht="15" x14ac:dyDescent="0.25">
      <c r="A140" s="308"/>
      <c r="B140" s="247"/>
      <c r="C140" s="298"/>
    </row>
    <row r="141" spans="1:4" ht="15" x14ac:dyDescent="0.25">
      <c r="A141" s="308"/>
      <c r="B141" s="247"/>
      <c r="C141" s="298"/>
    </row>
    <row r="142" spans="1:4" ht="15" x14ac:dyDescent="0.25">
      <c r="A142" s="308"/>
      <c r="B142" s="247"/>
      <c r="C142" s="298"/>
    </row>
    <row r="143" spans="1:4" ht="15" x14ac:dyDescent="0.25">
      <c r="A143" s="308"/>
      <c r="B143" s="247"/>
      <c r="C143" s="298"/>
    </row>
    <row r="144" spans="1:4" ht="15" x14ac:dyDescent="0.25">
      <c r="A144" s="308"/>
      <c r="B144" s="247"/>
      <c r="C144" s="298"/>
    </row>
    <row r="145" spans="1:4" ht="15" x14ac:dyDescent="0.25">
      <c r="A145" s="308"/>
      <c r="B145" s="247"/>
      <c r="C145" s="298"/>
    </row>
    <row r="146" spans="1:4" ht="15" x14ac:dyDescent="0.25">
      <c r="A146" s="308"/>
      <c r="B146" s="247"/>
      <c r="C146" s="298"/>
    </row>
    <row r="147" spans="1:4" ht="15" x14ac:dyDescent="0.25">
      <c r="A147" s="308"/>
      <c r="B147" s="247"/>
      <c r="C147" s="298"/>
    </row>
    <row r="148" spans="1:4" ht="15" x14ac:dyDescent="0.25">
      <c r="A148" s="308"/>
      <c r="B148" s="247"/>
      <c r="C148" s="298"/>
    </row>
    <row r="149" spans="1:4" ht="15" x14ac:dyDescent="0.25">
      <c r="A149" s="308"/>
      <c r="B149" s="247"/>
      <c r="C149" s="298"/>
    </row>
    <row r="150" spans="1:4" ht="15" x14ac:dyDescent="0.2">
      <c r="A150" s="385" t="s">
        <v>410</v>
      </c>
      <c r="B150" s="385"/>
      <c r="C150" s="385"/>
    </row>
    <row r="151" spans="1:4" x14ac:dyDescent="0.2">
      <c r="A151" s="241"/>
      <c r="B151" s="241"/>
      <c r="C151" s="241"/>
    </row>
    <row r="152" spans="1:4" ht="15.75" thickBot="1" x14ac:dyDescent="0.3">
      <c r="A152" s="241"/>
      <c r="B152" s="241"/>
      <c r="C152" s="303" t="s">
        <v>351</v>
      </c>
    </row>
    <row r="153" spans="1:4" ht="16.5" thickTop="1" thickBot="1" x14ac:dyDescent="0.3">
      <c r="A153" s="377" t="s">
        <v>352</v>
      </c>
      <c r="B153" s="378"/>
      <c r="C153" s="379"/>
      <c r="D153" s="228" t="s">
        <v>455</v>
      </c>
    </row>
    <row r="154" spans="1:4" ht="16.5" thickTop="1" thickBot="1" x14ac:dyDescent="0.3">
      <c r="A154" s="304" t="s">
        <v>14</v>
      </c>
      <c r="B154" s="253" t="s">
        <v>411</v>
      </c>
      <c r="C154" s="254">
        <v>2508000</v>
      </c>
      <c r="D154" s="254">
        <v>2508000</v>
      </c>
    </row>
    <row r="155" spans="1:4" ht="16.5" thickTop="1" thickBot="1" x14ac:dyDescent="0.3">
      <c r="A155" s="304" t="s">
        <v>17</v>
      </c>
      <c r="B155" s="260" t="s">
        <v>412</v>
      </c>
      <c r="C155" s="261">
        <v>3235000</v>
      </c>
      <c r="D155" s="261">
        <v>3235000</v>
      </c>
    </row>
    <row r="156" spans="1:4" ht="16.5" thickTop="1" thickBot="1" x14ac:dyDescent="0.3">
      <c r="A156" s="305"/>
      <c r="B156" s="287" t="s">
        <v>413</v>
      </c>
      <c r="C156" s="257">
        <v>891736</v>
      </c>
      <c r="D156" s="257">
        <v>891736</v>
      </c>
    </row>
    <row r="157" spans="1:4" ht="16.5" thickTop="1" thickBot="1" x14ac:dyDescent="0.3">
      <c r="A157" s="305" t="s">
        <v>18</v>
      </c>
      <c r="B157" s="287" t="s">
        <v>414</v>
      </c>
      <c r="C157" s="257">
        <v>997202</v>
      </c>
      <c r="D157" s="257">
        <v>1251581</v>
      </c>
    </row>
    <row r="158" spans="1:4" ht="16.5" thickTop="1" thickBot="1" x14ac:dyDescent="0.3">
      <c r="A158" s="305"/>
      <c r="B158" s="302" t="s">
        <v>468</v>
      </c>
      <c r="C158" s="301"/>
      <c r="D158" s="301">
        <v>1323797</v>
      </c>
    </row>
    <row r="159" spans="1:4" ht="16.5" thickTop="1" thickBot="1" x14ac:dyDescent="0.3">
      <c r="A159" s="305" t="s">
        <v>19</v>
      </c>
      <c r="B159" s="302" t="s">
        <v>415</v>
      </c>
      <c r="C159" s="301">
        <v>2623062</v>
      </c>
      <c r="D159" s="301">
        <v>2623062</v>
      </c>
    </row>
    <row r="160" spans="1:4" ht="16.5" thickTop="1" thickBot="1" x14ac:dyDescent="0.3">
      <c r="A160" s="304"/>
      <c r="B160" s="306" t="s">
        <v>377</v>
      </c>
      <c r="C160" s="307">
        <f>SUM(C154:C159)</f>
        <v>10255000</v>
      </c>
      <c r="D160" s="307">
        <f>SUM(D154:D159)</f>
        <v>11833176</v>
      </c>
    </row>
    <row r="161" spans="1:4" ht="16.5" thickTop="1" thickBot="1" x14ac:dyDescent="0.3">
      <c r="A161" s="246"/>
      <c r="B161" s="247"/>
      <c r="C161" s="248"/>
    </row>
    <row r="162" spans="1:4" ht="16.5" thickTop="1" thickBot="1" x14ac:dyDescent="0.3">
      <c r="A162" s="377" t="s">
        <v>356</v>
      </c>
      <c r="B162" s="378"/>
      <c r="C162" s="379"/>
      <c r="D162" s="228" t="s">
        <v>455</v>
      </c>
    </row>
    <row r="163" spans="1:4" ht="15.75" thickTop="1" x14ac:dyDescent="0.25">
      <c r="A163" s="249"/>
      <c r="B163" s="250" t="s">
        <v>357</v>
      </c>
      <c r="C163" s="251">
        <v>5474400</v>
      </c>
      <c r="D163" s="251">
        <v>5950283</v>
      </c>
    </row>
    <row r="164" spans="1:4" ht="15" x14ac:dyDescent="0.25">
      <c r="A164" s="252"/>
      <c r="B164" s="253" t="s">
        <v>392</v>
      </c>
      <c r="C164" s="254"/>
      <c r="D164" s="254">
        <v>144000</v>
      </c>
    </row>
    <row r="165" spans="1:4" ht="15" x14ac:dyDescent="0.25">
      <c r="A165" s="252"/>
      <c r="B165" s="253" t="s">
        <v>467</v>
      </c>
      <c r="C165" s="254"/>
      <c r="D165" s="254">
        <v>330720</v>
      </c>
    </row>
    <row r="166" spans="1:4" ht="15.75" thickBot="1" x14ac:dyDescent="0.3">
      <c r="A166" s="252"/>
      <c r="B166" s="253" t="s">
        <v>401</v>
      </c>
      <c r="C166" s="254">
        <v>1040136</v>
      </c>
      <c r="D166" s="254">
        <v>1363370</v>
      </c>
    </row>
    <row r="167" spans="1:4" ht="16.5" thickTop="1" thickBot="1" x14ac:dyDescent="0.3">
      <c r="A167" s="258" t="s">
        <v>360</v>
      </c>
      <c r="B167" s="245" t="s">
        <v>361</v>
      </c>
      <c r="C167" s="243">
        <f>SUM(C163,C166)</f>
        <v>6514536</v>
      </c>
      <c r="D167" s="243">
        <f>SUM(D163,D164,D165,D166)</f>
        <v>7788373</v>
      </c>
    </row>
    <row r="168" spans="1:4" ht="15.75" thickTop="1" x14ac:dyDescent="0.25">
      <c r="A168" s="252"/>
      <c r="B168" s="253" t="s">
        <v>416</v>
      </c>
      <c r="C168" s="254">
        <v>2800000</v>
      </c>
      <c r="D168" s="254">
        <v>0</v>
      </c>
    </row>
    <row r="169" spans="1:4" ht="15" x14ac:dyDescent="0.25">
      <c r="A169" s="259"/>
      <c r="B169" s="260" t="s">
        <v>417</v>
      </c>
      <c r="C169" s="261">
        <v>50000</v>
      </c>
      <c r="D169" s="261">
        <v>2510000</v>
      </c>
    </row>
    <row r="170" spans="1:4" ht="15" x14ac:dyDescent="0.25">
      <c r="A170" s="259"/>
      <c r="B170" s="260" t="s">
        <v>387</v>
      </c>
      <c r="C170" s="261">
        <v>100000</v>
      </c>
      <c r="D170" s="261">
        <v>404338</v>
      </c>
    </row>
    <row r="171" spans="1:4" ht="15" x14ac:dyDescent="0.25">
      <c r="A171" s="259"/>
      <c r="B171" s="260" t="s">
        <v>418</v>
      </c>
      <c r="C171" s="261">
        <v>60000</v>
      </c>
      <c r="D171" s="261">
        <v>60000</v>
      </c>
    </row>
    <row r="172" spans="1:4" ht="15" x14ac:dyDescent="0.25">
      <c r="A172" s="259"/>
      <c r="B172" s="260" t="s">
        <v>419</v>
      </c>
      <c r="C172" s="261">
        <v>50000</v>
      </c>
      <c r="D172" s="261">
        <v>50000</v>
      </c>
    </row>
    <row r="173" spans="1:4" ht="15" x14ac:dyDescent="0.25">
      <c r="A173" s="259"/>
      <c r="B173" s="260" t="s">
        <v>366</v>
      </c>
      <c r="C173" s="261">
        <v>10000</v>
      </c>
      <c r="D173" s="261">
        <v>10000</v>
      </c>
    </row>
    <row r="174" spans="1:4" ht="15" x14ac:dyDescent="0.25">
      <c r="A174" s="259"/>
      <c r="B174" s="260" t="s">
        <v>420</v>
      </c>
      <c r="C174" s="261">
        <v>50000</v>
      </c>
      <c r="D174" s="261">
        <v>390001</v>
      </c>
    </row>
    <row r="175" spans="1:4" ht="15.75" thickBot="1" x14ac:dyDescent="0.3">
      <c r="A175" s="259"/>
      <c r="B175" s="260" t="s">
        <v>144</v>
      </c>
      <c r="C175" s="261">
        <v>620464</v>
      </c>
      <c r="D175" s="261">
        <v>620464</v>
      </c>
    </row>
    <row r="176" spans="1:4" ht="16.5" thickTop="1" thickBot="1" x14ac:dyDescent="0.3">
      <c r="A176" s="258" t="s">
        <v>369</v>
      </c>
      <c r="B176" s="245" t="s">
        <v>370</v>
      </c>
      <c r="C176" s="243">
        <f>SUM(C168:C175)</f>
        <v>3740464</v>
      </c>
      <c r="D176" s="243">
        <f>SUM(D168:D175)</f>
        <v>4044803</v>
      </c>
    </row>
    <row r="177" spans="1:4" ht="16.5" thickTop="1" thickBot="1" x14ac:dyDescent="0.3">
      <c r="A177" s="258" t="s">
        <v>371</v>
      </c>
      <c r="B177" s="245" t="s">
        <v>372</v>
      </c>
      <c r="C177" s="243">
        <f>SUM(C167,C176)</f>
        <v>10255000</v>
      </c>
      <c r="D177" s="243">
        <f>SUM(D167,D176)</f>
        <v>11833176</v>
      </c>
    </row>
    <row r="178" spans="1:4" ht="13.5" thickTop="1" x14ac:dyDescent="0.2"/>
    <row r="179" spans="1:4" ht="15" x14ac:dyDescent="0.2">
      <c r="A179" s="385" t="s">
        <v>421</v>
      </c>
      <c r="B179" s="385"/>
      <c r="C179" s="385"/>
    </row>
    <row r="180" spans="1:4" x14ac:dyDescent="0.2">
      <c r="A180" s="241"/>
      <c r="B180" s="241"/>
      <c r="C180" s="241"/>
    </row>
    <row r="181" spans="1:4" ht="15.75" thickBot="1" x14ac:dyDescent="0.3">
      <c r="A181" s="241"/>
      <c r="B181" s="241"/>
      <c r="C181" s="242" t="s">
        <v>351</v>
      </c>
    </row>
    <row r="182" spans="1:4" ht="16.5" thickTop="1" thickBot="1" x14ac:dyDescent="0.3">
      <c r="A182" s="377" t="s">
        <v>352</v>
      </c>
      <c r="B182" s="378"/>
      <c r="C182" s="379"/>
    </row>
    <row r="183" spans="1:4" ht="16.5" thickTop="1" thickBot="1" x14ac:dyDescent="0.3">
      <c r="A183" s="244"/>
      <c r="B183" s="245" t="s">
        <v>377</v>
      </c>
      <c r="C183" s="243">
        <v>3597000</v>
      </c>
      <c r="D183" s="243">
        <v>3597000</v>
      </c>
    </row>
    <row r="184" spans="1:4" ht="16.5" thickTop="1" thickBot="1" x14ac:dyDescent="0.3">
      <c r="A184" s="241"/>
      <c r="B184" s="242"/>
      <c r="C184" s="288"/>
    </row>
    <row r="185" spans="1:4" ht="15.75" thickTop="1" x14ac:dyDescent="0.25">
      <c r="A185" s="386" t="s">
        <v>356</v>
      </c>
      <c r="B185" s="387"/>
      <c r="C185" s="388"/>
      <c r="D185" t="s">
        <v>455</v>
      </c>
    </row>
    <row r="186" spans="1:4" ht="15" x14ac:dyDescent="0.25">
      <c r="A186" s="309"/>
      <c r="B186" s="310" t="s">
        <v>422</v>
      </c>
      <c r="C186" s="311">
        <v>120000</v>
      </c>
      <c r="D186" s="311">
        <v>0</v>
      </c>
    </row>
    <row r="187" spans="1:4" ht="15" x14ac:dyDescent="0.25">
      <c r="A187" s="309"/>
      <c r="B187" s="310" t="s">
        <v>423</v>
      </c>
      <c r="C187" s="311">
        <v>1200000</v>
      </c>
      <c r="D187" s="311">
        <v>4174650</v>
      </c>
    </row>
    <row r="188" spans="1:4" ht="15" x14ac:dyDescent="0.25">
      <c r="A188" s="309"/>
      <c r="B188" s="310" t="s">
        <v>424</v>
      </c>
      <c r="C188" s="311">
        <v>200000</v>
      </c>
      <c r="D188" s="311">
        <v>200000</v>
      </c>
    </row>
    <row r="189" spans="1:4" ht="15" x14ac:dyDescent="0.25">
      <c r="A189" s="309"/>
      <c r="B189" s="310" t="s">
        <v>425</v>
      </c>
      <c r="C189" s="311">
        <v>300000</v>
      </c>
      <c r="D189" s="311">
        <v>300000</v>
      </c>
    </row>
    <row r="190" spans="1:4" ht="15.75" thickBot="1" x14ac:dyDescent="0.3">
      <c r="A190" s="312"/>
      <c r="B190" s="313" t="s">
        <v>426</v>
      </c>
      <c r="C190" s="314">
        <v>1777000</v>
      </c>
      <c r="D190" s="314">
        <v>0</v>
      </c>
    </row>
    <row r="191" spans="1:4" ht="16.5" thickTop="1" thickBot="1" x14ac:dyDescent="0.3">
      <c r="A191" s="315"/>
      <c r="B191" s="316" t="s">
        <v>372</v>
      </c>
      <c r="C191" s="317">
        <f>SUM(C186:C190)</f>
        <v>3597000</v>
      </c>
      <c r="D191" s="317">
        <f>SUM(D186:D190)</f>
        <v>4674650</v>
      </c>
    </row>
    <row r="192" spans="1:4" ht="13.5" thickTop="1" x14ac:dyDescent="0.2"/>
    <row r="193" spans="1:4" ht="108" customHeight="1" x14ac:dyDescent="0.25">
      <c r="B193" s="318"/>
    </row>
    <row r="194" spans="1:4" ht="15" x14ac:dyDescent="0.25">
      <c r="B194" s="318"/>
    </row>
    <row r="196" spans="1:4" ht="15" x14ac:dyDescent="0.2">
      <c r="A196" s="385" t="s">
        <v>427</v>
      </c>
      <c r="B196" s="385"/>
      <c r="C196" s="385"/>
    </row>
    <row r="197" spans="1:4" x14ac:dyDescent="0.2">
      <c r="A197" s="241"/>
      <c r="B197" s="241"/>
      <c r="C197" s="241"/>
    </row>
    <row r="198" spans="1:4" ht="15.75" thickBot="1" x14ac:dyDescent="0.3">
      <c r="A198" s="241"/>
      <c r="B198" s="241"/>
      <c r="C198" s="242" t="s">
        <v>351</v>
      </c>
    </row>
    <row r="199" spans="1:4" ht="16.5" thickTop="1" thickBot="1" x14ac:dyDescent="0.3">
      <c r="A199" s="377" t="s">
        <v>352</v>
      </c>
      <c r="B199" s="378"/>
      <c r="C199" s="379"/>
    </row>
    <row r="200" spans="1:4" ht="16.5" thickTop="1" thickBot="1" x14ac:dyDescent="0.3">
      <c r="A200" s="244"/>
      <c r="B200" s="245" t="s">
        <v>377</v>
      </c>
      <c r="C200" s="243"/>
    </row>
    <row r="201" spans="1:4" ht="16.5" thickTop="1" thickBot="1" x14ac:dyDescent="0.3">
      <c r="A201" s="241"/>
      <c r="B201" s="242"/>
      <c r="C201" s="288"/>
    </row>
    <row r="202" spans="1:4" ht="15.75" thickTop="1" x14ac:dyDescent="0.25">
      <c r="A202" s="386" t="s">
        <v>356</v>
      </c>
      <c r="B202" s="387"/>
      <c r="C202" s="388"/>
      <c r="D202" t="s">
        <v>455</v>
      </c>
    </row>
    <row r="203" spans="1:4" ht="15" x14ac:dyDescent="0.25">
      <c r="A203" s="309"/>
      <c r="B203" s="310" t="s">
        <v>428</v>
      </c>
      <c r="C203" s="311">
        <v>150000</v>
      </c>
      <c r="D203" s="311">
        <v>150000</v>
      </c>
    </row>
    <row r="204" spans="1:4" ht="15" x14ac:dyDescent="0.25">
      <c r="A204" s="309"/>
      <c r="B204" s="310" t="s">
        <v>429</v>
      </c>
      <c r="C204" s="311">
        <v>50000</v>
      </c>
      <c r="D204" s="311">
        <v>50000</v>
      </c>
    </row>
    <row r="205" spans="1:4" ht="15" x14ac:dyDescent="0.25">
      <c r="A205" s="309"/>
      <c r="B205" s="310" t="s">
        <v>430</v>
      </c>
      <c r="C205" s="311">
        <v>100000</v>
      </c>
      <c r="D205" s="311">
        <v>465000</v>
      </c>
    </row>
    <row r="206" spans="1:4" ht="15" x14ac:dyDescent="0.25">
      <c r="A206" s="309"/>
      <c r="B206" s="310" t="s">
        <v>458</v>
      </c>
      <c r="C206" s="311"/>
      <c r="D206" s="311">
        <v>224280</v>
      </c>
    </row>
    <row r="207" spans="1:4" ht="15.75" thickBot="1" x14ac:dyDescent="0.3">
      <c r="A207" s="309"/>
      <c r="B207" s="310" t="s">
        <v>431</v>
      </c>
      <c r="C207" s="311">
        <v>100000</v>
      </c>
      <c r="D207" s="311">
        <v>100000</v>
      </c>
    </row>
    <row r="208" spans="1:4" ht="16.5" thickTop="1" thickBot="1" x14ac:dyDescent="0.3">
      <c r="A208" s="315"/>
      <c r="B208" s="316" t="s">
        <v>372</v>
      </c>
      <c r="C208" s="319">
        <v>450000</v>
      </c>
      <c r="D208" s="319">
        <f>SUM(D203:D207)</f>
        <v>989280</v>
      </c>
    </row>
    <row r="209" spans="1:4" ht="13.5" thickTop="1" x14ac:dyDescent="0.2"/>
    <row r="211" spans="1:4" ht="15" x14ac:dyDescent="0.2">
      <c r="A211" s="385" t="s">
        <v>432</v>
      </c>
      <c r="B211" s="385"/>
      <c r="C211" s="385"/>
    </row>
    <row r="212" spans="1:4" x14ac:dyDescent="0.2">
      <c r="A212" s="241"/>
      <c r="B212" s="241"/>
      <c r="C212" s="241"/>
    </row>
    <row r="213" spans="1:4" ht="15.75" thickBot="1" x14ac:dyDescent="0.3">
      <c r="A213" s="241"/>
      <c r="B213" s="241"/>
      <c r="C213" s="242" t="s">
        <v>351</v>
      </c>
    </row>
    <row r="214" spans="1:4" ht="16.5" thickTop="1" thickBot="1" x14ac:dyDescent="0.3">
      <c r="A214" s="377" t="s">
        <v>352</v>
      </c>
      <c r="B214" s="378"/>
      <c r="C214" s="379"/>
      <c r="D214" t="s">
        <v>455</v>
      </c>
    </row>
    <row r="215" spans="1:4" ht="16.5" thickTop="1" thickBot="1" x14ac:dyDescent="0.3">
      <c r="A215" s="244"/>
      <c r="B215" s="245" t="s">
        <v>377</v>
      </c>
      <c r="C215" s="243">
        <v>1745630</v>
      </c>
      <c r="D215" s="243">
        <v>1745630</v>
      </c>
    </row>
    <row r="216" spans="1:4" ht="16.5" thickTop="1" thickBot="1" x14ac:dyDescent="0.3">
      <c r="A216" s="241"/>
      <c r="B216" s="242"/>
      <c r="C216" s="288"/>
    </row>
    <row r="217" spans="1:4" ht="16.5" thickTop="1" thickBot="1" x14ac:dyDescent="0.3">
      <c r="A217" s="377" t="s">
        <v>356</v>
      </c>
      <c r="B217" s="378"/>
      <c r="C217" s="379"/>
      <c r="D217" t="s">
        <v>455</v>
      </c>
    </row>
    <row r="218" spans="1:4" ht="15.75" thickTop="1" x14ac:dyDescent="0.25">
      <c r="A218" s="289"/>
      <c r="B218" s="320" t="s">
        <v>433</v>
      </c>
      <c r="C218" s="321">
        <v>375000</v>
      </c>
      <c r="D218" s="321">
        <v>375000</v>
      </c>
    </row>
    <row r="219" spans="1:4" ht="15" x14ac:dyDescent="0.25">
      <c r="A219" s="292"/>
      <c r="B219" s="322" t="s">
        <v>408</v>
      </c>
      <c r="C219" s="323">
        <v>500000</v>
      </c>
      <c r="D219" s="323">
        <v>500000</v>
      </c>
    </row>
    <row r="220" spans="1:4" ht="15" x14ac:dyDescent="0.25">
      <c r="A220" s="292"/>
      <c r="B220" s="322" t="s">
        <v>388</v>
      </c>
      <c r="C220" s="323">
        <v>500000</v>
      </c>
      <c r="D220" s="323">
        <v>500000</v>
      </c>
    </row>
    <row r="221" spans="1:4" ht="15.75" thickBot="1" x14ac:dyDescent="0.3">
      <c r="A221" s="292"/>
      <c r="B221" s="324" t="s">
        <v>144</v>
      </c>
      <c r="C221" s="323">
        <v>370630</v>
      </c>
      <c r="D221" s="323">
        <v>370630</v>
      </c>
    </row>
    <row r="222" spans="1:4" ht="16.5" thickTop="1" thickBot="1" x14ac:dyDescent="0.3">
      <c r="A222" s="315"/>
      <c r="B222" s="316" t="s">
        <v>372</v>
      </c>
      <c r="C222" s="317">
        <f>SUM(C218:C221)</f>
        <v>1745630</v>
      </c>
      <c r="D222" s="317">
        <f>SUM(D218:D221)</f>
        <v>1745630</v>
      </c>
    </row>
    <row r="223" spans="1:4" ht="13.5" thickTop="1" x14ac:dyDescent="0.2"/>
    <row r="224" spans="1:4" ht="15" x14ac:dyDescent="0.2">
      <c r="A224" s="385" t="s">
        <v>434</v>
      </c>
      <c r="B224" s="385"/>
      <c r="C224" s="385"/>
    </row>
    <row r="225" spans="1:4" x14ac:dyDescent="0.2">
      <c r="A225" s="241"/>
      <c r="B225" s="241"/>
      <c r="C225" s="241"/>
    </row>
    <row r="226" spans="1:4" ht="15.75" thickBot="1" x14ac:dyDescent="0.3">
      <c r="B226" s="241"/>
      <c r="C226" s="303" t="s">
        <v>351</v>
      </c>
    </row>
    <row r="227" spans="1:4" ht="16.5" thickTop="1" thickBot="1" x14ac:dyDescent="0.3">
      <c r="A227" s="377" t="s">
        <v>352</v>
      </c>
      <c r="B227" s="378"/>
      <c r="C227" s="379"/>
      <c r="D227" t="s">
        <v>455</v>
      </c>
    </row>
    <row r="228" spans="1:4" ht="16.5" thickTop="1" thickBot="1" x14ac:dyDescent="0.3">
      <c r="A228" s="304"/>
      <c r="B228" s="306" t="s">
        <v>377</v>
      </c>
      <c r="C228" s="307">
        <v>3657200</v>
      </c>
      <c r="D228" s="307">
        <v>3657200</v>
      </c>
    </row>
    <row r="229" spans="1:4" ht="16.5" thickTop="1" thickBot="1" x14ac:dyDescent="0.3">
      <c r="A229" s="246"/>
      <c r="B229" s="247"/>
      <c r="C229" s="248"/>
    </row>
    <row r="230" spans="1:4" ht="16.5" thickTop="1" thickBot="1" x14ac:dyDescent="0.3">
      <c r="A230" s="377" t="s">
        <v>356</v>
      </c>
      <c r="B230" s="378"/>
      <c r="C230" s="379"/>
      <c r="D230" t="s">
        <v>455</v>
      </c>
    </row>
    <row r="231" spans="1:4" ht="15.75" thickTop="1" x14ac:dyDescent="0.25">
      <c r="A231" s="249"/>
      <c r="B231" s="286" t="s">
        <v>391</v>
      </c>
      <c r="C231" s="251">
        <v>1629000</v>
      </c>
      <c r="D231" s="251">
        <v>1629000</v>
      </c>
    </row>
    <row r="232" spans="1:4" ht="15" x14ac:dyDescent="0.25">
      <c r="A232" s="252"/>
      <c r="B232" s="253" t="s">
        <v>401</v>
      </c>
      <c r="C232" s="254">
        <v>309510</v>
      </c>
      <c r="D232" s="254">
        <v>309510</v>
      </c>
    </row>
    <row r="233" spans="1:4" ht="15" x14ac:dyDescent="0.25">
      <c r="A233" s="259"/>
      <c r="B233" s="260" t="s">
        <v>392</v>
      </c>
      <c r="C233" s="261">
        <v>40000</v>
      </c>
      <c r="D233" s="261">
        <v>40000</v>
      </c>
    </row>
    <row r="234" spans="1:4" ht="15" x14ac:dyDescent="0.25">
      <c r="A234" s="259"/>
      <c r="B234" s="260" t="s">
        <v>435</v>
      </c>
      <c r="C234" s="261">
        <v>13688</v>
      </c>
      <c r="D234" s="261">
        <v>13688</v>
      </c>
    </row>
    <row r="235" spans="1:4" ht="15.75" thickBot="1" x14ac:dyDescent="0.3">
      <c r="A235" s="255"/>
      <c r="B235" s="256" t="s">
        <v>436</v>
      </c>
      <c r="C235" s="257">
        <v>15000</v>
      </c>
      <c r="D235" s="257">
        <v>15000</v>
      </c>
    </row>
    <row r="236" spans="1:4" ht="16.5" thickTop="1" thickBot="1" x14ac:dyDescent="0.3">
      <c r="A236" s="258" t="s">
        <v>360</v>
      </c>
      <c r="B236" s="245" t="s">
        <v>361</v>
      </c>
      <c r="C236" s="243">
        <f>SUM(C231,C232,C233:C235)</f>
        <v>2007198</v>
      </c>
      <c r="D236" s="243">
        <f>SUM(D231,D232,D233:D235)</f>
        <v>2007198</v>
      </c>
    </row>
    <row r="237" spans="1:4" ht="15.75" thickTop="1" x14ac:dyDescent="0.25">
      <c r="A237" s="252"/>
      <c r="B237" s="253" t="s">
        <v>408</v>
      </c>
      <c r="C237" s="254">
        <v>300000</v>
      </c>
      <c r="D237" s="254">
        <v>300000</v>
      </c>
    </row>
    <row r="238" spans="1:4" ht="15" x14ac:dyDescent="0.25">
      <c r="A238" s="259"/>
      <c r="B238" s="260" t="s">
        <v>437</v>
      </c>
      <c r="C238" s="261">
        <v>400000</v>
      </c>
      <c r="D238" s="261">
        <v>400000</v>
      </c>
    </row>
    <row r="239" spans="1:4" ht="15" x14ac:dyDescent="0.25">
      <c r="A239" s="259"/>
      <c r="B239" s="260" t="s">
        <v>395</v>
      </c>
      <c r="C239" s="261">
        <v>550000</v>
      </c>
      <c r="D239" s="261">
        <v>550000</v>
      </c>
    </row>
    <row r="240" spans="1:4" ht="15.75" thickBot="1" x14ac:dyDescent="0.3">
      <c r="A240" s="259"/>
      <c r="B240" s="260" t="s">
        <v>144</v>
      </c>
      <c r="C240" s="261">
        <v>400000</v>
      </c>
      <c r="D240" s="261">
        <v>400000</v>
      </c>
    </row>
    <row r="241" spans="1:4" ht="16.5" thickTop="1" thickBot="1" x14ac:dyDescent="0.3">
      <c r="A241" s="258" t="s">
        <v>369</v>
      </c>
      <c r="B241" s="245" t="s">
        <v>370</v>
      </c>
      <c r="C241" s="243">
        <f>SUM(C237:C240)</f>
        <v>1650000</v>
      </c>
      <c r="D241" s="243">
        <f>SUM(D237:D240)</f>
        <v>1650000</v>
      </c>
    </row>
    <row r="242" spans="1:4" ht="16.5" thickTop="1" thickBot="1" x14ac:dyDescent="0.3">
      <c r="A242" s="258" t="s">
        <v>371</v>
      </c>
      <c r="B242" s="245" t="s">
        <v>372</v>
      </c>
      <c r="C242" s="243">
        <f>SUM(C236,C241)</f>
        <v>3657198</v>
      </c>
      <c r="D242" s="243">
        <f>SUM(D236,D241)</f>
        <v>3657198</v>
      </c>
    </row>
    <row r="243" spans="1:4" ht="13.5" thickTop="1" x14ac:dyDescent="0.2"/>
    <row r="245" spans="1:4" ht="15" x14ac:dyDescent="0.2">
      <c r="A245" s="385" t="s">
        <v>438</v>
      </c>
      <c r="B245" s="385"/>
      <c r="C245" s="385"/>
    </row>
    <row r="247" spans="1:4" ht="15.75" thickBot="1" x14ac:dyDescent="0.3">
      <c r="B247" s="241"/>
      <c r="C247" s="303" t="s">
        <v>351</v>
      </c>
    </row>
    <row r="248" spans="1:4" ht="16.5" thickTop="1" thickBot="1" x14ac:dyDescent="0.3">
      <c r="A248" s="377" t="s">
        <v>352</v>
      </c>
      <c r="B248" s="378"/>
      <c r="C248" s="379"/>
      <c r="D248" t="s">
        <v>455</v>
      </c>
    </row>
    <row r="249" spans="1:4" ht="16.5" thickTop="1" thickBot="1" x14ac:dyDescent="0.3">
      <c r="A249" s="304"/>
      <c r="B249" s="306" t="s">
        <v>377</v>
      </c>
      <c r="C249" s="307">
        <v>1788900</v>
      </c>
      <c r="D249" s="307">
        <v>1788900</v>
      </c>
    </row>
    <row r="250" spans="1:4" ht="16.5" thickTop="1" thickBot="1" x14ac:dyDescent="0.3">
      <c r="A250" s="246"/>
      <c r="B250" s="247"/>
      <c r="C250" s="248"/>
    </row>
    <row r="251" spans="1:4" ht="16.5" thickTop="1" thickBot="1" x14ac:dyDescent="0.3">
      <c r="A251" s="377" t="s">
        <v>356</v>
      </c>
      <c r="B251" s="378"/>
      <c r="C251" s="379"/>
      <c r="D251" t="s">
        <v>455</v>
      </c>
    </row>
    <row r="252" spans="1:4" ht="15.75" thickTop="1" x14ac:dyDescent="0.25">
      <c r="A252" s="249"/>
      <c r="B252" s="286" t="s">
        <v>391</v>
      </c>
      <c r="C252" s="251">
        <v>1023000</v>
      </c>
      <c r="D252" s="251">
        <v>1023000</v>
      </c>
    </row>
    <row r="253" spans="1:4" ht="15" x14ac:dyDescent="0.25">
      <c r="A253" s="252"/>
      <c r="B253" s="253" t="s">
        <v>401</v>
      </c>
      <c r="C253" s="254">
        <v>194370</v>
      </c>
      <c r="D253" s="254">
        <v>194370</v>
      </c>
    </row>
    <row r="254" spans="1:4" ht="15" x14ac:dyDescent="0.25">
      <c r="A254" s="259"/>
      <c r="B254" s="260" t="s">
        <v>392</v>
      </c>
      <c r="C254" s="261">
        <v>0</v>
      </c>
      <c r="D254" s="261">
        <v>0</v>
      </c>
    </row>
    <row r="255" spans="1:4" ht="15" x14ac:dyDescent="0.25">
      <c r="A255" s="259"/>
      <c r="B255" s="260" t="s">
        <v>435</v>
      </c>
      <c r="C255" s="261">
        <v>0</v>
      </c>
      <c r="D255" s="261">
        <v>0</v>
      </c>
    </row>
    <row r="256" spans="1:4" ht="15.75" thickBot="1" x14ac:dyDescent="0.3">
      <c r="A256" s="255"/>
      <c r="B256" s="256" t="s">
        <v>436</v>
      </c>
      <c r="C256" s="257">
        <v>0</v>
      </c>
      <c r="D256" s="257">
        <v>0</v>
      </c>
    </row>
    <row r="257" spans="1:4" ht="16.5" thickTop="1" thickBot="1" x14ac:dyDescent="0.3">
      <c r="A257" s="258" t="s">
        <v>360</v>
      </c>
      <c r="B257" s="245" t="s">
        <v>361</v>
      </c>
      <c r="C257" s="243">
        <f>SUM(C252,C253,C254:C256)</f>
        <v>1217370</v>
      </c>
      <c r="D257" s="243">
        <f>SUM(D252,D253,D254:D256)</f>
        <v>1217370</v>
      </c>
    </row>
    <row r="258" spans="1:4" ht="15.75" thickTop="1" x14ac:dyDescent="0.25">
      <c r="A258" s="252"/>
      <c r="B258" s="253" t="s">
        <v>408</v>
      </c>
      <c r="C258" s="254">
        <v>50000</v>
      </c>
      <c r="D258" s="254">
        <v>50000</v>
      </c>
    </row>
    <row r="259" spans="1:4" ht="15" x14ac:dyDescent="0.25">
      <c r="A259" s="259"/>
      <c r="B259" s="260" t="s">
        <v>437</v>
      </c>
      <c r="C259" s="261">
        <v>200000</v>
      </c>
      <c r="D259" s="261">
        <v>200000</v>
      </c>
    </row>
    <row r="260" spans="1:4" ht="15" x14ac:dyDescent="0.25">
      <c r="A260" s="259"/>
      <c r="B260" s="260" t="s">
        <v>439</v>
      </c>
      <c r="C260" s="261">
        <v>200000</v>
      </c>
      <c r="D260" s="261">
        <v>200000</v>
      </c>
    </row>
    <row r="261" spans="1:4" ht="15.75" thickBot="1" x14ac:dyDescent="0.3">
      <c r="A261" s="259"/>
      <c r="B261" s="260" t="s">
        <v>144</v>
      </c>
      <c r="C261" s="261">
        <v>121530</v>
      </c>
      <c r="D261" s="261">
        <v>121530</v>
      </c>
    </row>
    <row r="262" spans="1:4" ht="16.5" thickTop="1" thickBot="1" x14ac:dyDescent="0.3">
      <c r="A262" s="258" t="s">
        <v>369</v>
      </c>
      <c r="B262" s="245" t="s">
        <v>370</v>
      </c>
      <c r="C262" s="243">
        <f>SUM(C258:C261)</f>
        <v>571530</v>
      </c>
      <c r="D262" s="243">
        <f>SUM(D258:D261)</f>
        <v>571530</v>
      </c>
    </row>
    <row r="263" spans="1:4" ht="16.5" thickTop="1" thickBot="1" x14ac:dyDescent="0.3">
      <c r="A263" s="258" t="s">
        <v>371</v>
      </c>
      <c r="B263" s="245" t="s">
        <v>372</v>
      </c>
      <c r="C263" s="243">
        <f>SUM(C257,C262)</f>
        <v>1788900</v>
      </c>
      <c r="D263" s="243">
        <f>SUM(D257,D262)</f>
        <v>1788900</v>
      </c>
    </row>
    <row r="264" spans="1:4" ht="13.5" thickTop="1" x14ac:dyDescent="0.2"/>
    <row r="266" spans="1:4" ht="15" x14ac:dyDescent="0.2">
      <c r="A266" s="385" t="s">
        <v>454</v>
      </c>
      <c r="B266" s="385"/>
      <c r="C266" s="385"/>
    </row>
    <row r="267" spans="1:4" ht="15.75" thickBot="1" x14ac:dyDescent="0.25">
      <c r="A267" s="263"/>
      <c r="B267" s="263"/>
      <c r="C267" s="263"/>
    </row>
    <row r="268" spans="1:4" ht="16.5" thickTop="1" thickBot="1" x14ac:dyDescent="0.3">
      <c r="A268" s="377" t="s">
        <v>356</v>
      </c>
      <c r="B268" s="378"/>
      <c r="C268" s="379"/>
      <c r="D268" t="s">
        <v>455</v>
      </c>
    </row>
    <row r="269" spans="1:4" ht="15.75" thickTop="1" x14ac:dyDescent="0.25">
      <c r="A269" s="252"/>
      <c r="B269" s="250" t="s">
        <v>440</v>
      </c>
      <c r="C269" s="254">
        <v>3590400</v>
      </c>
      <c r="D269" s="254">
        <v>3590400</v>
      </c>
    </row>
    <row r="270" spans="1:4" ht="15" x14ac:dyDescent="0.25">
      <c r="A270" s="259"/>
      <c r="B270" s="260" t="s">
        <v>441</v>
      </c>
      <c r="C270" s="261">
        <v>538560</v>
      </c>
      <c r="D270" s="261">
        <v>538560</v>
      </c>
    </row>
    <row r="271" spans="1:4" ht="15" x14ac:dyDescent="0.25">
      <c r="A271" s="259"/>
      <c r="B271" s="262" t="s">
        <v>442</v>
      </c>
      <c r="C271" s="261">
        <v>464004</v>
      </c>
      <c r="D271" s="261">
        <v>2560735</v>
      </c>
    </row>
    <row r="272" spans="1:4" ht="15" x14ac:dyDescent="0.25">
      <c r="A272" s="259"/>
      <c r="B272" s="260" t="s">
        <v>358</v>
      </c>
      <c r="C272" s="261">
        <v>887100</v>
      </c>
      <c r="D272" s="261">
        <v>1509961</v>
      </c>
    </row>
    <row r="273" spans="1:4" ht="15" x14ac:dyDescent="0.25">
      <c r="A273" s="259"/>
      <c r="B273" s="260" t="s">
        <v>392</v>
      </c>
      <c r="C273" s="261">
        <v>200000</v>
      </c>
      <c r="D273" s="261">
        <v>200000</v>
      </c>
    </row>
    <row r="274" spans="1:4" ht="15.75" thickBot="1" x14ac:dyDescent="0.3">
      <c r="A274" s="299"/>
      <c r="B274" s="300" t="s">
        <v>465</v>
      </c>
      <c r="C274" s="301"/>
      <c r="D274" s="301">
        <v>906063</v>
      </c>
    </row>
    <row r="275" spans="1:4" ht="16.5" thickTop="1" thickBot="1" x14ac:dyDescent="0.3">
      <c r="A275" s="258" t="s">
        <v>360</v>
      </c>
      <c r="B275" s="245" t="s">
        <v>361</v>
      </c>
      <c r="C275" s="243">
        <f>SUM(C269:C273)</f>
        <v>5680064</v>
      </c>
      <c r="D275" s="243">
        <f>SUM(D269:D274)</f>
        <v>9305719</v>
      </c>
    </row>
    <row r="276" spans="1:4" ht="15.75" thickTop="1" x14ac:dyDescent="0.25">
      <c r="A276" s="252"/>
      <c r="B276" s="253" t="s">
        <v>367</v>
      </c>
      <c r="C276" s="254">
        <v>100000</v>
      </c>
      <c r="D276" s="254">
        <v>100000</v>
      </c>
    </row>
    <row r="277" spans="1:4" ht="15" x14ac:dyDescent="0.25">
      <c r="A277" s="259"/>
      <c r="B277" s="260" t="s">
        <v>443</v>
      </c>
      <c r="C277" s="261">
        <v>200000</v>
      </c>
      <c r="D277" s="261">
        <v>200000</v>
      </c>
    </row>
    <row r="278" spans="1:4" ht="15" x14ac:dyDescent="0.25">
      <c r="A278" s="259"/>
      <c r="B278" s="260" t="s">
        <v>444</v>
      </c>
      <c r="C278" s="261">
        <v>100000</v>
      </c>
      <c r="D278" s="261">
        <v>200000</v>
      </c>
    </row>
    <row r="279" spans="1:4" ht="15" x14ac:dyDescent="0.25">
      <c r="A279" s="259"/>
      <c r="B279" s="260" t="s">
        <v>445</v>
      </c>
      <c r="C279" s="261">
        <v>600000</v>
      </c>
      <c r="D279" s="261">
        <v>800000</v>
      </c>
    </row>
    <row r="280" spans="1:4" ht="15" x14ac:dyDescent="0.25">
      <c r="A280" s="259"/>
      <c r="B280" s="260" t="s">
        <v>446</v>
      </c>
      <c r="C280" s="261">
        <v>400000</v>
      </c>
      <c r="D280" s="261">
        <v>853386</v>
      </c>
    </row>
    <row r="281" spans="1:4" ht="15" x14ac:dyDescent="0.25">
      <c r="A281" s="259"/>
      <c r="B281" s="260" t="s">
        <v>447</v>
      </c>
      <c r="C281" s="261">
        <v>300000</v>
      </c>
      <c r="D281" s="261">
        <v>300000</v>
      </c>
    </row>
    <row r="282" spans="1:4" ht="15" x14ac:dyDescent="0.25">
      <c r="A282" s="259"/>
      <c r="B282" s="260" t="s">
        <v>408</v>
      </c>
      <c r="C282" s="261">
        <v>200000</v>
      </c>
      <c r="D282" s="261">
        <v>200000</v>
      </c>
    </row>
    <row r="283" spans="1:4" ht="15" x14ac:dyDescent="0.25">
      <c r="A283" s="259"/>
      <c r="B283" s="260" t="s">
        <v>448</v>
      </c>
      <c r="C283" s="261">
        <v>100000</v>
      </c>
      <c r="D283" s="261">
        <v>100000</v>
      </c>
    </row>
    <row r="284" spans="1:4" ht="15" x14ac:dyDescent="0.25">
      <c r="A284" s="259"/>
      <c r="B284" s="260" t="s">
        <v>449</v>
      </c>
      <c r="C284" s="261">
        <v>400000</v>
      </c>
      <c r="D284" s="261">
        <v>400000</v>
      </c>
    </row>
    <row r="285" spans="1:4" ht="15" x14ac:dyDescent="0.25">
      <c r="A285" s="259"/>
      <c r="B285" s="260" t="s">
        <v>450</v>
      </c>
      <c r="C285" s="261">
        <v>1000000</v>
      </c>
      <c r="D285" s="261">
        <v>1000000</v>
      </c>
    </row>
    <row r="286" spans="1:4" ht="15" x14ac:dyDescent="0.25">
      <c r="A286" s="259"/>
      <c r="B286" s="260" t="s">
        <v>451</v>
      </c>
      <c r="C286" s="261">
        <v>720000</v>
      </c>
      <c r="D286" s="261">
        <v>720000</v>
      </c>
    </row>
    <row r="287" spans="1:4" ht="15" x14ac:dyDescent="0.25">
      <c r="A287" s="259"/>
      <c r="B287" s="260" t="s">
        <v>452</v>
      </c>
      <c r="C287" s="261">
        <v>300000</v>
      </c>
      <c r="D287" s="261">
        <v>300000</v>
      </c>
    </row>
    <row r="288" spans="1:4" ht="15.75" thickBot="1" x14ac:dyDescent="0.3">
      <c r="A288" s="259"/>
      <c r="B288" s="260" t="s">
        <v>453</v>
      </c>
      <c r="C288" s="261">
        <v>200000</v>
      </c>
      <c r="D288" s="261">
        <v>200000</v>
      </c>
    </row>
    <row r="289" spans="1:4" ht="16.5" thickTop="1" thickBot="1" x14ac:dyDescent="0.3">
      <c r="A289" s="258" t="s">
        <v>369</v>
      </c>
      <c r="B289" s="245" t="s">
        <v>370</v>
      </c>
      <c r="C289" s="243">
        <f>SUM(C276:C288)</f>
        <v>4620000</v>
      </c>
      <c r="D289" s="243">
        <f>SUM(D276:D288)</f>
        <v>5373386</v>
      </c>
    </row>
    <row r="290" spans="1:4" ht="16.5" thickTop="1" thickBot="1" x14ac:dyDescent="0.3">
      <c r="A290" s="258" t="s">
        <v>371</v>
      </c>
      <c r="B290" s="245" t="s">
        <v>372</v>
      </c>
      <c r="C290" s="243">
        <f>SUM(C275,C289)</f>
        <v>10300064</v>
      </c>
      <c r="D290" s="243">
        <f>SUM(D275,D289)</f>
        <v>14679105</v>
      </c>
    </row>
    <row r="291" spans="1:4" ht="13.5" thickTop="1" x14ac:dyDescent="0.2"/>
    <row r="292" spans="1:4" x14ac:dyDescent="0.2">
      <c r="B292" t="s">
        <v>466</v>
      </c>
    </row>
    <row r="294" spans="1:4" ht="15.75" thickBot="1" x14ac:dyDescent="0.3">
      <c r="B294" s="241"/>
      <c r="C294" s="303" t="s">
        <v>351</v>
      </c>
    </row>
    <row r="295" spans="1:4" ht="16.5" thickTop="1" thickBot="1" x14ac:dyDescent="0.3">
      <c r="A295" s="377" t="s">
        <v>352</v>
      </c>
      <c r="B295" s="378"/>
      <c r="C295" s="379"/>
      <c r="D295" t="s">
        <v>455</v>
      </c>
    </row>
    <row r="296" spans="1:4" ht="16.5" thickTop="1" thickBot="1" x14ac:dyDescent="0.3">
      <c r="A296" s="304"/>
      <c r="B296" s="306" t="s">
        <v>377</v>
      </c>
      <c r="C296" s="307">
        <v>0</v>
      </c>
      <c r="D296" s="307">
        <v>12242519</v>
      </c>
    </row>
    <row r="297" spans="1:4" ht="16.5" thickTop="1" thickBot="1" x14ac:dyDescent="0.3">
      <c r="A297" s="246"/>
      <c r="B297" s="247"/>
      <c r="C297" s="248"/>
    </row>
    <row r="298" spans="1:4" ht="16.5" thickTop="1" thickBot="1" x14ac:dyDescent="0.3">
      <c r="A298" s="377" t="s">
        <v>356</v>
      </c>
      <c r="B298" s="378"/>
      <c r="C298" s="379"/>
      <c r="D298" t="s">
        <v>455</v>
      </c>
    </row>
    <row r="299" spans="1:4" ht="15.75" thickTop="1" x14ac:dyDescent="0.25">
      <c r="A299" s="249"/>
      <c r="B299" s="286" t="s">
        <v>391</v>
      </c>
      <c r="C299" s="251">
        <v>0</v>
      </c>
      <c r="D299" s="251">
        <v>10467545</v>
      </c>
    </row>
    <row r="300" spans="1:4" ht="15" x14ac:dyDescent="0.25">
      <c r="A300" s="252"/>
      <c r="B300" s="253" t="s">
        <v>401</v>
      </c>
      <c r="C300" s="254">
        <v>0</v>
      </c>
      <c r="D300" s="254">
        <v>1046755</v>
      </c>
    </row>
    <row r="301" spans="1:4" ht="15" x14ac:dyDescent="0.25">
      <c r="A301" s="259"/>
      <c r="B301" s="260" t="s">
        <v>392</v>
      </c>
      <c r="C301" s="261">
        <v>0</v>
      </c>
      <c r="D301" s="261">
        <v>0</v>
      </c>
    </row>
    <row r="302" spans="1:4" ht="15" x14ac:dyDescent="0.25">
      <c r="A302" s="259"/>
      <c r="B302" s="260" t="s">
        <v>435</v>
      </c>
      <c r="C302" s="261">
        <v>0</v>
      </c>
      <c r="D302" s="261">
        <v>0</v>
      </c>
    </row>
    <row r="303" spans="1:4" ht="15.75" thickBot="1" x14ac:dyDescent="0.3">
      <c r="A303" s="255"/>
      <c r="B303" s="256" t="s">
        <v>436</v>
      </c>
      <c r="C303" s="257">
        <v>0</v>
      </c>
      <c r="D303" s="257">
        <v>0</v>
      </c>
    </row>
    <row r="304" spans="1:4" ht="16.5" thickTop="1" thickBot="1" x14ac:dyDescent="0.3">
      <c r="A304" s="258" t="s">
        <v>360</v>
      </c>
      <c r="B304" s="245" t="s">
        <v>361</v>
      </c>
      <c r="C304" s="243">
        <f>SUM(C299,C300,C301:C303)</f>
        <v>0</v>
      </c>
      <c r="D304" s="243">
        <f>SUM(D299,D300,D301:D303)</f>
        <v>11514300</v>
      </c>
    </row>
    <row r="305" spans="1:4" ht="15.75" thickTop="1" x14ac:dyDescent="0.25">
      <c r="A305" s="252"/>
      <c r="B305" s="253" t="s">
        <v>408</v>
      </c>
      <c r="C305" s="254">
        <v>0</v>
      </c>
      <c r="D305" s="254">
        <v>0</v>
      </c>
    </row>
    <row r="306" spans="1:4" ht="15" x14ac:dyDescent="0.25">
      <c r="A306" s="259"/>
      <c r="B306" s="260" t="s">
        <v>437</v>
      </c>
      <c r="C306" s="261">
        <v>0</v>
      </c>
      <c r="D306" s="261">
        <v>573400</v>
      </c>
    </row>
    <row r="307" spans="1:4" ht="15" x14ac:dyDescent="0.25">
      <c r="A307" s="259"/>
      <c r="B307" s="260" t="s">
        <v>439</v>
      </c>
      <c r="C307" s="261">
        <v>0</v>
      </c>
      <c r="D307" s="261"/>
    </row>
    <row r="308" spans="1:4" ht="15.75" thickBot="1" x14ac:dyDescent="0.3">
      <c r="A308" s="259"/>
      <c r="B308" s="260" t="s">
        <v>144</v>
      </c>
      <c r="C308" s="261">
        <v>0</v>
      </c>
      <c r="D308" s="261">
        <v>154819</v>
      </c>
    </row>
    <row r="309" spans="1:4" ht="16.5" thickTop="1" thickBot="1" x14ac:dyDescent="0.3">
      <c r="A309" s="258" t="s">
        <v>369</v>
      </c>
      <c r="B309" s="245" t="s">
        <v>370</v>
      </c>
      <c r="C309" s="243">
        <f>SUM(C305:C308)</f>
        <v>0</v>
      </c>
      <c r="D309" s="243">
        <f>SUM(D305:D308)</f>
        <v>728219</v>
      </c>
    </row>
    <row r="310" spans="1:4" ht="16.5" thickTop="1" thickBot="1" x14ac:dyDescent="0.3">
      <c r="A310" s="258" t="s">
        <v>371</v>
      </c>
      <c r="B310" s="245" t="s">
        <v>372</v>
      </c>
      <c r="C310" s="243">
        <f>SUM(C304,C309)</f>
        <v>0</v>
      </c>
      <c r="D310" s="243">
        <f>SUM(D304,D309)</f>
        <v>12242519</v>
      </c>
    </row>
    <row r="311" spans="1:4" ht="13.5" thickTop="1" x14ac:dyDescent="0.2"/>
  </sheetData>
  <mergeCells count="38">
    <mergeCell ref="A295:C295"/>
    <mergeCell ref="A298:C298"/>
    <mergeCell ref="A230:C230"/>
    <mergeCell ref="A245:C245"/>
    <mergeCell ref="A248:C248"/>
    <mergeCell ref="A251:C251"/>
    <mergeCell ref="A268:C268"/>
    <mergeCell ref="A266:C266"/>
    <mergeCell ref="A227:C227"/>
    <mergeCell ref="A162:C162"/>
    <mergeCell ref="A179:C179"/>
    <mergeCell ref="A182:C182"/>
    <mergeCell ref="A185:C185"/>
    <mergeCell ref="A196:C196"/>
    <mergeCell ref="A199:C199"/>
    <mergeCell ref="A202:C202"/>
    <mergeCell ref="A211:C211"/>
    <mergeCell ref="A214:C214"/>
    <mergeCell ref="A217:C217"/>
    <mergeCell ref="A224:C224"/>
    <mergeCell ref="A153:C153"/>
    <mergeCell ref="A75:C75"/>
    <mergeCell ref="A81:C81"/>
    <mergeCell ref="A83:C83"/>
    <mergeCell ref="A56:C56"/>
    <mergeCell ref="A70:C70"/>
    <mergeCell ref="A72:C72"/>
    <mergeCell ref="A86:C86"/>
    <mergeCell ref="A100:C100"/>
    <mergeCell ref="A103:C103"/>
    <mergeCell ref="A110:C110"/>
    <mergeCell ref="A150:C150"/>
    <mergeCell ref="A53:C53"/>
    <mergeCell ref="A2:C2"/>
    <mergeCell ref="A5:C5"/>
    <mergeCell ref="A10:C10"/>
    <mergeCell ref="B1:E1"/>
    <mergeCell ref="A50:C5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6"/>
  <sheetViews>
    <sheetView topLeftCell="A34" zoomScaleNormal="100" zoomScalePageLayoutView="60" workbookViewId="0">
      <selection activeCell="K42" sqref="K42"/>
    </sheetView>
  </sheetViews>
  <sheetFormatPr defaultRowHeight="12.75" x14ac:dyDescent="0.2"/>
  <cols>
    <col min="1" max="1" width="4.7109375" style="1"/>
    <col min="2" max="2" width="64.5703125" style="1"/>
    <col min="3" max="3" width="0" style="1" hidden="1"/>
    <col min="4" max="4" width="16.7109375" style="1"/>
    <col min="5" max="6" width="0" style="1" hidden="1"/>
    <col min="7" max="7" width="14.5703125" style="1" customWidth="1"/>
    <col min="8" max="1025" width="9.5703125" style="1"/>
  </cols>
  <sheetData>
    <row r="1" spans="1:7" x14ac:dyDescent="0.2">
      <c r="B1" s="344" t="s">
        <v>332</v>
      </c>
      <c r="C1" s="344"/>
      <c r="D1" s="344"/>
      <c r="E1" s="344"/>
      <c r="F1" s="344"/>
    </row>
    <row r="2" spans="1:7" ht="9.75" customHeight="1" x14ac:dyDescent="0.2">
      <c r="B2" s="20"/>
      <c r="C2" s="20"/>
      <c r="D2" s="20"/>
      <c r="E2" s="20"/>
    </row>
    <row r="3" spans="1:7" ht="12.75" customHeight="1" x14ac:dyDescent="0.2">
      <c r="A3" s="352" t="s">
        <v>61</v>
      </c>
      <c r="B3" s="352"/>
      <c r="C3" s="352"/>
      <c r="D3" s="352"/>
      <c r="E3" s="352"/>
      <c r="F3" s="352"/>
    </row>
    <row r="4" spans="1:7" ht="7.5" customHeight="1" x14ac:dyDescent="0.2">
      <c r="B4" s="21"/>
      <c r="C4" s="21"/>
      <c r="D4" s="20"/>
    </row>
    <row r="5" spans="1:7" ht="11.85" customHeight="1" x14ac:dyDescent="0.2">
      <c r="A5" s="353" t="s">
        <v>62</v>
      </c>
      <c r="B5" s="353"/>
      <c r="C5" s="353"/>
      <c r="D5" s="353"/>
      <c r="E5" s="353"/>
      <c r="F5" s="353"/>
    </row>
    <row r="6" spans="1:7" ht="7.5" customHeight="1" thickBot="1" x14ac:dyDescent="0.25">
      <c r="B6" s="21"/>
      <c r="C6" s="21"/>
      <c r="D6" s="20"/>
      <c r="E6" s="22"/>
      <c r="F6" s="22" t="s">
        <v>63</v>
      </c>
    </row>
    <row r="7" spans="1:7" ht="9" customHeight="1" x14ac:dyDescent="0.2">
      <c r="A7" s="23"/>
      <c r="B7" s="354" t="s">
        <v>3</v>
      </c>
      <c r="C7" s="354"/>
      <c r="D7" s="24" t="s">
        <v>4</v>
      </c>
      <c r="E7" s="327" t="s">
        <v>4</v>
      </c>
      <c r="F7" s="327" t="s">
        <v>4</v>
      </c>
      <c r="G7" s="327" t="s">
        <v>5</v>
      </c>
    </row>
    <row r="8" spans="1:7" x14ac:dyDescent="0.2">
      <c r="A8" s="8" t="s">
        <v>7</v>
      </c>
      <c r="B8" s="26" t="s">
        <v>64</v>
      </c>
      <c r="C8" s="14"/>
      <c r="D8" s="27" t="s">
        <v>65</v>
      </c>
      <c r="E8" s="27" t="s">
        <v>65</v>
      </c>
      <c r="F8" s="27" t="s">
        <v>65</v>
      </c>
      <c r="G8" s="27" t="s">
        <v>455</v>
      </c>
    </row>
    <row r="9" spans="1:7" x14ac:dyDescent="0.2">
      <c r="A9" s="28" t="s">
        <v>14</v>
      </c>
      <c r="B9" s="29" t="s">
        <v>66</v>
      </c>
      <c r="C9" s="29"/>
      <c r="D9" s="33">
        <f>SUM(D10:D18)</f>
        <v>22689093</v>
      </c>
      <c r="E9" s="33">
        <f t="shared" ref="E9:G9" si="0">SUM(E10:E18)</f>
        <v>22689093</v>
      </c>
      <c r="F9" s="33">
        <f t="shared" si="0"/>
        <v>22689093</v>
      </c>
      <c r="G9" s="33">
        <f t="shared" si="0"/>
        <v>22689093</v>
      </c>
    </row>
    <row r="10" spans="1:7" ht="10.35" customHeight="1" x14ac:dyDescent="0.2">
      <c r="A10" s="28" t="s">
        <v>17</v>
      </c>
      <c r="B10" s="14" t="s">
        <v>67</v>
      </c>
      <c r="C10" s="14"/>
      <c r="D10" s="31">
        <v>0</v>
      </c>
      <c r="E10" s="31">
        <v>0</v>
      </c>
      <c r="F10" s="31">
        <v>0</v>
      </c>
      <c r="G10" s="31">
        <v>0</v>
      </c>
    </row>
    <row r="11" spans="1:7" x14ac:dyDescent="0.2">
      <c r="A11" s="28" t="s">
        <v>18</v>
      </c>
      <c r="B11" s="14" t="s">
        <v>68</v>
      </c>
      <c r="C11" s="14"/>
      <c r="D11" s="31">
        <v>3657200</v>
      </c>
      <c r="E11" s="31">
        <v>3657200</v>
      </c>
      <c r="F11" s="31">
        <v>3657200</v>
      </c>
      <c r="G11" s="31">
        <v>3657200</v>
      </c>
    </row>
    <row r="12" spans="1:7" x14ac:dyDescent="0.2">
      <c r="A12" s="28" t="s">
        <v>19</v>
      </c>
      <c r="B12" s="14" t="s">
        <v>69</v>
      </c>
      <c r="C12" s="14"/>
      <c r="D12" s="31">
        <v>2144000</v>
      </c>
      <c r="E12" s="31">
        <v>2144000</v>
      </c>
      <c r="F12" s="31">
        <v>2144000</v>
      </c>
      <c r="G12" s="31">
        <v>2144000</v>
      </c>
    </row>
    <row r="13" spans="1:7" x14ac:dyDescent="0.2">
      <c r="A13" s="28" t="s">
        <v>20</v>
      </c>
      <c r="B13" s="14" t="s">
        <v>70</v>
      </c>
      <c r="C13" s="14"/>
      <c r="D13" s="31">
        <v>1668627</v>
      </c>
      <c r="E13" s="31">
        <v>1668627</v>
      </c>
      <c r="F13" s="31">
        <v>1668627</v>
      </c>
      <c r="G13" s="31">
        <v>1668627</v>
      </c>
    </row>
    <row r="14" spans="1:7" x14ac:dyDescent="0.2">
      <c r="A14" s="28" t="s">
        <v>22</v>
      </c>
      <c r="B14" s="14" t="s">
        <v>71</v>
      </c>
      <c r="C14" s="14"/>
      <c r="D14" s="31">
        <v>1745630</v>
      </c>
      <c r="E14" s="31">
        <v>1745630</v>
      </c>
      <c r="F14" s="31">
        <v>1745630</v>
      </c>
      <c r="G14" s="31">
        <v>1745630</v>
      </c>
    </row>
    <row r="15" spans="1:7" x14ac:dyDescent="0.2">
      <c r="A15" s="28" t="s">
        <v>24</v>
      </c>
      <c r="B15" s="14" t="s">
        <v>72</v>
      </c>
      <c r="C15" s="14"/>
      <c r="D15" s="31">
        <v>5000000</v>
      </c>
      <c r="E15" s="31">
        <v>5000000</v>
      </c>
      <c r="F15" s="31">
        <v>5000000</v>
      </c>
      <c r="G15" s="31">
        <v>5000000</v>
      </c>
    </row>
    <row r="16" spans="1:7" x14ac:dyDescent="0.2">
      <c r="A16" s="28" t="s">
        <v>26</v>
      </c>
      <c r="B16" s="14" t="s">
        <v>73</v>
      </c>
      <c r="C16" s="14"/>
      <c r="D16" s="31">
        <v>40400</v>
      </c>
      <c r="E16" s="31">
        <v>40400</v>
      </c>
      <c r="F16" s="31">
        <v>40400</v>
      </c>
      <c r="G16" s="31">
        <v>40400</v>
      </c>
    </row>
    <row r="17" spans="1:7" x14ac:dyDescent="0.2">
      <c r="A17" s="32"/>
      <c r="B17" s="14" t="s">
        <v>334</v>
      </c>
      <c r="C17" s="14"/>
      <c r="D17" s="31">
        <v>6415136</v>
      </c>
      <c r="E17" s="31">
        <v>6415136</v>
      </c>
      <c r="F17" s="31">
        <v>6415136</v>
      </c>
      <c r="G17" s="31">
        <v>6415136</v>
      </c>
    </row>
    <row r="18" spans="1:7" x14ac:dyDescent="0.2">
      <c r="A18" s="32"/>
      <c r="B18" s="14" t="s">
        <v>333</v>
      </c>
      <c r="C18" s="14"/>
      <c r="D18" s="31">
        <v>2018100</v>
      </c>
      <c r="E18" s="31">
        <v>2018100</v>
      </c>
      <c r="F18" s="31">
        <v>2018100</v>
      </c>
      <c r="G18" s="31">
        <v>2018100</v>
      </c>
    </row>
    <row r="19" spans="1:7" x14ac:dyDescent="0.2">
      <c r="A19" s="28" t="s">
        <v>28</v>
      </c>
      <c r="B19" s="29" t="s">
        <v>74</v>
      </c>
      <c r="C19" s="29"/>
      <c r="D19" s="33">
        <f>SUM(D20:D23)</f>
        <v>12658366</v>
      </c>
      <c r="E19" s="33">
        <f t="shared" ref="E19:G19" si="1">SUM(E20:E23)</f>
        <v>12658366</v>
      </c>
      <c r="F19" s="33">
        <f t="shared" si="1"/>
        <v>12658366</v>
      </c>
      <c r="G19" s="33">
        <f t="shared" si="1"/>
        <v>12658366</v>
      </c>
    </row>
    <row r="20" spans="1:7" x14ac:dyDescent="0.2">
      <c r="A20" s="28" t="s">
        <v>32</v>
      </c>
      <c r="B20" s="14" t="s">
        <v>75</v>
      </c>
      <c r="C20" s="14"/>
      <c r="D20" s="31">
        <v>8690700</v>
      </c>
      <c r="E20" s="31">
        <v>8690700</v>
      </c>
      <c r="F20" s="31">
        <v>8690700</v>
      </c>
      <c r="G20" s="31">
        <v>8690700</v>
      </c>
    </row>
    <row r="21" spans="1:7" x14ac:dyDescent="0.2">
      <c r="A21" s="28" t="s">
        <v>34</v>
      </c>
      <c r="B21" s="14" t="s">
        <v>76</v>
      </c>
      <c r="C21" s="14"/>
      <c r="D21" s="31">
        <v>2205000</v>
      </c>
      <c r="E21" s="31">
        <v>2205000</v>
      </c>
      <c r="F21" s="31">
        <v>2205000</v>
      </c>
      <c r="G21" s="31">
        <v>2205000</v>
      </c>
    </row>
    <row r="22" spans="1:7" x14ac:dyDescent="0.2">
      <c r="A22" s="28" t="s">
        <v>37</v>
      </c>
      <c r="B22" s="14" t="s">
        <v>77</v>
      </c>
      <c r="C22" s="14"/>
      <c r="D22" s="31">
        <v>1361666</v>
      </c>
      <c r="E22" s="31">
        <v>1361666</v>
      </c>
      <c r="F22" s="31">
        <v>1361666</v>
      </c>
      <c r="G22" s="31">
        <v>1361666</v>
      </c>
    </row>
    <row r="23" spans="1:7" x14ac:dyDescent="0.2">
      <c r="A23" s="28" t="s">
        <v>40</v>
      </c>
      <c r="B23" s="14" t="s">
        <v>78</v>
      </c>
      <c r="C23" s="14"/>
      <c r="D23" s="31">
        <v>401000</v>
      </c>
      <c r="E23" s="31">
        <v>401000</v>
      </c>
      <c r="F23" s="31">
        <v>401000</v>
      </c>
      <c r="G23" s="31">
        <v>401000</v>
      </c>
    </row>
    <row r="24" spans="1:7" x14ac:dyDescent="0.2">
      <c r="A24" s="28" t="s">
        <v>42</v>
      </c>
      <c r="B24" s="29" t="s">
        <v>79</v>
      </c>
      <c r="C24" s="29"/>
      <c r="D24" s="33">
        <f>SUM(D25:D33)</f>
        <v>10231736</v>
      </c>
      <c r="E24" s="33">
        <f t="shared" ref="E24:G24" si="2">SUM(E25:E33)</f>
        <v>10231736</v>
      </c>
      <c r="F24" s="33">
        <f t="shared" si="2"/>
        <v>10231736</v>
      </c>
      <c r="G24" s="33">
        <f t="shared" si="2"/>
        <v>10231736</v>
      </c>
    </row>
    <row r="25" spans="1:7" x14ac:dyDescent="0.2">
      <c r="A25" s="28" t="s">
        <v>44</v>
      </c>
      <c r="B25" s="14" t="s">
        <v>80</v>
      </c>
      <c r="C25" s="14"/>
      <c r="D25" s="31">
        <v>3597000</v>
      </c>
      <c r="E25" s="31">
        <v>3597000</v>
      </c>
      <c r="F25" s="31">
        <v>3597000</v>
      </c>
      <c r="G25" s="31">
        <v>3597000</v>
      </c>
    </row>
    <row r="26" spans="1:7" ht="9.75" customHeight="1" x14ac:dyDescent="0.2">
      <c r="A26" s="28" t="s">
        <v>81</v>
      </c>
      <c r="B26" s="14" t="s">
        <v>82</v>
      </c>
      <c r="C26" s="14"/>
      <c r="D26" s="31">
        <v>0</v>
      </c>
      <c r="E26" s="31">
        <v>0</v>
      </c>
      <c r="F26" s="31">
        <v>0</v>
      </c>
      <c r="G26" s="31">
        <v>0</v>
      </c>
    </row>
    <row r="27" spans="1:7" ht="10.35" customHeight="1" x14ac:dyDescent="0.2">
      <c r="A27" s="28" t="s">
        <v>83</v>
      </c>
      <c r="B27" s="14" t="s">
        <v>84</v>
      </c>
      <c r="C27" s="35"/>
      <c r="D27" s="31">
        <v>0</v>
      </c>
      <c r="E27" s="31">
        <v>0</v>
      </c>
      <c r="F27" s="31">
        <v>0</v>
      </c>
      <c r="G27" s="31">
        <v>0</v>
      </c>
    </row>
    <row r="28" spans="1:7" ht="11.1" customHeight="1" x14ac:dyDescent="0.2">
      <c r="A28" s="28" t="s">
        <v>85</v>
      </c>
      <c r="B28" s="14" t="s">
        <v>86</v>
      </c>
      <c r="C28" s="35"/>
      <c r="D28" s="31">
        <v>0</v>
      </c>
      <c r="E28" s="31">
        <v>0</v>
      </c>
      <c r="F28" s="31">
        <v>0</v>
      </c>
      <c r="G28" s="31">
        <v>0</v>
      </c>
    </row>
    <row r="29" spans="1:7" ht="11.1" customHeight="1" x14ac:dyDescent="0.2">
      <c r="A29" s="28" t="s">
        <v>87</v>
      </c>
      <c r="B29" s="14" t="s">
        <v>88</v>
      </c>
      <c r="C29" s="35"/>
      <c r="D29" s="31">
        <v>0</v>
      </c>
      <c r="E29" s="31">
        <v>0</v>
      </c>
      <c r="F29" s="31">
        <v>0</v>
      </c>
      <c r="G29" s="31">
        <v>0</v>
      </c>
    </row>
    <row r="30" spans="1:7" ht="10.35" customHeight="1" x14ac:dyDescent="0.2">
      <c r="A30" s="28" t="s">
        <v>89</v>
      </c>
      <c r="B30" s="14" t="s">
        <v>90</v>
      </c>
      <c r="C30" s="35"/>
      <c r="D30" s="31">
        <v>0</v>
      </c>
      <c r="E30" s="31">
        <v>0</v>
      </c>
      <c r="F30" s="31">
        <v>0</v>
      </c>
      <c r="G30" s="31">
        <v>0</v>
      </c>
    </row>
    <row r="31" spans="1:7" x14ac:dyDescent="0.2">
      <c r="A31" s="28" t="s">
        <v>91</v>
      </c>
      <c r="B31" s="36" t="s">
        <v>92</v>
      </c>
      <c r="C31" s="35"/>
      <c r="D31" s="31">
        <v>3235256</v>
      </c>
      <c r="E31" s="31">
        <v>3235256</v>
      </c>
      <c r="F31" s="31">
        <v>3235256</v>
      </c>
      <c r="G31" s="31">
        <v>3235256</v>
      </c>
    </row>
    <row r="32" spans="1:7" x14ac:dyDescent="0.2">
      <c r="A32" s="28" t="s">
        <v>93</v>
      </c>
      <c r="B32" s="36" t="s">
        <v>94</v>
      </c>
      <c r="C32" s="35"/>
      <c r="D32" s="31">
        <v>2508000</v>
      </c>
      <c r="E32" s="31">
        <v>2508000</v>
      </c>
      <c r="F32" s="31">
        <v>2508000</v>
      </c>
      <c r="G32" s="31">
        <v>2508000</v>
      </c>
    </row>
    <row r="33" spans="1:7" x14ac:dyDescent="0.2">
      <c r="A33" s="28">
        <v>23</v>
      </c>
      <c r="B33" s="36" t="s">
        <v>95</v>
      </c>
      <c r="C33" s="35"/>
      <c r="D33" s="31">
        <v>891480</v>
      </c>
      <c r="E33" s="31">
        <v>891480</v>
      </c>
      <c r="F33" s="31">
        <v>891480</v>
      </c>
      <c r="G33" s="31">
        <v>891480</v>
      </c>
    </row>
    <row r="34" spans="1:7" x14ac:dyDescent="0.2">
      <c r="A34" s="28">
        <v>24</v>
      </c>
      <c r="B34" s="26" t="s">
        <v>96</v>
      </c>
      <c r="C34" s="37"/>
      <c r="D34" s="33">
        <v>1800000</v>
      </c>
      <c r="E34" s="33">
        <v>1800000</v>
      </c>
      <c r="F34" s="33">
        <v>1800000</v>
      </c>
      <c r="G34" s="33">
        <v>1800000</v>
      </c>
    </row>
    <row r="35" spans="1:7" x14ac:dyDescent="0.2">
      <c r="A35" s="28">
        <v>25</v>
      </c>
      <c r="B35" s="26" t="s">
        <v>97</v>
      </c>
      <c r="C35" s="37"/>
      <c r="D35" s="33">
        <v>0</v>
      </c>
      <c r="E35" s="33">
        <v>0</v>
      </c>
      <c r="F35" s="33">
        <v>0</v>
      </c>
      <c r="G35" s="33">
        <v>197035</v>
      </c>
    </row>
    <row r="36" spans="1:7" x14ac:dyDescent="0.2">
      <c r="A36" s="28">
        <v>26</v>
      </c>
      <c r="B36" s="26" t="s">
        <v>98</v>
      </c>
      <c r="C36" s="37"/>
      <c r="D36" s="33">
        <v>0</v>
      </c>
      <c r="E36" s="33">
        <v>0</v>
      </c>
      <c r="F36" s="33">
        <v>0</v>
      </c>
      <c r="G36" s="33">
        <v>701251</v>
      </c>
    </row>
    <row r="37" spans="1:7" x14ac:dyDescent="0.2">
      <c r="A37" s="28">
        <v>27</v>
      </c>
      <c r="B37" s="26" t="s">
        <v>99</v>
      </c>
      <c r="C37" s="26"/>
      <c r="D37" s="33">
        <f>D35+D34+D24+D19+D9</f>
        <v>47379195</v>
      </c>
      <c r="E37" s="33">
        <f t="shared" ref="E37:G37" si="3">E35+E34+E24+E19+E9</f>
        <v>47379195</v>
      </c>
      <c r="F37" s="33">
        <f t="shared" si="3"/>
        <v>47379195</v>
      </c>
      <c r="G37" s="33">
        <f>G35+G34+G24+G19+G9+G36</f>
        <v>48277481</v>
      </c>
    </row>
    <row r="38" spans="1:7" x14ac:dyDescent="0.2">
      <c r="A38" s="28">
        <v>28</v>
      </c>
      <c r="B38" s="36" t="s">
        <v>100</v>
      </c>
      <c r="C38" s="35"/>
      <c r="D38" s="31">
        <v>6600800</v>
      </c>
      <c r="E38" s="31">
        <v>6600800</v>
      </c>
      <c r="F38" s="31">
        <v>6600800</v>
      </c>
      <c r="G38" s="31">
        <v>6600800</v>
      </c>
    </row>
    <row r="39" spans="1:7" x14ac:dyDescent="0.2">
      <c r="A39" s="28">
        <v>29</v>
      </c>
      <c r="B39" s="36" t="s">
        <v>335</v>
      </c>
      <c r="C39" s="26"/>
      <c r="D39" s="38">
        <v>6555600</v>
      </c>
      <c r="E39" s="38">
        <v>6555600</v>
      </c>
      <c r="F39" s="38">
        <v>6555600</v>
      </c>
      <c r="G39" s="38">
        <v>6555600</v>
      </c>
    </row>
    <row r="40" spans="1:7" x14ac:dyDescent="0.2">
      <c r="A40" s="28">
        <v>30</v>
      </c>
      <c r="B40" s="36" t="s">
        <v>101</v>
      </c>
      <c r="C40" s="26"/>
      <c r="D40" s="38">
        <v>0</v>
      </c>
      <c r="E40" s="38">
        <v>0</v>
      </c>
      <c r="F40" s="38">
        <v>0</v>
      </c>
      <c r="G40" s="38">
        <v>0</v>
      </c>
    </row>
    <row r="41" spans="1:7" x14ac:dyDescent="0.2">
      <c r="A41" s="28">
        <v>31</v>
      </c>
      <c r="B41" s="36" t="s">
        <v>102</v>
      </c>
      <c r="C41" s="26"/>
      <c r="D41" s="38">
        <v>0</v>
      </c>
      <c r="E41" s="38">
        <v>0</v>
      </c>
      <c r="F41" s="38">
        <v>0</v>
      </c>
      <c r="G41" s="38">
        <v>12242519</v>
      </c>
    </row>
    <row r="42" spans="1:7" x14ac:dyDescent="0.2">
      <c r="A42" s="28">
        <v>32</v>
      </c>
      <c r="B42" s="26" t="s">
        <v>103</v>
      </c>
      <c r="C42" s="26"/>
      <c r="D42" s="33">
        <f>SUM(D37:D41)</f>
        <v>60535595</v>
      </c>
      <c r="E42" s="33">
        <f t="shared" ref="E42:G42" si="4">SUM(E37:E41)</f>
        <v>60535595</v>
      </c>
      <c r="F42" s="33">
        <f t="shared" si="4"/>
        <v>60535595</v>
      </c>
      <c r="G42" s="33">
        <f t="shared" si="4"/>
        <v>73676400</v>
      </c>
    </row>
    <row r="43" spans="1:7" x14ac:dyDescent="0.2">
      <c r="A43" s="28">
        <v>33</v>
      </c>
      <c r="B43" s="26" t="s">
        <v>104</v>
      </c>
      <c r="C43" s="26"/>
      <c r="D43" s="33">
        <v>0</v>
      </c>
      <c r="E43" s="33">
        <v>0</v>
      </c>
      <c r="F43" s="33">
        <v>0</v>
      </c>
      <c r="G43" s="33">
        <v>0</v>
      </c>
    </row>
    <row r="44" spans="1:7" x14ac:dyDescent="0.2">
      <c r="A44" s="28">
        <v>34</v>
      </c>
      <c r="B44" s="26" t="s">
        <v>105</v>
      </c>
      <c r="C44" s="26"/>
      <c r="D44" s="33">
        <v>4150000</v>
      </c>
      <c r="E44" s="33">
        <v>4150000</v>
      </c>
      <c r="F44" s="33">
        <v>4150000</v>
      </c>
      <c r="G44" s="33">
        <v>4150000</v>
      </c>
    </row>
    <row r="45" spans="1:7" x14ac:dyDescent="0.2">
      <c r="A45" s="28">
        <v>35</v>
      </c>
      <c r="B45" s="26" t="s">
        <v>106</v>
      </c>
      <c r="C45" s="26"/>
      <c r="D45" s="33">
        <v>2740000</v>
      </c>
      <c r="E45" s="33">
        <v>2740000</v>
      </c>
      <c r="F45" s="33">
        <v>2740000</v>
      </c>
      <c r="G45" s="33">
        <v>2740000</v>
      </c>
    </row>
    <row r="46" spans="1:7" x14ac:dyDescent="0.2">
      <c r="A46" s="28"/>
      <c r="B46" s="26" t="s">
        <v>107</v>
      </c>
      <c r="C46" s="26"/>
      <c r="D46" s="33">
        <v>500000</v>
      </c>
      <c r="E46" s="33">
        <v>500000</v>
      </c>
      <c r="F46" s="33">
        <v>500000</v>
      </c>
      <c r="G46" s="33">
        <v>4500000</v>
      </c>
    </row>
    <row r="47" spans="1:7" x14ac:dyDescent="0.2">
      <c r="A47" s="28">
        <v>36</v>
      </c>
      <c r="B47" s="39" t="s">
        <v>108</v>
      </c>
      <c r="C47" s="26"/>
      <c r="D47" s="33">
        <v>0</v>
      </c>
      <c r="E47" s="33">
        <v>0</v>
      </c>
      <c r="F47" s="33">
        <v>0</v>
      </c>
      <c r="G47" s="33">
        <v>0</v>
      </c>
    </row>
    <row r="48" spans="1:7" x14ac:dyDescent="0.2">
      <c r="A48" s="28">
        <v>37</v>
      </c>
      <c r="B48" s="39" t="s">
        <v>109</v>
      </c>
      <c r="C48" s="26"/>
      <c r="D48" s="40">
        <v>0</v>
      </c>
      <c r="E48" s="40">
        <v>0</v>
      </c>
      <c r="F48" s="40">
        <v>0</v>
      </c>
      <c r="G48" s="40">
        <v>0</v>
      </c>
    </row>
    <row r="49" spans="1:7" x14ac:dyDescent="0.2">
      <c r="A49" s="28">
        <v>38</v>
      </c>
      <c r="B49" s="39" t="s">
        <v>110</v>
      </c>
      <c r="C49" s="26"/>
      <c r="D49" s="40">
        <v>0</v>
      </c>
      <c r="E49" s="40">
        <v>0</v>
      </c>
      <c r="F49" s="40">
        <v>0</v>
      </c>
      <c r="G49" s="40">
        <v>0</v>
      </c>
    </row>
    <row r="50" spans="1:7" ht="13.5" thickBot="1" x14ac:dyDescent="0.25">
      <c r="A50" s="41">
        <v>39</v>
      </c>
      <c r="B50" s="42" t="s">
        <v>111</v>
      </c>
      <c r="C50" s="43"/>
      <c r="D50" s="18">
        <f>SUM(D42:D49)</f>
        <v>67925595</v>
      </c>
      <c r="E50" s="18">
        <f t="shared" ref="E50:G50" si="5">SUM(E42:E49)</f>
        <v>67925595</v>
      </c>
      <c r="F50" s="18">
        <f t="shared" si="5"/>
        <v>67925595</v>
      </c>
      <c r="G50" s="18">
        <f t="shared" si="5"/>
        <v>85066400</v>
      </c>
    </row>
    <row r="51" spans="1:7" ht="7.5" customHeight="1" x14ac:dyDescent="0.2">
      <c r="A51" s="45"/>
      <c r="B51" s="46"/>
      <c r="C51" s="47"/>
      <c r="D51" s="45"/>
      <c r="E51" s="48"/>
    </row>
    <row r="52" spans="1:7" ht="10.35" customHeight="1" x14ac:dyDescent="0.2">
      <c r="A52" s="350" t="s">
        <v>112</v>
      </c>
      <c r="B52" s="350"/>
      <c r="C52" s="350"/>
      <c r="D52" s="350"/>
      <c r="E52" s="350"/>
      <c r="F52" s="350"/>
    </row>
    <row r="53" spans="1:7" ht="7.5" customHeight="1" x14ac:dyDescent="0.2">
      <c r="A53" s="49"/>
      <c r="B53" s="50"/>
      <c r="C53" s="51"/>
      <c r="D53" s="49"/>
      <c r="E53" s="52"/>
      <c r="F53" s="52"/>
    </row>
    <row r="54" spans="1:7" ht="13.5" thickBot="1" x14ac:dyDescent="0.25">
      <c r="A54" s="3"/>
      <c r="B54" s="349" t="s">
        <v>3</v>
      </c>
      <c r="C54" s="349"/>
      <c r="D54" s="53" t="s">
        <v>4</v>
      </c>
      <c r="E54" s="53" t="s">
        <v>4</v>
      </c>
      <c r="F54" s="53" t="s">
        <v>4</v>
      </c>
      <c r="G54" s="53" t="s">
        <v>4</v>
      </c>
    </row>
    <row r="55" spans="1:7" x14ac:dyDescent="0.2">
      <c r="A55" s="54" t="s">
        <v>7</v>
      </c>
      <c r="B55" s="55" t="s">
        <v>113</v>
      </c>
      <c r="C55" s="56"/>
      <c r="D55" s="57" t="s">
        <v>65</v>
      </c>
      <c r="E55" s="57" t="s">
        <v>65</v>
      </c>
      <c r="F55" s="57" t="s">
        <v>65</v>
      </c>
      <c r="G55" s="57" t="s">
        <v>455</v>
      </c>
    </row>
    <row r="56" spans="1:7" x14ac:dyDescent="0.2">
      <c r="A56" s="8" t="s">
        <v>14</v>
      </c>
      <c r="B56" s="39" t="s">
        <v>114</v>
      </c>
      <c r="C56" s="26"/>
      <c r="D56" s="31">
        <v>15295891</v>
      </c>
      <c r="E56" s="31">
        <v>15295891</v>
      </c>
      <c r="F56" s="31">
        <v>15295891</v>
      </c>
      <c r="G56" s="31">
        <v>11713250</v>
      </c>
    </row>
    <row r="57" spans="1:7" x14ac:dyDescent="0.2">
      <c r="A57" s="8" t="s">
        <v>17</v>
      </c>
      <c r="B57" s="39" t="s">
        <v>115</v>
      </c>
      <c r="C57" s="26"/>
      <c r="D57" s="31">
        <v>1720350</v>
      </c>
      <c r="E57" s="31">
        <v>1720350</v>
      </c>
      <c r="F57" s="31">
        <v>1720350</v>
      </c>
      <c r="G57" s="31">
        <v>1720350</v>
      </c>
    </row>
    <row r="58" spans="1:7" ht="13.5" thickBot="1" x14ac:dyDescent="0.25">
      <c r="A58" s="58" t="s">
        <v>18</v>
      </c>
      <c r="B58" s="42" t="s">
        <v>116</v>
      </c>
      <c r="C58" s="43"/>
      <c r="D58" s="59">
        <f>D56+D57</f>
        <v>17016241</v>
      </c>
      <c r="E58" s="59">
        <f t="shared" ref="E58:G58" si="6">E56+E57</f>
        <v>17016241</v>
      </c>
      <c r="F58" s="59">
        <f t="shared" si="6"/>
        <v>17016241</v>
      </c>
      <c r="G58" s="59">
        <f t="shared" si="6"/>
        <v>13433600</v>
      </c>
    </row>
    <row r="59" spans="1:7" ht="7.5" customHeight="1" x14ac:dyDescent="0.2">
      <c r="A59" s="3"/>
      <c r="B59" s="50"/>
      <c r="C59" s="60"/>
      <c r="D59" s="61"/>
      <c r="E59" s="62"/>
      <c r="F59" s="52"/>
    </row>
    <row r="60" spans="1:7" ht="9.75" customHeight="1" x14ac:dyDescent="0.2">
      <c r="A60" s="350" t="s">
        <v>117</v>
      </c>
      <c r="B60" s="350"/>
      <c r="C60" s="350"/>
      <c r="D60" s="350"/>
      <c r="E60" s="350"/>
      <c r="F60" s="350"/>
    </row>
    <row r="61" spans="1:7" ht="7.5" customHeight="1" thickBot="1" x14ac:dyDescent="0.25">
      <c r="A61" s="3"/>
      <c r="B61" s="50"/>
      <c r="C61" s="60"/>
      <c r="D61" s="61"/>
      <c r="E61" s="61"/>
      <c r="F61" s="61"/>
      <c r="G61" s="61"/>
    </row>
    <row r="62" spans="1:7" ht="13.5" customHeight="1" x14ac:dyDescent="0.2">
      <c r="A62" s="5"/>
      <c r="B62" s="351" t="s">
        <v>3</v>
      </c>
      <c r="C62" s="351"/>
      <c r="D62" s="63" t="s">
        <v>4</v>
      </c>
      <c r="E62" s="63" t="s">
        <v>4</v>
      </c>
      <c r="F62" s="63" t="s">
        <v>4</v>
      </c>
      <c r="G62" s="63" t="s">
        <v>5</v>
      </c>
    </row>
    <row r="63" spans="1:7" x14ac:dyDescent="0.2">
      <c r="A63" s="64" t="s">
        <v>7</v>
      </c>
      <c r="B63" s="39" t="s">
        <v>118</v>
      </c>
      <c r="C63" s="26"/>
      <c r="D63" s="65" t="s">
        <v>65</v>
      </c>
      <c r="E63" s="65" t="s">
        <v>65</v>
      </c>
      <c r="F63" s="65" t="s">
        <v>65</v>
      </c>
      <c r="G63" s="65" t="s">
        <v>455</v>
      </c>
    </row>
    <row r="64" spans="1:7" x14ac:dyDescent="0.2">
      <c r="A64" s="10" t="s">
        <v>14</v>
      </c>
      <c r="B64" s="39" t="s">
        <v>119</v>
      </c>
      <c r="C64" s="26"/>
      <c r="D64" s="31">
        <v>66989431</v>
      </c>
      <c r="E64" s="31">
        <v>66989431</v>
      </c>
      <c r="F64" s="31">
        <v>66989431</v>
      </c>
      <c r="G64" s="31">
        <v>87040308</v>
      </c>
    </row>
    <row r="65" spans="1:7" x14ac:dyDescent="0.2">
      <c r="A65" s="10" t="s">
        <v>17</v>
      </c>
      <c r="B65" s="39" t="s">
        <v>116</v>
      </c>
      <c r="C65" s="26"/>
      <c r="D65" s="31">
        <v>14765569</v>
      </c>
      <c r="E65" s="31">
        <v>14765569</v>
      </c>
      <c r="F65" s="31">
        <v>14765569</v>
      </c>
      <c r="G65" s="31">
        <v>13433600</v>
      </c>
    </row>
    <row r="66" spans="1:7" ht="13.5" thickBot="1" x14ac:dyDescent="0.25">
      <c r="A66" s="16" t="s">
        <v>18</v>
      </c>
      <c r="B66" s="42" t="s">
        <v>120</v>
      </c>
      <c r="C66" s="43"/>
      <c r="D66" s="59">
        <f>D50+D58</f>
        <v>84941836</v>
      </c>
      <c r="E66" s="59">
        <f t="shared" ref="E66:G66" si="7">E50+E58</f>
        <v>84941836</v>
      </c>
      <c r="F66" s="59">
        <f t="shared" si="7"/>
        <v>84941836</v>
      </c>
      <c r="G66" s="59">
        <f>G50+G58</f>
        <v>98500000</v>
      </c>
    </row>
  </sheetData>
  <mergeCells count="8">
    <mergeCell ref="B54:C54"/>
    <mergeCell ref="A60:F60"/>
    <mergeCell ref="B62:C62"/>
    <mergeCell ref="B1:F1"/>
    <mergeCell ref="A3:F3"/>
    <mergeCell ref="A5:F5"/>
    <mergeCell ref="B7:C7"/>
    <mergeCell ref="A52:F52"/>
  </mergeCells>
  <pageMargins left="0.23622047244094491" right="0.23622047244094491" top="0" bottom="0.74803149606299213" header="0.31496062992125984" footer="0.31496062992125984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1"/>
  <sheetViews>
    <sheetView topLeftCell="A54" zoomScaleNormal="100" zoomScalePageLayoutView="60" workbookViewId="0">
      <selection activeCell="J65" sqref="J65"/>
    </sheetView>
  </sheetViews>
  <sheetFormatPr defaultRowHeight="12.75" x14ac:dyDescent="0.2"/>
  <cols>
    <col min="1" max="1" width="6.7109375" style="1"/>
    <col min="2" max="2" width="65.85546875" style="1"/>
    <col min="3" max="3" width="14" style="1" customWidth="1"/>
    <col min="4" max="4" width="0" style="1" hidden="1"/>
    <col min="5" max="5" width="0" style="1" hidden="1" customWidth="1"/>
    <col min="6" max="6" width="11.28515625" style="1" customWidth="1"/>
    <col min="7" max="1025" width="9.5703125" style="1"/>
  </cols>
  <sheetData>
    <row r="1" spans="1:6" ht="14.25" customHeight="1" x14ac:dyDescent="0.2">
      <c r="B1" s="355" t="s">
        <v>340</v>
      </c>
      <c r="C1" s="355"/>
      <c r="D1" s="355"/>
      <c r="E1" s="355"/>
    </row>
    <row r="2" spans="1:6" ht="7.5" customHeight="1" x14ac:dyDescent="0.2">
      <c r="B2" s="67"/>
      <c r="C2" s="67"/>
      <c r="D2" s="67"/>
      <c r="E2" s="3"/>
    </row>
    <row r="3" spans="1:6" ht="9.75" customHeight="1" x14ac:dyDescent="0.2">
      <c r="A3" s="356" t="s">
        <v>10</v>
      </c>
      <c r="B3" s="356"/>
      <c r="C3" s="356"/>
      <c r="D3" s="356"/>
      <c r="E3" s="356"/>
    </row>
    <row r="4" spans="1:6" ht="7.5" customHeight="1" x14ac:dyDescent="0.2">
      <c r="A4" s="68"/>
      <c r="B4" s="69"/>
      <c r="C4" s="68"/>
      <c r="D4" s="68"/>
      <c r="E4" s="68"/>
    </row>
    <row r="5" spans="1:6" ht="10.35" customHeight="1" x14ac:dyDescent="0.2">
      <c r="A5" s="357" t="s">
        <v>121</v>
      </c>
      <c r="B5" s="357"/>
      <c r="C5" s="357"/>
      <c r="D5" s="357"/>
      <c r="E5" s="357"/>
    </row>
    <row r="6" spans="1:6" ht="7.5" customHeight="1" x14ac:dyDescent="0.2">
      <c r="A6" s="68"/>
      <c r="B6" s="69"/>
      <c r="C6" s="68"/>
      <c r="D6" s="68"/>
      <c r="E6" s="68"/>
    </row>
    <row r="7" spans="1:6" ht="13.5" thickBot="1" x14ac:dyDescent="0.25">
      <c r="A7" s="68"/>
      <c r="B7" s="69"/>
      <c r="C7" s="70" t="s">
        <v>63</v>
      </c>
      <c r="D7" s="71"/>
      <c r="E7" s="71"/>
    </row>
    <row r="8" spans="1:6" ht="10.35" customHeight="1" x14ac:dyDescent="0.2">
      <c r="A8" s="72"/>
      <c r="B8" s="73" t="s">
        <v>3</v>
      </c>
      <c r="C8" s="74" t="s">
        <v>4</v>
      </c>
      <c r="D8" s="74" t="s">
        <v>4</v>
      </c>
      <c r="E8" s="74" t="s">
        <v>4</v>
      </c>
      <c r="F8" s="74" t="s">
        <v>5</v>
      </c>
    </row>
    <row r="9" spans="1:6" ht="12" customHeight="1" x14ac:dyDescent="0.2">
      <c r="A9" s="75" t="s">
        <v>7</v>
      </c>
      <c r="B9" s="76" t="s">
        <v>122</v>
      </c>
      <c r="C9" s="77" t="s">
        <v>65</v>
      </c>
      <c r="D9" s="77" t="s">
        <v>65</v>
      </c>
      <c r="E9" s="77" t="s">
        <v>65</v>
      </c>
      <c r="F9" s="77" t="s">
        <v>455</v>
      </c>
    </row>
    <row r="10" spans="1:6" x14ac:dyDescent="0.2">
      <c r="A10" s="78" t="s">
        <v>14</v>
      </c>
      <c r="B10" s="79" t="s">
        <v>336</v>
      </c>
      <c r="C10" s="80">
        <v>4441620</v>
      </c>
      <c r="D10" s="80">
        <v>4441620</v>
      </c>
      <c r="E10" s="80">
        <v>4441620</v>
      </c>
      <c r="F10" s="80">
        <v>4441620</v>
      </c>
    </row>
    <row r="11" spans="1:6" x14ac:dyDescent="0.2">
      <c r="A11" s="78" t="s">
        <v>17</v>
      </c>
      <c r="B11" s="79" t="s">
        <v>123</v>
      </c>
      <c r="C11" s="80">
        <v>1810010</v>
      </c>
      <c r="D11" s="80">
        <v>1810010</v>
      </c>
      <c r="E11" s="80">
        <v>1810010</v>
      </c>
      <c r="F11" s="80">
        <v>6484721</v>
      </c>
    </row>
    <row r="12" spans="1:6" hidden="1" x14ac:dyDescent="0.2">
      <c r="A12" s="78"/>
      <c r="B12" s="79"/>
      <c r="C12" s="80"/>
      <c r="D12" s="80"/>
      <c r="E12" s="80"/>
      <c r="F12" s="80"/>
    </row>
    <row r="13" spans="1:6" hidden="1" x14ac:dyDescent="0.2">
      <c r="A13" s="78"/>
      <c r="B13" s="81"/>
      <c r="C13" s="82"/>
      <c r="D13" s="82"/>
      <c r="E13" s="82"/>
      <c r="F13" s="82"/>
    </row>
    <row r="14" spans="1:6" hidden="1" x14ac:dyDescent="0.2">
      <c r="A14" s="78"/>
      <c r="B14" s="81"/>
      <c r="C14" s="82"/>
      <c r="D14" s="82"/>
      <c r="E14" s="82"/>
      <c r="F14" s="82"/>
    </row>
    <row r="15" spans="1:6" hidden="1" x14ac:dyDescent="0.2">
      <c r="A15" s="78"/>
      <c r="B15" s="81"/>
      <c r="C15" s="82"/>
      <c r="D15" s="82"/>
      <c r="E15" s="82"/>
      <c r="F15" s="82"/>
    </row>
    <row r="16" spans="1:6" ht="12.75" hidden="1" customHeight="1" x14ac:dyDescent="0.2">
      <c r="A16" s="78"/>
      <c r="B16" s="81"/>
      <c r="C16" s="82"/>
      <c r="D16" s="82"/>
      <c r="E16" s="82"/>
      <c r="F16" s="82"/>
    </row>
    <row r="17" spans="1:6" ht="12.75" customHeight="1" x14ac:dyDescent="0.2">
      <c r="A17" s="78"/>
      <c r="B17" s="81" t="s">
        <v>124</v>
      </c>
      <c r="C17" s="82">
        <v>240000</v>
      </c>
      <c r="D17" s="82">
        <v>240000</v>
      </c>
      <c r="E17" s="82">
        <v>240000</v>
      </c>
      <c r="F17" s="82">
        <v>240000</v>
      </c>
    </row>
    <row r="18" spans="1:6" ht="12.75" customHeight="1" x14ac:dyDescent="0.2">
      <c r="A18" s="78"/>
      <c r="B18" s="81" t="s">
        <v>125</v>
      </c>
      <c r="C18" s="82">
        <v>80000</v>
      </c>
      <c r="D18" s="82">
        <v>80000</v>
      </c>
      <c r="E18" s="82">
        <v>80000</v>
      </c>
      <c r="F18" s="82">
        <v>80000</v>
      </c>
    </row>
    <row r="19" spans="1:6" ht="12.75" customHeight="1" x14ac:dyDescent="0.2">
      <c r="A19" s="78"/>
      <c r="B19" s="81" t="s">
        <v>456</v>
      </c>
      <c r="C19" s="82">
        <v>0</v>
      </c>
      <c r="D19" s="82"/>
      <c r="E19" s="82"/>
      <c r="F19" s="82">
        <v>349094</v>
      </c>
    </row>
    <row r="20" spans="1:6" x14ac:dyDescent="0.2">
      <c r="A20" s="78" t="s">
        <v>24</v>
      </c>
      <c r="B20" s="83" t="s">
        <v>126</v>
      </c>
      <c r="C20" s="84">
        <f>SUM(C10:C16)</f>
        <v>6251630</v>
      </c>
      <c r="D20" s="84">
        <f t="shared" ref="D20:E20" si="0">SUM(D10:D16)</f>
        <v>6251630</v>
      </c>
      <c r="E20" s="84">
        <f t="shared" si="0"/>
        <v>6251630</v>
      </c>
      <c r="F20" s="84">
        <f>SUM(F10:F19)</f>
        <v>11595435</v>
      </c>
    </row>
    <row r="21" spans="1:6" x14ac:dyDescent="0.2">
      <c r="A21" s="78">
        <v>8</v>
      </c>
      <c r="B21" s="79" t="s">
        <v>127</v>
      </c>
      <c r="C21" s="80">
        <v>4128960</v>
      </c>
      <c r="D21" s="80">
        <v>4128960</v>
      </c>
      <c r="E21" s="80">
        <v>4128960</v>
      </c>
      <c r="F21" s="80">
        <v>4751821</v>
      </c>
    </row>
    <row r="22" spans="1:6" x14ac:dyDescent="0.2">
      <c r="A22" s="85"/>
      <c r="B22" s="79" t="s">
        <v>128</v>
      </c>
      <c r="C22" s="80">
        <v>896000</v>
      </c>
      <c r="D22" s="80">
        <v>896000</v>
      </c>
      <c r="E22" s="80">
        <v>896000</v>
      </c>
      <c r="F22" s="80">
        <v>2560735</v>
      </c>
    </row>
    <row r="23" spans="1:6" x14ac:dyDescent="0.2">
      <c r="A23" s="85"/>
      <c r="B23" s="79" t="s">
        <v>457</v>
      </c>
      <c r="C23" s="80"/>
      <c r="D23" s="80"/>
      <c r="E23" s="80"/>
      <c r="F23" s="80">
        <v>906063</v>
      </c>
    </row>
    <row r="24" spans="1:6" x14ac:dyDescent="0.2">
      <c r="A24" s="78" t="s">
        <v>26</v>
      </c>
      <c r="B24" s="83" t="s">
        <v>129</v>
      </c>
      <c r="C24" s="84">
        <f>C21+C22</f>
        <v>5024960</v>
      </c>
      <c r="D24" s="84">
        <f>D21+D22</f>
        <v>5024960</v>
      </c>
      <c r="E24" s="84">
        <f>E21+E22</f>
        <v>5024960</v>
      </c>
      <c r="F24" s="84">
        <f>F21+F22+F23</f>
        <v>8218619</v>
      </c>
    </row>
    <row r="25" spans="1:6" x14ac:dyDescent="0.2">
      <c r="A25" s="78" t="s">
        <v>28</v>
      </c>
      <c r="B25" s="83" t="s">
        <v>130</v>
      </c>
      <c r="C25" s="84">
        <f>C20+C24</f>
        <v>11276590</v>
      </c>
      <c r="D25" s="84">
        <f>D20+D24</f>
        <v>11276590</v>
      </c>
      <c r="E25" s="84">
        <f>E20+E24</f>
        <v>11276590</v>
      </c>
      <c r="F25" s="84">
        <f>F20+F24</f>
        <v>19814054</v>
      </c>
    </row>
    <row r="26" spans="1:6" x14ac:dyDescent="0.2">
      <c r="A26" s="78" t="s">
        <v>32</v>
      </c>
      <c r="B26" s="83" t="s">
        <v>131</v>
      </c>
      <c r="C26" s="84">
        <v>1939380</v>
      </c>
      <c r="D26" s="84">
        <v>1939380</v>
      </c>
      <c r="E26" s="84">
        <v>1939380</v>
      </c>
      <c r="F26" s="84">
        <v>2541928</v>
      </c>
    </row>
    <row r="27" spans="1:6" ht="12.75" hidden="1" customHeight="1" x14ac:dyDescent="0.2">
      <c r="A27" s="78"/>
      <c r="B27" s="86"/>
      <c r="C27" s="87"/>
      <c r="D27" s="87"/>
      <c r="E27" s="87"/>
      <c r="F27" s="87"/>
    </row>
    <row r="28" spans="1:6" ht="11.25" customHeight="1" x14ac:dyDescent="0.2">
      <c r="A28" s="78" t="s">
        <v>37</v>
      </c>
      <c r="B28" s="86" t="s">
        <v>132</v>
      </c>
      <c r="C28" s="87">
        <v>3200000</v>
      </c>
      <c r="D28" s="87">
        <v>3200000</v>
      </c>
      <c r="E28" s="87">
        <v>3200000</v>
      </c>
      <c r="F28" s="87">
        <v>3200000</v>
      </c>
    </row>
    <row r="29" spans="1:6" ht="12.75" hidden="1" customHeight="1" x14ac:dyDescent="0.2">
      <c r="A29" s="78"/>
      <c r="B29" s="86"/>
      <c r="C29" s="87"/>
      <c r="D29" s="87"/>
      <c r="E29" s="87"/>
      <c r="F29" s="87"/>
    </row>
    <row r="30" spans="1:6" x14ac:dyDescent="0.2">
      <c r="A30" s="78" t="s">
        <v>42</v>
      </c>
      <c r="B30" s="88" t="s">
        <v>133</v>
      </c>
      <c r="C30" s="82">
        <v>3200000</v>
      </c>
      <c r="D30" s="82">
        <v>3200000</v>
      </c>
      <c r="E30" s="82">
        <v>3200000</v>
      </c>
      <c r="F30" s="82">
        <v>3200000</v>
      </c>
    </row>
    <row r="31" spans="1:6" x14ac:dyDescent="0.2">
      <c r="A31" s="78" t="s">
        <v>44</v>
      </c>
      <c r="B31" s="89" t="s">
        <v>134</v>
      </c>
      <c r="C31" s="90">
        <v>160000</v>
      </c>
      <c r="D31" s="90">
        <v>160000</v>
      </c>
      <c r="E31" s="90">
        <v>160000</v>
      </c>
      <c r="F31" s="90">
        <v>160000</v>
      </c>
    </row>
    <row r="32" spans="1:6" x14ac:dyDescent="0.2">
      <c r="A32" s="78" t="s">
        <v>81</v>
      </c>
      <c r="B32" s="89" t="s">
        <v>135</v>
      </c>
      <c r="C32" s="90">
        <v>400000</v>
      </c>
      <c r="D32" s="90">
        <v>400000</v>
      </c>
      <c r="E32" s="90">
        <v>400000</v>
      </c>
      <c r="F32" s="90">
        <v>400000</v>
      </c>
    </row>
    <row r="33" spans="1:6" x14ac:dyDescent="0.2">
      <c r="A33" s="78" t="s">
        <v>83</v>
      </c>
      <c r="B33" s="81" t="s">
        <v>136</v>
      </c>
      <c r="C33" s="82">
        <v>560000</v>
      </c>
      <c r="D33" s="82">
        <v>560000</v>
      </c>
      <c r="E33" s="82">
        <v>560000</v>
      </c>
      <c r="F33" s="82">
        <v>560000</v>
      </c>
    </row>
    <row r="34" spans="1:6" x14ac:dyDescent="0.2">
      <c r="A34" s="78" t="s">
        <v>85</v>
      </c>
      <c r="B34" s="91" t="s">
        <v>137</v>
      </c>
      <c r="C34" s="90">
        <v>1188000</v>
      </c>
      <c r="D34" s="90">
        <v>1188000</v>
      </c>
      <c r="E34" s="90">
        <v>1188000</v>
      </c>
      <c r="F34" s="90">
        <v>1188000</v>
      </c>
    </row>
    <row r="35" spans="1:6" x14ac:dyDescent="0.2">
      <c r="A35" s="78" t="s">
        <v>87</v>
      </c>
      <c r="B35" s="91" t="s">
        <v>138</v>
      </c>
      <c r="C35" s="90">
        <v>1550000</v>
      </c>
      <c r="D35" s="90">
        <v>1550000</v>
      </c>
      <c r="E35" s="90">
        <v>1550000</v>
      </c>
      <c r="F35" s="90">
        <v>2303386</v>
      </c>
    </row>
    <row r="36" spans="1:6" x14ac:dyDescent="0.2">
      <c r="A36" s="78" t="s">
        <v>87</v>
      </c>
      <c r="B36" s="91" t="s">
        <v>139</v>
      </c>
      <c r="C36" s="90">
        <v>850000</v>
      </c>
      <c r="D36" s="90">
        <v>850000</v>
      </c>
      <c r="E36" s="90">
        <v>850000</v>
      </c>
      <c r="F36" s="90">
        <v>850000</v>
      </c>
    </row>
    <row r="37" spans="1:6" x14ac:dyDescent="0.2">
      <c r="A37" s="78" t="s">
        <v>89</v>
      </c>
      <c r="B37" s="91" t="s">
        <v>140</v>
      </c>
      <c r="C37" s="90">
        <v>4300000</v>
      </c>
      <c r="D37" s="90">
        <v>4300000</v>
      </c>
      <c r="E37" s="90">
        <v>4300000</v>
      </c>
      <c r="F37" s="90">
        <v>4300000</v>
      </c>
    </row>
    <row r="38" spans="1:6" x14ac:dyDescent="0.2">
      <c r="A38" s="78" t="s">
        <v>91</v>
      </c>
      <c r="B38" s="81" t="s">
        <v>141</v>
      </c>
      <c r="C38" s="82">
        <f>SUM(C34:C37)</f>
        <v>7888000</v>
      </c>
      <c r="D38" s="82">
        <f t="shared" ref="D38:F38" si="1">SUM(D34:D37)</f>
        <v>7888000</v>
      </c>
      <c r="E38" s="82">
        <f t="shared" si="1"/>
        <v>7888000</v>
      </c>
      <c r="F38" s="82">
        <f t="shared" si="1"/>
        <v>8641386</v>
      </c>
    </row>
    <row r="39" spans="1:6" x14ac:dyDescent="0.2">
      <c r="A39" s="78" t="s">
        <v>93</v>
      </c>
      <c r="B39" s="81" t="s">
        <v>142</v>
      </c>
      <c r="C39" s="82">
        <v>25000</v>
      </c>
      <c r="D39" s="82">
        <v>25000</v>
      </c>
      <c r="E39" s="82">
        <v>25000</v>
      </c>
      <c r="F39" s="82">
        <v>25000</v>
      </c>
    </row>
    <row r="40" spans="1:6" ht="11.85" customHeight="1" x14ac:dyDescent="0.2">
      <c r="A40" s="78" t="s">
        <v>143</v>
      </c>
      <c r="B40" s="91" t="s">
        <v>144</v>
      </c>
      <c r="C40" s="90">
        <v>2664000</v>
      </c>
      <c r="D40" s="90">
        <v>2664000</v>
      </c>
      <c r="E40" s="90">
        <v>2664000</v>
      </c>
      <c r="F40" s="90">
        <v>2664000</v>
      </c>
    </row>
    <row r="41" spans="1:6" ht="7.5" customHeight="1" x14ac:dyDescent="0.2">
      <c r="A41" s="78"/>
      <c r="B41" s="91"/>
      <c r="C41" s="90"/>
      <c r="D41" s="90"/>
      <c r="E41" s="90"/>
      <c r="F41" s="90"/>
    </row>
    <row r="42" spans="1:6" x14ac:dyDescent="0.2">
      <c r="A42" s="78" t="s">
        <v>145</v>
      </c>
      <c r="B42" s="91" t="s">
        <v>146</v>
      </c>
      <c r="C42" s="90">
        <v>200000</v>
      </c>
      <c r="D42" s="90">
        <v>200000</v>
      </c>
      <c r="E42" s="90">
        <v>200000</v>
      </c>
      <c r="F42" s="90">
        <v>200000</v>
      </c>
    </row>
    <row r="43" spans="1:6" hidden="1" x14ac:dyDescent="0.2">
      <c r="A43" s="78" t="s">
        <v>147</v>
      </c>
      <c r="B43" s="91"/>
      <c r="C43" s="90"/>
      <c r="D43" s="90"/>
      <c r="E43" s="90"/>
      <c r="F43" s="90"/>
    </row>
    <row r="44" spans="1:6" x14ac:dyDescent="0.2">
      <c r="A44" s="78" t="s">
        <v>148</v>
      </c>
      <c r="B44" s="81" t="s">
        <v>149</v>
      </c>
      <c r="C44" s="82">
        <v>2864000</v>
      </c>
      <c r="D44" s="82">
        <v>2864000</v>
      </c>
      <c r="E44" s="82">
        <v>2864000</v>
      </c>
      <c r="F44" s="82">
        <v>2864000</v>
      </c>
    </row>
    <row r="45" spans="1:6" ht="14.25" customHeight="1" x14ac:dyDescent="0.2">
      <c r="A45" s="78" t="s">
        <v>150</v>
      </c>
      <c r="B45" s="83" t="s">
        <v>151</v>
      </c>
      <c r="C45" s="84">
        <f>C30+C33+C38+C39+C44</f>
        <v>14537000</v>
      </c>
      <c r="D45" s="84">
        <f t="shared" ref="D45:F45" si="2">D30+D33+D38+D39+D44</f>
        <v>14537000</v>
      </c>
      <c r="E45" s="84">
        <f t="shared" si="2"/>
        <v>14537000</v>
      </c>
      <c r="F45" s="84">
        <f t="shared" si="2"/>
        <v>15290386</v>
      </c>
    </row>
    <row r="46" spans="1:6" ht="12.75" customHeight="1" x14ac:dyDescent="0.2">
      <c r="A46" s="78" t="s">
        <v>152</v>
      </c>
      <c r="B46" s="79" t="s">
        <v>153</v>
      </c>
      <c r="C46" s="80">
        <v>120000</v>
      </c>
      <c r="D46" s="80">
        <v>120000</v>
      </c>
      <c r="E46" s="80">
        <v>120000</v>
      </c>
      <c r="F46" s="80">
        <v>0</v>
      </c>
    </row>
    <row r="47" spans="1:6" ht="12.75" customHeight="1" x14ac:dyDescent="0.2">
      <c r="A47" s="78" t="s">
        <v>154</v>
      </c>
      <c r="B47" s="79" t="s">
        <v>155</v>
      </c>
      <c r="C47" s="80">
        <v>1200000</v>
      </c>
      <c r="D47" s="80">
        <v>1200000</v>
      </c>
      <c r="E47" s="80">
        <v>1200000</v>
      </c>
      <c r="F47" s="80">
        <v>4174650</v>
      </c>
    </row>
    <row r="48" spans="1:6" ht="12.75" customHeight="1" x14ac:dyDescent="0.2">
      <c r="A48" s="78" t="s">
        <v>156</v>
      </c>
      <c r="B48" s="79" t="s">
        <v>157</v>
      </c>
      <c r="C48" s="80">
        <v>500000</v>
      </c>
      <c r="D48" s="80">
        <v>500000</v>
      </c>
      <c r="E48" s="80">
        <v>500000</v>
      </c>
      <c r="F48" s="80">
        <v>500000</v>
      </c>
    </row>
    <row r="49" spans="1:6" ht="12" customHeight="1" x14ac:dyDescent="0.2">
      <c r="A49" s="78" t="s">
        <v>158</v>
      </c>
      <c r="B49" s="79" t="s">
        <v>159</v>
      </c>
      <c r="C49" s="80">
        <v>1777000</v>
      </c>
      <c r="D49" s="80">
        <v>1777000</v>
      </c>
      <c r="E49" s="80">
        <v>1777000</v>
      </c>
      <c r="F49" s="80">
        <v>0</v>
      </c>
    </row>
    <row r="50" spans="1:6" ht="11.1" customHeight="1" x14ac:dyDescent="0.2">
      <c r="A50" s="78" t="s">
        <v>160</v>
      </c>
      <c r="B50" s="83" t="s">
        <v>161</v>
      </c>
      <c r="C50" s="84">
        <f>C46+C47+C48+C49</f>
        <v>3597000</v>
      </c>
      <c r="D50" s="84">
        <f t="shared" ref="D50:F50" si="3">D46+D47+D48+D49</f>
        <v>3597000</v>
      </c>
      <c r="E50" s="84">
        <f t="shared" si="3"/>
        <v>3597000</v>
      </c>
      <c r="F50" s="84">
        <f t="shared" si="3"/>
        <v>4674650</v>
      </c>
    </row>
    <row r="51" spans="1:6" ht="12.75" customHeight="1" x14ac:dyDescent="0.2">
      <c r="A51" s="78" t="s">
        <v>162</v>
      </c>
      <c r="B51" s="79" t="s">
        <v>337</v>
      </c>
      <c r="C51" s="80">
        <v>11635000</v>
      </c>
      <c r="D51" s="80">
        <v>11635000</v>
      </c>
      <c r="E51" s="80">
        <v>11635000</v>
      </c>
      <c r="F51" s="80">
        <v>11635000</v>
      </c>
    </row>
    <row r="52" spans="1:6" x14ac:dyDescent="0.2">
      <c r="A52" s="78" t="s">
        <v>163</v>
      </c>
      <c r="B52" s="79" t="s">
        <v>164</v>
      </c>
      <c r="C52" s="80">
        <v>450000</v>
      </c>
      <c r="D52" s="80">
        <v>450000</v>
      </c>
      <c r="E52" s="80">
        <v>450000</v>
      </c>
      <c r="F52" s="80">
        <v>989280</v>
      </c>
    </row>
    <row r="53" spans="1:6" ht="11.85" customHeight="1" x14ac:dyDescent="0.2">
      <c r="A53" s="78"/>
      <c r="B53" s="79" t="s">
        <v>165</v>
      </c>
      <c r="C53" s="80">
        <v>6099631</v>
      </c>
      <c r="D53" s="80">
        <v>6099631</v>
      </c>
      <c r="E53" s="80">
        <v>6099631</v>
      </c>
      <c r="F53" s="80">
        <v>6099631</v>
      </c>
    </row>
    <row r="54" spans="1:6" ht="11.85" customHeight="1" x14ac:dyDescent="0.2">
      <c r="A54" s="78" t="s">
        <v>166</v>
      </c>
      <c r="B54" s="83" t="s">
        <v>167</v>
      </c>
      <c r="C54" s="84">
        <f>SUM(C51:C53)</f>
        <v>18184631</v>
      </c>
      <c r="D54" s="84">
        <f t="shared" ref="D54:F54" si="4">SUM(D51:D53)</f>
        <v>18184631</v>
      </c>
      <c r="E54" s="84">
        <f t="shared" si="4"/>
        <v>18184631</v>
      </c>
      <c r="F54" s="84">
        <f t="shared" si="4"/>
        <v>18723911</v>
      </c>
    </row>
    <row r="55" spans="1:6" x14ac:dyDescent="0.2">
      <c r="A55" s="78" t="s">
        <v>168</v>
      </c>
      <c r="B55" s="81" t="s">
        <v>169</v>
      </c>
      <c r="C55" s="82">
        <v>0</v>
      </c>
      <c r="D55" s="82">
        <v>0</v>
      </c>
      <c r="E55" s="82">
        <v>0</v>
      </c>
      <c r="F55" s="82">
        <v>37740</v>
      </c>
    </row>
    <row r="56" spans="1:6" x14ac:dyDescent="0.2">
      <c r="A56" s="78" t="s">
        <v>170</v>
      </c>
      <c r="B56" s="81" t="s">
        <v>171</v>
      </c>
      <c r="C56" s="82">
        <v>0</v>
      </c>
      <c r="D56" s="82">
        <v>0</v>
      </c>
      <c r="E56" s="82">
        <v>0</v>
      </c>
      <c r="F56" s="82">
        <v>10096</v>
      </c>
    </row>
    <row r="57" spans="1:6" x14ac:dyDescent="0.2">
      <c r="A57" s="78" t="s">
        <v>172</v>
      </c>
      <c r="B57" s="83" t="s">
        <v>30</v>
      </c>
      <c r="C57" s="84">
        <f>C55+C56</f>
        <v>0</v>
      </c>
      <c r="D57" s="84">
        <f t="shared" ref="D57:F57" si="5">D55+D56</f>
        <v>0</v>
      </c>
      <c r="E57" s="84">
        <f t="shared" si="5"/>
        <v>0</v>
      </c>
      <c r="F57" s="84">
        <f t="shared" si="5"/>
        <v>47836</v>
      </c>
    </row>
    <row r="58" spans="1:6" ht="12.6" customHeight="1" x14ac:dyDescent="0.2">
      <c r="A58" s="78" t="s">
        <v>173</v>
      </c>
      <c r="B58" s="81" t="s">
        <v>459</v>
      </c>
      <c r="C58" s="82">
        <v>9874015</v>
      </c>
      <c r="D58" s="82">
        <v>9874015</v>
      </c>
      <c r="E58" s="82">
        <v>9874015</v>
      </c>
      <c r="F58" s="82">
        <v>11449820</v>
      </c>
    </row>
    <row r="59" spans="1:6" ht="11.1" customHeight="1" x14ac:dyDescent="0.2">
      <c r="A59" s="78" t="s">
        <v>174</v>
      </c>
      <c r="B59" s="81" t="s">
        <v>175</v>
      </c>
      <c r="C59" s="82">
        <v>2665985</v>
      </c>
      <c r="D59" s="82">
        <v>2665985</v>
      </c>
      <c r="E59" s="82">
        <v>2665985</v>
      </c>
      <c r="F59" s="82">
        <v>3090180</v>
      </c>
    </row>
    <row r="60" spans="1:6" ht="11.1" customHeight="1" x14ac:dyDescent="0.2">
      <c r="A60" s="78" t="s">
        <v>176</v>
      </c>
      <c r="B60" s="83" t="s">
        <v>33</v>
      </c>
      <c r="C60" s="84">
        <f>SUM(C58:C59)</f>
        <v>12540000</v>
      </c>
      <c r="D60" s="84">
        <f t="shared" ref="D60:F60" si="6">SUM(D58:D59)</f>
        <v>12540000</v>
      </c>
      <c r="E60" s="84">
        <f t="shared" si="6"/>
        <v>12540000</v>
      </c>
      <c r="F60" s="84">
        <f t="shared" si="6"/>
        <v>14540000</v>
      </c>
    </row>
    <row r="61" spans="1:6" ht="14.25" customHeight="1" x14ac:dyDescent="0.2">
      <c r="A61" s="78" t="s">
        <v>177</v>
      </c>
      <c r="B61" s="92" t="s">
        <v>338</v>
      </c>
      <c r="C61" s="93">
        <v>0</v>
      </c>
      <c r="D61" s="93">
        <v>1</v>
      </c>
      <c r="E61" s="93">
        <v>2</v>
      </c>
      <c r="F61" s="93">
        <v>0</v>
      </c>
    </row>
    <row r="62" spans="1:6" ht="11.1" customHeight="1" thickBot="1" x14ac:dyDescent="0.25">
      <c r="A62" s="78" t="s">
        <v>178</v>
      </c>
      <c r="B62" s="94" t="s">
        <v>179</v>
      </c>
      <c r="C62" s="95">
        <f>C25+C26+C45+C50+C54+C57+C60</f>
        <v>62074601</v>
      </c>
      <c r="D62" s="95">
        <f t="shared" ref="D62:F62" si="7">D25+D26+D45+D50+D54+D57+D60</f>
        <v>62074601</v>
      </c>
      <c r="E62" s="95">
        <f t="shared" si="7"/>
        <v>62074601</v>
      </c>
      <c r="F62" s="95">
        <f t="shared" si="7"/>
        <v>75632765</v>
      </c>
    </row>
    <row r="63" spans="1:6" ht="7.5" customHeight="1" x14ac:dyDescent="0.2">
      <c r="A63" s="96"/>
      <c r="B63" s="97"/>
      <c r="C63" s="98"/>
      <c r="D63" s="98"/>
      <c r="E63" s="68"/>
    </row>
    <row r="64" spans="1:6" ht="9" customHeight="1" x14ac:dyDescent="0.2">
      <c r="A64" s="357" t="s">
        <v>180</v>
      </c>
      <c r="B64" s="357"/>
      <c r="C64" s="357"/>
      <c r="D64" s="357"/>
      <c r="E64" s="357"/>
    </row>
    <row r="65" spans="1:6" ht="7.5" customHeight="1" x14ac:dyDescent="0.2">
      <c r="A65" s="68"/>
      <c r="B65" s="68"/>
      <c r="C65" s="68"/>
      <c r="D65" s="68"/>
      <c r="E65" s="68"/>
    </row>
    <row r="66" spans="1:6" ht="7.5" customHeight="1" thickBot="1" x14ac:dyDescent="0.25">
      <c r="A66" s="68"/>
      <c r="B66" s="68"/>
      <c r="C66" s="68"/>
      <c r="D66" s="71"/>
      <c r="E66" s="71"/>
    </row>
    <row r="67" spans="1:6" ht="16.5" customHeight="1" x14ac:dyDescent="0.2">
      <c r="A67" s="72"/>
      <c r="B67" s="99" t="s">
        <v>3</v>
      </c>
      <c r="C67" s="99" t="s">
        <v>4</v>
      </c>
      <c r="D67" s="99" t="s">
        <v>4</v>
      </c>
      <c r="E67" s="99" t="s">
        <v>4</v>
      </c>
      <c r="F67" s="99" t="s">
        <v>5</v>
      </c>
    </row>
    <row r="68" spans="1:6" ht="10.35" customHeight="1" x14ac:dyDescent="0.2">
      <c r="A68" s="75" t="s">
        <v>7</v>
      </c>
      <c r="B68" s="76" t="s">
        <v>181</v>
      </c>
      <c r="C68" s="100" t="s">
        <v>65</v>
      </c>
      <c r="D68" s="100" t="s">
        <v>65</v>
      </c>
      <c r="E68" s="100" t="s">
        <v>65</v>
      </c>
      <c r="F68" s="100" t="s">
        <v>455</v>
      </c>
    </row>
    <row r="69" spans="1:6" ht="11.1" customHeight="1" x14ac:dyDescent="0.2">
      <c r="A69" s="101" t="s">
        <v>14</v>
      </c>
      <c r="B69" s="76" t="s">
        <v>182</v>
      </c>
      <c r="C69" s="84">
        <v>0</v>
      </c>
      <c r="D69" s="84">
        <v>0</v>
      </c>
      <c r="E69" s="84">
        <v>0</v>
      </c>
      <c r="F69" s="84">
        <v>0</v>
      </c>
    </row>
    <row r="70" spans="1:6" ht="10.35" customHeight="1" x14ac:dyDescent="0.2">
      <c r="A70" s="101" t="s">
        <v>17</v>
      </c>
      <c r="B70" s="76" t="s">
        <v>183</v>
      </c>
      <c r="C70" s="84">
        <v>1720350</v>
      </c>
      <c r="D70" s="84">
        <v>1720350</v>
      </c>
      <c r="E70" s="84">
        <v>1720350</v>
      </c>
      <c r="F70" s="84">
        <v>1720350</v>
      </c>
    </row>
    <row r="71" spans="1:6" ht="9.75" customHeight="1" x14ac:dyDescent="0.2">
      <c r="A71" s="101" t="s">
        <v>18</v>
      </c>
      <c r="B71" s="76" t="s">
        <v>184</v>
      </c>
      <c r="C71" s="84">
        <v>21146885</v>
      </c>
      <c r="D71" s="84">
        <v>21146885</v>
      </c>
      <c r="E71" s="84">
        <v>21146885</v>
      </c>
      <c r="F71" s="84">
        <v>21146885</v>
      </c>
    </row>
    <row r="72" spans="1:6" ht="12" customHeight="1" thickBot="1" x14ac:dyDescent="0.25">
      <c r="A72" s="102" t="s">
        <v>19</v>
      </c>
      <c r="B72" s="103" t="s">
        <v>185</v>
      </c>
      <c r="C72" s="95">
        <f>C69+C70+C71</f>
        <v>22867235</v>
      </c>
      <c r="D72" s="95">
        <f t="shared" ref="D72:F72" si="8">D69+D70+D71</f>
        <v>22867235</v>
      </c>
      <c r="E72" s="95">
        <f t="shared" si="8"/>
        <v>22867235</v>
      </c>
      <c r="F72" s="95">
        <f t="shared" si="8"/>
        <v>22867235</v>
      </c>
    </row>
    <row r="73" spans="1:6" ht="7.5" customHeight="1" x14ac:dyDescent="0.2">
      <c r="A73" s="104"/>
      <c r="B73" s="105"/>
      <c r="C73" s="98"/>
      <c r="D73" s="98"/>
      <c r="E73" s="68"/>
    </row>
    <row r="74" spans="1:6" ht="10.35" customHeight="1" x14ac:dyDescent="0.2">
      <c r="A74" s="358" t="s">
        <v>186</v>
      </c>
      <c r="B74" s="358"/>
      <c r="C74" s="358"/>
      <c r="D74" s="358"/>
      <c r="E74" s="358"/>
    </row>
    <row r="75" spans="1:6" ht="0.75" customHeight="1" x14ac:dyDescent="0.2">
      <c r="A75" s="104"/>
      <c r="B75" s="105"/>
      <c r="C75" s="98"/>
      <c r="D75" s="98"/>
      <c r="E75" s="68"/>
    </row>
    <row r="76" spans="1:6" ht="7.5" customHeight="1" thickBot="1" x14ac:dyDescent="0.25">
      <c r="A76" s="104"/>
      <c r="B76" s="105"/>
      <c r="C76" s="98"/>
      <c r="D76" s="98"/>
      <c r="E76" s="98"/>
    </row>
    <row r="77" spans="1:6" ht="12.75" customHeight="1" x14ac:dyDescent="0.2">
      <c r="A77" s="106"/>
      <c r="B77" s="73" t="s">
        <v>3</v>
      </c>
      <c r="C77" s="107" t="s">
        <v>4</v>
      </c>
      <c r="D77" s="107" t="s">
        <v>4</v>
      </c>
      <c r="E77" s="107" t="s">
        <v>4</v>
      </c>
      <c r="F77" s="107" t="s">
        <v>5</v>
      </c>
    </row>
    <row r="78" spans="1:6" ht="10.35" customHeight="1" x14ac:dyDescent="0.2">
      <c r="A78" s="75" t="s">
        <v>7</v>
      </c>
      <c r="B78" s="108" t="s">
        <v>118</v>
      </c>
      <c r="C78" s="109" t="s">
        <v>65</v>
      </c>
      <c r="D78" s="109" t="s">
        <v>65</v>
      </c>
      <c r="E78" s="109" t="s">
        <v>65</v>
      </c>
      <c r="F78" s="109" t="s">
        <v>455</v>
      </c>
    </row>
    <row r="79" spans="1:6" ht="10.35" customHeight="1" x14ac:dyDescent="0.2">
      <c r="A79" s="101" t="s">
        <v>14</v>
      </c>
      <c r="B79" s="83" t="s">
        <v>179</v>
      </c>
      <c r="C79" s="110">
        <v>45962970</v>
      </c>
      <c r="D79" s="110">
        <v>45962970</v>
      </c>
      <c r="E79" s="110">
        <v>45962970</v>
      </c>
      <c r="F79" s="110">
        <v>45962970</v>
      </c>
    </row>
    <row r="80" spans="1:6" ht="10.35" customHeight="1" x14ac:dyDescent="0.2">
      <c r="A80" s="101" t="s">
        <v>17</v>
      </c>
      <c r="B80" s="76" t="s">
        <v>185</v>
      </c>
      <c r="C80" s="110">
        <v>27484700</v>
      </c>
      <c r="D80" s="110">
        <v>27484700</v>
      </c>
      <c r="E80" s="110">
        <v>27484700</v>
      </c>
      <c r="F80" s="110">
        <v>27484700</v>
      </c>
    </row>
    <row r="81" spans="1:6" ht="11.1" customHeight="1" thickBot="1" x14ac:dyDescent="0.25">
      <c r="A81" s="102" t="s">
        <v>18</v>
      </c>
      <c r="B81" s="103" t="s">
        <v>120</v>
      </c>
      <c r="C81" s="95">
        <f>C62+C72</f>
        <v>84941836</v>
      </c>
      <c r="D81" s="95">
        <f t="shared" ref="D81:F81" si="9">D62+D72</f>
        <v>84941836</v>
      </c>
      <c r="E81" s="95">
        <f t="shared" si="9"/>
        <v>84941836</v>
      </c>
      <c r="F81" s="95">
        <f t="shared" si="9"/>
        <v>98500000</v>
      </c>
    </row>
  </sheetData>
  <mergeCells count="5">
    <mergeCell ref="B1:E1"/>
    <mergeCell ref="A3:E3"/>
    <mergeCell ref="A5:E5"/>
    <mergeCell ref="A64:E64"/>
    <mergeCell ref="A74:E74"/>
  </mergeCells>
  <pageMargins left="0" right="0.23622047244094491" top="0.15748031496062992" bottom="0.15748031496062992" header="0.31496062992125984" footer="0.31496062992125984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39"/>
  <sheetViews>
    <sheetView topLeftCell="A13" zoomScaleNormal="100" zoomScalePageLayoutView="60" workbookViewId="0">
      <selection activeCell="K32" sqref="K32"/>
    </sheetView>
  </sheetViews>
  <sheetFormatPr defaultRowHeight="12.75" x14ac:dyDescent="0.2"/>
  <cols>
    <col min="1" max="1" width="7.85546875" style="1"/>
    <col min="2" max="2" width="31.7109375" style="1"/>
    <col min="3" max="5" width="9.5703125" style="1"/>
    <col min="6" max="6" width="13.7109375" style="1"/>
    <col min="7" max="8" width="0" style="1" hidden="1"/>
    <col min="9" max="9" width="15.7109375" style="1" customWidth="1"/>
    <col min="10" max="1025" width="9.5703125" style="1"/>
  </cols>
  <sheetData>
    <row r="1" spans="1:9" x14ac:dyDescent="0.2">
      <c r="A1" s="345" t="s">
        <v>339</v>
      </c>
      <c r="B1" s="345"/>
      <c r="C1" s="345"/>
      <c r="D1" s="345"/>
      <c r="E1" s="345"/>
      <c r="F1" s="345"/>
      <c r="G1" s="345"/>
      <c r="H1" s="345"/>
    </row>
    <row r="3" spans="1:9" x14ac:dyDescent="0.2">
      <c r="A3" s="364" t="s">
        <v>187</v>
      </c>
      <c r="B3" s="364"/>
      <c r="C3" s="364"/>
      <c r="D3" s="364"/>
      <c r="E3" s="364"/>
      <c r="F3" s="364"/>
      <c r="G3" s="364"/>
      <c r="H3" s="364"/>
    </row>
    <row r="4" spans="1:9" ht="24.6" customHeight="1" x14ac:dyDescent="0.2">
      <c r="F4" s="20"/>
    </row>
    <row r="5" spans="1:9" ht="13.5" thickBot="1" x14ac:dyDescent="0.25">
      <c r="B5" s="22" t="s">
        <v>10</v>
      </c>
      <c r="F5" s="20" t="s">
        <v>63</v>
      </c>
      <c r="G5" s="22"/>
      <c r="H5" s="22"/>
    </row>
    <row r="6" spans="1:9" ht="13.5" thickBot="1" x14ac:dyDescent="0.25">
      <c r="A6" s="360" t="s">
        <v>7</v>
      </c>
      <c r="B6" s="361" t="s">
        <v>3</v>
      </c>
      <c r="C6" s="361"/>
      <c r="D6" s="361"/>
      <c r="E6" s="361"/>
      <c r="F6" s="111" t="s">
        <v>4</v>
      </c>
      <c r="G6" s="111" t="s">
        <v>4</v>
      </c>
      <c r="H6" s="111" t="s">
        <v>4</v>
      </c>
      <c r="I6" s="111" t="s">
        <v>5</v>
      </c>
    </row>
    <row r="7" spans="1:9" ht="15.75" customHeight="1" x14ac:dyDescent="0.2">
      <c r="A7" s="360"/>
      <c r="B7" s="362" t="s">
        <v>188</v>
      </c>
      <c r="C7" s="362"/>
      <c r="D7" s="362"/>
      <c r="E7" s="362"/>
      <c r="F7" s="112" t="s">
        <v>189</v>
      </c>
      <c r="G7" s="325" t="s">
        <v>189</v>
      </c>
      <c r="H7" s="325" t="s">
        <v>189</v>
      </c>
      <c r="I7" s="325" t="s">
        <v>455</v>
      </c>
    </row>
    <row r="8" spans="1:9" ht="15.75" customHeight="1" x14ac:dyDescent="0.2">
      <c r="A8" s="113">
        <v>1</v>
      </c>
      <c r="B8" s="114" t="s">
        <v>190</v>
      </c>
      <c r="C8" s="115"/>
      <c r="D8" s="115"/>
      <c r="E8" s="116"/>
      <c r="F8" s="117">
        <v>2540000</v>
      </c>
      <c r="G8" s="117">
        <v>2540000</v>
      </c>
      <c r="H8" s="117">
        <v>2540000</v>
      </c>
      <c r="I8" s="117">
        <v>2540000</v>
      </c>
    </row>
    <row r="9" spans="1:9" ht="15.75" customHeight="1" x14ac:dyDescent="0.2">
      <c r="A9" s="113">
        <v>2</v>
      </c>
      <c r="B9" s="114" t="s">
        <v>191</v>
      </c>
      <c r="C9" s="115"/>
      <c r="D9" s="115"/>
      <c r="E9" s="116"/>
      <c r="F9" s="117">
        <v>0</v>
      </c>
      <c r="G9" s="117">
        <v>0</v>
      </c>
      <c r="H9" s="117">
        <v>0</v>
      </c>
      <c r="I9" s="117">
        <v>0</v>
      </c>
    </row>
    <row r="10" spans="1:9" ht="15.75" customHeight="1" x14ac:dyDescent="0.2">
      <c r="A10" s="113">
        <v>3</v>
      </c>
      <c r="B10" s="114" t="s">
        <v>460</v>
      </c>
      <c r="C10" s="115"/>
      <c r="D10" s="115"/>
      <c r="E10" s="116"/>
      <c r="F10" s="117">
        <v>0</v>
      </c>
      <c r="G10" s="117">
        <v>0</v>
      </c>
      <c r="H10" s="117">
        <v>0</v>
      </c>
      <c r="I10" s="117">
        <v>2000000</v>
      </c>
    </row>
    <row r="11" spans="1:9" ht="15.75" customHeight="1" x14ac:dyDescent="0.2">
      <c r="A11" s="113">
        <v>4</v>
      </c>
      <c r="B11" s="363" t="s">
        <v>192</v>
      </c>
      <c r="C11" s="363"/>
      <c r="D11" s="363"/>
      <c r="E11" s="363"/>
      <c r="F11" s="118">
        <v>10000000</v>
      </c>
      <c r="G11" s="118">
        <v>10000000</v>
      </c>
      <c r="H11" s="118">
        <v>10000000</v>
      </c>
      <c r="I11" s="118">
        <v>10000000</v>
      </c>
    </row>
    <row r="12" spans="1:9" ht="12.75" customHeight="1" x14ac:dyDescent="0.2">
      <c r="A12" s="113">
        <v>5</v>
      </c>
      <c r="B12" s="363" t="s">
        <v>193</v>
      </c>
      <c r="C12" s="363"/>
      <c r="D12" s="363"/>
      <c r="E12" s="363"/>
      <c r="F12" s="118">
        <v>0</v>
      </c>
      <c r="G12" s="118">
        <v>0</v>
      </c>
      <c r="H12" s="118">
        <v>0</v>
      </c>
      <c r="I12" s="118">
        <v>0</v>
      </c>
    </row>
    <row r="13" spans="1:9" ht="13.5" thickBot="1" x14ac:dyDescent="0.25">
      <c r="A13" s="119">
        <v>6</v>
      </c>
      <c r="B13" s="359" t="s">
        <v>194</v>
      </c>
      <c r="C13" s="359"/>
      <c r="D13" s="359"/>
      <c r="E13" s="359"/>
      <c r="F13" s="120">
        <f>SUM(F8:F12)</f>
        <v>12540000</v>
      </c>
      <c r="G13" s="120">
        <f t="shared" ref="G13:I13" si="0">SUM(G8:G12)</f>
        <v>12540000</v>
      </c>
      <c r="H13" s="120">
        <f t="shared" si="0"/>
        <v>12540000</v>
      </c>
      <c r="I13" s="120">
        <f t="shared" si="0"/>
        <v>14540000</v>
      </c>
    </row>
    <row r="17" spans="1:9" ht="13.5" thickBot="1" x14ac:dyDescent="0.25">
      <c r="B17" s="22" t="s">
        <v>11</v>
      </c>
      <c r="F17" s="20" t="s">
        <v>63</v>
      </c>
    </row>
    <row r="18" spans="1:9" ht="13.5" thickBot="1" x14ac:dyDescent="0.25">
      <c r="A18" s="360" t="s">
        <v>7</v>
      </c>
      <c r="B18" s="361" t="s">
        <v>3</v>
      </c>
      <c r="C18" s="361"/>
      <c r="D18" s="361"/>
      <c r="E18" s="361"/>
      <c r="F18" s="111" t="s">
        <v>4</v>
      </c>
      <c r="G18" s="111" t="s">
        <v>4</v>
      </c>
      <c r="H18" s="111" t="s">
        <v>4</v>
      </c>
      <c r="I18" s="111" t="s">
        <v>5</v>
      </c>
    </row>
    <row r="19" spans="1:9" x14ac:dyDescent="0.2">
      <c r="A19" s="360"/>
      <c r="B19" s="362" t="s">
        <v>188</v>
      </c>
      <c r="C19" s="362"/>
      <c r="D19" s="362"/>
      <c r="E19" s="362"/>
      <c r="F19" s="112" t="s">
        <v>189</v>
      </c>
      <c r="G19" s="325" t="s">
        <v>189</v>
      </c>
      <c r="H19" s="325" t="s">
        <v>189</v>
      </c>
      <c r="I19" s="325" t="s">
        <v>455</v>
      </c>
    </row>
    <row r="20" spans="1:9" ht="13.5" thickBot="1" x14ac:dyDescent="0.25">
      <c r="A20" s="119"/>
      <c r="B20" s="359" t="s">
        <v>194</v>
      </c>
      <c r="C20" s="359"/>
      <c r="D20" s="359"/>
      <c r="E20" s="359"/>
      <c r="F20" s="120">
        <v>0</v>
      </c>
      <c r="G20" s="120">
        <v>1</v>
      </c>
      <c r="H20" s="120">
        <v>2</v>
      </c>
      <c r="I20" s="120">
        <v>0</v>
      </c>
    </row>
    <row r="21" spans="1:9" ht="12.75" customHeight="1" x14ac:dyDescent="0.2"/>
    <row r="22" spans="1:9" ht="12.75" customHeight="1" thickBot="1" x14ac:dyDescent="0.25">
      <c r="B22" s="22" t="s">
        <v>12</v>
      </c>
      <c r="F22" s="20" t="s">
        <v>63</v>
      </c>
    </row>
    <row r="23" spans="1:9" ht="12.75" customHeight="1" thickBot="1" x14ac:dyDescent="0.25">
      <c r="A23" s="360" t="s">
        <v>7</v>
      </c>
      <c r="B23" s="361" t="s">
        <v>3</v>
      </c>
      <c r="C23" s="361"/>
      <c r="D23" s="361"/>
      <c r="E23" s="361"/>
      <c r="F23" s="111" t="s">
        <v>4</v>
      </c>
      <c r="G23" s="111" t="s">
        <v>4</v>
      </c>
      <c r="H23" s="111" t="s">
        <v>4</v>
      </c>
      <c r="I23" s="111" t="s">
        <v>5</v>
      </c>
    </row>
    <row r="24" spans="1:9" ht="12.75" customHeight="1" x14ac:dyDescent="0.2">
      <c r="A24" s="360"/>
      <c r="B24" s="362" t="s">
        <v>188</v>
      </c>
      <c r="C24" s="362"/>
      <c r="D24" s="362"/>
      <c r="E24" s="362"/>
      <c r="F24" s="112" t="s">
        <v>189</v>
      </c>
      <c r="G24" s="325" t="s">
        <v>189</v>
      </c>
      <c r="H24" s="325" t="s">
        <v>189</v>
      </c>
      <c r="I24" s="325" t="s">
        <v>455</v>
      </c>
    </row>
    <row r="25" spans="1:9" ht="12.75" customHeight="1" thickBot="1" x14ac:dyDescent="0.25">
      <c r="A25" s="119"/>
      <c r="B25" s="359" t="s">
        <v>194</v>
      </c>
      <c r="C25" s="359"/>
      <c r="D25" s="359"/>
      <c r="E25" s="359"/>
      <c r="F25" s="120">
        <v>0</v>
      </c>
      <c r="G25" s="120">
        <v>1</v>
      </c>
      <c r="H25" s="120">
        <v>2</v>
      </c>
      <c r="I25" s="120">
        <v>0</v>
      </c>
    </row>
    <row r="27" spans="1:9" ht="13.5" customHeight="1" thickBot="1" x14ac:dyDescent="0.25">
      <c r="B27" s="22" t="s">
        <v>13</v>
      </c>
      <c r="F27" s="20" t="s">
        <v>63</v>
      </c>
    </row>
    <row r="28" spans="1:9" ht="13.5" customHeight="1" thickBot="1" x14ac:dyDescent="0.25">
      <c r="A28" s="360" t="s">
        <v>7</v>
      </c>
      <c r="B28" s="361" t="s">
        <v>3</v>
      </c>
      <c r="C28" s="361"/>
      <c r="D28" s="361"/>
      <c r="E28" s="361"/>
      <c r="F28" s="111" t="s">
        <v>4</v>
      </c>
      <c r="G28" s="111" t="s">
        <v>4</v>
      </c>
      <c r="H28" s="111" t="s">
        <v>4</v>
      </c>
      <c r="I28" s="111" t="s">
        <v>5</v>
      </c>
    </row>
    <row r="29" spans="1:9" x14ac:dyDescent="0.2">
      <c r="A29" s="360"/>
      <c r="B29" s="362" t="s">
        <v>188</v>
      </c>
      <c r="C29" s="362"/>
      <c r="D29" s="362"/>
      <c r="E29" s="362"/>
      <c r="F29" s="112" t="s">
        <v>189</v>
      </c>
      <c r="G29" s="325" t="s">
        <v>189</v>
      </c>
      <c r="H29" s="325" t="s">
        <v>189</v>
      </c>
      <c r="I29" s="325" t="s">
        <v>455</v>
      </c>
    </row>
    <row r="30" spans="1:9" x14ac:dyDescent="0.2">
      <c r="A30" s="113">
        <v>1</v>
      </c>
      <c r="B30" s="114" t="s">
        <v>190</v>
      </c>
      <c r="C30" s="115"/>
      <c r="D30" s="115"/>
      <c r="E30" s="116"/>
      <c r="F30" s="117">
        <v>2540000</v>
      </c>
      <c r="G30" s="117">
        <v>12540000</v>
      </c>
      <c r="H30" s="117">
        <v>12540000</v>
      </c>
      <c r="I30" s="117">
        <v>2540000</v>
      </c>
    </row>
    <row r="31" spans="1:9" x14ac:dyDescent="0.2">
      <c r="A31" s="113">
        <v>2</v>
      </c>
      <c r="B31" s="114" t="s">
        <v>191</v>
      </c>
      <c r="C31" s="115"/>
      <c r="D31" s="115"/>
      <c r="E31" s="116"/>
      <c r="F31" s="117">
        <v>0</v>
      </c>
      <c r="G31" s="117">
        <v>0</v>
      </c>
      <c r="H31" s="117">
        <v>0</v>
      </c>
      <c r="I31" s="117">
        <v>0</v>
      </c>
    </row>
    <row r="32" spans="1:9" x14ac:dyDescent="0.2">
      <c r="A32" s="113">
        <v>3</v>
      </c>
      <c r="B32" s="114" t="s">
        <v>461</v>
      </c>
      <c r="C32" s="115"/>
      <c r="D32" s="115"/>
      <c r="E32" s="116"/>
      <c r="F32" s="117">
        <v>0</v>
      </c>
      <c r="G32" s="117">
        <v>0</v>
      </c>
      <c r="H32" s="117">
        <v>0</v>
      </c>
      <c r="I32" s="117">
        <v>2000000</v>
      </c>
    </row>
    <row r="33" spans="1:9" ht="13.5" customHeight="1" x14ac:dyDescent="0.2">
      <c r="A33" s="113">
        <v>4</v>
      </c>
      <c r="B33" s="363" t="s">
        <v>192</v>
      </c>
      <c r="C33" s="363"/>
      <c r="D33" s="363"/>
      <c r="E33" s="363"/>
      <c r="F33" s="118">
        <v>10000000</v>
      </c>
      <c r="G33" s="118">
        <v>0</v>
      </c>
      <c r="H33" s="118">
        <v>0</v>
      </c>
      <c r="I33" s="118">
        <v>10000000</v>
      </c>
    </row>
    <row r="34" spans="1:9" ht="13.5" customHeight="1" x14ac:dyDescent="0.2">
      <c r="A34" s="113">
        <v>5</v>
      </c>
      <c r="B34" s="363" t="s">
        <v>193</v>
      </c>
      <c r="C34" s="363"/>
      <c r="D34" s="363"/>
      <c r="E34" s="363"/>
      <c r="F34" s="118">
        <v>0</v>
      </c>
      <c r="G34" s="118">
        <v>0</v>
      </c>
      <c r="H34" s="118">
        <v>0</v>
      </c>
      <c r="I34" s="118">
        <v>0</v>
      </c>
    </row>
    <row r="35" spans="1:9" ht="13.5" thickBot="1" x14ac:dyDescent="0.25">
      <c r="A35" s="119">
        <v>6</v>
      </c>
      <c r="B35" s="359" t="s">
        <v>194</v>
      </c>
      <c r="C35" s="359"/>
      <c r="D35" s="359"/>
      <c r="E35" s="359"/>
      <c r="F35" s="120">
        <f>SUM(F30:F34)</f>
        <v>12540000</v>
      </c>
      <c r="G35" s="120">
        <f t="shared" ref="G35:I35" si="1">SUM(G30:G34)</f>
        <v>12540000</v>
      </c>
      <c r="H35" s="120">
        <f t="shared" si="1"/>
        <v>12540000</v>
      </c>
      <c r="I35" s="120">
        <f t="shared" si="1"/>
        <v>14540000</v>
      </c>
    </row>
    <row r="39" spans="1:9" ht="13.5" customHeight="1" x14ac:dyDescent="0.2"/>
  </sheetData>
  <mergeCells count="22">
    <mergeCell ref="A1:H1"/>
    <mergeCell ref="A3:H3"/>
    <mergeCell ref="A6:A7"/>
    <mergeCell ref="B6:E6"/>
    <mergeCell ref="B7:E7"/>
    <mergeCell ref="B11:E11"/>
    <mergeCell ref="B12:E12"/>
    <mergeCell ref="B13:E13"/>
    <mergeCell ref="A18:A19"/>
    <mergeCell ref="B18:E18"/>
    <mergeCell ref="B19:E19"/>
    <mergeCell ref="B20:E20"/>
    <mergeCell ref="A23:A24"/>
    <mergeCell ref="B23:E23"/>
    <mergeCell ref="B24:E24"/>
    <mergeCell ref="B25:E25"/>
    <mergeCell ref="B35:E35"/>
    <mergeCell ref="A28:A29"/>
    <mergeCell ref="B28:E28"/>
    <mergeCell ref="B29:E29"/>
    <mergeCell ref="B33:E33"/>
    <mergeCell ref="B34:E34"/>
  </mergeCells>
  <pageMargins left="0.75" right="0.75" top="1" bottom="1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37"/>
  <sheetViews>
    <sheetView topLeftCell="A18" zoomScaleNormal="100" zoomScalePageLayoutView="60" workbookViewId="0">
      <selection activeCell="J34" sqref="J34"/>
    </sheetView>
  </sheetViews>
  <sheetFormatPr defaultRowHeight="12.75" x14ac:dyDescent="0.2"/>
  <cols>
    <col min="1" max="1" width="6.28515625" style="1"/>
    <col min="2" max="2" width="41.85546875" style="1"/>
    <col min="3" max="3" width="4.42578125" style="1"/>
    <col min="4" max="4" width="4" style="1"/>
    <col min="5" max="5" width="1.42578125" style="1"/>
    <col min="6" max="6" width="11.28515625" style="1"/>
    <col min="7" max="8" width="0" style="1" hidden="1"/>
    <col min="9" max="9" width="15" style="1" customWidth="1"/>
    <col min="10" max="1025" width="9.5703125" style="1"/>
  </cols>
  <sheetData>
    <row r="1" spans="1:9" x14ac:dyDescent="0.2">
      <c r="A1" s="344" t="s">
        <v>341</v>
      </c>
      <c r="B1" s="344"/>
      <c r="C1" s="344"/>
      <c r="D1" s="344"/>
      <c r="E1" s="344"/>
      <c r="F1" s="344"/>
      <c r="G1" s="344"/>
      <c r="H1" s="344"/>
    </row>
    <row r="2" spans="1:9" x14ac:dyDescent="0.2">
      <c r="A2" s="364"/>
      <c r="B2" s="364"/>
      <c r="C2" s="364"/>
      <c r="D2" s="364"/>
      <c r="E2" s="364"/>
      <c r="F2" s="364"/>
      <c r="G2" s="121"/>
    </row>
    <row r="3" spans="1:9" x14ac:dyDescent="0.2">
      <c r="A3" s="364" t="s">
        <v>195</v>
      </c>
      <c r="B3" s="364"/>
      <c r="C3" s="364"/>
      <c r="D3" s="364"/>
      <c r="E3" s="364"/>
      <c r="F3" s="364"/>
      <c r="G3" s="364"/>
      <c r="H3" s="364"/>
    </row>
    <row r="4" spans="1:9" x14ac:dyDescent="0.2">
      <c r="A4" s="364"/>
      <c r="B4" s="364"/>
      <c r="C4" s="364"/>
      <c r="D4" s="364"/>
      <c r="E4" s="364"/>
      <c r="F4" s="122"/>
    </row>
    <row r="5" spans="1:9" x14ac:dyDescent="0.2">
      <c r="A5" s="364" t="s">
        <v>196</v>
      </c>
      <c r="B5" s="364"/>
      <c r="C5" s="364"/>
      <c r="D5" s="364"/>
      <c r="E5" s="364"/>
      <c r="F5" s="364"/>
      <c r="G5" s="364"/>
      <c r="H5" s="364"/>
      <c r="I5" s="123"/>
    </row>
    <row r="6" spans="1:9" ht="13.5" thickBot="1" x14ac:dyDescent="0.25">
      <c r="A6" s="52"/>
      <c r="B6" s="7"/>
      <c r="C6" s="7"/>
      <c r="D6" s="7"/>
      <c r="E6" s="7"/>
      <c r="F6" s="364"/>
      <c r="G6" s="364"/>
      <c r="H6" s="124"/>
      <c r="I6" s="122"/>
    </row>
    <row r="7" spans="1:9" x14ac:dyDescent="0.2">
      <c r="A7" s="125"/>
      <c r="B7" s="366" t="s">
        <v>3</v>
      </c>
      <c r="C7" s="366"/>
      <c r="D7" s="366"/>
      <c r="E7" s="366"/>
      <c r="F7" s="24" t="s">
        <v>4</v>
      </c>
      <c r="G7" s="327" t="s">
        <v>4</v>
      </c>
      <c r="H7" s="327" t="s">
        <v>4</v>
      </c>
      <c r="I7" s="327" t="s">
        <v>5</v>
      </c>
    </row>
    <row r="8" spans="1:9" x14ac:dyDescent="0.2">
      <c r="A8" s="126" t="s">
        <v>7</v>
      </c>
      <c r="B8" s="367" t="s">
        <v>197</v>
      </c>
      <c r="C8" s="367"/>
      <c r="D8" s="367"/>
      <c r="E8" s="367"/>
      <c r="F8" s="127" t="s">
        <v>65</v>
      </c>
      <c r="G8" s="326" t="s">
        <v>65</v>
      </c>
      <c r="H8" s="326" t="s">
        <v>65</v>
      </c>
      <c r="I8" s="326" t="s">
        <v>455</v>
      </c>
    </row>
    <row r="9" spans="1:9" ht="18.600000000000001" customHeight="1" x14ac:dyDescent="0.2">
      <c r="A9" s="128"/>
      <c r="B9" s="129" t="s">
        <v>198</v>
      </c>
      <c r="C9" s="130"/>
      <c r="D9" s="130"/>
      <c r="E9" s="131"/>
      <c r="F9" s="117">
        <v>0</v>
      </c>
      <c r="G9" s="117">
        <v>0</v>
      </c>
      <c r="H9" s="117">
        <v>0</v>
      </c>
      <c r="I9" s="117">
        <v>47836</v>
      </c>
    </row>
    <row r="10" spans="1:9" ht="12.75" hidden="1" customHeight="1" x14ac:dyDescent="0.2">
      <c r="A10" s="113"/>
      <c r="B10" s="129"/>
      <c r="C10" s="130"/>
      <c r="D10" s="130"/>
      <c r="E10" s="131"/>
      <c r="F10" s="117"/>
      <c r="G10" s="117"/>
      <c r="H10" s="117"/>
      <c r="I10" s="117"/>
    </row>
    <row r="11" spans="1:9" ht="12.75" hidden="1" customHeight="1" x14ac:dyDescent="0.2">
      <c r="A11" s="113"/>
      <c r="B11" s="129"/>
      <c r="C11" s="130"/>
      <c r="D11" s="130"/>
      <c r="E11" s="131"/>
      <c r="F11" s="117"/>
      <c r="G11" s="117"/>
      <c r="H11" s="117"/>
      <c r="I11" s="117"/>
    </row>
    <row r="12" spans="1:9" ht="12.75" hidden="1" customHeight="1" x14ac:dyDescent="0.2">
      <c r="A12" s="113"/>
      <c r="B12" s="132"/>
      <c r="C12" s="133"/>
      <c r="D12" s="133"/>
      <c r="E12" s="134"/>
      <c r="F12" s="117"/>
      <c r="G12" s="117"/>
      <c r="H12" s="117"/>
      <c r="I12" s="117"/>
    </row>
    <row r="13" spans="1:9" ht="12.75" hidden="1" customHeight="1" x14ac:dyDescent="0.2">
      <c r="A13" s="113"/>
      <c r="B13" s="132"/>
      <c r="C13" s="133"/>
      <c r="D13" s="133"/>
      <c r="E13" s="134"/>
      <c r="F13" s="117"/>
      <c r="G13" s="117"/>
      <c r="H13" s="117"/>
      <c r="I13" s="117"/>
    </row>
    <row r="14" spans="1:9" ht="12.75" hidden="1" customHeight="1" x14ac:dyDescent="0.2">
      <c r="A14" s="113"/>
      <c r="B14" s="132"/>
      <c r="C14" s="133"/>
      <c r="D14" s="133"/>
      <c r="E14" s="134"/>
      <c r="F14" s="117"/>
      <c r="G14" s="117"/>
      <c r="H14" s="117"/>
      <c r="I14" s="117"/>
    </row>
    <row r="15" spans="1:9" ht="7.5" customHeight="1" x14ac:dyDescent="0.2">
      <c r="A15" s="135"/>
      <c r="B15" s="132"/>
      <c r="C15" s="133"/>
      <c r="D15" s="133"/>
      <c r="E15" s="134"/>
      <c r="F15" s="117"/>
      <c r="G15" s="117"/>
      <c r="H15" s="117"/>
      <c r="I15" s="117"/>
    </row>
    <row r="16" spans="1:9" ht="15.75" customHeight="1" thickBot="1" x14ac:dyDescent="0.25">
      <c r="A16" s="119">
        <v>5</v>
      </c>
      <c r="B16" s="136" t="s">
        <v>199</v>
      </c>
      <c r="C16" s="137"/>
      <c r="D16" s="137"/>
      <c r="E16" s="138"/>
      <c r="F16" s="139">
        <v>0</v>
      </c>
      <c r="G16" s="139">
        <v>0</v>
      </c>
      <c r="H16" s="139">
        <v>0</v>
      </c>
      <c r="I16" s="139">
        <f>SUM(I9:I15)</f>
        <v>47836</v>
      </c>
    </row>
    <row r="17" spans="1:9" ht="16.5" customHeight="1" x14ac:dyDescent="0.2">
      <c r="A17" s="368"/>
      <c r="B17" s="368"/>
      <c r="C17" s="368"/>
      <c r="D17" s="368"/>
      <c r="E17" s="140"/>
      <c r="F17" s="123"/>
    </row>
    <row r="18" spans="1:9" ht="17.25" customHeight="1" x14ac:dyDescent="0.2">
      <c r="A18" s="364" t="s">
        <v>200</v>
      </c>
      <c r="B18" s="364"/>
      <c r="C18" s="364"/>
      <c r="D18" s="364"/>
      <c r="E18" s="364"/>
      <c r="F18" s="364"/>
      <c r="G18" s="364"/>
      <c r="H18" s="364"/>
    </row>
    <row r="19" spans="1:9" ht="17.25" customHeight="1" thickBot="1" x14ac:dyDescent="0.25">
      <c r="A19" s="141"/>
      <c r="B19" s="7"/>
      <c r="C19" s="7"/>
      <c r="D19" s="7"/>
      <c r="E19" s="7"/>
      <c r="F19" s="364"/>
      <c r="G19" s="364"/>
      <c r="H19" s="142"/>
    </row>
    <row r="20" spans="1:9" ht="17.25" customHeight="1" x14ac:dyDescent="0.2">
      <c r="A20" s="143"/>
      <c r="B20" s="366" t="s">
        <v>3</v>
      </c>
      <c r="C20" s="366"/>
      <c r="D20" s="366"/>
      <c r="E20" s="366"/>
      <c r="F20" s="24" t="s">
        <v>4</v>
      </c>
      <c r="G20" s="327" t="s">
        <v>4</v>
      </c>
      <c r="H20" s="327" t="s">
        <v>4</v>
      </c>
      <c r="I20" s="327" t="s">
        <v>5</v>
      </c>
    </row>
    <row r="21" spans="1:9" ht="23.25" customHeight="1" x14ac:dyDescent="0.2">
      <c r="A21" s="144" t="s">
        <v>7</v>
      </c>
      <c r="B21" s="365" t="s">
        <v>197</v>
      </c>
      <c r="C21" s="365"/>
      <c r="D21" s="365"/>
      <c r="E21" s="365"/>
      <c r="F21" s="127" t="s">
        <v>65</v>
      </c>
      <c r="G21" s="326" t="s">
        <v>65</v>
      </c>
      <c r="H21" s="326" t="s">
        <v>65</v>
      </c>
      <c r="I21" s="326" t="s">
        <v>455</v>
      </c>
    </row>
    <row r="22" spans="1:9" ht="15" customHeight="1" thickBot="1" x14ac:dyDescent="0.25">
      <c r="A22" s="119" t="s">
        <v>14</v>
      </c>
      <c r="B22" s="145" t="s">
        <v>198</v>
      </c>
      <c r="C22" s="146"/>
      <c r="D22" s="146"/>
      <c r="E22" s="147"/>
      <c r="F22" s="139">
        <v>0</v>
      </c>
      <c r="G22" s="139">
        <v>1</v>
      </c>
      <c r="H22" s="139">
        <v>2</v>
      </c>
      <c r="I22" s="139">
        <v>0</v>
      </c>
    </row>
    <row r="24" spans="1:9" x14ac:dyDescent="0.2">
      <c r="B24" s="364" t="s">
        <v>201</v>
      </c>
      <c r="C24" s="364"/>
      <c r="D24" s="364"/>
      <c r="E24" s="364"/>
      <c r="F24" s="364"/>
      <c r="G24" s="364"/>
      <c r="H24" s="364"/>
      <c r="I24" s="364"/>
    </row>
    <row r="25" spans="1:9" ht="13.5" thickBot="1" x14ac:dyDescent="0.25"/>
    <row r="26" spans="1:9" x14ac:dyDescent="0.2">
      <c r="A26" s="143"/>
      <c r="B26" s="366" t="s">
        <v>3</v>
      </c>
      <c r="C26" s="366"/>
      <c r="D26" s="366"/>
      <c r="E26" s="366"/>
      <c r="F26" s="24" t="s">
        <v>4</v>
      </c>
      <c r="G26" s="327" t="s">
        <v>4</v>
      </c>
      <c r="H26" s="327" t="s">
        <v>4</v>
      </c>
      <c r="I26" s="327" t="s">
        <v>5</v>
      </c>
    </row>
    <row r="27" spans="1:9" x14ac:dyDescent="0.2">
      <c r="A27" s="144" t="s">
        <v>7</v>
      </c>
      <c r="B27" s="365" t="s">
        <v>197</v>
      </c>
      <c r="C27" s="365"/>
      <c r="D27" s="365"/>
      <c r="E27" s="365"/>
      <c r="F27" s="127" t="s">
        <v>65</v>
      </c>
      <c r="G27" s="326" t="s">
        <v>65</v>
      </c>
      <c r="H27" s="326" t="s">
        <v>65</v>
      </c>
      <c r="I27" s="326" t="s">
        <v>455</v>
      </c>
    </row>
    <row r="28" spans="1:9" ht="13.5" thickBot="1" x14ac:dyDescent="0.25">
      <c r="A28" s="119" t="s">
        <v>14</v>
      </c>
      <c r="B28" s="145" t="s">
        <v>202</v>
      </c>
      <c r="C28" s="146"/>
      <c r="D28" s="146"/>
      <c r="E28" s="147"/>
      <c r="F28" s="139">
        <v>0</v>
      </c>
      <c r="G28" s="139">
        <v>1</v>
      </c>
      <c r="H28" s="139">
        <v>2</v>
      </c>
      <c r="I28" s="139">
        <v>0</v>
      </c>
    </row>
    <row r="30" spans="1:9" x14ac:dyDescent="0.2">
      <c r="A30" s="364" t="s">
        <v>203</v>
      </c>
      <c r="B30" s="364"/>
      <c r="C30" s="364"/>
      <c r="D30" s="364"/>
      <c r="E30" s="364"/>
      <c r="F30" s="364"/>
      <c r="G30" s="364"/>
      <c r="H30" s="364"/>
    </row>
    <row r="31" spans="1:9" ht="13.5" thickBot="1" x14ac:dyDescent="0.25">
      <c r="A31" s="7"/>
      <c r="B31" s="7"/>
      <c r="C31" s="7"/>
      <c r="D31" s="7"/>
      <c r="E31" s="7"/>
      <c r="F31" s="7"/>
      <c r="G31" s="149"/>
      <c r="H31" s="150"/>
    </row>
    <row r="32" spans="1:9" x14ac:dyDescent="0.2">
      <c r="A32" s="143"/>
      <c r="B32" s="366" t="s">
        <v>3</v>
      </c>
      <c r="C32" s="366"/>
      <c r="D32" s="366"/>
      <c r="E32" s="366"/>
      <c r="F32" s="24" t="s">
        <v>4</v>
      </c>
      <c r="G32" s="327" t="s">
        <v>4</v>
      </c>
      <c r="H32" s="327" t="s">
        <v>4</v>
      </c>
      <c r="I32" s="327" t="s">
        <v>5</v>
      </c>
    </row>
    <row r="33" spans="1:9" x14ac:dyDescent="0.2">
      <c r="A33" s="151" t="s">
        <v>7</v>
      </c>
      <c r="B33" s="367" t="s">
        <v>197</v>
      </c>
      <c r="C33" s="367"/>
      <c r="D33" s="367"/>
      <c r="E33" s="367"/>
      <c r="F33" s="152" t="s">
        <v>65</v>
      </c>
      <c r="G33" s="152" t="s">
        <v>65</v>
      </c>
      <c r="H33" s="152" t="s">
        <v>65</v>
      </c>
      <c r="I33" s="152" t="s">
        <v>455</v>
      </c>
    </row>
    <row r="34" spans="1:9" x14ac:dyDescent="0.2">
      <c r="A34" s="151" t="s">
        <v>14</v>
      </c>
      <c r="B34" s="30" t="s">
        <v>10</v>
      </c>
      <c r="C34" s="153"/>
      <c r="D34" s="153"/>
      <c r="E34" s="153"/>
      <c r="F34" s="34">
        <v>0</v>
      </c>
      <c r="G34" s="34">
        <v>0</v>
      </c>
      <c r="H34" s="34">
        <v>0</v>
      </c>
      <c r="I34" s="34">
        <v>47836</v>
      </c>
    </row>
    <row r="35" spans="1:9" x14ac:dyDescent="0.2">
      <c r="A35" s="151" t="s">
        <v>17</v>
      </c>
      <c r="B35" s="30" t="s">
        <v>11</v>
      </c>
      <c r="C35" s="153"/>
      <c r="D35" s="153"/>
      <c r="E35" s="153"/>
      <c r="F35" s="34">
        <v>0</v>
      </c>
      <c r="G35" s="34">
        <v>0</v>
      </c>
      <c r="H35" s="34">
        <v>0</v>
      </c>
      <c r="I35" s="34">
        <v>0</v>
      </c>
    </row>
    <row r="36" spans="1:9" ht="13.5" thickBot="1" x14ac:dyDescent="0.25">
      <c r="A36" s="154" t="s">
        <v>18</v>
      </c>
      <c r="B36" s="30" t="s">
        <v>12</v>
      </c>
      <c r="C36" s="153"/>
      <c r="D36" s="153"/>
      <c r="E36" s="153"/>
      <c r="F36" s="34">
        <v>0</v>
      </c>
      <c r="G36" s="34">
        <v>0</v>
      </c>
      <c r="H36" s="34">
        <v>0</v>
      </c>
      <c r="I36" s="34">
        <v>0</v>
      </c>
    </row>
    <row r="37" spans="1:9" ht="13.5" thickBot="1" x14ac:dyDescent="0.25">
      <c r="A37" s="154"/>
      <c r="B37" s="148" t="s">
        <v>204</v>
      </c>
      <c r="C37" s="155"/>
      <c r="D37" s="155"/>
      <c r="E37" s="155"/>
      <c r="F37" s="44">
        <f>SUM(F34:F35)</f>
        <v>0</v>
      </c>
      <c r="G37" s="44">
        <f t="shared" ref="G37:I37" si="0">SUM(G34:G35)</f>
        <v>0</v>
      </c>
      <c r="H37" s="44">
        <f t="shared" si="0"/>
        <v>0</v>
      </c>
      <c r="I37" s="44">
        <f t="shared" si="0"/>
        <v>47836</v>
      </c>
    </row>
  </sheetData>
  <mergeCells count="19">
    <mergeCell ref="A1:H1"/>
    <mergeCell ref="A2:F2"/>
    <mergeCell ref="A3:H3"/>
    <mergeCell ref="A4:E4"/>
    <mergeCell ref="A5:H5"/>
    <mergeCell ref="F6:G6"/>
    <mergeCell ref="B7:E7"/>
    <mergeCell ref="B8:E8"/>
    <mergeCell ref="A17:D17"/>
    <mergeCell ref="A18:H18"/>
    <mergeCell ref="B27:E27"/>
    <mergeCell ref="A30:H30"/>
    <mergeCell ref="B32:E32"/>
    <mergeCell ref="B33:E33"/>
    <mergeCell ref="F19:G19"/>
    <mergeCell ref="B20:E20"/>
    <mergeCell ref="B21:E21"/>
    <mergeCell ref="B24:I24"/>
    <mergeCell ref="B26:E26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5"/>
  <sheetViews>
    <sheetView zoomScaleNormal="100" zoomScalePageLayoutView="60" workbookViewId="0">
      <selection activeCell="B1" sqref="B1:F1"/>
    </sheetView>
  </sheetViews>
  <sheetFormatPr defaultRowHeight="12.75" x14ac:dyDescent="0.2"/>
  <cols>
    <col min="1" max="1" width="5.5703125" style="1"/>
    <col min="2" max="2" width="46.28515625" style="1"/>
    <col min="3" max="3" width="8.7109375" style="1"/>
    <col min="4" max="4" width="9.42578125" style="1"/>
    <col min="5" max="5" width="8.140625" style="1"/>
    <col min="6" max="6" width="8" style="1"/>
    <col min="7" max="1025" width="9.5703125" style="1"/>
  </cols>
  <sheetData>
    <row r="1" spans="1:10" ht="15" customHeight="1" x14ac:dyDescent="0.2">
      <c r="B1" s="344" t="s">
        <v>346</v>
      </c>
      <c r="C1" s="344"/>
      <c r="D1" s="344"/>
      <c r="E1" s="344"/>
      <c r="F1" s="344"/>
    </row>
    <row r="3" spans="1:10" ht="15" x14ac:dyDescent="0.2">
      <c r="B3" s="369" t="s">
        <v>205</v>
      </c>
      <c r="C3" s="369"/>
      <c r="D3" s="369"/>
      <c r="E3" s="369"/>
      <c r="F3" s="369"/>
      <c r="G3" s="156"/>
      <c r="H3" s="156"/>
      <c r="I3" s="156"/>
      <c r="J3" s="156"/>
    </row>
    <row r="4" spans="1:10" ht="15" x14ac:dyDescent="0.2">
      <c r="B4" s="157"/>
      <c r="C4" s="157"/>
      <c r="D4" s="157"/>
      <c r="E4" s="157"/>
      <c r="F4" s="157"/>
      <c r="G4" s="156"/>
      <c r="H4" s="156"/>
      <c r="I4" s="156"/>
      <c r="J4" s="156"/>
    </row>
    <row r="5" spans="1:10" ht="15" x14ac:dyDescent="0.2">
      <c r="B5" s="157"/>
      <c r="C5" s="157"/>
      <c r="D5" s="157"/>
      <c r="E5" s="370" t="s">
        <v>206</v>
      </c>
      <c r="F5" s="370"/>
      <c r="G5" s="156"/>
      <c r="H5" s="156"/>
      <c r="I5" s="156"/>
      <c r="J5" s="156"/>
    </row>
    <row r="6" spans="1:10" ht="15" x14ac:dyDescent="0.2">
      <c r="A6" s="371" t="s">
        <v>7</v>
      </c>
      <c r="B6" s="158" t="s">
        <v>3</v>
      </c>
      <c r="C6" s="158" t="s">
        <v>4</v>
      </c>
      <c r="D6" s="158" t="s">
        <v>5</v>
      </c>
      <c r="E6" s="158" t="s">
        <v>6</v>
      </c>
      <c r="F6" s="159" t="s">
        <v>207</v>
      </c>
      <c r="G6" s="156"/>
      <c r="H6" s="156"/>
      <c r="I6" s="156"/>
      <c r="J6" s="156"/>
    </row>
    <row r="7" spans="1:10" ht="15" x14ac:dyDescent="0.2">
      <c r="A7" s="371"/>
      <c r="B7" s="160" t="s">
        <v>208</v>
      </c>
      <c r="C7" s="160">
        <v>2017</v>
      </c>
      <c r="D7" s="160">
        <v>2018</v>
      </c>
      <c r="E7" s="160">
        <v>2019</v>
      </c>
      <c r="F7" s="161">
        <v>2020</v>
      </c>
      <c r="G7" s="156"/>
      <c r="H7" s="156"/>
      <c r="I7" s="156"/>
      <c r="J7" s="156"/>
    </row>
    <row r="8" spans="1:10" ht="15" x14ac:dyDescent="0.2">
      <c r="A8" s="113" t="s">
        <v>14</v>
      </c>
      <c r="B8" s="162" t="s">
        <v>209</v>
      </c>
      <c r="C8" s="163">
        <v>0</v>
      </c>
      <c r="D8" s="163">
        <v>0</v>
      </c>
      <c r="E8" s="163">
        <v>0</v>
      </c>
      <c r="F8" s="164">
        <v>0</v>
      </c>
      <c r="G8" s="156"/>
      <c r="H8" s="156"/>
      <c r="I8" s="156"/>
      <c r="J8" s="156"/>
    </row>
    <row r="9" spans="1:10" ht="30" x14ac:dyDescent="0.2">
      <c r="A9" s="113" t="s">
        <v>17</v>
      </c>
      <c r="B9" s="165" t="s">
        <v>210</v>
      </c>
      <c r="C9" s="163">
        <v>0</v>
      </c>
      <c r="D9" s="163">
        <v>0</v>
      </c>
      <c r="E9" s="163">
        <v>0</v>
      </c>
      <c r="F9" s="164">
        <v>0</v>
      </c>
      <c r="G9" s="156"/>
      <c r="H9" s="156"/>
      <c r="I9" s="156"/>
      <c r="J9" s="156"/>
    </row>
    <row r="10" spans="1:10" ht="30" x14ac:dyDescent="0.2">
      <c r="A10" s="113" t="s">
        <v>18</v>
      </c>
      <c r="B10" s="165" t="s">
        <v>211</v>
      </c>
      <c r="C10" s="163">
        <v>0</v>
      </c>
      <c r="D10" s="163">
        <v>0</v>
      </c>
      <c r="E10" s="163">
        <v>0</v>
      </c>
      <c r="F10" s="164">
        <v>0</v>
      </c>
      <c r="G10" s="156"/>
      <c r="H10" s="156"/>
      <c r="I10" s="156"/>
      <c r="J10" s="156"/>
    </row>
    <row r="11" spans="1:10" ht="15" x14ac:dyDescent="0.2">
      <c r="A11" s="113" t="s">
        <v>19</v>
      </c>
      <c r="B11" s="162" t="s">
        <v>212</v>
      </c>
      <c r="C11" s="163">
        <v>0</v>
      </c>
      <c r="D11" s="163">
        <v>0</v>
      </c>
      <c r="E11" s="163">
        <v>0</v>
      </c>
      <c r="F11" s="164">
        <v>0</v>
      </c>
      <c r="G11" s="156"/>
      <c r="H11" s="156"/>
      <c r="I11" s="156"/>
      <c r="J11" s="156"/>
    </row>
    <row r="12" spans="1:10" ht="15" x14ac:dyDescent="0.2">
      <c r="A12" s="113" t="s">
        <v>20</v>
      </c>
      <c r="B12" s="162" t="s">
        <v>213</v>
      </c>
      <c r="C12" s="163">
        <v>0</v>
      </c>
      <c r="D12" s="163">
        <v>0</v>
      </c>
      <c r="E12" s="163">
        <v>0</v>
      </c>
      <c r="F12" s="164">
        <v>0</v>
      </c>
      <c r="G12" s="156"/>
      <c r="H12" s="156"/>
      <c r="I12" s="156"/>
      <c r="J12" s="156"/>
    </row>
    <row r="13" spans="1:10" ht="15" x14ac:dyDescent="0.2">
      <c r="A13" s="113" t="s">
        <v>22</v>
      </c>
      <c r="B13" s="162" t="s">
        <v>214</v>
      </c>
      <c r="C13" s="163">
        <v>0</v>
      </c>
      <c r="D13" s="163">
        <v>0</v>
      </c>
      <c r="E13" s="163">
        <v>0</v>
      </c>
      <c r="F13" s="164">
        <v>0</v>
      </c>
      <c r="G13" s="156"/>
      <c r="H13" s="156"/>
      <c r="I13" s="156"/>
      <c r="J13" s="156"/>
    </row>
    <row r="14" spans="1:10" ht="15" x14ac:dyDescent="0.2">
      <c r="A14" s="113" t="s">
        <v>24</v>
      </c>
      <c r="B14" s="162" t="s">
        <v>215</v>
      </c>
      <c r="C14" s="163">
        <v>0</v>
      </c>
      <c r="D14" s="163">
        <v>0</v>
      </c>
      <c r="E14" s="163">
        <v>0</v>
      </c>
      <c r="F14" s="164">
        <v>0</v>
      </c>
      <c r="G14" s="156"/>
      <c r="H14" s="156"/>
      <c r="I14" s="156"/>
      <c r="J14" s="156"/>
    </row>
    <row r="15" spans="1:10" ht="15" x14ac:dyDescent="0.2">
      <c r="A15" s="119" t="s">
        <v>26</v>
      </c>
      <c r="B15" s="166" t="s">
        <v>45</v>
      </c>
      <c r="C15" s="167">
        <f>SUM(C8:C14)</f>
        <v>0</v>
      </c>
      <c r="D15" s="167">
        <f>SUM(D8:D14)</f>
        <v>0</v>
      </c>
      <c r="E15" s="167">
        <f>SUM(E8:E14)</f>
        <v>0</v>
      </c>
      <c r="F15" s="168">
        <f>SUM(F8:F14)</f>
        <v>0</v>
      </c>
      <c r="G15" s="156"/>
      <c r="H15" s="156"/>
      <c r="I15" s="156"/>
      <c r="J15" s="156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48"/>
  <sheetViews>
    <sheetView topLeftCell="A40" zoomScaleNormal="100" zoomScalePageLayoutView="60" workbookViewId="0">
      <selection activeCell="L45" sqref="L45"/>
    </sheetView>
  </sheetViews>
  <sheetFormatPr defaultRowHeight="12.75" x14ac:dyDescent="0.2"/>
  <cols>
    <col min="1" max="1" width="5" style="1"/>
    <col min="2" max="2" width="18" style="1"/>
    <col min="3" max="3" width="9.28515625" style="1"/>
    <col min="4" max="4" width="9" style="1"/>
    <col min="5" max="5" width="8.7109375" style="1"/>
    <col min="6" max="6" width="9" style="1"/>
    <col min="7" max="7" width="8.85546875" style="1"/>
    <col min="8" max="8" width="8.7109375" style="1"/>
    <col min="9" max="9" width="9.140625" style="1"/>
    <col min="10" max="10" width="9.28515625" style="1"/>
    <col min="11" max="11" width="9" style="1"/>
    <col min="12" max="12" width="9.7109375" style="1"/>
    <col min="13" max="13" width="9.85546875" style="1" bestFit="1" customWidth="1"/>
    <col min="14" max="14" width="8.85546875" style="1"/>
    <col min="15" max="15" width="15.7109375" style="1" bestFit="1" customWidth="1"/>
    <col min="16" max="1025" width="9.5703125" style="1"/>
  </cols>
  <sheetData>
    <row r="1" spans="1:15" x14ac:dyDescent="0.2">
      <c r="B1" s="344" t="s">
        <v>342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x14ac:dyDescent="0.2">
      <c r="A3" s="169"/>
      <c r="B3" s="372" t="s">
        <v>216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</row>
    <row r="4" spans="1:15" x14ac:dyDescent="0.2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 t="s">
        <v>206</v>
      </c>
    </row>
    <row r="5" spans="1:15" x14ac:dyDescent="0.2">
      <c r="A5" s="373" t="s">
        <v>7</v>
      </c>
      <c r="B5" s="171" t="s">
        <v>3</v>
      </c>
      <c r="C5" s="171" t="s">
        <v>4</v>
      </c>
      <c r="D5" s="171" t="s">
        <v>5</v>
      </c>
      <c r="E5" s="171" t="s">
        <v>6</v>
      </c>
      <c r="F5" s="171" t="s">
        <v>207</v>
      </c>
      <c r="G5" s="171" t="s">
        <v>217</v>
      </c>
      <c r="H5" s="171" t="s">
        <v>218</v>
      </c>
      <c r="I5" s="171" t="s">
        <v>219</v>
      </c>
      <c r="J5" s="171" t="s">
        <v>220</v>
      </c>
      <c r="K5" s="171" t="s">
        <v>221</v>
      </c>
      <c r="L5" s="171" t="s">
        <v>222</v>
      </c>
      <c r="M5" s="171" t="s">
        <v>223</v>
      </c>
      <c r="N5" s="171" t="s">
        <v>224</v>
      </c>
      <c r="O5" s="172" t="s">
        <v>225</v>
      </c>
    </row>
    <row r="6" spans="1:15" x14ac:dyDescent="0.2">
      <c r="A6" s="373"/>
      <c r="B6" s="173" t="s">
        <v>118</v>
      </c>
      <c r="C6" s="173" t="s">
        <v>226</v>
      </c>
      <c r="D6" s="173" t="s">
        <v>227</v>
      </c>
      <c r="E6" s="173" t="s">
        <v>228</v>
      </c>
      <c r="F6" s="173" t="s">
        <v>229</v>
      </c>
      <c r="G6" s="173" t="s">
        <v>230</v>
      </c>
      <c r="H6" s="173" t="s">
        <v>231</v>
      </c>
      <c r="I6" s="173" t="s">
        <v>232</v>
      </c>
      <c r="J6" s="174" t="s">
        <v>233</v>
      </c>
      <c r="K6" s="174" t="s">
        <v>234</v>
      </c>
      <c r="L6" s="173" t="s">
        <v>235</v>
      </c>
      <c r="M6" s="174" t="s">
        <v>236</v>
      </c>
      <c r="N6" s="174" t="s">
        <v>237</v>
      </c>
      <c r="O6" s="175" t="s">
        <v>238</v>
      </c>
    </row>
    <row r="7" spans="1:15" x14ac:dyDescent="0.2">
      <c r="A7" s="176" t="s">
        <v>14</v>
      </c>
      <c r="B7" s="173" t="s">
        <v>239</v>
      </c>
      <c r="C7" s="177">
        <f t="shared" ref="C7:O7" si="0">SUM(C8:C17)</f>
        <v>8756666</v>
      </c>
      <c r="D7" s="177">
        <f t="shared" si="0"/>
        <v>7036666</v>
      </c>
      <c r="E7" s="177">
        <f t="shared" si="0"/>
        <v>7036666</v>
      </c>
      <c r="F7" s="177">
        <f t="shared" si="0"/>
        <v>7036666</v>
      </c>
      <c r="G7" s="177">
        <f t="shared" si="0"/>
        <v>7286666</v>
      </c>
      <c r="H7" s="177">
        <f t="shared" si="0"/>
        <v>7036666</v>
      </c>
      <c r="I7" s="177">
        <f t="shared" si="0"/>
        <v>7036666</v>
      </c>
      <c r="J7" s="177">
        <f t="shared" si="0"/>
        <v>7036666</v>
      </c>
      <c r="K7" s="177">
        <f t="shared" si="0"/>
        <v>7036666</v>
      </c>
      <c r="L7" s="177">
        <f t="shared" si="0"/>
        <v>7036666</v>
      </c>
      <c r="M7" s="177">
        <f t="shared" si="0"/>
        <v>6984906</v>
      </c>
      <c r="N7" s="177">
        <f t="shared" si="0"/>
        <v>5620269</v>
      </c>
      <c r="O7" s="178">
        <f t="shared" si="0"/>
        <v>84941836</v>
      </c>
    </row>
    <row r="8" spans="1:15" ht="21" x14ac:dyDescent="0.2">
      <c r="A8" s="176" t="s">
        <v>17</v>
      </c>
      <c r="B8" s="179" t="s">
        <v>240</v>
      </c>
      <c r="C8" s="180">
        <v>574000</v>
      </c>
      <c r="D8" s="180">
        <v>574000</v>
      </c>
      <c r="E8" s="180">
        <v>574000</v>
      </c>
      <c r="F8" s="180">
        <v>574000</v>
      </c>
      <c r="G8" s="180">
        <v>574000</v>
      </c>
      <c r="H8" s="180">
        <v>574000</v>
      </c>
      <c r="I8" s="180">
        <v>574000</v>
      </c>
      <c r="J8" s="180">
        <v>574000</v>
      </c>
      <c r="K8" s="180">
        <v>574000</v>
      </c>
      <c r="L8" s="180">
        <v>574000</v>
      </c>
      <c r="M8" s="180">
        <v>574000</v>
      </c>
      <c r="N8" s="180">
        <v>576000</v>
      </c>
      <c r="O8" s="181">
        <v>6890000</v>
      </c>
    </row>
    <row r="9" spans="1:15" x14ac:dyDescent="0.2">
      <c r="A9" s="176" t="s">
        <v>18</v>
      </c>
      <c r="B9" s="182" t="s">
        <v>241</v>
      </c>
      <c r="C9" s="183">
        <v>1096400</v>
      </c>
      <c r="D9" s="183">
        <v>1096400</v>
      </c>
      <c r="E9" s="183">
        <v>1096400</v>
      </c>
      <c r="F9" s="183">
        <v>1096400</v>
      </c>
      <c r="G9" s="183">
        <v>1096400</v>
      </c>
      <c r="H9" s="183">
        <v>1096400</v>
      </c>
      <c r="I9" s="183">
        <v>1096400</v>
      </c>
      <c r="J9" s="183">
        <v>1096400</v>
      </c>
      <c r="K9" s="183">
        <v>1096400</v>
      </c>
      <c r="L9" s="183">
        <v>1096400</v>
      </c>
      <c r="M9" s="183">
        <v>1096400</v>
      </c>
      <c r="N9" s="183">
        <v>1096000</v>
      </c>
      <c r="O9" s="184">
        <v>13156400</v>
      </c>
    </row>
    <row r="10" spans="1:15" ht="34.5" customHeight="1" x14ac:dyDescent="0.2">
      <c r="A10" s="176" t="s">
        <v>19</v>
      </c>
      <c r="B10" s="179" t="s">
        <v>242</v>
      </c>
      <c r="C10" s="180">
        <v>0</v>
      </c>
      <c r="D10" s="180">
        <v>0</v>
      </c>
      <c r="E10" s="180">
        <v>0</v>
      </c>
      <c r="F10" s="180">
        <v>0</v>
      </c>
      <c r="G10" s="180">
        <v>250000</v>
      </c>
      <c r="H10" s="180">
        <v>0</v>
      </c>
      <c r="I10" s="180">
        <v>0</v>
      </c>
      <c r="J10" s="180">
        <v>0</v>
      </c>
      <c r="K10" s="180">
        <v>0</v>
      </c>
      <c r="L10" s="180">
        <v>0</v>
      </c>
      <c r="M10" s="180">
        <v>250000</v>
      </c>
      <c r="N10" s="180">
        <v>0</v>
      </c>
      <c r="O10" s="181">
        <f>SUM(C10:N10)</f>
        <v>500000</v>
      </c>
    </row>
    <row r="11" spans="1:15" ht="20.25" customHeight="1" x14ac:dyDescent="0.2">
      <c r="A11" s="176" t="s">
        <v>20</v>
      </c>
      <c r="B11" s="179" t="s">
        <v>243</v>
      </c>
      <c r="C11" s="180">
        <v>3948266</v>
      </c>
      <c r="D11" s="180">
        <v>3948266</v>
      </c>
      <c r="E11" s="180">
        <v>3948266</v>
      </c>
      <c r="F11" s="180">
        <v>3948266</v>
      </c>
      <c r="G11" s="180">
        <v>3948266</v>
      </c>
      <c r="H11" s="180">
        <v>3948266</v>
      </c>
      <c r="I11" s="180">
        <v>3948266</v>
      </c>
      <c r="J11" s="180">
        <v>3948266</v>
      </c>
      <c r="K11" s="180">
        <v>3948266</v>
      </c>
      <c r="L11" s="180">
        <v>3948266</v>
      </c>
      <c r="M11" s="180">
        <v>3948266</v>
      </c>
      <c r="N11" s="180">
        <v>3948269</v>
      </c>
      <c r="O11" s="184">
        <v>47379195</v>
      </c>
    </row>
    <row r="12" spans="1:15" ht="32.25" customHeight="1" x14ac:dyDescent="0.2">
      <c r="A12" s="176" t="s">
        <v>22</v>
      </c>
      <c r="B12" s="179" t="s">
        <v>244</v>
      </c>
      <c r="C12" s="180">
        <v>0</v>
      </c>
      <c r="D12" s="180">
        <v>0</v>
      </c>
      <c r="E12" s="180">
        <v>0</v>
      </c>
      <c r="F12" s="180">
        <v>0</v>
      </c>
      <c r="G12" s="180">
        <v>0</v>
      </c>
      <c r="H12" s="180">
        <v>0</v>
      </c>
      <c r="I12" s="180">
        <v>0</v>
      </c>
      <c r="J12" s="180">
        <v>0</v>
      </c>
      <c r="K12" s="180">
        <v>0</v>
      </c>
      <c r="L12" s="180">
        <v>0</v>
      </c>
      <c r="M12" s="180">
        <v>0</v>
      </c>
      <c r="N12" s="180">
        <v>0</v>
      </c>
      <c r="O12" s="181">
        <f>SUM(C12:N12)</f>
        <v>0</v>
      </c>
    </row>
    <row r="13" spans="1:15" ht="32.25" customHeight="1" x14ac:dyDescent="0.2">
      <c r="A13" s="176" t="s">
        <v>24</v>
      </c>
      <c r="B13" s="179" t="s">
        <v>245</v>
      </c>
      <c r="C13" s="180">
        <v>0</v>
      </c>
      <c r="D13" s="180">
        <v>0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1">
        <v>0</v>
      </c>
    </row>
    <row r="14" spans="1:15" ht="64.5" customHeight="1" x14ac:dyDescent="0.2">
      <c r="A14" s="176" t="s">
        <v>26</v>
      </c>
      <c r="B14" s="179" t="s">
        <v>246</v>
      </c>
      <c r="C14" s="180">
        <v>3138000</v>
      </c>
      <c r="D14" s="180">
        <v>1418000</v>
      </c>
      <c r="E14" s="180">
        <v>1418000</v>
      </c>
      <c r="F14" s="180">
        <v>1418000</v>
      </c>
      <c r="G14" s="180">
        <v>1418000</v>
      </c>
      <c r="H14" s="180">
        <v>1418000</v>
      </c>
      <c r="I14" s="180">
        <v>1418000</v>
      </c>
      <c r="J14" s="180">
        <v>1418000</v>
      </c>
      <c r="K14" s="180">
        <v>1418000</v>
      </c>
      <c r="L14" s="180">
        <v>1418000</v>
      </c>
      <c r="M14" s="180">
        <v>1116240</v>
      </c>
      <c r="N14" s="180">
        <v>0</v>
      </c>
      <c r="O14" s="181">
        <v>17016241</v>
      </c>
    </row>
    <row r="15" spans="1:15" ht="33" customHeight="1" x14ac:dyDescent="0.2">
      <c r="A15" s="176" t="s">
        <v>28</v>
      </c>
      <c r="B15" s="179" t="s">
        <v>247</v>
      </c>
      <c r="C15" s="180">
        <v>0</v>
      </c>
      <c r="D15" s="180">
        <v>0</v>
      </c>
      <c r="E15" s="180">
        <v>0</v>
      </c>
      <c r="F15" s="180">
        <v>0</v>
      </c>
      <c r="G15" s="180">
        <v>0</v>
      </c>
      <c r="H15" s="180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1">
        <f>SUM(C15:N15)</f>
        <v>0</v>
      </c>
    </row>
    <row r="16" spans="1:15" ht="33.75" customHeight="1" x14ac:dyDescent="0.2">
      <c r="A16" s="176" t="s">
        <v>32</v>
      </c>
      <c r="B16" s="179" t="s">
        <v>248</v>
      </c>
      <c r="C16" s="180">
        <v>0</v>
      </c>
      <c r="D16" s="180">
        <v>0</v>
      </c>
      <c r="E16" s="180">
        <v>0</v>
      </c>
      <c r="F16" s="180">
        <v>0</v>
      </c>
      <c r="G16" s="180"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v>0</v>
      </c>
      <c r="M16" s="180">
        <v>0</v>
      </c>
      <c r="N16" s="180">
        <v>0</v>
      </c>
      <c r="O16" s="181">
        <f>SUM(C16:N16)</f>
        <v>0</v>
      </c>
    </row>
    <row r="17" spans="1:15" ht="20.25" customHeight="1" x14ac:dyDescent="0.2">
      <c r="A17" s="176" t="s">
        <v>34</v>
      </c>
      <c r="B17" s="185" t="s">
        <v>249</v>
      </c>
      <c r="C17" s="180">
        <v>0</v>
      </c>
      <c r="D17" s="180">
        <v>0</v>
      </c>
      <c r="E17" s="180">
        <v>0</v>
      </c>
      <c r="F17" s="180">
        <v>0</v>
      </c>
      <c r="G17" s="180">
        <v>0</v>
      </c>
      <c r="H17" s="180">
        <v>0</v>
      </c>
      <c r="I17" s="180">
        <v>0</v>
      </c>
      <c r="J17" s="180">
        <v>0</v>
      </c>
      <c r="K17" s="180">
        <v>0</v>
      </c>
      <c r="L17" s="180">
        <v>0</v>
      </c>
      <c r="M17" s="180">
        <v>0</v>
      </c>
      <c r="N17" s="180">
        <v>0</v>
      </c>
      <c r="O17" s="181">
        <v>0</v>
      </c>
    </row>
    <row r="18" spans="1:15" ht="20.100000000000001" customHeight="1" x14ac:dyDescent="0.2">
      <c r="A18" s="176" t="s">
        <v>37</v>
      </c>
      <c r="B18" s="173" t="s">
        <v>250</v>
      </c>
      <c r="C18" s="177">
        <f t="shared" ref="C18:O18" si="1">SUM(C19:C24)</f>
        <v>7443807</v>
      </c>
      <c r="D18" s="177">
        <f t="shared" si="1"/>
        <v>5723457</v>
      </c>
      <c r="E18" s="177">
        <f t="shared" si="1"/>
        <v>5723457</v>
      </c>
      <c r="F18" s="177">
        <f t="shared" si="1"/>
        <v>5723457</v>
      </c>
      <c r="G18" s="177">
        <f t="shared" si="1"/>
        <v>5723457</v>
      </c>
      <c r="H18" s="177">
        <f t="shared" si="1"/>
        <v>6223457</v>
      </c>
      <c r="I18" s="177">
        <f t="shared" si="1"/>
        <v>6223457</v>
      </c>
      <c r="J18" s="177">
        <f t="shared" si="1"/>
        <v>6223457</v>
      </c>
      <c r="K18" s="177">
        <f t="shared" si="1"/>
        <v>6223457</v>
      </c>
      <c r="L18" s="177">
        <f t="shared" si="1"/>
        <v>6263457</v>
      </c>
      <c r="M18" s="177">
        <f t="shared" si="1"/>
        <v>16723457</v>
      </c>
      <c r="N18" s="177">
        <f t="shared" si="1"/>
        <v>6723459</v>
      </c>
      <c r="O18" s="178">
        <f t="shared" si="1"/>
        <v>84941836</v>
      </c>
    </row>
    <row r="19" spans="1:15" ht="20.100000000000001" customHeight="1" x14ac:dyDescent="0.2">
      <c r="A19" s="176" t="s">
        <v>40</v>
      </c>
      <c r="B19" s="186" t="s">
        <v>251</v>
      </c>
      <c r="C19" s="180">
        <v>3576428</v>
      </c>
      <c r="D19" s="180">
        <v>3576428</v>
      </c>
      <c r="E19" s="180">
        <v>3576428</v>
      </c>
      <c r="F19" s="180">
        <v>3576428</v>
      </c>
      <c r="G19" s="180">
        <v>3576428</v>
      </c>
      <c r="H19" s="180">
        <v>3576428</v>
      </c>
      <c r="I19" s="180">
        <v>3576428</v>
      </c>
      <c r="J19" s="180">
        <v>3576428</v>
      </c>
      <c r="K19" s="180">
        <v>3576428</v>
      </c>
      <c r="L19" s="180">
        <v>3576428</v>
      </c>
      <c r="M19" s="180">
        <v>4576428</v>
      </c>
      <c r="N19" s="180">
        <v>4576428</v>
      </c>
      <c r="O19" s="181">
        <v>44917136</v>
      </c>
    </row>
    <row r="20" spans="1:15" ht="20.100000000000001" customHeight="1" x14ac:dyDescent="0.2">
      <c r="A20" s="176" t="s">
        <v>42</v>
      </c>
      <c r="B20" s="186" t="s">
        <v>252</v>
      </c>
      <c r="C20" s="180">
        <v>0</v>
      </c>
      <c r="D20" s="180">
        <v>0</v>
      </c>
      <c r="E20" s="180">
        <v>0</v>
      </c>
      <c r="F20" s="180">
        <v>0</v>
      </c>
      <c r="G20" s="180">
        <v>0</v>
      </c>
      <c r="H20" s="180">
        <v>500000</v>
      </c>
      <c r="I20" s="180">
        <v>500000</v>
      </c>
      <c r="J20" s="180">
        <v>500000</v>
      </c>
      <c r="K20" s="180">
        <v>500000</v>
      </c>
      <c r="L20" s="180">
        <v>540000</v>
      </c>
      <c r="M20" s="180">
        <v>10000000</v>
      </c>
      <c r="N20" s="180">
        <v>0</v>
      </c>
      <c r="O20" s="181">
        <v>12540000</v>
      </c>
    </row>
    <row r="21" spans="1:15" ht="20.100000000000001" customHeight="1" x14ac:dyDescent="0.2">
      <c r="A21" s="176" t="s">
        <v>44</v>
      </c>
      <c r="B21" s="186" t="s">
        <v>253</v>
      </c>
      <c r="C21" s="180">
        <v>2147029</v>
      </c>
      <c r="D21" s="180">
        <v>2147029</v>
      </c>
      <c r="E21" s="180">
        <v>2147029</v>
      </c>
      <c r="F21" s="180">
        <v>2147029</v>
      </c>
      <c r="G21" s="180">
        <v>2147029</v>
      </c>
      <c r="H21" s="180">
        <v>2147029</v>
      </c>
      <c r="I21" s="180">
        <v>2147029</v>
      </c>
      <c r="J21" s="180">
        <v>2147029</v>
      </c>
      <c r="K21" s="180">
        <v>2147029</v>
      </c>
      <c r="L21" s="180">
        <v>2147029</v>
      </c>
      <c r="M21" s="180">
        <v>2147029</v>
      </c>
      <c r="N21" s="180">
        <v>2147031</v>
      </c>
      <c r="O21" s="181">
        <v>25764350</v>
      </c>
    </row>
    <row r="22" spans="1:15" ht="20.100000000000001" customHeight="1" x14ac:dyDescent="0.2">
      <c r="A22" s="176" t="s">
        <v>81</v>
      </c>
      <c r="B22" s="186" t="s">
        <v>254</v>
      </c>
      <c r="C22" s="180">
        <v>0</v>
      </c>
      <c r="D22" s="180">
        <v>0</v>
      </c>
      <c r="E22" s="180"/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1">
        <v>0</v>
      </c>
    </row>
    <row r="23" spans="1:15" ht="20.100000000000001" customHeight="1" x14ac:dyDescent="0.2">
      <c r="A23" s="187">
        <v>17</v>
      </c>
      <c r="B23" s="188" t="s">
        <v>255</v>
      </c>
      <c r="C23" s="189">
        <v>1720350</v>
      </c>
      <c r="D23" s="189">
        <v>0</v>
      </c>
      <c r="E23" s="189">
        <v>0</v>
      </c>
      <c r="F23" s="189">
        <v>0</v>
      </c>
      <c r="G23" s="189">
        <v>0</v>
      </c>
      <c r="H23" s="189">
        <v>0</v>
      </c>
      <c r="I23" s="189">
        <v>0</v>
      </c>
      <c r="J23" s="189">
        <v>0</v>
      </c>
      <c r="K23" s="189">
        <v>0</v>
      </c>
      <c r="L23" s="189">
        <v>0</v>
      </c>
      <c r="M23" s="189">
        <v>0</v>
      </c>
      <c r="N23" s="189">
        <v>0</v>
      </c>
      <c r="O23" s="190">
        <v>1720350</v>
      </c>
    </row>
    <row r="24" spans="1:15" ht="20.100000000000001" customHeight="1" x14ac:dyDescent="0.2">
      <c r="A24" s="191">
        <v>18</v>
      </c>
      <c r="B24" s="192" t="s">
        <v>256</v>
      </c>
      <c r="C24" s="193">
        <v>0</v>
      </c>
      <c r="D24" s="193">
        <v>0</v>
      </c>
      <c r="E24" s="193">
        <v>0</v>
      </c>
      <c r="F24" s="193">
        <v>0</v>
      </c>
      <c r="G24" s="193">
        <v>0</v>
      </c>
      <c r="H24" s="193">
        <v>0</v>
      </c>
      <c r="I24" s="193">
        <v>0</v>
      </c>
      <c r="J24" s="193">
        <v>0</v>
      </c>
      <c r="K24" s="193">
        <v>0</v>
      </c>
      <c r="L24" s="193">
        <v>0</v>
      </c>
      <c r="M24" s="193">
        <v>0</v>
      </c>
      <c r="N24" s="193">
        <v>0</v>
      </c>
      <c r="O24" s="194">
        <f>SUM(C24:N24)</f>
        <v>0</v>
      </c>
    </row>
    <row r="27" spans="1:15" x14ac:dyDescent="0.2">
      <c r="A27" s="169"/>
      <c r="B27" s="372" t="s">
        <v>462</v>
      </c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</row>
    <row r="28" spans="1:15" ht="13.5" thickBot="1" x14ac:dyDescent="0.25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70" t="s">
        <v>206</v>
      </c>
    </row>
    <row r="29" spans="1:15" ht="13.5" thickBot="1" x14ac:dyDescent="0.25">
      <c r="A29" s="373" t="s">
        <v>7</v>
      </c>
      <c r="B29" s="171" t="s">
        <v>3</v>
      </c>
      <c r="C29" s="171" t="s">
        <v>4</v>
      </c>
      <c r="D29" s="171" t="s">
        <v>5</v>
      </c>
      <c r="E29" s="171" t="s">
        <v>6</v>
      </c>
      <c r="F29" s="171" t="s">
        <v>207</v>
      </c>
      <c r="G29" s="171" t="s">
        <v>217</v>
      </c>
      <c r="H29" s="171" t="s">
        <v>218</v>
      </c>
      <c r="I29" s="171" t="s">
        <v>219</v>
      </c>
      <c r="J29" s="171" t="s">
        <v>220</v>
      </c>
      <c r="K29" s="171" t="s">
        <v>221</v>
      </c>
      <c r="L29" s="171" t="s">
        <v>222</v>
      </c>
      <c r="M29" s="171" t="s">
        <v>223</v>
      </c>
      <c r="N29" s="171" t="s">
        <v>224</v>
      </c>
      <c r="O29" s="172" t="s">
        <v>225</v>
      </c>
    </row>
    <row r="30" spans="1:15" x14ac:dyDescent="0.2">
      <c r="A30" s="373"/>
      <c r="B30" s="173" t="s">
        <v>118</v>
      </c>
      <c r="C30" s="173" t="s">
        <v>226</v>
      </c>
      <c r="D30" s="173" t="s">
        <v>227</v>
      </c>
      <c r="E30" s="173" t="s">
        <v>228</v>
      </c>
      <c r="F30" s="173" t="s">
        <v>229</v>
      </c>
      <c r="G30" s="173" t="s">
        <v>230</v>
      </c>
      <c r="H30" s="173" t="s">
        <v>231</v>
      </c>
      <c r="I30" s="173" t="s">
        <v>232</v>
      </c>
      <c r="J30" s="174" t="s">
        <v>233</v>
      </c>
      <c r="K30" s="174" t="s">
        <v>234</v>
      </c>
      <c r="L30" s="173" t="s">
        <v>235</v>
      </c>
      <c r="M30" s="174" t="s">
        <v>236</v>
      </c>
      <c r="N30" s="174" t="s">
        <v>237</v>
      </c>
      <c r="O30" s="175" t="s">
        <v>238</v>
      </c>
    </row>
    <row r="31" spans="1:15" x14ac:dyDescent="0.2">
      <c r="A31" s="176" t="s">
        <v>14</v>
      </c>
      <c r="B31" s="173" t="s">
        <v>239</v>
      </c>
      <c r="C31" s="177">
        <f t="shared" ref="C31:O31" si="2">SUM(C32:C41)</f>
        <v>8708266</v>
      </c>
      <c r="D31" s="177">
        <f t="shared" si="2"/>
        <v>8036666</v>
      </c>
      <c r="E31" s="177">
        <f t="shared" si="2"/>
        <v>8036666</v>
      </c>
      <c r="F31" s="177">
        <f t="shared" si="2"/>
        <v>8036666</v>
      </c>
      <c r="G31" s="177">
        <f t="shared" si="2"/>
        <v>8286666</v>
      </c>
      <c r="H31" s="177">
        <f t="shared" si="2"/>
        <v>8934952</v>
      </c>
      <c r="I31" s="177">
        <f t="shared" si="2"/>
        <v>8036666</v>
      </c>
      <c r="J31" s="177">
        <f t="shared" si="2"/>
        <v>8036666</v>
      </c>
      <c r="K31" s="177">
        <f t="shared" si="2"/>
        <v>12036666</v>
      </c>
      <c r="L31" s="177">
        <f t="shared" si="2"/>
        <v>6618666</v>
      </c>
      <c r="M31" s="177">
        <f t="shared" si="2"/>
        <v>6868666</v>
      </c>
      <c r="N31" s="177">
        <f t="shared" si="2"/>
        <v>6862788</v>
      </c>
      <c r="O31" s="178">
        <f t="shared" si="2"/>
        <v>98500000</v>
      </c>
    </row>
    <row r="32" spans="1:15" ht="21" x14ac:dyDescent="0.2">
      <c r="A32" s="176" t="s">
        <v>17</v>
      </c>
      <c r="B32" s="179" t="s">
        <v>240</v>
      </c>
      <c r="C32" s="180">
        <v>574000</v>
      </c>
      <c r="D32" s="180">
        <v>574000</v>
      </c>
      <c r="E32" s="180">
        <v>574000</v>
      </c>
      <c r="F32" s="180">
        <v>574000</v>
      </c>
      <c r="G32" s="180">
        <v>574000</v>
      </c>
      <c r="H32" s="180">
        <v>574000</v>
      </c>
      <c r="I32" s="180">
        <v>574000</v>
      </c>
      <c r="J32" s="180">
        <v>574000</v>
      </c>
      <c r="K32" s="180">
        <v>574000</v>
      </c>
      <c r="L32" s="180">
        <v>574000</v>
      </c>
      <c r="M32" s="180">
        <v>574000</v>
      </c>
      <c r="N32" s="180">
        <v>576000</v>
      </c>
      <c r="O32" s="389">
        <v>6890000</v>
      </c>
    </row>
    <row r="33" spans="1:15" x14ac:dyDescent="0.2">
      <c r="A33" s="176" t="s">
        <v>18</v>
      </c>
      <c r="B33" s="182" t="s">
        <v>241</v>
      </c>
      <c r="C33" s="183">
        <v>2096400</v>
      </c>
      <c r="D33" s="183">
        <v>2096400</v>
      </c>
      <c r="E33" s="183">
        <v>2096400</v>
      </c>
      <c r="F33" s="183">
        <v>2096400</v>
      </c>
      <c r="G33" s="183">
        <v>2096400</v>
      </c>
      <c r="H33" s="183">
        <v>2096400</v>
      </c>
      <c r="I33" s="183">
        <v>2096400</v>
      </c>
      <c r="J33" s="183">
        <v>2096400</v>
      </c>
      <c r="K33" s="183">
        <v>2096400</v>
      </c>
      <c r="L33" s="183">
        <v>2096400</v>
      </c>
      <c r="M33" s="183">
        <v>2096400</v>
      </c>
      <c r="N33" s="183">
        <v>2338519</v>
      </c>
      <c r="O33" s="389">
        <v>25398919</v>
      </c>
    </row>
    <row r="34" spans="1:15" ht="31.5" x14ac:dyDescent="0.2">
      <c r="A34" s="176" t="s">
        <v>19</v>
      </c>
      <c r="B34" s="179" t="s">
        <v>242</v>
      </c>
      <c r="C34" s="180">
        <v>0</v>
      </c>
      <c r="D34" s="180">
        <v>0</v>
      </c>
      <c r="E34" s="180">
        <v>0</v>
      </c>
      <c r="F34" s="180">
        <v>0</v>
      </c>
      <c r="G34" s="180">
        <v>250000</v>
      </c>
      <c r="H34" s="180">
        <v>0</v>
      </c>
      <c r="I34" s="180">
        <v>0</v>
      </c>
      <c r="J34" s="180">
        <v>0</v>
      </c>
      <c r="K34" s="180">
        <v>4000000</v>
      </c>
      <c r="L34" s="180">
        <v>0</v>
      </c>
      <c r="M34" s="180">
        <v>250000</v>
      </c>
      <c r="N34" s="180">
        <v>0</v>
      </c>
      <c r="O34" s="389">
        <f>SUM(C34:N34)</f>
        <v>4500000</v>
      </c>
    </row>
    <row r="35" spans="1:15" ht="21" x14ac:dyDescent="0.2">
      <c r="A35" s="176" t="s">
        <v>20</v>
      </c>
      <c r="B35" s="179" t="s">
        <v>243</v>
      </c>
      <c r="C35" s="180">
        <v>3948266</v>
      </c>
      <c r="D35" s="180">
        <v>3948266</v>
      </c>
      <c r="E35" s="180">
        <v>3948266</v>
      </c>
      <c r="F35" s="180">
        <v>3948266</v>
      </c>
      <c r="G35" s="180">
        <v>3948266</v>
      </c>
      <c r="H35" s="180">
        <v>4846552</v>
      </c>
      <c r="I35" s="180">
        <v>3948266</v>
      </c>
      <c r="J35" s="180">
        <v>3948266</v>
      </c>
      <c r="K35" s="180">
        <v>3948266</v>
      </c>
      <c r="L35" s="180">
        <v>3948266</v>
      </c>
      <c r="M35" s="180">
        <v>3948266</v>
      </c>
      <c r="N35" s="180">
        <v>3948269</v>
      </c>
      <c r="O35" s="389">
        <v>48277481</v>
      </c>
    </row>
    <row r="36" spans="1:15" ht="52.5" x14ac:dyDescent="0.2">
      <c r="A36" s="176" t="s">
        <v>22</v>
      </c>
      <c r="B36" s="179" t="s">
        <v>244</v>
      </c>
      <c r="C36" s="180">
        <v>0</v>
      </c>
      <c r="D36" s="180">
        <v>0</v>
      </c>
      <c r="E36" s="180">
        <v>0</v>
      </c>
      <c r="F36" s="180">
        <v>0</v>
      </c>
      <c r="G36" s="180">
        <v>0</v>
      </c>
      <c r="H36" s="180">
        <v>0</v>
      </c>
      <c r="I36" s="180">
        <v>0</v>
      </c>
      <c r="J36" s="180">
        <v>0</v>
      </c>
      <c r="K36" s="180">
        <v>0</v>
      </c>
      <c r="L36" s="180">
        <v>0</v>
      </c>
      <c r="M36" s="180">
        <v>0</v>
      </c>
      <c r="N36" s="180">
        <v>0</v>
      </c>
      <c r="O36" s="389">
        <f>SUM(C36:N36)</f>
        <v>0</v>
      </c>
    </row>
    <row r="37" spans="1:15" ht="42" x14ac:dyDescent="0.2">
      <c r="A37" s="176" t="s">
        <v>24</v>
      </c>
      <c r="B37" s="179" t="s">
        <v>245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  <c r="N37" s="180">
        <v>0</v>
      </c>
      <c r="O37" s="389">
        <v>0</v>
      </c>
    </row>
    <row r="38" spans="1:15" ht="63" x14ac:dyDescent="0.2">
      <c r="A38" s="176" t="s">
        <v>26</v>
      </c>
      <c r="B38" s="179" t="s">
        <v>246</v>
      </c>
      <c r="C38" s="180">
        <v>2089600</v>
      </c>
      <c r="D38" s="180">
        <v>1418000</v>
      </c>
      <c r="E38" s="180">
        <v>1418000</v>
      </c>
      <c r="F38" s="180">
        <v>1418000</v>
      </c>
      <c r="G38" s="180">
        <v>1418000</v>
      </c>
      <c r="H38" s="180">
        <v>1418000</v>
      </c>
      <c r="I38" s="180">
        <v>1418000</v>
      </c>
      <c r="J38" s="180">
        <v>1418000</v>
      </c>
      <c r="K38" s="180">
        <v>1418000</v>
      </c>
      <c r="L38" s="180">
        <v>0</v>
      </c>
      <c r="M38" s="180">
        <v>0</v>
      </c>
      <c r="N38" s="180">
        <v>0</v>
      </c>
      <c r="O38" s="389">
        <v>13433600</v>
      </c>
    </row>
    <row r="39" spans="1:15" ht="31.5" x14ac:dyDescent="0.2">
      <c r="A39" s="176" t="s">
        <v>28</v>
      </c>
      <c r="B39" s="179" t="s">
        <v>247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180">
        <v>0</v>
      </c>
      <c r="L39" s="180">
        <v>0</v>
      </c>
      <c r="M39" s="180">
        <v>0</v>
      </c>
      <c r="N39" s="180">
        <v>0</v>
      </c>
      <c r="O39" s="389">
        <f>SUM(C39:N39)</f>
        <v>0</v>
      </c>
    </row>
    <row r="40" spans="1:15" ht="31.5" x14ac:dyDescent="0.2">
      <c r="A40" s="176" t="s">
        <v>32</v>
      </c>
      <c r="B40" s="179" t="s">
        <v>248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  <c r="N40" s="180">
        <v>0</v>
      </c>
      <c r="O40" s="389">
        <f>SUM(C40:N40)</f>
        <v>0</v>
      </c>
    </row>
    <row r="41" spans="1:15" x14ac:dyDescent="0.2">
      <c r="A41" s="176" t="s">
        <v>34</v>
      </c>
      <c r="B41" s="185" t="s">
        <v>249</v>
      </c>
      <c r="C41" s="180">
        <v>0</v>
      </c>
      <c r="D41" s="180">
        <v>0</v>
      </c>
      <c r="E41" s="180">
        <v>0</v>
      </c>
      <c r="F41" s="180">
        <v>0</v>
      </c>
      <c r="G41" s="180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0</v>
      </c>
      <c r="M41" s="180">
        <v>0</v>
      </c>
      <c r="N41" s="180">
        <v>0</v>
      </c>
      <c r="O41" s="389">
        <v>0</v>
      </c>
    </row>
    <row r="42" spans="1:15" x14ac:dyDescent="0.2">
      <c r="A42" s="176" t="s">
        <v>37</v>
      </c>
      <c r="B42" s="173" t="s">
        <v>250</v>
      </c>
      <c r="C42" s="177">
        <f t="shared" ref="C42:O42" si="3">SUM(C43:C48)</f>
        <v>8443807</v>
      </c>
      <c r="D42" s="177">
        <f t="shared" si="3"/>
        <v>6723457</v>
      </c>
      <c r="E42" s="177">
        <f t="shared" si="3"/>
        <v>6723457</v>
      </c>
      <c r="F42" s="177">
        <f t="shared" si="3"/>
        <v>6723457</v>
      </c>
      <c r="G42" s="177">
        <f t="shared" si="3"/>
        <v>7153828</v>
      </c>
      <c r="H42" s="177">
        <f t="shared" si="3"/>
        <v>8223457</v>
      </c>
      <c r="I42" s="177">
        <f t="shared" si="3"/>
        <v>8223457</v>
      </c>
      <c r="J42" s="177">
        <f t="shared" si="3"/>
        <v>8223457</v>
      </c>
      <c r="K42" s="177">
        <f t="shared" si="3"/>
        <v>10223457</v>
      </c>
      <c r="L42" s="177">
        <f t="shared" si="3"/>
        <v>4394250</v>
      </c>
      <c r="M42" s="177">
        <f t="shared" si="3"/>
        <v>16723457</v>
      </c>
      <c r="N42" s="177">
        <f t="shared" si="3"/>
        <v>6723459</v>
      </c>
      <c r="O42" s="390">
        <f t="shared" si="3"/>
        <v>98500000</v>
      </c>
    </row>
    <row r="43" spans="1:15" ht="21" x14ac:dyDescent="0.2">
      <c r="A43" s="176" t="s">
        <v>40</v>
      </c>
      <c r="B43" s="186" t="s">
        <v>251</v>
      </c>
      <c r="C43" s="180">
        <v>5576428</v>
      </c>
      <c r="D43" s="180">
        <v>5576428</v>
      </c>
      <c r="E43" s="180">
        <v>5576428</v>
      </c>
      <c r="F43" s="180">
        <v>5576428</v>
      </c>
      <c r="G43" s="180">
        <v>5576428</v>
      </c>
      <c r="H43" s="180">
        <v>5576428</v>
      </c>
      <c r="I43" s="180">
        <v>5576428</v>
      </c>
      <c r="J43" s="180">
        <v>5576428</v>
      </c>
      <c r="K43" s="180">
        <v>5576428</v>
      </c>
      <c r="L43" s="180">
        <v>1707221</v>
      </c>
      <c r="M43" s="180">
        <v>4576428</v>
      </c>
      <c r="N43" s="180">
        <v>4576428</v>
      </c>
      <c r="O43" s="389">
        <v>61044929</v>
      </c>
    </row>
    <row r="44" spans="1:15" ht="21" x14ac:dyDescent="0.2">
      <c r="A44" s="176" t="s">
        <v>42</v>
      </c>
      <c r="B44" s="186" t="s">
        <v>252</v>
      </c>
      <c r="C44" s="180">
        <v>0</v>
      </c>
      <c r="D44" s="180">
        <v>0</v>
      </c>
      <c r="E44" s="180">
        <v>0</v>
      </c>
      <c r="F44" s="180">
        <v>0</v>
      </c>
      <c r="G44" s="180">
        <v>47836</v>
      </c>
      <c r="H44" s="180">
        <v>500000</v>
      </c>
      <c r="I44" s="180">
        <v>500000</v>
      </c>
      <c r="J44" s="180">
        <v>500000</v>
      </c>
      <c r="K44" s="180">
        <v>2500000</v>
      </c>
      <c r="L44" s="180">
        <v>540000</v>
      </c>
      <c r="M44" s="180">
        <v>10000000</v>
      </c>
      <c r="N44" s="180">
        <v>0</v>
      </c>
      <c r="O44" s="389">
        <v>14587836</v>
      </c>
    </row>
    <row r="45" spans="1:15" ht="21" x14ac:dyDescent="0.2">
      <c r="A45" s="176" t="s">
        <v>44</v>
      </c>
      <c r="B45" s="186" t="s">
        <v>253</v>
      </c>
      <c r="C45" s="180">
        <v>1147029</v>
      </c>
      <c r="D45" s="180">
        <v>1147029</v>
      </c>
      <c r="E45" s="180">
        <v>1147029</v>
      </c>
      <c r="F45" s="180">
        <v>1147029</v>
      </c>
      <c r="G45" s="180">
        <v>1529564</v>
      </c>
      <c r="H45" s="180">
        <v>2147029</v>
      </c>
      <c r="I45" s="180">
        <v>2147029</v>
      </c>
      <c r="J45" s="180">
        <v>2147029</v>
      </c>
      <c r="K45" s="180">
        <v>2147029</v>
      </c>
      <c r="L45" s="180">
        <v>2147029</v>
      </c>
      <c r="M45" s="180">
        <v>2147029</v>
      </c>
      <c r="N45" s="180">
        <v>2147031</v>
      </c>
      <c r="O45" s="389">
        <v>21146885</v>
      </c>
    </row>
    <row r="46" spans="1:15" ht="21" x14ac:dyDescent="0.2">
      <c r="A46" s="176" t="s">
        <v>81</v>
      </c>
      <c r="B46" s="186" t="s">
        <v>254</v>
      </c>
      <c r="C46" s="180">
        <v>0</v>
      </c>
      <c r="D46" s="180">
        <v>0</v>
      </c>
      <c r="E46" s="180"/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80">
        <v>0</v>
      </c>
      <c r="M46" s="180">
        <v>0</v>
      </c>
      <c r="N46" s="180">
        <v>0</v>
      </c>
      <c r="O46" s="389">
        <v>0</v>
      </c>
    </row>
    <row r="47" spans="1:15" ht="21" x14ac:dyDescent="0.2">
      <c r="A47" s="187">
        <v>17</v>
      </c>
      <c r="B47" s="188" t="s">
        <v>255</v>
      </c>
      <c r="C47" s="189">
        <v>1720350</v>
      </c>
      <c r="D47" s="189">
        <v>0</v>
      </c>
      <c r="E47" s="189">
        <v>0</v>
      </c>
      <c r="F47" s="189">
        <v>0</v>
      </c>
      <c r="G47" s="189">
        <v>0</v>
      </c>
      <c r="H47" s="189">
        <v>0</v>
      </c>
      <c r="I47" s="189">
        <v>0</v>
      </c>
      <c r="J47" s="189">
        <v>0</v>
      </c>
      <c r="K47" s="189">
        <v>0</v>
      </c>
      <c r="L47" s="189">
        <v>0</v>
      </c>
      <c r="M47" s="189">
        <v>0</v>
      </c>
      <c r="N47" s="189">
        <v>0</v>
      </c>
      <c r="O47" s="391">
        <v>1720350</v>
      </c>
    </row>
    <row r="48" spans="1:15" ht="21.75" thickBot="1" x14ac:dyDescent="0.25">
      <c r="A48" s="191">
        <v>18</v>
      </c>
      <c r="B48" s="192" t="s">
        <v>256</v>
      </c>
      <c r="C48" s="193">
        <v>0</v>
      </c>
      <c r="D48" s="193">
        <v>0</v>
      </c>
      <c r="E48" s="193">
        <v>0</v>
      </c>
      <c r="F48" s="193">
        <v>0</v>
      </c>
      <c r="G48" s="193">
        <v>0</v>
      </c>
      <c r="H48" s="193">
        <v>0</v>
      </c>
      <c r="I48" s="193">
        <v>0</v>
      </c>
      <c r="J48" s="193">
        <v>0</v>
      </c>
      <c r="K48" s="193">
        <v>0</v>
      </c>
      <c r="L48" s="193">
        <v>0</v>
      </c>
      <c r="M48" s="193">
        <v>0</v>
      </c>
      <c r="N48" s="193">
        <v>0</v>
      </c>
      <c r="O48" s="392">
        <f>SUM(C48:N48)</f>
        <v>0</v>
      </c>
    </row>
  </sheetData>
  <mergeCells count="5">
    <mergeCell ref="B1:O1"/>
    <mergeCell ref="B3:O3"/>
    <mergeCell ref="A5:A6"/>
    <mergeCell ref="B27:O27"/>
    <mergeCell ref="A29:A30"/>
  </mergeCells>
  <pageMargins left="0.265277777777778" right="0.140972222222222" top="0.23819444444444399" bottom="0.28263888888888899" header="0.51180555555555496" footer="0.51180555555555496"/>
  <pageSetup paperSize="9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44"/>
  <sheetViews>
    <sheetView tabSelected="1" zoomScaleNormal="100" zoomScalePageLayoutView="60" workbookViewId="0">
      <selection activeCell="D33" sqref="D33"/>
    </sheetView>
  </sheetViews>
  <sheetFormatPr defaultRowHeight="12.75" x14ac:dyDescent="0.2"/>
  <cols>
    <col min="1" max="1" width="5.7109375" style="1"/>
    <col min="2" max="2" width="49.7109375" style="1"/>
    <col min="3" max="3" width="12.42578125" style="1"/>
    <col min="4" max="4" width="14.5703125" style="1" customWidth="1"/>
    <col min="5" max="5" width="46" style="1"/>
    <col min="6" max="6" width="14.85546875" style="1"/>
    <col min="7" max="7" width="14.140625" style="1" customWidth="1"/>
    <col min="8" max="1025" width="9.5703125" style="1"/>
  </cols>
  <sheetData>
    <row r="1" spans="1:7" x14ac:dyDescent="0.2">
      <c r="B1" s="344" t="s">
        <v>343</v>
      </c>
      <c r="C1" s="344"/>
      <c r="D1" s="344"/>
      <c r="E1" s="344"/>
      <c r="F1" s="344"/>
    </row>
    <row r="2" spans="1:7" ht="7.5" customHeight="1" x14ac:dyDescent="0.2">
      <c r="E2" s="156"/>
    </row>
    <row r="3" spans="1:7" ht="15" x14ac:dyDescent="0.2">
      <c r="B3" s="369" t="s">
        <v>257</v>
      </c>
      <c r="C3" s="369"/>
      <c r="D3" s="369"/>
      <c r="E3" s="369"/>
      <c r="F3" s="369"/>
    </row>
    <row r="4" spans="1:7" ht="7.5" customHeight="1" thickBot="1" x14ac:dyDescent="0.25">
      <c r="E4" s="22"/>
    </row>
    <row r="5" spans="1:7" ht="16.5" customHeight="1" thickBot="1" x14ac:dyDescent="0.25">
      <c r="A5" s="371" t="s">
        <v>7</v>
      </c>
      <c r="B5" s="24" t="s">
        <v>3</v>
      </c>
      <c r="C5" s="24" t="s">
        <v>4</v>
      </c>
      <c r="D5" s="327" t="s">
        <v>5</v>
      </c>
      <c r="E5" s="24" t="s">
        <v>5</v>
      </c>
      <c r="F5" s="25" t="s">
        <v>6</v>
      </c>
      <c r="G5" s="25" t="s">
        <v>207</v>
      </c>
    </row>
    <row r="6" spans="1:7" ht="23.25" x14ac:dyDescent="0.2">
      <c r="A6" s="371"/>
      <c r="B6" s="374" t="s">
        <v>258</v>
      </c>
      <c r="C6" s="374"/>
      <c r="D6" s="332" t="s">
        <v>455</v>
      </c>
      <c r="E6" s="375" t="s">
        <v>259</v>
      </c>
      <c r="F6" s="375"/>
      <c r="G6" s="328" t="s">
        <v>455</v>
      </c>
    </row>
    <row r="7" spans="1:7" x14ac:dyDescent="0.2">
      <c r="A7" s="113" t="s">
        <v>14</v>
      </c>
      <c r="B7" s="29" t="s">
        <v>260</v>
      </c>
      <c r="C7" s="33">
        <f>C8</f>
        <v>68922797</v>
      </c>
      <c r="D7" s="33">
        <f>D8</f>
        <v>87960743</v>
      </c>
      <c r="E7" s="29" t="s">
        <v>261</v>
      </c>
      <c r="F7" s="195"/>
      <c r="G7" s="195"/>
    </row>
    <row r="8" spans="1:7" x14ac:dyDescent="0.2">
      <c r="A8" s="113" t="s">
        <v>17</v>
      </c>
      <c r="B8" s="26" t="s">
        <v>262</v>
      </c>
      <c r="C8" s="33">
        <f>C9+C22</f>
        <v>68922797</v>
      </c>
      <c r="D8" s="33">
        <f>D9+D22</f>
        <v>87960743</v>
      </c>
      <c r="E8" s="26" t="s">
        <v>263</v>
      </c>
      <c r="F8" s="196">
        <f>F9+F20</f>
        <v>81067770</v>
      </c>
      <c r="G8" s="196">
        <f>G9+G20</f>
        <v>96523075</v>
      </c>
    </row>
    <row r="9" spans="1:7" x14ac:dyDescent="0.2">
      <c r="A9" s="113" t="s">
        <v>18</v>
      </c>
      <c r="B9" s="26" t="s">
        <v>264</v>
      </c>
      <c r="C9" s="33">
        <f>C10+C13+C17+C18+C19</f>
        <v>68422797</v>
      </c>
      <c r="D9" s="33">
        <f>D10+D13+D17+D18+D19</f>
        <v>83460743</v>
      </c>
      <c r="E9" s="26" t="s">
        <v>264</v>
      </c>
      <c r="F9" s="196">
        <f>SUM(F10:F14)</f>
        <v>68527770</v>
      </c>
      <c r="G9" s="196">
        <f>SUM(G10:G14)</f>
        <v>81935239</v>
      </c>
    </row>
    <row r="10" spans="1:7" x14ac:dyDescent="0.2">
      <c r="A10" s="10" t="s">
        <v>19</v>
      </c>
      <c r="B10" s="14" t="s">
        <v>265</v>
      </c>
      <c r="C10" s="31">
        <f>SUM(C11:C12)</f>
        <v>51116397</v>
      </c>
      <c r="D10" s="31">
        <f>SUM(D11:D12)</f>
        <v>53911824</v>
      </c>
      <c r="E10" s="14" t="s">
        <v>130</v>
      </c>
      <c r="F10" s="197">
        <v>28125790</v>
      </c>
      <c r="G10" s="197">
        <v>37682822</v>
      </c>
    </row>
    <row r="11" spans="1:7" x14ac:dyDescent="0.2">
      <c r="A11" s="10" t="s">
        <v>20</v>
      </c>
      <c r="B11" s="198" t="s">
        <v>266</v>
      </c>
      <c r="C11" s="199">
        <v>3737202</v>
      </c>
      <c r="D11" s="199">
        <v>5634343</v>
      </c>
      <c r="E11" s="14" t="s">
        <v>21</v>
      </c>
      <c r="F11" s="197">
        <v>5142516</v>
      </c>
      <c r="G11" s="197">
        <v>6068298</v>
      </c>
    </row>
    <row r="12" spans="1:7" x14ac:dyDescent="0.2">
      <c r="A12" s="10" t="s">
        <v>22</v>
      </c>
      <c r="B12" s="198" t="s">
        <v>267</v>
      </c>
      <c r="C12" s="199">
        <v>47379195</v>
      </c>
      <c r="D12" s="199">
        <v>48277481</v>
      </c>
      <c r="E12" s="14" t="s">
        <v>268</v>
      </c>
      <c r="F12" s="197">
        <v>19577464</v>
      </c>
      <c r="G12" s="197">
        <v>20885189</v>
      </c>
    </row>
    <row r="13" spans="1:7" x14ac:dyDescent="0.2">
      <c r="A13" s="10" t="s">
        <v>24</v>
      </c>
      <c r="B13" s="14" t="s">
        <v>269</v>
      </c>
      <c r="C13" s="31">
        <v>13156400</v>
      </c>
      <c r="D13" s="31">
        <v>25398919</v>
      </c>
      <c r="E13" s="14" t="s">
        <v>270</v>
      </c>
      <c r="F13" s="197">
        <v>3597000</v>
      </c>
      <c r="G13" s="197">
        <v>4674650</v>
      </c>
    </row>
    <row r="14" spans="1:7" x14ac:dyDescent="0.2">
      <c r="A14" s="10" t="s">
        <v>26</v>
      </c>
      <c r="B14" s="198" t="s">
        <v>271</v>
      </c>
      <c r="C14" s="198">
        <v>6600800</v>
      </c>
      <c r="D14" s="198">
        <v>6600800</v>
      </c>
      <c r="E14" s="14" t="s">
        <v>272</v>
      </c>
      <c r="F14" s="197">
        <v>12085000</v>
      </c>
      <c r="G14" s="197">
        <v>12624280</v>
      </c>
    </row>
    <row r="15" spans="1:7" ht="12.6" customHeight="1" x14ac:dyDescent="0.2">
      <c r="A15" s="10"/>
      <c r="B15" s="198" t="s">
        <v>273</v>
      </c>
      <c r="C15" s="198">
        <v>6555600</v>
      </c>
      <c r="D15" s="198">
        <v>6555600</v>
      </c>
      <c r="E15" s="14"/>
      <c r="F15" s="197"/>
      <c r="G15" s="197"/>
    </row>
    <row r="16" spans="1:7" ht="12.6" customHeight="1" x14ac:dyDescent="0.2">
      <c r="A16" s="10"/>
      <c r="B16" s="198" t="s">
        <v>470</v>
      </c>
      <c r="C16" s="198"/>
      <c r="D16" s="198">
        <v>12242519</v>
      </c>
      <c r="E16" s="14"/>
      <c r="F16" s="197"/>
      <c r="G16" s="197"/>
    </row>
    <row r="17" spans="1:7" x14ac:dyDescent="0.2">
      <c r="A17" s="10" t="s">
        <v>28</v>
      </c>
      <c r="B17" s="14" t="s">
        <v>274</v>
      </c>
      <c r="C17" s="31">
        <v>4150000</v>
      </c>
      <c r="D17" s="31">
        <v>4150000</v>
      </c>
      <c r="E17" s="14"/>
      <c r="F17" s="197"/>
      <c r="G17" s="197"/>
    </row>
    <row r="18" spans="1:7" x14ac:dyDescent="0.2">
      <c r="A18" s="10" t="s">
        <v>32</v>
      </c>
      <c r="B18" s="14" t="s">
        <v>275</v>
      </c>
      <c r="C18" s="31">
        <v>0</v>
      </c>
      <c r="D18" s="31"/>
      <c r="E18" s="14" t="s">
        <v>276</v>
      </c>
      <c r="F18" s="200">
        <v>0</v>
      </c>
      <c r="G18" s="200">
        <v>0</v>
      </c>
    </row>
    <row r="19" spans="1:7" x14ac:dyDescent="0.2">
      <c r="A19" s="10" t="s">
        <v>34</v>
      </c>
      <c r="B19" s="14" t="s">
        <v>277</v>
      </c>
      <c r="C19" s="31">
        <v>0</v>
      </c>
      <c r="D19" s="31"/>
      <c r="E19" s="14"/>
      <c r="F19" s="200"/>
      <c r="G19" s="200"/>
    </row>
    <row r="20" spans="1:7" ht="11.1" customHeight="1" x14ac:dyDescent="0.2">
      <c r="A20" s="10" t="s">
        <v>37</v>
      </c>
      <c r="B20" s="14"/>
      <c r="C20" s="14"/>
      <c r="D20" s="14"/>
      <c r="E20" s="26" t="s">
        <v>278</v>
      </c>
      <c r="F20" s="196">
        <f>SUM(F21:F26)</f>
        <v>12540000</v>
      </c>
      <c r="G20" s="196">
        <f>SUM(G21:G26)</f>
        <v>14587836</v>
      </c>
    </row>
    <row r="21" spans="1:7" ht="12.6" customHeight="1" x14ac:dyDescent="0.2">
      <c r="A21" s="10" t="s">
        <v>40</v>
      </c>
      <c r="B21" s="14"/>
      <c r="C21" s="29"/>
      <c r="D21" s="29"/>
      <c r="E21" s="14" t="s">
        <v>279</v>
      </c>
      <c r="F21" s="197">
        <v>0</v>
      </c>
      <c r="G21" s="197">
        <v>47836</v>
      </c>
    </row>
    <row r="22" spans="1:7" x14ac:dyDescent="0.2">
      <c r="A22" s="10" t="s">
        <v>42</v>
      </c>
      <c r="B22" s="26" t="s">
        <v>278</v>
      </c>
      <c r="C22" s="33">
        <f>SUM(C23:C24)</f>
        <v>500000</v>
      </c>
      <c r="D22" s="33">
        <f>SUM(D23:D24)</f>
        <v>4500000</v>
      </c>
      <c r="E22" s="14" t="s">
        <v>33</v>
      </c>
      <c r="F22" s="197">
        <v>12540000</v>
      </c>
      <c r="G22" s="197">
        <v>14540000</v>
      </c>
    </row>
    <row r="23" spans="1:7" x14ac:dyDescent="0.2">
      <c r="A23" s="10" t="s">
        <v>44</v>
      </c>
      <c r="B23" s="14" t="s">
        <v>280</v>
      </c>
      <c r="C23" s="31">
        <v>0</v>
      </c>
      <c r="D23" s="31"/>
      <c r="E23" s="14" t="s">
        <v>281</v>
      </c>
      <c r="F23" s="200">
        <v>0</v>
      </c>
      <c r="G23" s="200">
        <v>0</v>
      </c>
    </row>
    <row r="24" spans="1:7" x14ac:dyDescent="0.2">
      <c r="A24" s="10" t="s">
        <v>81</v>
      </c>
      <c r="B24" s="14" t="s">
        <v>282</v>
      </c>
      <c r="C24" s="31">
        <v>500000</v>
      </c>
      <c r="D24" s="31">
        <v>4500000</v>
      </c>
      <c r="E24" s="14" t="s">
        <v>283</v>
      </c>
      <c r="F24" s="200">
        <v>0</v>
      </c>
      <c r="G24" s="200">
        <v>0</v>
      </c>
    </row>
    <row r="25" spans="1:7" x14ac:dyDescent="0.2">
      <c r="A25" s="10" t="s">
        <v>83</v>
      </c>
      <c r="B25" s="14" t="s">
        <v>284</v>
      </c>
      <c r="C25" s="31">
        <v>0</v>
      </c>
      <c r="D25" s="31"/>
      <c r="E25" s="14" t="s">
        <v>285</v>
      </c>
      <c r="F25" s="200">
        <v>0</v>
      </c>
      <c r="G25" s="200">
        <v>0</v>
      </c>
    </row>
    <row r="26" spans="1:7" x14ac:dyDescent="0.2">
      <c r="A26" s="10" t="s">
        <v>85</v>
      </c>
      <c r="B26" s="14" t="s">
        <v>286</v>
      </c>
      <c r="C26" s="14">
        <v>0</v>
      </c>
      <c r="D26" s="14"/>
      <c r="E26" s="201" t="s">
        <v>287</v>
      </c>
      <c r="F26" s="200">
        <v>0</v>
      </c>
      <c r="G26" s="200">
        <v>0</v>
      </c>
    </row>
    <row r="27" spans="1:7" x14ac:dyDescent="0.2">
      <c r="A27" s="10" t="s">
        <v>87</v>
      </c>
      <c r="B27" s="14" t="s">
        <v>277</v>
      </c>
      <c r="C27" s="14">
        <v>0</v>
      </c>
      <c r="D27" s="14"/>
      <c r="E27" s="202" t="s">
        <v>288</v>
      </c>
      <c r="F27" s="196">
        <v>0</v>
      </c>
      <c r="G27" s="196">
        <v>0</v>
      </c>
    </row>
    <row r="28" spans="1:7" ht="23.25" x14ac:dyDescent="0.2">
      <c r="A28" s="10" t="s">
        <v>89</v>
      </c>
      <c r="B28" s="203" t="s">
        <v>289</v>
      </c>
      <c r="C28" s="204">
        <f>C7</f>
        <v>68922797</v>
      </c>
      <c r="D28" s="204">
        <f>D7</f>
        <v>87960743</v>
      </c>
      <c r="E28" s="202" t="s">
        <v>290</v>
      </c>
      <c r="F28" s="205">
        <f>SUM(F29:F30)</f>
        <v>6099631</v>
      </c>
      <c r="G28" s="205">
        <f>SUM(G29:G30)</f>
        <v>6099631</v>
      </c>
    </row>
    <row r="29" spans="1:7" x14ac:dyDescent="0.2">
      <c r="A29" s="10" t="s">
        <v>91</v>
      </c>
      <c r="B29" s="203"/>
      <c r="C29" s="206"/>
      <c r="D29" s="206"/>
      <c r="E29" s="14" t="s">
        <v>344</v>
      </c>
      <c r="F29" s="197">
        <v>6099631</v>
      </c>
      <c r="G29" s="197">
        <v>6099631</v>
      </c>
    </row>
    <row r="30" spans="1:7" ht="13.5" customHeight="1" x14ac:dyDescent="0.2">
      <c r="A30" s="10" t="s">
        <v>93</v>
      </c>
      <c r="B30" s="29" t="s">
        <v>291</v>
      </c>
      <c r="C30" s="33">
        <f>SUM(C31:C32)</f>
        <v>19964954</v>
      </c>
      <c r="D30" s="33"/>
      <c r="E30" s="14" t="s">
        <v>292</v>
      </c>
      <c r="F30" s="197">
        <v>0</v>
      </c>
      <c r="G30" s="197">
        <v>0</v>
      </c>
    </row>
    <row r="31" spans="1:7" x14ac:dyDescent="0.2">
      <c r="A31" s="10" t="s">
        <v>143</v>
      </c>
      <c r="B31" s="14" t="s">
        <v>293</v>
      </c>
      <c r="C31" s="38">
        <v>7924954</v>
      </c>
      <c r="D31" s="38"/>
      <c r="E31" s="26" t="s">
        <v>294</v>
      </c>
      <c r="F31" s="207">
        <f>F32</f>
        <v>0</v>
      </c>
      <c r="G31" s="207">
        <v>0</v>
      </c>
    </row>
    <row r="32" spans="1:7" x14ac:dyDescent="0.2">
      <c r="A32" s="10" t="s">
        <v>295</v>
      </c>
      <c r="B32" s="14" t="s">
        <v>296</v>
      </c>
      <c r="C32" s="38">
        <v>12040000</v>
      </c>
      <c r="D32" s="38"/>
      <c r="E32" s="14" t="s">
        <v>297</v>
      </c>
      <c r="F32" s="197">
        <v>0</v>
      </c>
      <c r="G32" s="197">
        <v>0</v>
      </c>
    </row>
    <row r="33" spans="1:7" ht="12.75" customHeight="1" x14ac:dyDescent="0.2">
      <c r="A33" s="10" t="s">
        <v>145</v>
      </c>
      <c r="B33" s="14"/>
      <c r="C33" s="14"/>
      <c r="D33" s="14"/>
      <c r="E33" s="29" t="s">
        <v>298</v>
      </c>
      <c r="F33" s="208">
        <f>SUM(F34:F36)</f>
        <v>1720350</v>
      </c>
      <c r="G33" s="208">
        <f>SUM(G34:G36)</f>
        <v>1720350</v>
      </c>
    </row>
    <row r="34" spans="1:7" ht="12.75" customHeight="1" x14ac:dyDescent="0.2">
      <c r="A34" s="10" t="s">
        <v>147</v>
      </c>
      <c r="B34" s="14"/>
      <c r="C34" s="14"/>
      <c r="D34" s="14"/>
      <c r="E34" s="14" t="s">
        <v>299</v>
      </c>
      <c r="F34" s="209">
        <v>0</v>
      </c>
      <c r="G34" s="209">
        <v>0</v>
      </c>
    </row>
    <row r="35" spans="1:7" x14ac:dyDescent="0.2">
      <c r="A35" s="10" t="s">
        <v>148</v>
      </c>
      <c r="B35" s="29" t="s">
        <v>300</v>
      </c>
      <c r="C35" s="33">
        <f>C36+C39</f>
        <v>18244604</v>
      </c>
      <c r="D35" s="33">
        <f>D36+D39</f>
        <v>16382313</v>
      </c>
      <c r="E35" s="14" t="s">
        <v>301</v>
      </c>
      <c r="F35" s="197">
        <v>1720350</v>
      </c>
      <c r="G35" s="197">
        <v>1720350</v>
      </c>
    </row>
    <row r="36" spans="1:7" x14ac:dyDescent="0.2">
      <c r="A36" s="10" t="s">
        <v>150</v>
      </c>
      <c r="B36" s="26" t="s">
        <v>302</v>
      </c>
      <c r="C36" s="31">
        <v>18244604</v>
      </c>
      <c r="D36" s="31">
        <v>16382313</v>
      </c>
      <c r="E36" s="14" t="s">
        <v>303</v>
      </c>
      <c r="F36" s="197">
        <v>0</v>
      </c>
      <c r="G36" s="197">
        <v>0</v>
      </c>
    </row>
    <row r="37" spans="1:7" x14ac:dyDescent="0.2">
      <c r="A37" s="10" t="s">
        <v>152</v>
      </c>
      <c r="B37" s="36" t="s">
        <v>304</v>
      </c>
      <c r="C37" s="38">
        <v>7924954</v>
      </c>
      <c r="D37" s="38">
        <v>6294477</v>
      </c>
      <c r="E37" s="210" t="s">
        <v>305</v>
      </c>
      <c r="F37" s="208">
        <f>F8+F27+F33</f>
        <v>82788120</v>
      </c>
      <c r="G37" s="208">
        <f>G8+G27+G33</f>
        <v>98243425</v>
      </c>
    </row>
    <row r="38" spans="1:7" x14ac:dyDescent="0.2">
      <c r="A38" s="10" t="s">
        <v>154</v>
      </c>
      <c r="B38" s="36" t="s">
        <v>306</v>
      </c>
      <c r="C38" s="38">
        <v>12040000</v>
      </c>
      <c r="D38" s="38">
        <v>10087836</v>
      </c>
      <c r="E38" s="210"/>
      <c r="F38" s="195"/>
      <c r="G38" s="195"/>
    </row>
    <row r="39" spans="1:7" x14ac:dyDescent="0.2">
      <c r="A39" s="10" t="s">
        <v>156</v>
      </c>
      <c r="B39" s="26" t="s">
        <v>307</v>
      </c>
      <c r="C39" s="31">
        <f>SUM(C40:C41)</f>
        <v>0</v>
      </c>
      <c r="D39" s="31"/>
      <c r="E39" s="14"/>
      <c r="F39" s="211"/>
      <c r="G39" s="211"/>
    </row>
    <row r="40" spans="1:7" ht="11.85" customHeight="1" x14ac:dyDescent="0.2">
      <c r="A40" s="10" t="s">
        <v>158</v>
      </c>
      <c r="B40" s="36" t="s">
        <v>308</v>
      </c>
      <c r="C40" s="31">
        <v>0</v>
      </c>
      <c r="D40" s="31"/>
      <c r="E40" s="14"/>
      <c r="F40" s="211"/>
      <c r="G40" s="211"/>
    </row>
    <row r="41" spans="1:7" ht="11.1" customHeight="1" x14ac:dyDescent="0.2">
      <c r="A41" s="10" t="s">
        <v>160</v>
      </c>
      <c r="B41" s="36" t="s">
        <v>309</v>
      </c>
      <c r="C41" s="31">
        <v>0</v>
      </c>
      <c r="D41" s="31"/>
      <c r="E41" s="14"/>
      <c r="F41" s="211"/>
      <c r="G41" s="211"/>
    </row>
    <row r="42" spans="1:7" ht="12.75" customHeight="1" x14ac:dyDescent="0.2">
      <c r="A42" s="10" t="s">
        <v>162</v>
      </c>
      <c r="B42" s="29" t="s">
        <v>310</v>
      </c>
      <c r="C42" s="33">
        <f>SUM(C43:C44)</f>
        <v>88887751</v>
      </c>
      <c r="D42" s="33">
        <f>SUM(D43:D44)</f>
        <v>104343056</v>
      </c>
      <c r="E42" s="29" t="s">
        <v>311</v>
      </c>
      <c r="F42" s="196">
        <f>SUM(F43:F44)</f>
        <v>88887751</v>
      </c>
      <c r="G42" s="196">
        <f>SUM(G43:G44)</f>
        <v>104343056</v>
      </c>
    </row>
    <row r="43" spans="1:7" ht="12.75" customHeight="1" x14ac:dyDescent="0.2">
      <c r="A43" s="10" t="s">
        <v>163</v>
      </c>
      <c r="B43" s="36" t="s">
        <v>312</v>
      </c>
      <c r="C43" s="38">
        <f>C9+C37</f>
        <v>76347751</v>
      </c>
      <c r="D43" s="38">
        <f>D9+D37</f>
        <v>89755220</v>
      </c>
      <c r="E43" s="14" t="s">
        <v>313</v>
      </c>
      <c r="F43" s="197">
        <f>F9+F28+F34+F35</f>
        <v>76347751</v>
      </c>
      <c r="G43" s="197">
        <f>G9+G28+G34+G35</f>
        <v>89755220</v>
      </c>
    </row>
    <row r="44" spans="1:7" ht="12.75" customHeight="1" thickBot="1" x14ac:dyDescent="0.25">
      <c r="A44" s="16" t="s">
        <v>166</v>
      </c>
      <c r="B44" s="212" t="s">
        <v>314</v>
      </c>
      <c r="C44" s="213">
        <f>C39+C38+C22</f>
        <v>12540000</v>
      </c>
      <c r="D44" s="213">
        <f>D39+D38+D22</f>
        <v>14587836</v>
      </c>
      <c r="E44" s="214" t="s">
        <v>315</v>
      </c>
      <c r="F44" s="215">
        <f>F20+F36</f>
        <v>12540000</v>
      </c>
      <c r="G44" s="215">
        <f>G20+G36</f>
        <v>14587836</v>
      </c>
    </row>
  </sheetData>
  <mergeCells count="5">
    <mergeCell ref="B1:F1"/>
    <mergeCell ref="B3:F3"/>
    <mergeCell ref="A5:A6"/>
    <mergeCell ref="B6:C6"/>
    <mergeCell ref="E6:F6"/>
  </mergeCells>
  <printOptions horizontalCentered="1"/>
  <pageMargins left="0.43307086614173229" right="0.39370078740157483" top="0.15748031496062992" bottom="0.15748031496062992" header="0.51181102362204722" footer="0.51181102362204722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21"/>
  <sheetViews>
    <sheetView zoomScaleNormal="100" zoomScalePageLayoutView="60" workbookViewId="0">
      <selection activeCell="C10" sqref="C10"/>
    </sheetView>
  </sheetViews>
  <sheetFormatPr defaultRowHeight="12.75" x14ac:dyDescent="0.2"/>
  <cols>
    <col min="1" max="1" width="5.28515625" style="3"/>
    <col min="2" max="2" width="45" style="3"/>
    <col min="3" max="3" width="30.7109375" style="3"/>
    <col min="4" max="4" width="11.7109375" style="3"/>
    <col min="5" max="5" width="0" style="3" hidden="1"/>
    <col min="6" max="6" width="18.140625" style="3"/>
    <col min="7" max="7" width="10.85546875" style="3"/>
    <col min="8" max="8" width="9.7109375" style="3"/>
    <col min="9" max="9" width="13.140625" style="3"/>
    <col min="10" max="10" width="9.7109375" style="3"/>
    <col min="11" max="11" width="12.5703125" style="3"/>
    <col min="12" max="12" width="12.42578125" style="3"/>
    <col min="13" max="13" width="13.42578125" style="3"/>
    <col min="14" max="14" width="13.140625" style="3"/>
    <col min="15" max="15" width="12.85546875" style="3"/>
    <col min="16" max="16" width="15" style="3"/>
    <col min="17" max="1025" width="9.5703125" style="3"/>
  </cols>
  <sheetData>
    <row r="1" spans="2:16" x14ac:dyDescent="0.2">
      <c r="B1" s="345" t="s">
        <v>347</v>
      </c>
      <c r="C1" s="345" t="s">
        <v>316</v>
      </c>
      <c r="D1" s="345"/>
      <c r="E1" s="345"/>
      <c r="F1" s="2"/>
      <c r="M1" s="66"/>
      <c r="N1" s="66"/>
      <c r="O1" s="66"/>
      <c r="P1" s="66"/>
    </row>
    <row r="3" spans="2:16" x14ac:dyDescent="0.2">
      <c r="B3" s="216" t="s">
        <v>317</v>
      </c>
      <c r="C3" s="216"/>
      <c r="M3" s="217"/>
      <c r="N3" s="217"/>
      <c r="O3" s="217"/>
      <c r="P3" s="217"/>
    </row>
    <row r="5" spans="2:16" x14ac:dyDescent="0.2">
      <c r="P5" s="218"/>
    </row>
    <row r="6" spans="2:16" s="53" customFormat="1" x14ac:dyDescent="0.2">
      <c r="B6" s="219" t="s">
        <v>10</v>
      </c>
      <c r="M6" s="217"/>
      <c r="N6" s="217"/>
      <c r="O6" s="217"/>
      <c r="P6" s="217"/>
    </row>
    <row r="7" spans="2:16" ht="22.5" customHeight="1" x14ac:dyDescent="0.2">
      <c r="B7" s="220" t="s">
        <v>318</v>
      </c>
      <c r="C7" s="240" t="s">
        <v>323</v>
      </c>
      <c r="M7" s="222"/>
      <c r="N7" s="222"/>
      <c r="O7" s="222"/>
      <c r="P7" s="376"/>
    </row>
    <row r="8" spans="2:16" ht="22.5" customHeight="1" x14ac:dyDescent="0.2">
      <c r="B8" s="220" t="s">
        <v>319</v>
      </c>
      <c r="C8" s="240" t="s">
        <v>348</v>
      </c>
      <c r="M8" s="222"/>
      <c r="N8" s="222"/>
      <c r="O8" s="222"/>
      <c r="P8" s="376"/>
    </row>
    <row r="9" spans="2:16" ht="18.600000000000001" customHeight="1" x14ac:dyDescent="0.2">
      <c r="B9" s="220" t="s">
        <v>320</v>
      </c>
      <c r="C9" s="221" t="s">
        <v>321</v>
      </c>
      <c r="M9" s="49"/>
      <c r="N9" s="49"/>
      <c r="O9" s="49"/>
      <c r="P9" s="376"/>
    </row>
    <row r="10" spans="2:16" ht="18.600000000000001" customHeight="1" x14ac:dyDescent="0.2">
      <c r="B10" s="224" t="s">
        <v>45</v>
      </c>
      <c r="C10" s="225" t="s">
        <v>349</v>
      </c>
      <c r="M10" s="49"/>
      <c r="N10" s="49"/>
      <c r="O10" s="49"/>
      <c r="P10" s="376"/>
    </row>
    <row r="11" spans="2:16" s="226" customFormat="1" ht="20.100000000000001" customHeight="1" x14ac:dyDescent="0.2">
      <c r="C11" s="227"/>
      <c r="M11" s="223"/>
      <c r="N11" s="223"/>
      <c r="O11" s="223"/>
      <c r="P11" s="376"/>
    </row>
    <row r="12" spans="2:16" x14ac:dyDescent="0.2">
      <c r="B12" s="228" t="s">
        <v>11</v>
      </c>
      <c r="C12" s="227"/>
      <c r="M12" s="49"/>
      <c r="N12" s="49"/>
      <c r="O12" s="49"/>
      <c r="P12" s="229"/>
    </row>
    <row r="13" spans="2:16" x14ac:dyDescent="0.2">
      <c r="B13" s="220" t="s">
        <v>322</v>
      </c>
      <c r="C13" s="221" t="s">
        <v>323</v>
      </c>
      <c r="M13" s="229"/>
      <c r="N13" s="229"/>
      <c r="O13" s="229"/>
      <c r="P13" s="229"/>
    </row>
    <row r="14" spans="2:16" x14ac:dyDescent="0.2">
      <c r="B14" s="220" t="s">
        <v>324</v>
      </c>
      <c r="C14" s="221" t="s">
        <v>325</v>
      </c>
      <c r="M14" s="229"/>
      <c r="N14" s="229"/>
      <c r="O14" s="229"/>
      <c r="P14" s="229"/>
    </row>
    <row r="15" spans="2:16" x14ac:dyDescent="0.2">
      <c r="B15" s="230" t="s">
        <v>45</v>
      </c>
      <c r="C15" s="225" t="s">
        <v>326</v>
      </c>
    </row>
    <row r="17" spans="2:3" x14ac:dyDescent="0.2">
      <c r="B17" s="231" t="s">
        <v>12</v>
      </c>
    </row>
    <row r="18" spans="2:3" x14ac:dyDescent="0.2">
      <c r="B18" s="220" t="s">
        <v>327</v>
      </c>
      <c r="C18" s="232" t="s">
        <v>321</v>
      </c>
    </row>
    <row r="19" spans="2:3" x14ac:dyDescent="0.2">
      <c r="B19" s="220" t="s">
        <v>328</v>
      </c>
      <c r="C19" s="232" t="s">
        <v>321</v>
      </c>
    </row>
    <row r="20" spans="2:3" x14ac:dyDescent="0.2">
      <c r="B20" s="220" t="s">
        <v>329</v>
      </c>
      <c r="C20" s="232" t="s">
        <v>330</v>
      </c>
    </row>
    <row r="21" spans="2:3" x14ac:dyDescent="0.2">
      <c r="B21" s="224" t="s">
        <v>45</v>
      </c>
      <c r="C21" s="233" t="s">
        <v>331</v>
      </c>
    </row>
  </sheetData>
  <mergeCells count="2">
    <mergeCell ref="B1:E1"/>
    <mergeCell ref="P7:P11"/>
  </mergeCells>
  <pageMargins left="0.70833333333333304" right="0.70833333333333304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6</vt:i4>
      </vt:variant>
    </vt:vector>
  </HeadingPairs>
  <TitlesOfParts>
    <vt:vector size="17" baseType="lpstr">
      <vt:lpstr>Címrend</vt:lpstr>
      <vt:lpstr>Bevétel 2018</vt:lpstr>
      <vt:lpstr>Kiadás 2018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10. melléklet cofog</vt:lpstr>
      <vt:lpstr>Munka2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user2</cp:lastModifiedBy>
  <cp:revision>0</cp:revision>
  <cp:lastPrinted>2018-08-15T14:26:19Z</cp:lastPrinted>
  <dcterms:created xsi:type="dcterms:W3CDTF">2018-02-12T09:58:34Z</dcterms:created>
  <dcterms:modified xsi:type="dcterms:W3CDTF">2018-08-15T14:38:24Z</dcterms:modified>
</cp:coreProperties>
</file>