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12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1. sz. mell" sheetId="7" r:id="rId7"/>
    <sheet name="4.2. sz. mell" sheetId="8" r:id="rId8"/>
    <sheet name="4.3. sz. mell" sheetId="9" r:id="rId9"/>
    <sheet name="5.1. sz. mell" sheetId="10" r:id="rId10"/>
    <sheet name="5.2. sz. mell" sheetId="11" r:id="rId11"/>
    <sheet name="6.1. sz. mell." sheetId="12" r:id="rId12"/>
    <sheet name="6.1.1. sz. mell." sheetId="13" r:id="rId13"/>
    <sheet name="7.1. sz. mell." sheetId="14" r:id="rId14"/>
    <sheet name="7.1.1. sz. mell." sheetId="15" r:id="rId15"/>
    <sheet name="1.tájékoztató" sheetId="16" r:id="rId16"/>
    <sheet name="6. tájékoztató tábla" sheetId="17" r:id="rId17"/>
    <sheet name="7.1. tájékoztató tábla" sheetId="18" r:id="rId18"/>
    <sheet name="7.2. tájékoztató tábla" sheetId="19" r:id="rId19"/>
    <sheet name="9. tájékoztató tábla" sheetId="20" r:id="rId20"/>
  </sheets>
  <definedNames>
    <definedName name="_xlnm.Print_Titles" localSheetId="6">'4.1. sz. mell'!$1:$6</definedName>
    <definedName name="_xlnm.Print_Titles" localSheetId="7">'4.2. sz. mell'!$1:$6</definedName>
    <definedName name="_xlnm.Print_Titles" localSheetId="8">'4.3. sz. mell'!$1:$6</definedName>
    <definedName name="_xlnm.Print_Titles" localSheetId="9">'5.1. sz. mell'!$1:$6</definedName>
    <definedName name="_xlnm.Print_Titles" localSheetId="10">'5.2. sz. mell'!$1:$6</definedName>
    <definedName name="_xlnm.Print_Titles" localSheetId="11">'6.1. sz. mell.'!$1:$6</definedName>
    <definedName name="_xlnm.Print_Titles" localSheetId="12">'6.1.1. sz. mell.'!$1:$6</definedName>
    <definedName name="_xlnm.Print_Titles" localSheetId="13">'7.1. sz. mell.'!$1:$6</definedName>
    <definedName name="_xlnm.Print_Titles" localSheetId="17">'7.1. tájékoztató tábla'!$2:$6</definedName>
    <definedName name="_xlnm.Print_Titles" localSheetId="14">'7.1.1.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15">'1.tájékoztató'!$A$1:$E$145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<sst xmlns="http://schemas.openxmlformats.org/spreadsheetml/2006/main" count="3187" uniqueCount="613">
  <si>
    <t>Beruházási (felhalmozási) kiadások előirányzata beruházásonként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</si>
  <si>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</si>
  <si>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</si>
  <si>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</si>
  <si>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</si>
  <si>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</si>
  <si>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</si>
  <si>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</si>
  <si>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</si>
  <si>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</si>
  <si>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</si>
  <si>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</si>
  <si>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</si>
  <si>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</si>
  <si>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</si>
  <si>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</si>
  <si>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</si>
  <si>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</si>
  <si>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</si>
  <si>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</si>
  <si>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</si>
  <si>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</si>
  <si>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</si>
  <si>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</si>
  <si>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</si>
  <si>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</si>
  <si>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</si>
  <si>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</si>
  <si>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</si>
  <si>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</si>
  <si>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</si>
  <si>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</si>
  <si>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</si>
  <si>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</si>
  <si>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</si>
  <si>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</si>
  <si>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</si>
  <si>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</si>
  <si>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</si>
  <si>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</si>
  <si>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</si>
  <si>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</si>
  <si>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</si>
  <si>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</si>
  <si>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</si>
  <si>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</si>
  <si>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</si>
  <si>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</si>
  <si>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</si>
  <si>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</si>
  <si>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</si>
  <si>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</si>
  <si>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</si>
  <si>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</si>
  <si>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</si>
  <si>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</si>
  <si>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</si>
  <si>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</si>
  <si>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</si>
  <si>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</si>
  <si>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</si>
  <si>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</si>
  <si>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</si>
  <si>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</si>
  <si>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</si>
  <si>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</si>
  <si>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</si>
  <si>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</si>
  <si>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</si>
  <si>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</si>
  <si>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</si>
  <si>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</si>
  <si>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</si>
  <si>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</si>
  <si>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</si>
  <si>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</si>
  <si>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</si>
  <si>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</si>
  <si>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</si>
  <si>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</si>
  <si>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</si>
  <si>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</si>
  <si>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</si>
  <si>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</si>
  <si>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</si>
  <si>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</si>
  <si>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</si>
  <si>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</si>
  <si>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</si>
  <si>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</si>
  <si>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</si>
  <si>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</si>
  <si>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</si>
  <si>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</si>
  <si>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</si>
  <si>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</si>
  <si>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</si>
  <si>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</si>
  <si>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</si>
  <si>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</si>
  <si>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</si>
  <si>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</si>
  <si>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</si>
  <si>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</si>
  <si>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</si>
  <si>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</si>
  <si>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</si>
  <si>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</si>
  <si>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</si>
  <si>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</si>
  <si>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</si>
  <si>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</si>
  <si>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</si>
  <si>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</si>
  <si>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</si>
  <si>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</si>
  <si>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</si>
  <si>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</si>
  <si>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</si>
  <si>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</si>
  <si>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</si>
  <si>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</si>
  <si>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</si>
  <si>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</si>
  <si>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</si>
  <si>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</si>
  <si>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</si>
  <si>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</si>
  <si>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</si>
  <si>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</si>
  <si>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</si>
  <si>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</si>
  <si>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</si>
  <si>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</si>
  <si>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</si>
  <si>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</si>
  <si>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</si>
  <si>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</si>
  <si>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</si>
  <si>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</si>
  <si>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</si>
  <si>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</si>
  <si>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</si>
  <si>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</si>
  <si>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</si>
  <si>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</si>
  <si>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</si>
  <si>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</si>
  <si>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</si>
  <si>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</si>
  <si>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</si>
  <si>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</si>
  <si>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</si>
  <si>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</si>
  <si>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</si>
  <si>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</si>
  <si>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</si>
  <si>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</si>
  <si>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</si>
  <si>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</si>
  <si>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</si>
  <si>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</si>
  <si>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</si>
  <si>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</si>
  <si>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</si>
  <si>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</si>
  <si>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</si>
  <si>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</si>
  <si>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</si>
  <si>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</si>
  <si>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</si>
  <si>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</si>
  <si>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</si>
  <si>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</si>
  <si>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</si>
  <si>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</si>
  <si>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</si>
  <si>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</si>
  <si>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</si>
  <si>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</si>
  <si>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</si>
  <si>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</si>
  <si>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</si>
  <si>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</si>
  <si>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</si>
  <si>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</si>
  <si>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</si>
  <si>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</si>
  <si>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</si>
  <si>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</si>
  <si>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</si>
  <si>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</si>
  <si>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</si>
  <si>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</si>
  <si>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</si>
  <si>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</si>
  <si>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</si>
  <si>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</si>
  <si>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</si>
  <si>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</si>
  <si>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</si>
  <si>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</si>
  <si>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</si>
  <si>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</si>
  <si>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</si>
  <si>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</si>
  <si>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</si>
  <si>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</si>
  <si>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</si>
  <si>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</si>
  <si>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</si>
  <si>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</si>
  <si>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</si>
  <si>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</si>
  <si>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</si>
  <si>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</si>
  <si>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</si>
  <si>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</si>
  <si>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</si>
  <si>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</si>
  <si>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</si>
  <si>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</si>
  <si>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</si>
  <si>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</si>
  <si>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</si>
  <si>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</si>
  <si>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</si>
  <si>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</si>
  <si>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</si>
  <si>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</si>
  <si>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</si>
  <si>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</si>
  <si>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</si>
  <si>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</si>
  <si>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</si>
  <si>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</si>
  <si>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</si>
  <si>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</si>
  <si>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</si>
  <si>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</si>
  <si>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</si>
  <si>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</si>
  <si>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</si>
  <si>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</si>
  <si>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</si>
  <si>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</si>
  <si>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</si>
  <si>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</si>
  <si>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</si>
  <si>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</si>
  <si>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</si>
  <si>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</si>
  <si>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</si>
  <si>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</si>
  <si>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</si>
  <si>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</si>
  <si>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</si>
  <si>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</si>
  <si>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</si>
  <si>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</si>
  <si>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</si>
  <si>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</si>
  <si>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</si>
  <si>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</si>
  <si>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</si>
  <si>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</si>
  <si>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</si>
  <si>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</si>
  <si>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</si>
  <si>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</si>
  <si>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</si>
  <si>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</si>
  <si>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</si>
  <si>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</si>
  <si>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</si>
  <si>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</si>
  <si>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</si>
  <si>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</si>
  <si>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</si>
  <si>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</si>
  <si>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</si>
  <si>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</si>
  <si>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</si>
  <si>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</si>
  <si>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</si>
  <si>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</si>
  <si>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</si>
  <si>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</si>
  <si>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</si>
  <si>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</si>
  <si>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</si>
  <si>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</si>
  <si>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</si>
  <si>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</si>
  <si>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</si>
  <si>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</si>
  <si>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</si>
  <si>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</si>
  <si>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</si>
  <si>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</si>
  <si>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</si>
  <si>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</si>
  <si>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</si>
  <si>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</si>
  <si>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</si>
  <si>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</si>
  <si>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</si>
  <si>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</si>
  <si>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</si>
  <si>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</si>
  <si>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</si>
  <si>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</si>
  <si>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</si>
  <si>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</si>
  <si>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</si>
  <si>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</si>
  <si>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</si>
  <si>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</si>
  <si>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</si>
  <si>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</si>
  <si>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</si>
  <si>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</si>
  <si>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</si>
  <si>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</si>
  <si>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</si>
  <si>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</si>
  <si>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</si>
  <si>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</si>
  <si>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</si>
  <si>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</si>
  <si>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</si>
  <si>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</si>
  <si>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</si>
  <si>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</si>
  <si>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</si>
  <si>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</si>
  <si>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</si>
  <si>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</si>
  <si>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</si>
  <si>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</si>
  <si>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</si>
  <si>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</si>
  <si>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</si>
  <si>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</si>
  <si>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</si>
  <si>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</si>
  <si>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</si>
  <si>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</si>
  <si>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</si>
  <si>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</si>
  <si>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</si>
  <si>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</si>
  <si>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</si>
  <si>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</si>
  <si>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</si>
  <si>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</si>
  <si>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</si>
  <si>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</si>
  <si>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</si>
  <si>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</si>
  <si>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</si>
  <si>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</si>
  <si>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</si>
  <si>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</si>
  <si>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</si>
  <si>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</si>
  <si>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</si>
  <si>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</si>
  <si>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</si>
  <si>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</si>
  <si>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</si>
  <si>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</si>
  <si>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</si>
  <si>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</si>
  <si>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</si>
  <si>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</si>
  <si>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</si>
  <si>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</si>
  <si>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</si>
  <si>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</si>
  <si>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</si>
  <si>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</si>
  <si>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</si>
  <si>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</si>
  <si>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</si>
  <si>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</si>
  <si>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</si>
  <si>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</si>
  <si>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</si>
  <si>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</si>
  <si>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</si>
  <si>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</si>
  <si>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</si>
  <si>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</si>
  <si>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</si>
  <si>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</si>
  <si>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</si>
  <si>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</si>
  <si>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</si>
  <si>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</si>
  <si>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</si>
  <si>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</si>
  <si>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</si>
  <si>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</si>
  <si>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</si>
  <si>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</si>
  <si>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</si>
  <si>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</si>
  <si>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</si>
  <si>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</si>
  <si>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</si>
  <si>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</si>
  <si>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</si>
  <si>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</si>
  <si>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</si>
  <si>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</si>
  <si>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</si>
  <si>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</si>
  <si>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</si>
  <si>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</si>
  <si>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</si>
  <si>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</si>
  <si>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</si>
  <si>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</si>
  <si>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</si>
  <si>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</si>
  <si>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</si>
  <si>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</si>
  <si>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</si>
  <si>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</si>
  <si>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</si>
  <si>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</si>
  <si>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</si>
  <si>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</si>
  <si>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</si>
  <si>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</si>
  <si>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</si>
  <si>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</si>
  <si>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</si>
  <si>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</si>
  <si>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</si>
  <si>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</si>
  <si>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</si>
  <si>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</si>
  <si>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</si>
  <si>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</si>
  <si>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</si>
  <si>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</si>
  <si>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</si>
  <si>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</si>
  <si>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</si>
  <si>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</si>
  <si>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</si>
  <si>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</si>
  <si>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</si>
  <si>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</si>
  <si>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</si>
  <si>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</si>
  <si>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</si>
  <si>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</si>
  <si>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</si>
  <si>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</si>
  <si>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</si>
  <si>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</si>
  <si>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</si>
  <si>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</si>
  <si>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</si>
  <si>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</si>
  <si>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</si>
  <si>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</si>
  <si>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</si>
  <si>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</si>
  <si>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</si>
  <si>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</si>
  <si>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</si>
  <si>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</si>
  <si>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</si>
  <si>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</si>
  <si>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</si>
  <si>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</si>
  <si>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</si>
  <si>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</si>
  <si>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</si>
  <si>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</si>
  <si>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</si>
  <si>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</si>
  <si>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</si>
  <si>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</si>
  <si>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</si>
  <si>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</si>
  <si>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</si>
  <si>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</si>
  <si>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</si>
  <si>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</si>
  <si>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</si>
  <si>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</si>
  <si>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</si>
  <si>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</si>
  <si>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</si>
  <si>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</si>
  <si>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</si>
  <si>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</si>
  <si>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</si>
  <si>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</si>
  <si>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</si>
  <si>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</si>
  <si>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</si>
  <si>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</si>
  <si>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</si>
  <si>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</si>
  <si>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</si>
  <si>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</si>
  <si>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</si>
  <si>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</si>
  <si>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</si>
  <si>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</si>
  <si>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</si>
  <si>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</si>
  <si>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</si>
  <si>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</si>
  <si>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</si>
  <si>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</si>
  <si>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</si>
  <si>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</si>
  <si>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</si>
  <si>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</si>
  <si>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</si>
  <si>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</si>
  <si>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</si>
  <si>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</si>
  <si>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</si>
  <si>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</si>
  <si>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</si>
  <si>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</si>
  <si>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</si>
  <si>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</si>
  <si>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</si>
  <si>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</si>
  <si>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</si>
  <si>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Kötelező feladatok</t>
  </si>
  <si>
    <t>Hitel-, kölcsönfelvétel államháztartáson kívülről  (10.1.+…+10.3.)</t>
  </si>
  <si>
    <t>I. Költségvetési évben esedékes kötelezettségek</t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</si>
  <si>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</si>
  <si>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</si>
  <si>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</si>
  <si>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</si>
  <si>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</si>
  <si>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</si>
  <si>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</si>
  <si>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</si>
  <si>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</si>
  <si>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</si>
  <si>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</si>
  <si>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</si>
  <si>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Összeg  (Ft )</t>
  </si>
  <si>
    <t>Bruttó  hiány:</t>
  </si>
  <si>
    <t>Bruttó  többlet:</t>
  </si>
  <si>
    <t>Államháztartáson belüli megelőlegezés visszafizetése</t>
  </si>
  <si>
    <t>Telekadó</t>
  </si>
  <si>
    <t>MEZŐZOMBORI BÓBITA ÓVODA</t>
  </si>
  <si>
    <t>Mezőzombori Bóbita Óvoda</t>
  </si>
  <si>
    <t>KAPOCS CSALÁDSEGÍTÓ ÉS GYERMEKJÓLÉTI SZOLGÁLAT</t>
  </si>
  <si>
    <t xml:space="preserve">KAPOCS CSALÁDSEGÍTŐ ÉS GYERMEKJÓLÉTI SZOLGÁLAT </t>
  </si>
  <si>
    <t>Gépjármű adó</t>
  </si>
  <si>
    <t xml:space="preserve">HEGYALJAI CSALÁDSEG. ÉS </t>
  </si>
  <si>
    <t>működési</t>
  </si>
  <si>
    <t xml:space="preserve">Borsodvíz Önkormányzati Zrt. </t>
  </si>
  <si>
    <t>Mezőzombori FC</t>
  </si>
  <si>
    <t xml:space="preserve">Mezőzombori Polgárőrség </t>
  </si>
  <si>
    <t>Apránként az Aprókért Közhasznú Alapítvány</t>
  </si>
  <si>
    <t>Nemzeti Útdíj Szolgálat</t>
  </si>
  <si>
    <t>Nyugdíjas Klub</t>
  </si>
  <si>
    <t>Gépjárműadó</t>
  </si>
  <si>
    <t>KIM-668 billenős-platós tgk.UT</t>
  </si>
  <si>
    <t>Fúrócsavarhúzó ÁP-0740-2016</t>
  </si>
  <si>
    <t>Sarokcsiszoló ÁP-0741-2016</t>
  </si>
  <si>
    <t>Kőroppantó ÁP-0522-2016</t>
  </si>
  <si>
    <t>Szerszám ÁP-0796-2016</t>
  </si>
  <si>
    <t>Körfűrész K 2016A001388</t>
  </si>
  <si>
    <t>Konyhai gépek</t>
  </si>
  <si>
    <t>Fűkasza, szerszám</t>
  </si>
  <si>
    <t>Informatikai eszközök (011130,072111,066020)</t>
  </si>
  <si>
    <t>Alkotó ház külső munkái</t>
  </si>
  <si>
    <t xml:space="preserve">Kányha </t>
  </si>
  <si>
    <t xml:space="preserve">Láncfűrész </t>
  </si>
  <si>
    <t>PLH Közvilágítás Kft.</t>
  </si>
  <si>
    <t>Eper szoftver</t>
  </si>
  <si>
    <t>Kistértékű tárgyi eszköz beszerzés (011130, 066020, 082091)</t>
  </si>
  <si>
    <t>Telenor Kft. Tárgyi eszköz</t>
  </si>
  <si>
    <t>Irodaszékek (011130)</t>
  </si>
  <si>
    <t>Mezőzombor Község Önkormányzata</t>
  </si>
  <si>
    <t>2.1. melléklet a 4/2017. (V.31.) önkormányzati rendelethez</t>
  </si>
  <si>
    <t>2.2. melléklet a 4/2017. (V.31.) önkormányzati rendelethez</t>
  </si>
  <si>
    <t>3. melléklet a 4/2017. (V.31.) önkormányzati rendelethez</t>
  </si>
  <si>
    <t>6.1.melléklet a 4/2017. (V.31.) önkormányzati rendelethez</t>
  </si>
  <si>
    <t>7.1. melléklet a 4/2017. (V.31.) önkormányzati rendelethez</t>
  </si>
  <si>
    <t>2016.évi</t>
  </si>
  <si>
    <t>forintban!</t>
  </si>
  <si>
    <t>Felhasználás 2015.XII.31-ig</t>
  </si>
  <si>
    <t>2016.évi módodított előirányzat</t>
  </si>
  <si>
    <t>2016.évi teljesítés</t>
  </si>
  <si>
    <t>Összes teljesítés2016. dec. 31-ig</t>
  </si>
  <si>
    <t>2015.évi tény</t>
  </si>
  <si>
    <t>VAGYONKIMUTATÁS a könyvviteli mérlegben értékkel szereplő eszközökről 2016.</t>
  </si>
  <si>
    <t>2016.év</t>
  </si>
  <si>
    <t>9. sz. tájékoztató tábla a 4/2017 (V.31.) önkormányzati rendelethez</t>
  </si>
  <si>
    <t>4.1.melléklet a 4/2017. (V.31.) önkormányzati rendelethez</t>
  </si>
  <si>
    <t>4.2.melléklet a 4/2017. (V.31.) önkormányzati rendelethez</t>
  </si>
  <si>
    <t>4.3. melléklet a 4/2017. (V.31.) önkormányzati rendelethez</t>
  </si>
  <si>
    <t>5.1. melléklet a 4/2017. (V.31.) önkormányzati rendelethez</t>
  </si>
  <si>
    <t>5.2.melléklet a 4/2017. (V.31.) önkormányzati rendelethez</t>
  </si>
  <si>
    <t>7.1.1.melléklet a 4/2017. (V.31.) önkormányzati rendelethez</t>
  </si>
  <si>
    <t>6.1.1.melléklet a 4/2017. (V.31.)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</si>
</sst>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__;\-#,###__"/>
    <numFmt numFmtId="166" formatCode="00"/>
    <numFmt numFmtId="167" formatCode="#,###\ _F_t;\-#,###\ _F_t"/>
    <numFmt numFmtId="168" formatCode="#,###__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45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4" borderId="7" applyNumberFormat="0" applyFont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9" borderId="0" applyNumberFormat="0" applyBorder="0" applyAlignment="0" applyProtection="0"/>
    <xf numFmtId="0" fontId="53" fillId="14" borderId="0" applyNumberFormat="0" applyBorder="0" applyAlignment="0" applyProtection="0"/>
    <xf numFmtId="0" fontId="42" fillId="15" borderId="0" applyNumberFormat="0" applyBorder="0" applyAlignment="0" applyProtection="0"/>
    <xf numFmtId="0" fontId="46" fillId="16" borderId="8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7" fillId="16" borderId="1" applyNumberFormat="0" applyAlignment="0" applyProtection="0"/>
    <xf numFmtId="9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3" fillId="18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8" xfId="58" applyNumberFormat="1" applyFont="1" applyFill="1" applyBorder="1" applyAlignment="1" applyProtection="1">
      <alignment vertical="center"/>
      <protection/>
    </xf>
    <xf numFmtId="164" fontId="21" fillId="0" borderId="18" xfId="58" applyNumberFormat="1" applyFont="1" applyFill="1" applyBorder="1" applyAlignment="1" applyProtection="1">
      <alignment/>
      <protection/>
    </xf>
    <xf numFmtId="0" fontId="7" fillId="0" borderId="19" xfId="58" applyFont="1" applyFill="1" applyBorder="1" applyAlignment="1" applyProtection="1">
      <alignment horizontal="center" vertical="center" wrapText="1"/>
      <protection/>
    </xf>
    <xf numFmtId="0" fontId="7" fillId="0" borderId="20" xfId="58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4" fillId="0" borderId="2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3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right" vertical="center" indent="1"/>
    </xf>
    <xf numFmtId="0" fontId="14" fillId="0" borderId="26" xfId="0" applyFont="1" applyFill="1" applyBorder="1" applyAlignment="1" applyProtection="1">
      <alignment horizontal="left" vertical="center" indent="1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>
      <alignment horizontal="right" vertical="center" indent="1"/>
    </xf>
    <xf numFmtId="0" fontId="14" fillId="0" borderId="10" xfId="0" applyFont="1" applyFill="1" applyBorder="1" applyAlignment="1" applyProtection="1">
      <alignment horizontal="left" vertical="center" indent="1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Fill="1" applyBorder="1" applyAlignment="1">
      <alignment horizontal="right" vertical="center" indent="1"/>
    </xf>
    <xf numFmtId="0" fontId="14" fillId="0" borderId="11" xfId="0" applyFont="1" applyFill="1" applyBorder="1" applyAlignment="1" applyProtection="1">
      <alignment horizontal="left" vertical="center" indent="1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3" fillId="0" borderId="14" xfId="0" applyNumberFormat="1" applyFont="1" applyFill="1" applyBorder="1" applyAlignment="1">
      <alignment vertical="center" wrapText="1"/>
    </xf>
    <xf numFmtId="164" fontId="13" fillId="0" borderId="15" xfId="0" applyNumberFormat="1" applyFont="1" applyFill="1" applyBorder="1" applyAlignment="1">
      <alignment vertical="center" wrapText="1"/>
    </xf>
    <xf numFmtId="0" fontId="0" fillId="0" borderId="0" xfId="59" applyFill="1" applyAlignment="1" applyProtection="1">
      <alignment vertical="center" wrapText="1"/>
      <protection/>
    </xf>
    <xf numFmtId="0" fontId="0" fillId="0" borderId="0" xfId="59" applyFill="1" applyAlignment="1" applyProtection="1">
      <alignment horizontal="center" vertical="center"/>
      <protection/>
    </xf>
    <xf numFmtId="49" fontId="13" fillId="0" borderId="39" xfId="59" applyNumberFormat="1" applyFont="1" applyFill="1" applyBorder="1" applyAlignment="1" applyProtection="1">
      <alignment horizontal="center" vertical="center" wrapText="1"/>
      <protection/>
    </xf>
    <xf numFmtId="49" fontId="13" fillId="0" borderId="19" xfId="59" applyNumberFormat="1" applyFont="1" applyFill="1" applyBorder="1" applyAlignment="1" applyProtection="1">
      <alignment horizontal="center" vertical="center"/>
      <protection/>
    </xf>
    <xf numFmtId="49" fontId="13" fillId="0" borderId="20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6" fontId="14" fillId="0" borderId="27" xfId="59" applyNumberFormat="1" applyFont="1" applyFill="1" applyBorder="1" applyAlignment="1" applyProtection="1">
      <alignment horizontal="center" vertical="center"/>
      <protection/>
    </xf>
    <xf numFmtId="167" fontId="14" fillId="0" borderId="40" xfId="59" applyNumberFormat="1" applyFont="1" applyFill="1" applyBorder="1" applyAlignment="1" applyProtection="1">
      <alignment vertical="center"/>
      <protection locked="0"/>
    </xf>
    <xf numFmtId="166" fontId="14" fillId="0" borderId="10" xfId="59" applyNumberFormat="1" applyFont="1" applyFill="1" applyBorder="1" applyAlignment="1" applyProtection="1">
      <alignment horizontal="center" vertical="center"/>
      <protection/>
    </xf>
    <xf numFmtId="167" fontId="14" fillId="0" borderId="23" xfId="59" applyNumberFormat="1" applyFont="1" applyFill="1" applyBorder="1" applyAlignment="1" applyProtection="1">
      <alignment vertical="center"/>
      <protection locked="0"/>
    </xf>
    <xf numFmtId="167" fontId="13" fillId="0" borderId="23" xfId="59" applyNumberFormat="1" applyFont="1" applyFill="1" applyBorder="1" applyAlignment="1" applyProtection="1">
      <alignment vertical="center"/>
      <protection/>
    </xf>
    <xf numFmtId="0" fontId="13" fillId="0" borderId="39" xfId="59" applyFont="1" applyFill="1" applyBorder="1" applyAlignment="1" applyProtection="1">
      <alignment horizontal="left" vertical="center" wrapText="1"/>
      <protection/>
    </xf>
    <xf numFmtId="166" fontId="14" fillId="0" borderId="19" xfId="59" applyNumberFormat="1" applyFont="1" applyFill="1" applyBorder="1" applyAlignment="1" applyProtection="1">
      <alignment horizontal="center" vertical="center"/>
      <protection/>
    </xf>
    <xf numFmtId="167" fontId="13" fillId="0" borderId="20" xfId="59" applyNumberFormat="1" applyFont="1" applyFill="1" applyBorder="1" applyAlignment="1" applyProtection="1">
      <alignment vertical="center"/>
      <protection/>
    </xf>
    <xf numFmtId="0" fontId="12" fillId="0" borderId="0" xfId="59" applyFont="1" applyFill="1" applyAlignment="1" applyProtection="1">
      <alignment horizontal="center" vertical="center"/>
      <protection/>
    </xf>
    <xf numFmtId="0" fontId="31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68" fontId="7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indent="5"/>
    </xf>
    <xf numFmtId="168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68" fontId="12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left" vertical="center" wrapText="1" indent="1"/>
      <protection locked="0"/>
    </xf>
    <xf numFmtId="168" fontId="7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9" xfId="0" applyFill="1" applyBorder="1" applyAlignment="1">
      <alignment horizontal="center" vertical="center"/>
    </xf>
    <xf numFmtId="0" fontId="32" fillId="0" borderId="19" xfId="0" applyFont="1" applyFill="1" applyBorder="1" applyAlignment="1">
      <alignment horizontal="left" vertical="center" indent="5"/>
    </xf>
    <xf numFmtId="168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 indent="1"/>
      <protection/>
    </xf>
    <xf numFmtId="164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4" xfId="0" applyFont="1" applyBorder="1" applyAlignment="1" applyProtection="1">
      <alignment vertical="center" wrapText="1"/>
      <protection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vertical="center" wrapText="1"/>
      <protection/>
    </xf>
    <xf numFmtId="0" fontId="19" fillId="0" borderId="44" xfId="0" applyFont="1" applyBorder="1" applyAlignment="1" applyProtection="1">
      <alignment vertical="center" wrapText="1"/>
      <protection/>
    </xf>
    <xf numFmtId="164" fontId="17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7" xfId="58" applyFont="1" applyFill="1" applyBorder="1" applyAlignment="1" applyProtection="1">
      <alignment horizontal="left" vertical="center" wrapText="1" inden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6" xfId="58" applyFont="1" applyFill="1" applyBorder="1" applyAlignment="1" applyProtection="1">
      <alignment horizontal="left" vertical="center" wrapText="1" indent="1"/>
      <protection/>
    </xf>
    <xf numFmtId="0" fontId="14" fillId="0" borderId="47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49" fontId="14" fillId="0" borderId="4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4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5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16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32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vertical="center" wrapText="1"/>
      <protection/>
    </xf>
    <xf numFmtId="0" fontId="13" fillId="0" borderId="33" xfId="58" applyFont="1" applyFill="1" applyBorder="1" applyAlignment="1" applyProtection="1">
      <alignment vertical="center" wrapText="1"/>
      <protection/>
    </xf>
    <xf numFmtId="0" fontId="13" fillId="0" borderId="16" xfId="58" applyFont="1" applyFill="1" applyBorder="1" applyAlignment="1" applyProtection="1">
      <alignment horizontal="center" vertical="center" wrapText="1"/>
      <protection/>
    </xf>
    <xf numFmtId="0" fontId="13" fillId="0" borderId="14" xfId="58" applyFont="1" applyFill="1" applyBorder="1" applyAlignment="1" applyProtection="1">
      <alignment horizontal="center" vertical="center" wrapText="1"/>
      <protection/>
    </xf>
    <xf numFmtId="0" fontId="13" fillId="0" borderId="15" xfId="58" applyFont="1" applyFill="1" applyBorder="1" applyAlignment="1" applyProtection="1">
      <alignment horizontal="center" vertical="center" wrapTex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5" fillId="0" borderId="18" xfId="0" applyFont="1" applyFill="1" applyBorder="1" applyAlignment="1" applyProtection="1">
      <alignment horizontal="right"/>
      <protection/>
    </xf>
    <xf numFmtId="164" fontId="21" fillId="0" borderId="18" xfId="58" applyNumberFormat="1" applyFont="1" applyFill="1" applyBorder="1" applyAlignment="1" applyProtection="1">
      <alignment horizontal="left" vertical="center"/>
      <protection/>
    </xf>
    <xf numFmtId="0" fontId="14" fillId="0" borderId="10" xfId="58" applyFont="1" applyFill="1" applyBorder="1" applyAlignment="1" applyProtection="1">
      <alignment horizontal="left" indent="6"/>
      <protection/>
    </xf>
    <xf numFmtId="0" fontId="14" fillId="0" borderId="10" xfId="58" applyFont="1" applyFill="1" applyBorder="1" applyAlignment="1" applyProtection="1">
      <alignment horizontal="left" vertical="center" wrapText="1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9" xfId="58" applyFont="1" applyFill="1" applyBorder="1" applyAlignment="1" applyProtection="1">
      <alignment horizontal="left" vertical="center" wrapText="1" indent="6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4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9" fillId="0" borderId="51" xfId="0" applyFont="1" applyBorder="1" applyAlignment="1" applyProtection="1">
      <alignment horizontal="left" vertical="center" wrapText="1" indent="1"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17" fillId="0" borderId="44" xfId="0" applyFont="1" applyBorder="1" applyAlignment="1" applyProtection="1">
      <alignment horizontal="left" vertical="center" wrapText="1" indent="1"/>
      <protection/>
    </xf>
    <xf numFmtId="0" fontId="3" fillId="0" borderId="0" xfId="58" applyFont="1" applyFill="1" applyProtection="1">
      <alignment/>
      <protection/>
    </xf>
    <xf numFmtId="0" fontId="3" fillId="0" borderId="0" xfId="58" applyFont="1" applyFill="1" applyAlignment="1" applyProtection="1">
      <alignment horizontal="right" vertical="center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27" xfId="58" applyFont="1" applyFill="1" applyBorder="1" applyAlignment="1" applyProtection="1">
      <alignment horizontal="left" vertical="center" wrapText="1" indent="6"/>
      <protection/>
    </xf>
    <xf numFmtId="0" fontId="3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27" xfId="0" applyFont="1" applyBorder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41" xfId="0" applyFont="1" applyBorder="1" applyAlignment="1" applyProtection="1">
      <alignment wrapText="1"/>
      <protection/>
    </xf>
    <xf numFmtId="0" fontId="18" fillId="0" borderId="12" xfId="0" applyFont="1" applyBorder="1" applyAlignment="1" applyProtection="1">
      <alignment wrapText="1"/>
      <protection/>
    </xf>
    <xf numFmtId="0" fontId="3" fillId="0" borderId="0" xfId="58" applyFill="1" applyAlignment="1" applyProtection="1">
      <alignment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58" applyFont="1" applyFill="1" applyBorder="1" applyAlignment="1" applyProtection="1">
      <alignment horizontal="center" vertical="center" wrapTex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6" xfId="0" applyFont="1" applyBorder="1" applyAlignment="1" applyProtection="1">
      <alignment vertical="center" wrapText="1"/>
      <protection/>
    </xf>
    <xf numFmtId="0" fontId="18" fillId="0" borderId="13" xfId="0" applyFont="1" applyBorder="1" applyAlignment="1" applyProtection="1">
      <alignment vertical="center" wrapText="1"/>
      <protection/>
    </xf>
    <xf numFmtId="0" fontId="19" fillId="0" borderId="51" xfId="0" applyFont="1" applyBorder="1" applyAlignment="1" applyProtection="1">
      <alignment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58" applyFill="1" applyAlignment="1" applyProtection="1">
      <alignment horizontal="left" vertical="center" inden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55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center" vertical="center" wrapText="1"/>
      <protection/>
    </xf>
    <xf numFmtId="164" fontId="13" fillId="0" borderId="15" xfId="0" applyNumberFormat="1" applyFont="1" applyFill="1" applyBorder="1" applyAlignment="1" applyProtection="1">
      <alignment horizontal="center" vertical="center" wrapText="1"/>
      <protection/>
    </xf>
    <xf numFmtId="164" fontId="14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7" fillId="0" borderId="59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13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5" xfId="0" applyNumberFormat="1" applyFont="1" applyBorder="1" applyAlignment="1" applyProtection="1">
      <alignment horizontal="right" vertical="center" wrapText="1" indent="1"/>
      <protection/>
    </xf>
    <xf numFmtId="0" fontId="7" fillId="0" borderId="37" xfId="0" applyFont="1" applyFill="1" applyBorder="1" applyAlignment="1" applyProtection="1" quotePrefix="1">
      <alignment horizontal="right" vertical="center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13" fillId="0" borderId="32" xfId="58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wrapText="1"/>
      <protection/>
    </xf>
    <xf numFmtId="0" fontId="19" fillId="0" borderId="14" xfId="0" applyFont="1" applyBorder="1" applyAlignment="1" applyProtection="1">
      <alignment wrapText="1"/>
      <protection/>
    </xf>
    <xf numFmtId="0" fontId="19" fillId="0" borderId="44" xfId="0" applyFont="1" applyBorder="1" applyAlignment="1" applyProtection="1">
      <alignment wrapText="1"/>
      <protection/>
    </xf>
    <xf numFmtId="164" fontId="17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4" fillId="0" borderId="41" xfId="58" applyNumberFormat="1" applyFont="1" applyFill="1" applyBorder="1" applyAlignment="1" applyProtection="1">
      <alignment horizontal="center" vertical="center" wrapText="1"/>
      <protection/>
    </xf>
    <xf numFmtId="49" fontId="14" fillId="0" borderId="12" xfId="58" applyNumberFormat="1" applyFont="1" applyFill="1" applyBorder="1" applyAlignment="1" applyProtection="1">
      <alignment horizontal="center" vertical="center" wrapText="1"/>
      <protection/>
    </xf>
    <xf numFmtId="49" fontId="14" fillId="0" borderId="13" xfId="58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wrapText="1"/>
      <protection/>
    </xf>
    <xf numFmtId="0" fontId="18" fillId="0" borderId="41" xfId="0" applyFont="1" applyBorder="1" applyAlignment="1" applyProtection="1">
      <alignment horizontal="center" wrapText="1"/>
      <protection/>
    </xf>
    <xf numFmtId="0" fontId="18" fillId="0" borderId="12" xfId="0" applyFont="1" applyBorder="1" applyAlignment="1" applyProtection="1">
      <alignment horizontal="center" wrapText="1"/>
      <protection/>
    </xf>
    <xf numFmtId="0" fontId="18" fillId="0" borderId="13" xfId="0" applyFont="1" applyBorder="1" applyAlignment="1" applyProtection="1">
      <alignment horizontal="center" wrapText="1"/>
      <protection/>
    </xf>
    <xf numFmtId="0" fontId="19" fillId="0" borderId="51" xfId="0" applyFont="1" applyBorder="1" applyAlignment="1" applyProtection="1">
      <alignment horizontal="center" wrapText="1"/>
      <protection/>
    </xf>
    <xf numFmtId="49" fontId="14" fillId="0" borderId="35" xfId="58" applyNumberFormat="1" applyFont="1" applyFill="1" applyBorder="1" applyAlignment="1" applyProtection="1">
      <alignment horizontal="center" vertical="center" wrapText="1"/>
      <protection/>
    </xf>
    <xf numFmtId="49" fontId="14" fillId="0" borderId="48" xfId="58" applyNumberFormat="1" applyFont="1" applyFill="1" applyBorder="1" applyAlignment="1" applyProtection="1">
      <alignment horizontal="center" vertical="center" wrapText="1"/>
      <protection/>
    </xf>
    <xf numFmtId="49" fontId="14" fillId="0" borderId="39" xfId="58" applyNumberFormat="1" applyFont="1" applyFill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4" xfId="58" applyFont="1" applyFill="1" applyBorder="1" applyAlignment="1" applyProtection="1">
      <alignment horizontal="left" vertical="center" wrapText="1" inden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 inden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left" wrapText="1" indent="1"/>
      <protection/>
    </xf>
    <xf numFmtId="0" fontId="7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49" fontId="7" fillId="0" borderId="59" xfId="0" applyNumberFormat="1" applyFont="1" applyFill="1" applyBorder="1" applyAlignment="1" applyProtection="1">
      <alignment horizontal="right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44" xfId="58" applyFont="1" applyFill="1" applyBorder="1" applyAlignment="1" applyProtection="1" quotePrefix="1">
      <alignment horizontal="lef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58" applyFont="1" applyFill="1" applyBorder="1" applyAlignment="1" applyProtection="1">
      <alignment horizontal="left" vertical="center" wrapText="1"/>
      <protection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1" xfId="0" applyFont="1" applyBorder="1" applyAlignment="1" applyProtection="1">
      <alignment vertical="center" wrapText="1"/>
      <protection/>
    </xf>
    <xf numFmtId="0" fontId="18" fillId="0" borderId="12" xfId="0" applyFont="1" applyBorder="1" applyAlignment="1" applyProtection="1">
      <alignment vertical="center" wrapText="1"/>
      <protection/>
    </xf>
    <xf numFmtId="164" fontId="14" fillId="19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19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/>
      <protection/>
    </xf>
    <xf numFmtId="0" fontId="18" fillId="0" borderId="27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left" vertical="center" wrapText="1"/>
      <protection/>
    </xf>
    <xf numFmtId="0" fontId="14" fillId="0" borderId="26" xfId="58" applyFont="1" applyFill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/>
      <protection/>
    </xf>
    <xf numFmtId="0" fontId="14" fillId="0" borderId="47" xfId="58" applyFont="1" applyFill="1" applyBorder="1" applyAlignment="1" applyProtection="1">
      <alignment horizontal="left" vertical="center" wrapText="1"/>
      <protection/>
    </xf>
    <xf numFmtId="0" fontId="14" fillId="0" borderId="0" xfId="58" applyFont="1" applyFill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left" vertical="center"/>
      <protection/>
    </xf>
    <xf numFmtId="0" fontId="14" fillId="0" borderId="11" xfId="58" applyFont="1" applyFill="1" applyBorder="1" applyAlignment="1" applyProtection="1">
      <alignment horizontal="left" vertical="center" wrapText="1"/>
      <protection/>
    </xf>
    <xf numFmtId="0" fontId="14" fillId="0" borderId="19" xfId="58" applyFont="1" applyFill="1" applyBorder="1" applyAlignment="1" applyProtection="1">
      <alignment horizontal="left"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/>
      <protection/>
    </xf>
    <xf numFmtId="0" fontId="14" fillId="0" borderId="17" xfId="58" applyFont="1" applyFill="1" applyBorder="1" applyAlignment="1" applyProtection="1">
      <alignment horizontal="left" vertical="center" wrapText="1"/>
      <protection/>
    </xf>
    <xf numFmtId="0" fontId="17" fillId="0" borderId="44" xfId="0" applyFont="1" applyBorder="1" applyAlignment="1" applyProtection="1">
      <alignment horizontal="left" vertical="center" wrapText="1"/>
      <protection/>
    </xf>
    <xf numFmtId="0" fontId="26" fillId="0" borderId="0" xfId="60" applyFill="1" applyProtection="1">
      <alignment/>
      <protection/>
    </xf>
    <xf numFmtId="0" fontId="33" fillId="0" borderId="0" xfId="60" applyFont="1" applyFill="1" applyProtection="1">
      <alignment/>
      <protection/>
    </xf>
    <xf numFmtId="0" fontId="25" fillId="0" borderId="39" xfId="60" applyFont="1" applyFill="1" applyBorder="1" applyAlignment="1" applyProtection="1">
      <alignment horizontal="center" vertical="center" wrapText="1"/>
      <protection/>
    </xf>
    <xf numFmtId="0" fontId="25" fillId="0" borderId="19" xfId="60" applyFont="1" applyFill="1" applyBorder="1" applyAlignment="1" applyProtection="1">
      <alignment horizontal="center" vertical="center" wrapText="1"/>
      <protection/>
    </xf>
    <xf numFmtId="0" fontId="25" fillId="0" borderId="20" xfId="60" applyFont="1" applyFill="1" applyBorder="1" applyAlignment="1" applyProtection="1">
      <alignment horizontal="center" vertical="center" wrapText="1"/>
      <protection/>
    </xf>
    <xf numFmtId="0" fontId="26" fillId="0" borderId="0" xfId="60" applyFill="1" applyAlignment="1" applyProtection="1">
      <alignment horizontal="center" vertical="center"/>
      <protection/>
    </xf>
    <xf numFmtId="0" fontId="19" fillId="0" borderId="35" xfId="60" applyFont="1" applyFill="1" applyBorder="1" applyAlignment="1" applyProtection="1">
      <alignment vertical="center" wrapText="1"/>
      <protection/>
    </xf>
    <xf numFmtId="166" fontId="14" fillId="0" borderId="26" xfId="59" applyNumberFormat="1" applyFont="1" applyFill="1" applyBorder="1" applyAlignment="1" applyProtection="1">
      <alignment horizontal="center" vertical="center"/>
      <protection/>
    </xf>
    <xf numFmtId="0" fontId="26" fillId="0" borderId="0" xfId="60" applyFill="1" applyAlignment="1" applyProtection="1">
      <alignment vertical="center"/>
      <protection/>
    </xf>
    <xf numFmtId="0" fontId="19" fillId="0" borderId="12" xfId="60" applyFont="1" applyFill="1" applyBorder="1" applyAlignment="1" applyProtection="1">
      <alignment vertical="center" wrapText="1"/>
      <protection/>
    </xf>
    <xf numFmtId="0" fontId="24" fillId="0" borderId="12" xfId="60" applyFont="1" applyFill="1" applyBorder="1" applyAlignment="1" applyProtection="1">
      <alignment horizontal="left" vertical="center" wrapText="1" indent="1"/>
      <protection/>
    </xf>
    <xf numFmtId="0" fontId="19" fillId="0" borderId="39" xfId="60" applyFont="1" applyFill="1" applyBorder="1" applyAlignment="1" applyProtection="1">
      <alignment vertical="center" wrapText="1"/>
      <protection/>
    </xf>
    <xf numFmtId="0" fontId="18" fillId="0" borderId="0" xfId="60" applyFont="1" applyFill="1" applyProtection="1">
      <alignment/>
      <protection/>
    </xf>
    <xf numFmtId="3" fontId="26" fillId="0" borderId="0" xfId="60" applyNumberFormat="1" applyFont="1" applyFill="1" applyProtection="1">
      <alignment/>
      <protection/>
    </xf>
    <xf numFmtId="3" fontId="26" fillId="0" borderId="0" xfId="60" applyNumberFormat="1" applyFont="1" applyFill="1" applyAlignment="1" applyProtection="1">
      <alignment horizontal="center"/>
      <protection/>
    </xf>
    <xf numFmtId="0" fontId="26" fillId="0" borderId="0" xfId="60" applyFont="1" applyFill="1" applyProtection="1">
      <alignment/>
      <protection/>
    </xf>
    <xf numFmtId="0" fontId="26" fillId="0" borderId="0" xfId="60" applyFill="1" applyAlignment="1" applyProtection="1">
      <alignment horizontal="center"/>
      <protection/>
    </xf>
    <xf numFmtId="0" fontId="0" fillId="0" borderId="0" xfId="59" applyFill="1" applyAlignment="1" applyProtection="1">
      <alignment vertical="center"/>
      <protection/>
    </xf>
    <xf numFmtId="167" fontId="13" fillId="0" borderId="23" xfId="59" applyNumberFormat="1" applyFont="1" applyFill="1" applyBorder="1" applyAlignment="1" applyProtection="1">
      <alignment vertical="center"/>
      <protection locked="0"/>
    </xf>
    <xf numFmtId="0" fontId="0" fillId="0" borderId="0" xfId="59" applyFont="1" applyFill="1" applyAlignment="1" applyProtection="1">
      <alignment vertical="center"/>
      <protection/>
    </xf>
    <xf numFmtId="0" fontId="26" fillId="0" borderId="0" xfId="60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textRotation="180" wrapText="1"/>
      <protection locked="0"/>
    </xf>
    <xf numFmtId="0" fontId="34" fillId="0" borderId="0" xfId="0" applyFont="1" applyAlignment="1" applyProtection="1">
      <alignment horizontal="right" vertical="top"/>
      <protection/>
    </xf>
    <xf numFmtId="0" fontId="34" fillId="0" borderId="0" xfId="0" applyFont="1" applyAlignment="1" applyProtection="1">
      <alignment horizontal="right" vertical="top"/>
      <protection locked="0"/>
    </xf>
    <xf numFmtId="0" fontId="0" fillId="0" borderId="19" xfId="0" applyFill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vertical="center" wrapText="1"/>
    </xf>
    <xf numFmtId="0" fontId="4" fillId="0" borderId="51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164" fontId="5" fillId="0" borderId="18" xfId="0" applyNumberFormat="1" applyFont="1" applyFill="1" applyBorder="1" applyAlignment="1" applyProtection="1">
      <alignment horizontal="right" wrapText="1"/>
      <protection/>
    </xf>
    <xf numFmtId="164" fontId="5" fillId="0" borderId="18" xfId="0" applyNumberFormat="1" applyFont="1" applyFill="1" applyBorder="1" applyAlignment="1" applyProtection="1">
      <alignment wrapText="1"/>
      <protection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35" fillId="0" borderId="26" xfId="60" applyNumberFormat="1" applyFont="1" applyFill="1" applyBorder="1" applyAlignment="1" applyProtection="1">
      <alignment horizontal="right" vertical="center" wrapText="1"/>
      <protection locked="0"/>
    </xf>
    <xf numFmtId="165" fontId="35" fillId="0" borderId="37" xfId="60" applyNumberFormat="1" applyFont="1" applyFill="1" applyBorder="1" applyAlignment="1" applyProtection="1">
      <alignment horizontal="right" vertical="center" wrapText="1"/>
      <protection locked="0"/>
    </xf>
    <xf numFmtId="165" fontId="35" fillId="0" borderId="10" xfId="60" applyNumberFormat="1" applyFont="1" applyFill="1" applyBorder="1" applyAlignment="1" applyProtection="1">
      <alignment horizontal="right" vertical="center" wrapText="1"/>
      <protection/>
    </xf>
    <xf numFmtId="165" fontId="35" fillId="0" borderId="23" xfId="60" applyNumberFormat="1" applyFont="1" applyFill="1" applyBorder="1" applyAlignment="1" applyProtection="1">
      <alignment horizontal="right" vertical="center" wrapText="1"/>
      <protection/>
    </xf>
    <xf numFmtId="165" fontId="36" fillId="0" borderId="10" xfId="60" applyNumberFormat="1" applyFont="1" applyFill="1" applyBorder="1" applyAlignment="1" applyProtection="1">
      <alignment horizontal="right" vertical="center" wrapText="1"/>
      <protection locked="0"/>
    </xf>
    <xf numFmtId="165" fontId="36" fillId="0" borderId="23" xfId="60" applyNumberFormat="1" applyFont="1" applyFill="1" applyBorder="1" applyAlignment="1" applyProtection="1">
      <alignment horizontal="right" vertical="center" wrapText="1"/>
      <protection locked="0"/>
    </xf>
    <xf numFmtId="165" fontId="37" fillId="0" borderId="10" xfId="60" applyNumberFormat="1" applyFont="1" applyFill="1" applyBorder="1" applyAlignment="1" applyProtection="1">
      <alignment horizontal="right" vertical="center" wrapText="1"/>
      <protection locked="0"/>
    </xf>
    <xf numFmtId="165" fontId="37" fillId="0" borderId="23" xfId="60" applyNumberFormat="1" applyFont="1" applyFill="1" applyBorder="1" applyAlignment="1" applyProtection="1">
      <alignment horizontal="right" vertical="center" wrapText="1"/>
      <protection locked="0"/>
    </xf>
    <xf numFmtId="165" fontId="37" fillId="0" borderId="10" xfId="60" applyNumberFormat="1" applyFont="1" applyFill="1" applyBorder="1" applyAlignment="1" applyProtection="1">
      <alignment horizontal="right" vertical="center" wrapText="1"/>
      <protection/>
    </xf>
    <xf numFmtId="165" fontId="37" fillId="0" borderId="23" xfId="60" applyNumberFormat="1" applyFont="1" applyFill="1" applyBorder="1" applyAlignment="1" applyProtection="1">
      <alignment horizontal="right" vertical="center" wrapText="1"/>
      <protection/>
    </xf>
    <xf numFmtId="165" fontId="35" fillId="0" borderId="19" xfId="60" applyNumberFormat="1" applyFont="1" applyFill="1" applyBorder="1" applyAlignment="1" applyProtection="1">
      <alignment horizontal="right" vertical="center" wrapText="1"/>
      <protection/>
    </xf>
    <xf numFmtId="165" fontId="35" fillId="0" borderId="20" xfId="6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164" fontId="14" fillId="0" borderId="47" xfId="0" applyNumberFormat="1" applyFont="1" applyFill="1" applyBorder="1" applyAlignment="1" applyProtection="1">
      <alignment vertical="center" wrapText="1"/>
      <protection locked="0"/>
    </xf>
    <xf numFmtId="164" fontId="13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wrapText="1" indent="1"/>
      <protection locked="0"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7" fillId="0" borderId="35" xfId="58" applyFont="1" applyFill="1" applyBorder="1" applyAlignment="1" applyProtection="1">
      <alignment horizontal="center" vertical="center" wrapText="1"/>
      <protection/>
    </xf>
    <xf numFmtId="0" fontId="7" fillId="0" borderId="39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7" fillId="0" borderId="19" xfId="58" applyFont="1" applyFill="1" applyBorder="1" applyAlignment="1" applyProtection="1">
      <alignment horizontal="center" vertical="center" wrapText="1"/>
      <protection/>
    </xf>
    <xf numFmtId="164" fontId="7" fillId="0" borderId="26" xfId="58" applyNumberFormat="1" applyFont="1" applyFill="1" applyBorder="1" applyAlignment="1" applyProtection="1">
      <alignment horizontal="center" vertical="center"/>
      <protection/>
    </xf>
    <xf numFmtId="164" fontId="7" fillId="0" borderId="37" xfId="58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textRotation="180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 quotePrefix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center" vertical="center"/>
      <protection/>
    </xf>
    <xf numFmtId="0" fontId="7" fillId="0" borderId="33" xfId="58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>
      <alignment horizontal="left" vertical="center" indent="2"/>
    </xf>
    <xf numFmtId="0" fontId="7" fillId="0" borderId="29" xfId="0" applyFont="1" applyFill="1" applyBorder="1" applyAlignment="1">
      <alignment horizontal="left" vertical="center" indent="2"/>
    </xf>
    <xf numFmtId="0" fontId="26" fillId="0" borderId="0" xfId="60" applyFont="1" applyFill="1" applyAlignment="1" applyProtection="1">
      <alignment horizontal="left"/>
      <protection/>
    </xf>
    <xf numFmtId="0" fontId="28" fillId="0" borderId="0" xfId="60" applyFont="1" applyFill="1" applyAlignment="1" applyProtection="1">
      <alignment horizontal="center" vertical="center" wrapText="1"/>
      <protection/>
    </xf>
    <xf numFmtId="0" fontId="28" fillId="0" borderId="0" xfId="60" applyFont="1" applyFill="1" applyAlignment="1" applyProtection="1">
      <alignment horizontal="center" vertical="center"/>
      <protection/>
    </xf>
    <xf numFmtId="0" fontId="29" fillId="0" borderId="0" xfId="60" applyFont="1" applyFill="1" applyBorder="1" applyAlignment="1" applyProtection="1">
      <alignment horizontal="right"/>
      <protection/>
    </xf>
    <xf numFmtId="0" fontId="30" fillId="0" borderId="32" xfId="60" applyFont="1" applyFill="1" applyBorder="1" applyAlignment="1" applyProtection="1">
      <alignment horizontal="center" vertical="center" wrapText="1"/>
      <protection/>
    </xf>
    <xf numFmtId="0" fontId="30" fillId="0" borderId="48" xfId="60" applyFont="1" applyFill="1" applyBorder="1" applyAlignment="1" applyProtection="1">
      <alignment horizontal="center" vertical="center" wrapText="1"/>
      <protection/>
    </xf>
    <xf numFmtId="0" fontId="30" fillId="0" borderId="41" xfId="60" applyFont="1" applyFill="1" applyBorder="1" applyAlignment="1" applyProtection="1">
      <alignment horizontal="center" vertical="center" wrapText="1"/>
      <protection/>
    </xf>
    <xf numFmtId="0" fontId="21" fillId="0" borderId="33" xfId="59" applyFont="1" applyFill="1" applyBorder="1" applyAlignment="1" applyProtection="1">
      <alignment horizontal="center" vertical="center" textRotation="90"/>
      <protection/>
    </xf>
    <xf numFmtId="0" fontId="21" fillId="0" borderId="17" xfId="59" applyFont="1" applyFill="1" applyBorder="1" applyAlignment="1" applyProtection="1">
      <alignment horizontal="center" vertical="center" textRotation="90"/>
      <protection/>
    </xf>
    <xf numFmtId="0" fontId="21" fillId="0" borderId="27" xfId="59" applyFont="1" applyFill="1" applyBorder="1" applyAlignment="1" applyProtection="1">
      <alignment horizontal="center" vertical="center" textRotation="90"/>
      <protection/>
    </xf>
    <xf numFmtId="0" fontId="29" fillId="0" borderId="26" xfId="60" applyFont="1" applyFill="1" applyBorder="1" applyAlignment="1" applyProtection="1">
      <alignment horizontal="center" vertical="center" wrapText="1"/>
      <protection/>
    </xf>
    <xf numFmtId="0" fontId="29" fillId="0" borderId="10" xfId="60" applyFont="1" applyFill="1" applyBorder="1" applyAlignment="1" applyProtection="1">
      <alignment horizontal="center" vertical="center" wrapText="1"/>
      <protection/>
    </xf>
    <xf numFmtId="0" fontId="29" fillId="0" borderId="34" xfId="60" applyFont="1" applyFill="1" applyBorder="1" applyAlignment="1" applyProtection="1">
      <alignment horizontal="center" vertical="center" wrapText="1"/>
      <protection/>
    </xf>
    <xf numFmtId="0" fontId="29" fillId="0" borderId="40" xfId="60" applyFont="1" applyFill="1" applyBorder="1" applyAlignment="1" applyProtection="1">
      <alignment horizontal="center" vertical="center" wrapText="1"/>
      <protection/>
    </xf>
    <xf numFmtId="0" fontId="29" fillId="0" borderId="10" xfId="60" applyFont="1" applyFill="1" applyBorder="1" applyAlignment="1" applyProtection="1">
      <alignment horizontal="center" wrapText="1"/>
      <protection/>
    </xf>
    <xf numFmtId="0" fontId="29" fillId="0" borderId="23" xfId="60" applyFont="1" applyFill="1" applyBorder="1" applyAlignment="1" applyProtection="1">
      <alignment horizontal="center" wrapText="1"/>
      <protection/>
    </xf>
    <xf numFmtId="0" fontId="26" fillId="0" borderId="0" xfId="60" applyFont="1" applyFill="1" applyAlignment="1" applyProtection="1">
      <alignment horizontal="center"/>
      <protection/>
    </xf>
    <xf numFmtId="0" fontId="4" fillId="0" borderId="0" xfId="59" applyFont="1" applyFill="1" applyAlignment="1" applyProtection="1">
      <alignment horizontal="center" vertical="center" wrapText="1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21" fillId="0" borderId="0" xfId="59" applyFont="1" applyFill="1" applyBorder="1" applyAlignment="1" applyProtection="1">
      <alignment horizontal="right" vertical="center"/>
      <protection/>
    </xf>
    <xf numFmtId="0" fontId="6" fillId="0" borderId="35" xfId="59" applyFont="1" applyFill="1" applyBorder="1" applyAlignment="1" applyProtection="1">
      <alignment horizontal="center" vertical="center" wrapText="1"/>
      <protection/>
    </xf>
    <xf numFmtId="0" fontId="6" fillId="0" borderId="12" xfId="59" applyFont="1" applyFill="1" applyBorder="1" applyAlignment="1" applyProtection="1">
      <alignment horizontal="center" vertical="center" wrapText="1"/>
      <protection/>
    </xf>
    <xf numFmtId="0" fontId="21" fillId="0" borderId="26" xfId="59" applyFont="1" applyFill="1" applyBorder="1" applyAlignment="1" applyProtection="1">
      <alignment horizontal="center" vertical="center" textRotation="90"/>
      <protection/>
    </xf>
    <xf numFmtId="0" fontId="21" fillId="0" borderId="10" xfId="59" applyFont="1" applyFill="1" applyBorder="1" applyAlignment="1" applyProtection="1">
      <alignment horizontal="center" vertical="center" textRotation="90"/>
      <protection/>
    </xf>
    <xf numFmtId="0" fontId="5" fillId="0" borderId="37" xfId="59" applyFont="1" applyFill="1" applyBorder="1" applyAlignment="1" applyProtection="1">
      <alignment horizontal="center" vertical="center" wrapText="1"/>
      <protection/>
    </xf>
    <xf numFmtId="0" fontId="5" fillId="0" borderId="23" xfId="59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 vertical="top" wrapText="1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G8" sqref="G8"/>
    </sheetView>
  </sheetViews>
  <sheetFormatPr defaultColWidth="9.00390625" defaultRowHeight="12.75"/>
  <cols>
    <col min="1" max="1" width="9.50390625" style="167" customWidth="1"/>
    <col min="2" max="2" width="60.875" style="167" customWidth="1"/>
    <col min="3" max="5" width="15.875" style="168" customWidth="1"/>
    <col min="6" max="16384" width="9.375" style="178" customWidth="1"/>
  </cols>
  <sheetData>
    <row r="1" spans="1:5" ht="15.75" customHeight="1">
      <c r="A1" s="425" t="s">
        <v>2</v>
      </c>
      <c r="B1" s="425"/>
      <c r="C1" s="425"/>
      <c r="D1" s="425"/>
      <c r="E1" s="425"/>
    </row>
    <row r="2" spans="1:5" ht="15.75" customHeight="1" thickBot="1">
      <c r="A2" s="27" t="s">
        <v>89</v>
      </c>
      <c r="B2" s="27"/>
      <c r="C2" s="165"/>
      <c r="D2" s="165"/>
      <c r="E2" s="165" t="s">
        <v>553</v>
      </c>
    </row>
    <row r="3" spans="1:5" ht="15.75" customHeight="1">
      <c r="A3" s="426" t="s">
        <v>53</v>
      </c>
      <c r="B3" s="428" t="s">
        <v>4</v>
      </c>
      <c r="C3" s="430" t="s">
        <v>596</v>
      </c>
      <c r="D3" s="430"/>
      <c r="E3" s="431"/>
    </row>
    <row r="4" spans="1:5" ht="37.5" customHeight="1" thickBot="1">
      <c r="A4" s="427"/>
      <c r="B4" s="429"/>
      <c r="C4" s="29" t="s">
        <v>148</v>
      </c>
      <c r="D4" s="29" t="s">
        <v>149</v>
      </c>
      <c r="E4" s="30" t="s">
        <v>150</v>
      </c>
    </row>
    <row r="5" spans="1:5" s="179" customFormat="1" ht="12" customHeight="1" thickBot="1">
      <c r="A5" s="143" t="s">
        <v>317</v>
      </c>
      <c r="B5" s="144" t="s">
        <v>318</v>
      </c>
      <c r="C5" s="144" t="s">
        <v>319</v>
      </c>
      <c r="D5" s="144" t="s">
        <v>320</v>
      </c>
      <c r="E5" s="190" t="s">
        <v>321</v>
      </c>
    </row>
    <row r="6" spans="1:5" s="180" customFormat="1" ht="12" customHeight="1" thickBot="1">
      <c r="A6" s="138" t="s">
        <v>5</v>
      </c>
      <c r="B6" s="139" t="s">
        <v>210</v>
      </c>
      <c r="C6" s="170">
        <f>SUM(C7:C12)</f>
        <v>196961000</v>
      </c>
      <c r="D6" s="170">
        <f>SUM(D7:D12)</f>
        <v>216212407</v>
      </c>
      <c r="E6" s="153">
        <f>SUM(E7:E12)</f>
        <v>216212407</v>
      </c>
    </row>
    <row r="7" spans="1:5" s="180" customFormat="1" ht="12" customHeight="1">
      <c r="A7" s="133" t="s">
        <v>65</v>
      </c>
      <c r="B7" s="181" t="s">
        <v>211</v>
      </c>
      <c r="C7" s="172">
        <v>61318000</v>
      </c>
      <c r="D7" s="172">
        <v>61477348</v>
      </c>
      <c r="E7" s="172">
        <v>61477348</v>
      </c>
    </row>
    <row r="8" spans="1:5" s="180" customFormat="1" ht="12" customHeight="1">
      <c r="A8" s="132" t="s">
        <v>66</v>
      </c>
      <c r="B8" s="182" t="s">
        <v>212</v>
      </c>
      <c r="C8" s="171">
        <v>49853000</v>
      </c>
      <c r="D8" s="171">
        <v>50447530</v>
      </c>
      <c r="E8" s="171">
        <v>50447530</v>
      </c>
    </row>
    <row r="9" spans="1:5" s="180" customFormat="1" ht="12" customHeight="1">
      <c r="A9" s="132" t="s">
        <v>67</v>
      </c>
      <c r="B9" s="182" t="s">
        <v>213</v>
      </c>
      <c r="C9" s="171">
        <v>82951000</v>
      </c>
      <c r="D9" s="171">
        <v>82451936</v>
      </c>
      <c r="E9" s="171">
        <v>82451936</v>
      </c>
    </row>
    <row r="10" spans="1:5" s="180" customFormat="1" ht="12" customHeight="1">
      <c r="A10" s="132" t="s">
        <v>68</v>
      </c>
      <c r="B10" s="182" t="s">
        <v>214</v>
      </c>
      <c r="C10" s="171">
        <v>2839000</v>
      </c>
      <c r="D10" s="171">
        <v>2838600</v>
      </c>
      <c r="E10" s="171">
        <v>2838600</v>
      </c>
    </row>
    <row r="11" spans="1:5" s="180" customFormat="1" ht="12" customHeight="1">
      <c r="A11" s="132" t="s">
        <v>86</v>
      </c>
      <c r="B11" s="182" t="s">
        <v>215</v>
      </c>
      <c r="C11" s="171"/>
      <c r="D11" s="171"/>
      <c r="E11" s="171"/>
    </row>
    <row r="12" spans="1:5" s="180" customFormat="1" ht="12" customHeight="1" thickBot="1">
      <c r="A12" s="134" t="s">
        <v>69</v>
      </c>
      <c r="B12" s="183" t="s">
        <v>216</v>
      </c>
      <c r="C12" s="173"/>
      <c r="D12" s="173">
        <v>18996993</v>
      </c>
      <c r="E12" s="173">
        <v>18996993</v>
      </c>
    </row>
    <row r="13" spans="1:5" s="180" customFormat="1" ht="12" customHeight="1" thickBot="1">
      <c r="A13" s="138" t="s">
        <v>6</v>
      </c>
      <c r="B13" s="160" t="s">
        <v>217</v>
      </c>
      <c r="C13" s="170">
        <f>SUM(C14:C18)</f>
        <v>20492000</v>
      </c>
      <c r="D13" s="170">
        <f>SUM(D14:D18)</f>
        <v>299543591</v>
      </c>
      <c r="E13" s="153">
        <f>SUM(E14:E18)</f>
        <v>302427178</v>
      </c>
    </row>
    <row r="14" spans="1:5" s="180" customFormat="1" ht="12" customHeight="1">
      <c r="A14" s="133" t="s">
        <v>71</v>
      </c>
      <c r="B14" s="181" t="s">
        <v>218</v>
      </c>
      <c r="C14" s="172"/>
      <c r="D14" s="172"/>
      <c r="E14" s="155"/>
    </row>
    <row r="15" spans="1:5" s="180" customFormat="1" ht="12" customHeight="1">
      <c r="A15" s="132" t="s">
        <v>72</v>
      </c>
      <c r="B15" s="182" t="s">
        <v>219</v>
      </c>
      <c r="C15" s="171"/>
      <c r="D15" s="171"/>
      <c r="E15" s="154"/>
    </row>
    <row r="16" spans="1:5" s="180" customFormat="1" ht="12" customHeight="1">
      <c r="A16" s="132" t="s">
        <v>73</v>
      </c>
      <c r="B16" s="182" t="s">
        <v>220</v>
      </c>
      <c r="C16" s="171"/>
      <c r="D16" s="171"/>
      <c r="E16" s="154"/>
    </row>
    <row r="17" spans="1:5" s="180" customFormat="1" ht="12" customHeight="1">
      <c r="A17" s="132" t="s">
        <v>74</v>
      </c>
      <c r="B17" s="182" t="s">
        <v>221</v>
      </c>
      <c r="C17" s="171"/>
      <c r="D17" s="171"/>
      <c r="E17" s="154"/>
    </row>
    <row r="18" spans="1:5" s="180" customFormat="1" ht="12" customHeight="1">
      <c r="A18" s="132" t="s">
        <v>75</v>
      </c>
      <c r="B18" s="182" t="s">
        <v>222</v>
      </c>
      <c r="C18" s="171">
        <v>20492000</v>
      </c>
      <c r="D18" s="171">
        <v>299543591</v>
      </c>
      <c r="E18" s="154">
        <v>302427178</v>
      </c>
    </row>
    <row r="19" spans="1:5" s="180" customFormat="1" ht="12" customHeight="1" thickBot="1">
      <c r="A19" s="134" t="s">
        <v>81</v>
      </c>
      <c r="B19" s="183" t="s">
        <v>223</v>
      </c>
      <c r="C19" s="173"/>
      <c r="D19" s="173"/>
      <c r="E19" s="156"/>
    </row>
    <row r="20" spans="1:5" s="180" customFormat="1" ht="12" customHeight="1" thickBot="1">
      <c r="A20" s="138" t="s">
        <v>7</v>
      </c>
      <c r="B20" s="139" t="s">
        <v>224</v>
      </c>
      <c r="C20" s="170">
        <f>SUM(C21:C25)</f>
        <v>0</v>
      </c>
      <c r="D20" s="170">
        <f>SUM(D21:D25)</f>
        <v>20000000</v>
      </c>
      <c r="E20" s="153">
        <f>SUM(E21:E25)</f>
        <v>20000000</v>
      </c>
    </row>
    <row r="21" spans="1:5" s="180" customFormat="1" ht="12" customHeight="1">
      <c r="A21" s="133" t="s">
        <v>54</v>
      </c>
      <c r="B21" s="181" t="s">
        <v>225</v>
      </c>
      <c r="C21" s="172"/>
      <c r="D21" s="172">
        <v>20000000</v>
      </c>
      <c r="E21" s="155">
        <v>20000000</v>
      </c>
    </row>
    <row r="22" spans="1:5" s="180" customFormat="1" ht="12" customHeight="1">
      <c r="A22" s="132" t="s">
        <v>55</v>
      </c>
      <c r="B22" s="182" t="s">
        <v>226</v>
      </c>
      <c r="C22" s="171"/>
      <c r="D22" s="171"/>
      <c r="E22" s="154"/>
    </row>
    <row r="23" spans="1:5" s="180" customFormat="1" ht="12" customHeight="1">
      <c r="A23" s="132" t="s">
        <v>56</v>
      </c>
      <c r="B23" s="182" t="s">
        <v>227</v>
      </c>
      <c r="C23" s="171"/>
      <c r="D23" s="171"/>
      <c r="E23" s="154"/>
    </row>
    <row r="24" spans="1:5" s="180" customFormat="1" ht="12" customHeight="1">
      <c r="A24" s="132" t="s">
        <v>57</v>
      </c>
      <c r="B24" s="182" t="s">
        <v>228</v>
      </c>
      <c r="C24" s="171"/>
      <c r="D24" s="171"/>
      <c r="E24" s="154"/>
    </row>
    <row r="25" spans="1:5" s="180" customFormat="1" ht="12" customHeight="1">
      <c r="A25" s="132" t="s">
        <v>98</v>
      </c>
      <c r="B25" s="182" t="s">
        <v>229</v>
      </c>
      <c r="C25" s="171"/>
      <c r="D25" s="171"/>
      <c r="E25" s="154"/>
    </row>
    <row r="26" spans="1:5" s="180" customFormat="1" ht="12" customHeight="1" thickBot="1">
      <c r="A26" s="134" t="s">
        <v>99</v>
      </c>
      <c r="B26" s="162" t="s">
        <v>230</v>
      </c>
      <c r="C26" s="173"/>
      <c r="D26" s="173"/>
      <c r="E26" s="156"/>
    </row>
    <row r="27" spans="1:5" s="180" customFormat="1" ht="12" customHeight="1" thickBot="1">
      <c r="A27" s="138" t="s">
        <v>100</v>
      </c>
      <c r="B27" s="139" t="s">
        <v>542</v>
      </c>
      <c r="C27" s="176">
        <f>SUM(C28:C33)</f>
        <v>39000000</v>
      </c>
      <c r="D27" s="176">
        <f>SUM(D28:D33)</f>
        <v>39000000</v>
      </c>
      <c r="E27" s="189">
        <f>SUM(E28:E33)</f>
        <v>38385996</v>
      </c>
    </row>
    <row r="28" spans="1:5" s="180" customFormat="1" ht="12" customHeight="1">
      <c r="A28" s="133" t="s">
        <v>231</v>
      </c>
      <c r="B28" s="181" t="s">
        <v>546</v>
      </c>
      <c r="C28" s="172">
        <v>5000000</v>
      </c>
      <c r="D28" s="172">
        <v>9500000</v>
      </c>
      <c r="E28" s="155">
        <v>4773418</v>
      </c>
    </row>
    <row r="29" spans="1:5" s="180" customFormat="1" ht="12" customHeight="1">
      <c r="A29" s="132" t="s">
        <v>232</v>
      </c>
      <c r="B29" s="182" t="s">
        <v>547</v>
      </c>
      <c r="C29" s="171">
        <v>250000</v>
      </c>
      <c r="D29" s="171">
        <v>650000</v>
      </c>
      <c r="E29" s="154">
        <v>290400</v>
      </c>
    </row>
    <row r="30" spans="1:5" s="180" customFormat="1" ht="12" customHeight="1">
      <c r="A30" s="132" t="s">
        <v>233</v>
      </c>
      <c r="B30" s="182" t="s">
        <v>548</v>
      </c>
      <c r="C30" s="171">
        <v>24550000</v>
      </c>
      <c r="D30" s="171">
        <v>24550000</v>
      </c>
      <c r="E30" s="154">
        <v>24858497</v>
      </c>
    </row>
    <row r="31" spans="1:5" s="180" customFormat="1" ht="12" customHeight="1">
      <c r="A31" s="132" t="s">
        <v>543</v>
      </c>
      <c r="B31" s="182" t="s">
        <v>558</v>
      </c>
      <c r="C31" s="171">
        <v>4500000</v>
      </c>
      <c r="D31" s="171"/>
      <c r="E31" s="154">
        <v>4173516</v>
      </c>
    </row>
    <row r="32" spans="1:5" s="180" customFormat="1" ht="12" customHeight="1">
      <c r="A32" s="132" t="s">
        <v>544</v>
      </c>
      <c r="B32" s="182" t="s">
        <v>563</v>
      </c>
      <c r="C32" s="171">
        <v>4000000</v>
      </c>
      <c r="D32" s="171">
        <v>4000000</v>
      </c>
      <c r="E32" s="154">
        <v>3103706</v>
      </c>
    </row>
    <row r="33" spans="1:5" s="180" customFormat="1" ht="12" customHeight="1" thickBot="1">
      <c r="A33" s="134" t="s">
        <v>545</v>
      </c>
      <c r="B33" s="162" t="s">
        <v>234</v>
      </c>
      <c r="C33" s="173">
        <v>700000</v>
      </c>
      <c r="D33" s="173">
        <v>300000</v>
      </c>
      <c r="E33" s="156">
        <v>1186459</v>
      </c>
    </row>
    <row r="34" spans="1:5" s="180" customFormat="1" ht="12" customHeight="1" thickBot="1">
      <c r="A34" s="138" t="s">
        <v>9</v>
      </c>
      <c r="B34" s="139" t="s">
        <v>235</v>
      </c>
      <c r="C34" s="170">
        <f>SUM(C35:C44)</f>
        <v>9518000</v>
      </c>
      <c r="D34" s="170">
        <f>SUM(D35:D44)</f>
        <v>9518000</v>
      </c>
      <c r="E34" s="153">
        <f>SUM(E35:E44)</f>
        <v>9590382</v>
      </c>
    </row>
    <row r="35" spans="1:5" s="180" customFormat="1" ht="12" customHeight="1">
      <c r="A35" s="133" t="s">
        <v>58</v>
      </c>
      <c r="B35" s="181" t="s">
        <v>236</v>
      </c>
      <c r="C35" s="172"/>
      <c r="D35" s="172"/>
      <c r="E35" s="155"/>
    </row>
    <row r="36" spans="1:5" s="180" customFormat="1" ht="12" customHeight="1">
      <c r="A36" s="132" t="s">
        <v>59</v>
      </c>
      <c r="B36" s="182" t="s">
        <v>237</v>
      </c>
      <c r="C36" s="171">
        <v>600000</v>
      </c>
      <c r="D36" s="171">
        <v>2700000</v>
      </c>
      <c r="E36" s="154">
        <v>1121441</v>
      </c>
    </row>
    <row r="37" spans="1:5" s="180" customFormat="1" ht="12" customHeight="1">
      <c r="A37" s="132" t="s">
        <v>60</v>
      </c>
      <c r="B37" s="182" t="s">
        <v>238</v>
      </c>
      <c r="C37" s="171"/>
      <c r="D37" s="171"/>
      <c r="E37" s="154">
        <v>3801637</v>
      </c>
    </row>
    <row r="38" spans="1:5" s="180" customFormat="1" ht="12" customHeight="1">
      <c r="A38" s="132" t="s">
        <v>102</v>
      </c>
      <c r="B38" s="182" t="s">
        <v>239</v>
      </c>
      <c r="C38" s="171">
        <v>2100000</v>
      </c>
      <c r="D38" s="171"/>
      <c r="E38" s="154"/>
    </row>
    <row r="39" spans="1:5" s="180" customFormat="1" ht="12" customHeight="1">
      <c r="A39" s="132" t="s">
        <v>103</v>
      </c>
      <c r="B39" s="182" t="s">
        <v>240</v>
      </c>
      <c r="C39" s="171">
        <v>4795000</v>
      </c>
      <c r="D39" s="171">
        <v>4795000</v>
      </c>
      <c r="E39" s="154">
        <v>1913912</v>
      </c>
    </row>
    <row r="40" spans="1:5" s="180" customFormat="1" ht="12" customHeight="1">
      <c r="A40" s="132" t="s">
        <v>104</v>
      </c>
      <c r="B40" s="182" t="s">
        <v>241</v>
      </c>
      <c r="C40" s="171">
        <v>2023000</v>
      </c>
      <c r="D40" s="171">
        <v>2023000</v>
      </c>
      <c r="E40" s="154">
        <v>1827793</v>
      </c>
    </row>
    <row r="41" spans="1:5" s="180" customFormat="1" ht="12" customHeight="1">
      <c r="A41" s="132" t="s">
        <v>105</v>
      </c>
      <c r="B41" s="182" t="s">
        <v>242</v>
      </c>
      <c r="C41" s="171"/>
      <c r="D41" s="171"/>
      <c r="E41" s="154"/>
    </row>
    <row r="42" spans="1:5" s="180" customFormat="1" ht="12" customHeight="1">
      <c r="A42" s="132" t="s">
        <v>106</v>
      </c>
      <c r="B42" s="182" t="s">
        <v>243</v>
      </c>
      <c r="C42" s="171"/>
      <c r="D42" s="171"/>
      <c r="E42" s="154">
        <v>1906</v>
      </c>
    </row>
    <row r="43" spans="1:5" s="180" customFormat="1" ht="12" customHeight="1">
      <c r="A43" s="132" t="s">
        <v>244</v>
      </c>
      <c r="B43" s="182" t="s">
        <v>245</v>
      </c>
      <c r="C43" s="174"/>
      <c r="D43" s="174"/>
      <c r="E43" s="157"/>
    </row>
    <row r="44" spans="1:5" s="180" customFormat="1" ht="12" customHeight="1" thickBot="1">
      <c r="A44" s="134" t="s">
        <v>246</v>
      </c>
      <c r="B44" s="183" t="s">
        <v>247</v>
      </c>
      <c r="C44" s="175"/>
      <c r="D44" s="175"/>
      <c r="E44" s="158">
        <v>923693</v>
      </c>
    </row>
    <row r="45" spans="1:5" s="180" customFormat="1" ht="12" customHeight="1" thickBot="1">
      <c r="A45" s="138" t="s">
        <v>10</v>
      </c>
      <c r="B45" s="139" t="s">
        <v>248</v>
      </c>
      <c r="C45" s="170">
        <f>SUM(C46:C50)</f>
        <v>3000000</v>
      </c>
      <c r="D45" s="170">
        <f>SUM(D46:D50)</f>
        <v>3000000</v>
      </c>
      <c r="E45" s="153">
        <f>SUM(E46:E50)</f>
        <v>908750</v>
      </c>
    </row>
    <row r="46" spans="1:5" s="180" customFormat="1" ht="12" customHeight="1">
      <c r="A46" s="133" t="s">
        <v>61</v>
      </c>
      <c r="B46" s="181" t="s">
        <v>249</v>
      </c>
      <c r="C46" s="191"/>
      <c r="D46" s="191"/>
      <c r="E46" s="159"/>
    </row>
    <row r="47" spans="1:5" s="180" customFormat="1" ht="12" customHeight="1">
      <c r="A47" s="132" t="s">
        <v>62</v>
      </c>
      <c r="B47" s="182" t="s">
        <v>250</v>
      </c>
      <c r="C47" s="174">
        <v>3000000</v>
      </c>
      <c r="D47" s="174">
        <v>3000000</v>
      </c>
      <c r="E47" s="157">
        <v>908750</v>
      </c>
    </row>
    <row r="48" spans="1:5" s="180" customFormat="1" ht="12" customHeight="1">
      <c r="A48" s="132" t="s">
        <v>251</v>
      </c>
      <c r="B48" s="182" t="s">
        <v>252</v>
      </c>
      <c r="C48" s="174"/>
      <c r="D48" s="174"/>
      <c r="E48" s="157"/>
    </row>
    <row r="49" spans="1:5" s="180" customFormat="1" ht="12" customHeight="1">
      <c r="A49" s="132" t="s">
        <v>253</v>
      </c>
      <c r="B49" s="182" t="s">
        <v>254</v>
      </c>
      <c r="C49" s="174"/>
      <c r="D49" s="174"/>
      <c r="E49" s="157"/>
    </row>
    <row r="50" spans="1:5" s="180" customFormat="1" ht="12" customHeight="1" thickBot="1">
      <c r="A50" s="134" t="s">
        <v>255</v>
      </c>
      <c r="B50" s="183" t="s">
        <v>256</v>
      </c>
      <c r="C50" s="175"/>
      <c r="D50" s="175"/>
      <c r="E50" s="158"/>
    </row>
    <row r="51" spans="1:5" s="180" customFormat="1" ht="17.25" customHeight="1" thickBot="1">
      <c r="A51" s="138" t="s">
        <v>107</v>
      </c>
      <c r="B51" s="139" t="s">
        <v>257</v>
      </c>
      <c r="C51" s="170">
        <f>SUM(C52:C54)</f>
        <v>0</v>
      </c>
      <c r="D51" s="170">
        <f>SUM(D52:D54)</f>
        <v>2565000</v>
      </c>
      <c r="E51" s="153">
        <f>SUM(E52:E54)</f>
        <v>4923690</v>
      </c>
    </row>
    <row r="52" spans="1:5" s="180" customFormat="1" ht="12" customHeight="1">
      <c r="A52" s="133" t="s">
        <v>63</v>
      </c>
      <c r="B52" s="181" t="s">
        <v>258</v>
      </c>
      <c r="C52" s="172"/>
      <c r="D52" s="172"/>
      <c r="E52" s="155"/>
    </row>
    <row r="53" spans="1:5" s="180" customFormat="1" ht="12" customHeight="1">
      <c r="A53" s="132" t="s">
        <v>64</v>
      </c>
      <c r="B53" s="182" t="s">
        <v>259</v>
      </c>
      <c r="C53" s="171"/>
      <c r="D53" s="171"/>
      <c r="E53" s="154"/>
    </row>
    <row r="54" spans="1:5" s="180" customFormat="1" ht="12" customHeight="1">
      <c r="A54" s="132" t="s">
        <v>260</v>
      </c>
      <c r="B54" s="182" t="s">
        <v>261</v>
      </c>
      <c r="C54" s="171"/>
      <c r="D54" s="171">
        <v>2565000</v>
      </c>
      <c r="E54" s="154">
        <v>4923690</v>
      </c>
    </row>
    <row r="55" spans="1:5" s="180" customFormat="1" ht="12" customHeight="1" thickBot="1">
      <c r="A55" s="134" t="s">
        <v>262</v>
      </c>
      <c r="B55" s="183" t="s">
        <v>263</v>
      </c>
      <c r="C55" s="173"/>
      <c r="D55" s="173"/>
      <c r="E55" s="156"/>
    </row>
    <row r="56" spans="1:5" s="180" customFormat="1" ht="12" customHeight="1" thickBot="1">
      <c r="A56" s="138" t="s">
        <v>12</v>
      </c>
      <c r="B56" s="160" t="s">
        <v>264</v>
      </c>
      <c r="C56" s="170">
        <f>SUM(C57:C59)</f>
        <v>0</v>
      </c>
      <c r="D56" s="170">
        <f>SUM(D57:D59)</f>
        <v>0</v>
      </c>
      <c r="E56" s="153">
        <f>SUM(E57:E59)</f>
        <v>0</v>
      </c>
    </row>
    <row r="57" spans="1:5" s="180" customFormat="1" ht="12" customHeight="1">
      <c r="A57" s="133" t="s">
        <v>108</v>
      </c>
      <c r="B57" s="181" t="s">
        <v>265</v>
      </c>
      <c r="C57" s="174"/>
      <c r="D57" s="174"/>
      <c r="E57" s="157"/>
    </row>
    <row r="58" spans="1:5" s="180" customFormat="1" ht="12" customHeight="1">
      <c r="A58" s="132" t="s">
        <v>109</v>
      </c>
      <c r="B58" s="182" t="s">
        <v>266</v>
      </c>
      <c r="C58" s="174"/>
      <c r="D58" s="174"/>
      <c r="E58" s="157"/>
    </row>
    <row r="59" spans="1:5" s="180" customFormat="1" ht="12" customHeight="1">
      <c r="A59" s="132" t="s">
        <v>129</v>
      </c>
      <c r="B59" s="182" t="s">
        <v>267</v>
      </c>
      <c r="C59" s="174"/>
      <c r="D59" s="174"/>
      <c r="E59" s="157"/>
    </row>
    <row r="60" spans="1:5" s="180" customFormat="1" ht="12" customHeight="1" thickBot="1">
      <c r="A60" s="134" t="s">
        <v>268</v>
      </c>
      <c r="B60" s="183" t="s">
        <v>269</v>
      </c>
      <c r="C60" s="174"/>
      <c r="D60" s="174"/>
      <c r="E60" s="157"/>
    </row>
    <row r="61" spans="1:5" s="180" customFormat="1" ht="12" customHeight="1" thickBot="1">
      <c r="A61" s="138" t="s">
        <v>13</v>
      </c>
      <c r="B61" s="139" t="s">
        <v>270</v>
      </c>
      <c r="C61" s="176">
        <f>+C6+C13+C20+C27+C34+C45+C51+C56</f>
        <v>268971000</v>
      </c>
      <c r="D61" s="176">
        <f>+D6+D13+D20+D27+D34+D45+D51+D56</f>
        <v>589838998</v>
      </c>
      <c r="E61" s="189">
        <f>+E6+E13+E20+E27+E34+E45+E51+E56</f>
        <v>592448403</v>
      </c>
    </row>
    <row r="62" spans="1:5" s="180" customFormat="1" ht="12" customHeight="1" thickBot="1">
      <c r="A62" s="192" t="s">
        <v>271</v>
      </c>
      <c r="B62" s="160" t="s">
        <v>272</v>
      </c>
      <c r="C62" s="170">
        <f>+C63+C64+C65</f>
        <v>0</v>
      </c>
      <c r="D62" s="170">
        <f>+D63+D64+D65</f>
        <v>100000000</v>
      </c>
      <c r="E62" s="153">
        <f>+E63+E64+E65</f>
        <v>100000000</v>
      </c>
    </row>
    <row r="63" spans="1:5" s="180" customFormat="1" ht="12" customHeight="1">
      <c r="A63" s="133" t="s">
        <v>273</v>
      </c>
      <c r="B63" s="181" t="s">
        <v>274</v>
      </c>
      <c r="C63" s="174"/>
      <c r="D63" s="174"/>
      <c r="E63" s="157"/>
    </row>
    <row r="64" spans="1:5" s="180" customFormat="1" ht="12" customHeight="1">
      <c r="A64" s="132" t="s">
        <v>275</v>
      </c>
      <c r="B64" s="182" t="s">
        <v>276</v>
      </c>
      <c r="C64" s="174"/>
      <c r="D64" s="174">
        <v>100000000</v>
      </c>
      <c r="E64" s="157">
        <v>100000000</v>
      </c>
    </row>
    <row r="65" spans="1:5" s="180" customFormat="1" ht="12" customHeight="1" thickBot="1">
      <c r="A65" s="134" t="s">
        <v>277</v>
      </c>
      <c r="B65" s="118" t="s">
        <v>322</v>
      </c>
      <c r="C65" s="174"/>
      <c r="D65" s="174"/>
      <c r="E65" s="157"/>
    </row>
    <row r="66" spans="1:5" s="180" customFormat="1" ht="12" customHeight="1" thickBot="1">
      <c r="A66" s="192" t="s">
        <v>279</v>
      </c>
      <c r="B66" s="160" t="s">
        <v>280</v>
      </c>
      <c r="C66" s="170">
        <f>+C67+C68+C69+C70</f>
        <v>0</v>
      </c>
      <c r="D66" s="170">
        <f>+D67+D68+D69+D70</f>
        <v>0</v>
      </c>
      <c r="E66" s="153">
        <f>+E67+E68+E69+E70</f>
        <v>0</v>
      </c>
    </row>
    <row r="67" spans="1:5" s="180" customFormat="1" ht="13.5" customHeight="1">
      <c r="A67" s="133" t="s">
        <v>87</v>
      </c>
      <c r="B67" s="181" t="s">
        <v>281</v>
      </c>
      <c r="C67" s="174"/>
      <c r="D67" s="174"/>
      <c r="E67" s="157"/>
    </row>
    <row r="68" spans="1:5" s="180" customFormat="1" ht="12" customHeight="1">
      <c r="A68" s="132" t="s">
        <v>88</v>
      </c>
      <c r="B68" s="182" t="s">
        <v>282</v>
      </c>
      <c r="C68" s="174"/>
      <c r="D68" s="174"/>
      <c r="E68" s="157"/>
    </row>
    <row r="69" spans="1:5" s="180" customFormat="1" ht="12" customHeight="1">
      <c r="A69" s="132" t="s">
        <v>283</v>
      </c>
      <c r="B69" s="182" t="s">
        <v>284</v>
      </c>
      <c r="C69" s="174"/>
      <c r="D69" s="174"/>
      <c r="E69" s="157"/>
    </row>
    <row r="70" spans="1:5" s="180" customFormat="1" ht="12" customHeight="1" thickBot="1">
      <c r="A70" s="134" t="s">
        <v>285</v>
      </c>
      <c r="B70" s="183" t="s">
        <v>286</v>
      </c>
      <c r="C70" s="174"/>
      <c r="D70" s="174"/>
      <c r="E70" s="157"/>
    </row>
    <row r="71" spans="1:5" s="180" customFormat="1" ht="12" customHeight="1" thickBot="1">
      <c r="A71" s="192" t="s">
        <v>287</v>
      </c>
      <c r="B71" s="160" t="s">
        <v>288</v>
      </c>
      <c r="C71" s="170">
        <f>+C72+C73</f>
        <v>0</v>
      </c>
      <c r="D71" s="170">
        <f>+D72+D73</f>
        <v>54815120</v>
      </c>
      <c r="E71" s="153">
        <f>+E72+E73</f>
        <v>54815120</v>
      </c>
    </row>
    <row r="72" spans="1:5" s="180" customFormat="1" ht="12" customHeight="1">
      <c r="A72" s="133" t="s">
        <v>289</v>
      </c>
      <c r="B72" s="181" t="s">
        <v>290</v>
      </c>
      <c r="C72" s="174"/>
      <c r="D72" s="174">
        <v>54815120</v>
      </c>
      <c r="E72" s="157">
        <v>54815120</v>
      </c>
    </row>
    <row r="73" spans="1:5" s="180" customFormat="1" ht="12" customHeight="1" thickBot="1">
      <c r="A73" s="134" t="s">
        <v>291</v>
      </c>
      <c r="B73" s="183" t="s">
        <v>292</v>
      </c>
      <c r="C73" s="174"/>
      <c r="D73" s="174"/>
      <c r="E73" s="157"/>
    </row>
    <row r="74" spans="1:5" s="180" customFormat="1" ht="12" customHeight="1" thickBot="1">
      <c r="A74" s="192" t="s">
        <v>293</v>
      </c>
      <c r="B74" s="160" t="s">
        <v>294</v>
      </c>
      <c r="C74" s="170">
        <f>+C75+C76+C77</f>
        <v>0</v>
      </c>
      <c r="D74" s="170">
        <f>+D75+D76+D77</f>
        <v>0</v>
      </c>
      <c r="E74" s="153">
        <f>+E75+E76+E77</f>
        <v>6919680</v>
      </c>
    </row>
    <row r="75" spans="1:5" s="180" customFormat="1" ht="12" customHeight="1">
      <c r="A75" s="133" t="s">
        <v>295</v>
      </c>
      <c r="B75" s="181" t="s">
        <v>296</v>
      </c>
      <c r="C75" s="174"/>
      <c r="D75" s="174"/>
      <c r="E75" s="157">
        <v>6919680</v>
      </c>
    </row>
    <row r="76" spans="1:5" s="180" customFormat="1" ht="12" customHeight="1">
      <c r="A76" s="132" t="s">
        <v>297</v>
      </c>
      <c r="B76" s="182" t="s">
        <v>298</v>
      </c>
      <c r="C76" s="174"/>
      <c r="D76" s="174"/>
      <c r="E76" s="157"/>
    </row>
    <row r="77" spans="1:5" s="180" customFormat="1" ht="12" customHeight="1" thickBot="1">
      <c r="A77" s="134" t="s">
        <v>299</v>
      </c>
      <c r="B77" s="162" t="s">
        <v>300</v>
      </c>
      <c r="C77" s="174"/>
      <c r="D77" s="174"/>
      <c r="E77" s="157"/>
    </row>
    <row r="78" spans="1:5" s="180" customFormat="1" ht="12" customHeight="1" thickBot="1">
      <c r="A78" s="192" t="s">
        <v>301</v>
      </c>
      <c r="B78" s="160" t="s">
        <v>302</v>
      </c>
      <c r="C78" s="170">
        <f>+C79+C80+C81+C82</f>
        <v>0</v>
      </c>
      <c r="D78" s="170">
        <f>+D79+D80+D81+D82</f>
        <v>0</v>
      </c>
      <c r="E78" s="153">
        <f>+E79+E80+E81+E82</f>
        <v>0</v>
      </c>
    </row>
    <row r="79" spans="1:5" s="180" customFormat="1" ht="12" customHeight="1">
      <c r="A79" s="184" t="s">
        <v>303</v>
      </c>
      <c r="B79" s="181" t="s">
        <v>304</v>
      </c>
      <c r="C79" s="174"/>
      <c r="D79" s="174"/>
      <c r="E79" s="157"/>
    </row>
    <row r="80" spans="1:5" s="180" customFormat="1" ht="12" customHeight="1">
      <c r="A80" s="185" t="s">
        <v>305</v>
      </c>
      <c r="B80" s="182" t="s">
        <v>306</v>
      </c>
      <c r="C80" s="174"/>
      <c r="D80" s="174"/>
      <c r="E80" s="157"/>
    </row>
    <row r="81" spans="1:5" s="180" customFormat="1" ht="12" customHeight="1">
      <c r="A81" s="185" t="s">
        <v>307</v>
      </c>
      <c r="B81" s="182" t="s">
        <v>308</v>
      </c>
      <c r="C81" s="174"/>
      <c r="D81" s="174"/>
      <c r="E81" s="157"/>
    </row>
    <row r="82" spans="1:5" s="180" customFormat="1" ht="12" customHeight="1" thickBot="1">
      <c r="A82" s="193" t="s">
        <v>309</v>
      </c>
      <c r="B82" s="162" t="s">
        <v>310</v>
      </c>
      <c r="C82" s="174"/>
      <c r="D82" s="174"/>
      <c r="E82" s="157"/>
    </row>
    <row r="83" spans="1:5" s="180" customFormat="1" ht="12" customHeight="1" thickBot="1">
      <c r="A83" s="192" t="s">
        <v>311</v>
      </c>
      <c r="B83" s="160" t="s">
        <v>312</v>
      </c>
      <c r="C83" s="195"/>
      <c r="D83" s="195"/>
      <c r="E83" s="196"/>
    </row>
    <row r="84" spans="1:5" s="180" customFormat="1" ht="12" customHeight="1" thickBot="1">
      <c r="A84" s="192" t="s">
        <v>313</v>
      </c>
      <c r="B84" s="116" t="s">
        <v>314</v>
      </c>
      <c r="C84" s="176">
        <f>+C62+C66+C71+C74+C78+C83</f>
        <v>0</v>
      </c>
      <c r="D84" s="176">
        <f>+D62+D66+D71+D74+D78+D83</f>
        <v>154815120</v>
      </c>
      <c r="E84" s="189">
        <f>+E62+E66+E71+E74+E78+E83</f>
        <v>161734800</v>
      </c>
    </row>
    <row r="85" spans="1:5" s="180" customFormat="1" ht="12" customHeight="1" thickBot="1">
      <c r="A85" s="194" t="s">
        <v>315</v>
      </c>
      <c r="B85" s="119" t="s">
        <v>316</v>
      </c>
      <c r="C85" s="176">
        <f>+C61+C84</f>
        <v>268971000</v>
      </c>
      <c r="D85" s="176">
        <f>+D61+D84</f>
        <v>744654118</v>
      </c>
      <c r="E85" s="189">
        <f>+E61+E84</f>
        <v>754183203</v>
      </c>
    </row>
    <row r="86" spans="1:5" s="180" customFormat="1" ht="12" customHeight="1">
      <c r="A86" s="114"/>
      <c r="B86" s="114"/>
      <c r="C86" s="115"/>
      <c r="D86" s="115"/>
      <c r="E86" s="115"/>
    </row>
    <row r="87" spans="1:5" ht="16.5" customHeight="1">
      <c r="A87" s="425" t="s">
        <v>34</v>
      </c>
      <c r="B87" s="425"/>
      <c r="C87" s="425"/>
      <c r="D87" s="425"/>
      <c r="E87" s="425"/>
    </row>
    <row r="88" spans="1:5" s="186" customFormat="1" ht="16.5" customHeight="1" thickBot="1">
      <c r="A88" s="28" t="s">
        <v>90</v>
      </c>
      <c r="B88" s="28"/>
      <c r="C88" s="147"/>
      <c r="D88" s="147"/>
      <c r="E88" s="147" t="str">
        <f>E2</f>
        <v>Forintban!</v>
      </c>
    </row>
    <row r="89" spans="1:5" s="186" customFormat="1" ht="16.5" customHeight="1">
      <c r="A89" s="426" t="s">
        <v>53</v>
      </c>
      <c r="B89" s="428" t="s">
        <v>147</v>
      </c>
      <c r="C89" s="430" t="str">
        <f>+C3</f>
        <v>2016.évi</v>
      </c>
      <c r="D89" s="430"/>
      <c r="E89" s="431"/>
    </row>
    <row r="90" spans="1:5" ht="37.5" customHeight="1" thickBot="1">
      <c r="A90" s="427"/>
      <c r="B90" s="429"/>
      <c r="C90" s="29" t="s">
        <v>148</v>
      </c>
      <c r="D90" s="29" t="s">
        <v>149</v>
      </c>
      <c r="E90" s="30" t="s">
        <v>150</v>
      </c>
    </row>
    <row r="91" spans="1:5" s="179" customFormat="1" ht="12" customHeight="1" thickBot="1">
      <c r="A91" s="143" t="s">
        <v>317</v>
      </c>
      <c r="B91" s="144" t="s">
        <v>318</v>
      </c>
      <c r="C91" s="144" t="s">
        <v>319</v>
      </c>
      <c r="D91" s="144" t="s">
        <v>320</v>
      </c>
      <c r="E91" s="145" t="s">
        <v>321</v>
      </c>
    </row>
    <row r="92" spans="1:5" ht="12" customHeight="1" thickBot="1">
      <c r="A92" s="140" t="s">
        <v>5</v>
      </c>
      <c r="B92" s="142" t="s">
        <v>323</v>
      </c>
      <c r="C92" s="169">
        <f>SUM(C93:C97)</f>
        <v>267611000</v>
      </c>
      <c r="D92" s="169">
        <f>SUM(D93:D97)</f>
        <v>623358928</v>
      </c>
      <c r="E92" s="124">
        <f>SUM(E93:E97)</f>
        <v>602180253</v>
      </c>
    </row>
    <row r="93" spans="1:5" ht="12" customHeight="1">
      <c r="A93" s="135" t="s">
        <v>65</v>
      </c>
      <c r="B93" s="128" t="s">
        <v>35</v>
      </c>
      <c r="C93" s="36">
        <v>118757000</v>
      </c>
      <c r="D93" s="36">
        <v>336116465</v>
      </c>
      <c r="E93" s="123">
        <v>329253696</v>
      </c>
    </row>
    <row r="94" spans="1:5" ht="12" customHeight="1">
      <c r="A94" s="132" t="s">
        <v>66</v>
      </c>
      <c r="B94" s="126" t="s">
        <v>110</v>
      </c>
      <c r="C94" s="171">
        <v>31778000</v>
      </c>
      <c r="D94" s="171">
        <v>81695328</v>
      </c>
      <c r="E94" s="154">
        <v>81081961</v>
      </c>
    </row>
    <row r="95" spans="1:5" ht="12" customHeight="1">
      <c r="A95" s="132" t="s">
        <v>67</v>
      </c>
      <c r="B95" s="126" t="s">
        <v>85</v>
      </c>
      <c r="C95" s="173">
        <v>84434000</v>
      </c>
      <c r="D95" s="173">
        <v>153146222</v>
      </c>
      <c r="E95" s="156">
        <v>144646630</v>
      </c>
    </row>
    <row r="96" spans="1:5" ht="12" customHeight="1">
      <c r="A96" s="132" t="s">
        <v>68</v>
      </c>
      <c r="B96" s="129" t="s">
        <v>111</v>
      </c>
      <c r="C96" s="173">
        <v>30782000</v>
      </c>
      <c r="D96" s="173">
        <v>40217296</v>
      </c>
      <c r="E96" s="156">
        <v>35423149</v>
      </c>
    </row>
    <row r="97" spans="1:5" ht="12" customHeight="1">
      <c r="A97" s="132" t="s">
        <v>76</v>
      </c>
      <c r="B97" s="137" t="s">
        <v>112</v>
      </c>
      <c r="C97" s="173">
        <v>1860000</v>
      </c>
      <c r="D97" s="173">
        <v>12183617</v>
      </c>
      <c r="E97" s="156">
        <v>11774817</v>
      </c>
    </row>
    <row r="98" spans="1:5" ht="12" customHeight="1">
      <c r="A98" s="132" t="s">
        <v>69</v>
      </c>
      <c r="B98" s="126" t="s">
        <v>324</v>
      </c>
      <c r="C98" s="173"/>
      <c r="D98" s="173">
        <v>4551116</v>
      </c>
      <c r="E98" s="156">
        <v>4551116</v>
      </c>
    </row>
    <row r="99" spans="1:5" ht="12" customHeight="1">
      <c r="A99" s="132" t="s">
        <v>70</v>
      </c>
      <c r="B99" s="149" t="s">
        <v>325</v>
      </c>
      <c r="C99" s="173"/>
      <c r="D99" s="173"/>
      <c r="E99" s="156"/>
    </row>
    <row r="100" spans="1:5" ht="12" customHeight="1">
      <c r="A100" s="132" t="s">
        <v>77</v>
      </c>
      <c r="B100" s="150" t="s">
        <v>326</v>
      </c>
      <c r="C100" s="173"/>
      <c r="D100" s="173"/>
      <c r="E100" s="156"/>
    </row>
    <row r="101" spans="1:5" ht="12" customHeight="1">
      <c r="A101" s="132" t="s">
        <v>78</v>
      </c>
      <c r="B101" s="150" t="s">
        <v>327</v>
      </c>
      <c r="C101" s="173"/>
      <c r="D101" s="173"/>
      <c r="E101" s="156"/>
    </row>
    <row r="102" spans="1:5" ht="12" customHeight="1">
      <c r="A102" s="132" t="s">
        <v>79</v>
      </c>
      <c r="B102" s="149" t="s">
        <v>328</v>
      </c>
      <c r="C102" s="173"/>
      <c r="D102" s="173">
        <v>2200901</v>
      </c>
      <c r="E102" s="156">
        <v>2194536</v>
      </c>
    </row>
    <row r="103" spans="1:5" ht="12" customHeight="1">
      <c r="A103" s="132" t="s">
        <v>80</v>
      </c>
      <c r="B103" s="149" t="s">
        <v>329</v>
      </c>
      <c r="C103" s="173"/>
      <c r="D103" s="173"/>
      <c r="E103" s="156"/>
    </row>
    <row r="104" spans="1:5" ht="12" customHeight="1">
      <c r="A104" s="132" t="s">
        <v>82</v>
      </c>
      <c r="B104" s="150" t="s">
        <v>330</v>
      </c>
      <c r="C104" s="173"/>
      <c r="D104" s="173"/>
      <c r="E104" s="156"/>
    </row>
    <row r="105" spans="1:5" ht="12" customHeight="1">
      <c r="A105" s="131" t="s">
        <v>113</v>
      </c>
      <c r="B105" s="151" t="s">
        <v>331</v>
      </c>
      <c r="C105" s="173"/>
      <c r="D105" s="173"/>
      <c r="E105" s="156"/>
    </row>
    <row r="106" spans="1:5" ht="12" customHeight="1">
      <c r="A106" s="132" t="s">
        <v>332</v>
      </c>
      <c r="B106" s="151" t="s">
        <v>333</v>
      </c>
      <c r="C106" s="173"/>
      <c r="D106" s="173"/>
      <c r="E106" s="156"/>
    </row>
    <row r="107" spans="1:5" ht="12" customHeight="1" thickBot="1">
      <c r="A107" s="136" t="s">
        <v>334</v>
      </c>
      <c r="B107" s="152" t="s">
        <v>335</v>
      </c>
      <c r="C107" s="37">
        <v>1860000</v>
      </c>
      <c r="D107" s="37">
        <v>5431600</v>
      </c>
      <c r="E107" s="117">
        <v>5029165</v>
      </c>
    </row>
    <row r="108" spans="1:5" ht="12" customHeight="1" thickBot="1">
      <c r="A108" s="138" t="s">
        <v>6</v>
      </c>
      <c r="B108" s="141" t="s">
        <v>336</v>
      </c>
      <c r="C108" s="170">
        <f>+C109+C111+C113</f>
        <v>1360000</v>
      </c>
      <c r="D108" s="170">
        <f>+D109+D111+D113</f>
        <v>14517057</v>
      </c>
      <c r="E108" s="153">
        <f>E109+E111+E113</f>
        <v>14435460</v>
      </c>
    </row>
    <row r="109" spans="1:5" ht="12" customHeight="1">
      <c r="A109" s="133" t="s">
        <v>71</v>
      </c>
      <c r="B109" s="126" t="s">
        <v>128</v>
      </c>
      <c r="C109" s="172">
        <v>700000</v>
      </c>
      <c r="D109" s="172">
        <v>14517057</v>
      </c>
      <c r="E109" s="155">
        <v>14435460</v>
      </c>
    </row>
    <row r="110" spans="1:5" ht="12" customHeight="1">
      <c r="A110" s="133" t="s">
        <v>72</v>
      </c>
      <c r="B110" s="130" t="s">
        <v>337</v>
      </c>
      <c r="C110" s="172"/>
      <c r="D110" s="172"/>
      <c r="E110" s="155"/>
    </row>
    <row r="111" spans="1:5" ht="15.75">
      <c r="A111" s="133" t="s">
        <v>73</v>
      </c>
      <c r="B111" s="130" t="s">
        <v>114</v>
      </c>
      <c r="C111" s="171"/>
      <c r="D111" s="171"/>
      <c r="E111" s="154"/>
    </row>
    <row r="112" spans="1:5" ht="12" customHeight="1">
      <c r="A112" s="133" t="s">
        <v>74</v>
      </c>
      <c r="B112" s="130" t="s">
        <v>338</v>
      </c>
      <c r="C112" s="171"/>
      <c r="D112" s="171"/>
      <c r="E112" s="154"/>
    </row>
    <row r="113" spans="1:5" ht="12" customHeight="1">
      <c r="A113" s="133" t="s">
        <v>75</v>
      </c>
      <c r="B113" s="162" t="s">
        <v>130</v>
      </c>
      <c r="C113" s="171">
        <v>660000</v>
      </c>
      <c r="D113" s="171"/>
      <c r="E113" s="154"/>
    </row>
    <row r="114" spans="1:5" ht="21.75" customHeight="1">
      <c r="A114" s="133" t="s">
        <v>81</v>
      </c>
      <c r="B114" s="161" t="s">
        <v>339</v>
      </c>
      <c r="C114" s="171"/>
      <c r="D114" s="171"/>
      <c r="E114" s="154"/>
    </row>
    <row r="115" spans="1:5" ht="24" customHeight="1">
      <c r="A115" s="133" t="s">
        <v>83</v>
      </c>
      <c r="B115" s="177" t="s">
        <v>340</v>
      </c>
      <c r="C115" s="171"/>
      <c r="D115" s="171"/>
      <c r="E115" s="154"/>
    </row>
    <row r="116" spans="1:5" ht="12" customHeight="1">
      <c r="A116" s="133" t="s">
        <v>115</v>
      </c>
      <c r="B116" s="150" t="s">
        <v>327</v>
      </c>
      <c r="C116" s="171"/>
      <c r="D116" s="171"/>
      <c r="E116" s="154"/>
    </row>
    <row r="117" spans="1:5" ht="12" customHeight="1">
      <c r="A117" s="133" t="s">
        <v>116</v>
      </c>
      <c r="B117" s="150" t="s">
        <v>341</v>
      </c>
      <c r="C117" s="171"/>
      <c r="D117" s="171"/>
      <c r="E117" s="154"/>
    </row>
    <row r="118" spans="1:5" ht="12" customHeight="1">
      <c r="A118" s="133" t="s">
        <v>117</v>
      </c>
      <c r="B118" s="150" t="s">
        <v>342</v>
      </c>
      <c r="C118" s="171"/>
      <c r="D118" s="171"/>
      <c r="E118" s="154"/>
    </row>
    <row r="119" spans="1:5" s="197" customFormat="1" ht="12" customHeight="1">
      <c r="A119" s="133" t="s">
        <v>343</v>
      </c>
      <c r="B119" s="150" t="s">
        <v>330</v>
      </c>
      <c r="C119" s="171"/>
      <c r="D119" s="171"/>
      <c r="E119" s="154"/>
    </row>
    <row r="120" spans="1:5" ht="12" customHeight="1">
      <c r="A120" s="133" t="s">
        <v>344</v>
      </c>
      <c r="B120" s="150" t="s">
        <v>345</v>
      </c>
      <c r="C120" s="171"/>
      <c r="D120" s="171"/>
      <c r="E120" s="154"/>
    </row>
    <row r="121" spans="1:5" ht="12" customHeight="1" thickBot="1">
      <c r="A121" s="131" t="s">
        <v>346</v>
      </c>
      <c r="B121" s="150" t="s">
        <v>347</v>
      </c>
      <c r="C121" s="173"/>
      <c r="D121" s="173"/>
      <c r="E121" s="156"/>
    </row>
    <row r="122" spans="1:5" ht="12" customHeight="1" thickBot="1">
      <c r="A122" s="138" t="s">
        <v>7</v>
      </c>
      <c r="B122" s="146" t="s">
        <v>348</v>
      </c>
      <c r="C122" s="170">
        <f>+C123+C124</f>
        <v>0</v>
      </c>
      <c r="D122" s="170">
        <f>+D123+D124</f>
        <v>0</v>
      </c>
      <c r="E122" s="153">
        <f>+E123+E124</f>
        <v>0</v>
      </c>
    </row>
    <row r="123" spans="1:5" ht="12" customHeight="1">
      <c r="A123" s="133" t="s">
        <v>54</v>
      </c>
      <c r="B123" s="127" t="s">
        <v>42</v>
      </c>
      <c r="C123" s="172"/>
      <c r="D123" s="172"/>
      <c r="E123" s="155"/>
    </row>
    <row r="124" spans="1:5" ht="12" customHeight="1" thickBot="1">
      <c r="A124" s="134" t="s">
        <v>55</v>
      </c>
      <c r="B124" s="130" t="s">
        <v>43</v>
      </c>
      <c r="C124" s="173"/>
      <c r="D124" s="173"/>
      <c r="E124" s="156"/>
    </row>
    <row r="125" spans="1:5" ht="12" customHeight="1" thickBot="1">
      <c r="A125" s="138" t="s">
        <v>8</v>
      </c>
      <c r="B125" s="146" t="s">
        <v>349</v>
      </c>
      <c r="C125" s="170">
        <f>+C92+C108+C122</f>
        <v>268971000</v>
      </c>
      <c r="D125" s="170">
        <f>+D92+D108+D122</f>
        <v>637875985</v>
      </c>
      <c r="E125" s="153">
        <f>+E92+E108+E122</f>
        <v>616615713</v>
      </c>
    </row>
    <row r="126" spans="1:5" ht="12" customHeight="1" thickBot="1">
      <c r="A126" s="138" t="s">
        <v>9</v>
      </c>
      <c r="B126" s="146" t="s">
        <v>350</v>
      </c>
      <c r="C126" s="170">
        <f>+C127+C128+C129</f>
        <v>0</v>
      </c>
      <c r="D126" s="170">
        <f>+D127+D128+D129</f>
        <v>100000000</v>
      </c>
      <c r="E126" s="153">
        <f>+E127+E128+E129</f>
        <v>100000000</v>
      </c>
    </row>
    <row r="127" spans="1:5" ht="12" customHeight="1">
      <c r="A127" s="133" t="s">
        <v>58</v>
      </c>
      <c r="B127" s="127" t="s">
        <v>351</v>
      </c>
      <c r="C127" s="171"/>
      <c r="D127" s="171"/>
      <c r="E127" s="154"/>
    </row>
    <row r="128" spans="1:5" ht="12" customHeight="1">
      <c r="A128" s="133" t="s">
        <v>59</v>
      </c>
      <c r="B128" s="127" t="s">
        <v>352</v>
      </c>
      <c r="C128" s="171"/>
      <c r="D128" s="171">
        <v>100000000</v>
      </c>
      <c r="E128" s="154">
        <v>100000000</v>
      </c>
    </row>
    <row r="129" spans="1:5" ht="12" customHeight="1" thickBot="1">
      <c r="A129" s="131" t="s">
        <v>60</v>
      </c>
      <c r="B129" s="125" t="s">
        <v>353</v>
      </c>
      <c r="C129" s="171"/>
      <c r="D129" s="171"/>
      <c r="E129" s="154"/>
    </row>
    <row r="130" spans="1:5" ht="12" customHeight="1" thickBot="1">
      <c r="A130" s="138" t="s">
        <v>10</v>
      </c>
      <c r="B130" s="146" t="s">
        <v>354</v>
      </c>
      <c r="C130" s="170">
        <f>+C131+C132+C134+C133</f>
        <v>0</v>
      </c>
      <c r="D130" s="170">
        <f>+D131+D132+D134+D133</f>
        <v>0</v>
      </c>
      <c r="E130" s="153">
        <f>+E131+E132+E134+E133</f>
        <v>0</v>
      </c>
    </row>
    <row r="131" spans="1:5" ht="12" customHeight="1">
      <c r="A131" s="133" t="s">
        <v>61</v>
      </c>
      <c r="B131" s="127" t="s">
        <v>355</v>
      </c>
      <c r="C131" s="171"/>
      <c r="D131" s="171"/>
      <c r="E131" s="154"/>
    </row>
    <row r="132" spans="1:5" ht="12" customHeight="1">
      <c r="A132" s="133" t="s">
        <v>62</v>
      </c>
      <c r="B132" s="127" t="s">
        <v>356</v>
      </c>
      <c r="C132" s="171"/>
      <c r="D132" s="171"/>
      <c r="E132" s="154"/>
    </row>
    <row r="133" spans="1:5" ht="12" customHeight="1">
      <c r="A133" s="133" t="s">
        <v>251</v>
      </c>
      <c r="B133" s="127" t="s">
        <v>357</v>
      </c>
      <c r="C133" s="171"/>
      <c r="D133" s="171"/>
      <c r="E133" s="154"/>
    </row>
    <row r="134" spans="1:5" ht="12" customHeight="1" thickBot="1">
      <c r="A134" s="131" t="s">
        <v>253</v>
      </c>
      <c r="B134" s="125" t="s">
        <v>358</v>
      </c>
      <c r="C134" s="171"/>
      <c r="D134" s="171"/>
      <c r="E134" s="154"/>
    </row>
    <row r="135" spans="1:5" ht="12" customHeight="1" thickBot="1">
      <c r="A135" s="138" t="s">
        <v>11</v>
      </c>
      <c r="B135" s="146" t="s">
        <v>359</v>
      </c>
      <c r="C135" s="176">
        <f>+C136+C137+C138+C139</f>
        <v>0</v>
      </c>
      <c r="D135" s="176">
        <f>+D136+D137+D138+D139</f>
        <v>6778133</v>
      </c>
      <c r="E135" s="189">
        <f>+E136+E137+E138+E139</f>
        <v>6778133</v>
      </c>
    </row>
    <row r="136" spans="1:5" ht="12" customHeight="1">
      <c r="A136" s="133" t="s">
        <v>63</v>
      </c>
      <c r="B136" s="127" t="s">
        <v>360</v>
      </c>
      <c r="C136" s="171"/>
      <c r="D136" s="171"/>
      <c r="E136" s="154"/>
    </row>
    <row r="137" spans="1:5" ht="12" customHeight="1">
      <c r="A137" s="133" t="s">
        <v>64</v>
      </c>
      <c r="B137" s="127" t="s">
        <v>361</v>
      </c>
      <c r="C137" s="171"/>
      <c r="D137" s="171">
        <v>6778133</v>
      </c>
      <c r="E137" s="154">
        <v>6778133</v>
      </c>
    </row>
    <row r="138" spans="1:5" ht="12" customHeight="1">
      <c r="A138" s="133" t="s">
        <v>260</v>
      </c>
      <c r="B138" s="127" t="s">
        <v>362</v>
      </c>
      <c r="C138" s="171"/>
      <c r="D138" s="171"/>
      <c r="E138" s="154"/>
    </row>
    <row r="139" spans="1:5" ht="12" customHeight="1" thickBot="1">
      <c r="A139" s="131" t="s">
        <v>262</v>
      </c>
      <c r="B139" s="125" t="s">
        <v>363</v>
      </c>
      <c r="C139" s="171"/>
      <c r="D139" s="171"/>
      <c r="E139" s="154"/>
    </row>
    <row r="140" spans="1:9" ht="15" customHeight="1" thickBot="1">
      <c r="A140" s="138" t="s">
        <v>12</v>
      </c>
      <c r="B140" s="146" t="s">
        <v>364</v>
      </c>
      <c r="C140" s="38">
        <f>+C141+C142+C143+C144</f>
        <v>0</v>
      </c>
      <c r="D140" s="38">
        <f>+D141+D142+D143+D144</f>
        <v>0</v>
      </c>
      <c r="E140" s="122">
        <f>+E141+E142+E143+E144</f>
        <v>0</v>
      </c>
      <c r="F140" s="187"/>
      <c r="G140" s="188"/>
      <c r="H140" s="188"/>
      <c r="I140" s="188"/>
    </row>
    <row r="141" spans="1:5" s="180" customFormat="1" ht="12.75" customHeight="1">
      <c r="A141" s="133" t="s">
        <v>108</v>
      </c>
      <c r="B141" s="127" t="s">
        <v>365</v>
      </c>
      <c r="C141" s="171"/>
      <c r="D141" s="171"/>
      <c r="E141" s="154"/>
    </row>
    <row r="142" spans="1:5" ht="12.75" customHeight="1">
      <c r="A142" s="133" t="s">
        <v>109</v>
      </c>
      <c r="B142" s="127" t="s">
        <v>366</v>
      </c>
      <c r="C142" s="171"/>
      <c r="D142" s="171"/>
      <c r="E142" s="154"/>
    </row>
    <row r="143" spans="1:5" ht="12.75" customHeight="1">
      <c r="A143" s="133" t="s">
        <v>129</v>
      </c>
      <c r="B143" s="127" t="s">
        <v>367</v>
      </c>
      <c r="C143" s="171"/>
      <c r="D143" s="171"/>
      <c r="E143" s="154"/>
    </row>
    <row r="144" spans="1:5" ht="12.75" customHeight="1" thickBot="1">
      <c r="A144" s="133" t="s">
        <v>268</v>
      </c>
      <c r="B144" s="127" t="s">
        <v>368</v>
      </c>
      <c r="C144" s="171"/>
      <c r="D144" s="171"/>
      <c r="E144" s="154"/>
    </row>
    <row r="145" spans="1:5" ht="16.5" thickBot="1">
      <c r="A145" s="138" t="s">
        <v>13</v>
      </c>
      <c r="B145" s="146" t="s">
        <v>369</v>
      </c>
      <c r="C145" s="120">
        <f>+C126+C130+C135+C140</f>
        <v>0</v>
      </c>
      <c r="D145" s="120">
        <f>+D126+D130+D135+D140</f>
        <v>106778133</v>
      </c>
      <c r="E145" s="121">
        <f>+E126+E130+E135+E140</f>
        <v>106778133</v>
      </c>
    </row>
    <row r="146" spans="1:5" ht="16.5" thickBot="1">
      <c r="A146" s="163" t="s">
        <v>14</v>
      </c>
      <c r="B146" s="166" t="s">
        <v>370</v>
      </c>
      <c r="C146" s="120">
        <f>+C125+C145</f>
        <v>268971000</v>
      </c>
      <c r="D146" s="120">
        <f>+D125+D145</f>
        <v>744654118</v>
      </c>
      <c r="E146" s="121">
        <f>+E125+E145</f>
        <v>723393846</v>
      </c>
    </row>
    <row r="148" spans="1:5" ht="18.75" customHeight="1">
      <c r="A148" s="424" t="s">
        <v>371</v>
      </c>
      <c r="B148" s="424"/>
      <c r="C148" s="424"/>
      <c r="D148" s="424"/>
      <c r="E148" s="424"/>
    </row>
    <row r="149" spans="1:5" ht="13.5" customHeight="1" thickBot="1">
      <c r="A149" s="148" t="s">
        <v>91</v>
      </c>
      <c r="B149" s="148"/>
      <c r="C149" s="178"/>
      <c r="E149" s="165" t="str">
        <f>E88</f>
        <v>Forintban!</v>
      </c>
    </row>
    <row r="150" spans="1:5" ht="21.75" thickBot="1">
      <c r="A150" s="138">
        <v>1</v>
      </c>
      <c r="B150" s="141" t="s">
        <v>372</v>
      </c>
      <c r="C150" s="164">
        <f>+C61-C125</f>
        <v>0</v>
      </c>
      <c r="D150" s="164">
        <f>+D61-D125</f>
        <v>-48036987</v>
      </c>
      <c r="E150" s="164">
        <f>+E61-E125</f>
        <v>-24167310</v>
      </c>
    </row>
    <row r="151" spans="1:5" ht="21.75" thickBot="1">
      <c r="A151" s="138" t="s">
        <v>6</v>
      </c>
      <c r="B151" s="141" t="s">
        <v>373</v>
      </c>
      <c r="C151" s="164">
        <f>+C84-C145</f>
        <v>0</v>
      </c>
      <c r="D151" s="164">
        <f>+D84-D145</f>
        <v>48036987</v>
      </c>
      <c r="E151" s="164">
        <f>+E84-E145</f>
        <v>54956667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CE,Félkövér"&amp;12Mezőzombor Község Önkormányzat
2016. ÉVI ZÁRSZÁMADÁSÁNAK PÉNZÜGYI MÉRLEGE&amp;R&amp;"Times New Roman CE,Félkövér dőlt"&amp;11
 1.1. melléklet a 4/2017. (V.31)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zoomScalePageLayoutView="0" workbookViewId="0" topLeftCell="A1">
      <selection activeCell="E1" sqref="E1"/>
    </sheetView>
  </sheetViews>
  <sheetFormatPr defaultColWidth="9.00390625" defaultRowHeight="12.75"/>
  <cols>
    <col min="1" max="1" width="16.00390625" style="327" customWidth="1"/>
    <col min="2" max="2" width="59.375" style="20" customWidth="1"/>
    <col min="3" max="5" width="15.875" style="20" customWidth="1"/>
    <col min="6" max="16384" width="9.375" style="20" customWidth="1"/>
  </cols>
  <sheetData>
    <row r="1" spans="1:5" s="262" customFormat="1" ht="21" customHeight="1" thickBot="1">
      <c r="A1" s="261"/>
      <c r="B1" s="263"/>
      <c r="C1" s="308"/>
      <c r="D1" s="308"/>
      <c r="E1" s="393" t="s">
        <v>609</v>
      </c>
    </row>
    <row r="2" spans="1:5" s="309" customFormat="1" ht="25.5" customHeight="1">
      <c r="A2" s="289" t="s">
        <v>124</v>
      </c>
      <c r="B2" s="443" t="s">
        <v>416</v>
      </c>
      <c r="C2" s="444"/>
      <c r="D2" s="445"/>
      <c r="E2" s="332" t="s">
        <v>44</v>
      </c>
    </row>
    <row r="3" spans="1:5" s="309" customFormat="1" ht="24.75" thickBot="1">
      <c r="A3" s="307" t="s">
        <v>417</v>
      </c>
      <c r="B3" s="446" t="s">
        <v>409</v>
      </c>
      <c r="C3" s="449"/>
      <c r="D3" s="450"/>
      <c r="E3" s="333" t="s">
        <v>38</v>
      </c>
    </row>
    <row r="4" spans="1:5" s="310" customFormat="1" ht="15.75" customHeight="1" thickBot="1">
      <c r="A4" s="264"/>
      <c r="B4" s="264"/>
      <c r="C4" s="265"/>
      <c r="D4" s="265"/>
      <c r="E4" s="265" t="s">
        <v>553</v>
      </c>
    </row>
    <row r="5" spans="1:5" ht="24.75" thickBot="1">
      <c r="A5" s="112" t="s">
        <v>125</v>
      </c>
      <c r="B5" s="113" t="s">
        <v>550</v>
      </c>
      <c r="C5" s="35" t="s">
        <v>148</v>
      </c>
      <c r="D5" s="35" t="s">
        <v>149</v>
      </c>
      <c r="E5" s="266" t="s">
        <v>150</v>
      </c>
    </row>
    <row r="6" spans="1:5" s="311" customFormat="1" ht="12.75" customHeight="1" thickBot="1">
      <c r="A6" s="259" t="s">
        <v>317</v>
      </c>
      <c r="B6" s="260" t="s">
        <v>318</v>
      </c>
      <c r="C6" s="260" t="s">
        <v>319</v>
      </c>
      <c r="D6" s="48" t="s">
        <v>320</v>
      </c>
      <c r="E6" s="46" t="s">
        <v>321</v>
      </c>
    </row>
    <row r="7" spans="1:5" s="311" customFormat="1" ht="15.75" customHeight="1" thickBot="1">
      <c r="A7" s="440" t="s">
        <v>39</v>
      </c>
      <c r="B7" s="441"/>
      <c r="C7" s="441"/>
      <c r="D7" s="441"/>
      <c r="E7" s="442"/>
    </row>
    <row r="8" spans="1:5" s="285" customFormat="1" ht="12" customHeight="1" thickBot="1">
      <c r="A8" s="259" t="s">
        <v>5</v>
      </c>
      <c r="B8" s="323" t="s">
        <v>418</v>
      </c>
      <c r="C8" s="205">
        <f>SUM(C9:C18)</f>
        <v>0</v>
      </c>
      <c r="D8" s="205">
        <f>SUM(D9:D18)</f>
        <v>0</v>
      </c>
      <c r="E8" s="329">
        <f>SUM(E9:E18)</f>
        <v>5004</v>
      </c>
    </row>
    <row r="9" spans="1:5" s="285" customFormat="1" ht="12" customHeight="1">
      <c r="A9" s="334" t="s">
        <v>65</v>
      </c>
      <c r="B9" s="128" t="s">
        <v>236</v>
      </c>
      <c r="C9" s="42"/>
      <c r="D9" s="42"/>
      <c r="E9" s="318"/>
    </row>
    <row r="10" spans="1:5" s="285" customFormat="1" ht="12" customHeight="1">
      <c r="A10" s="335" t="s">
        <v>66</v>
      </c>
      <c r="B10" s="126" t="s">
        <v>237</v>
      </c>
      <c r="C10" s="202"/>
      <c r="D10" s="202"/>
      <c r="E10" s="51"/>
    </row>
    <row r="11" spans="1:5" s="285" customFormat="1" ht="12" customHeight="1">
      <c r="A11" s="335" t="s">
        <v>67</v>
      </c>
      <c r="B11" s="126" t="s">
        <v>238</v>
      </c>
      <c r="C11" s="202"/>
      <c r="D11" s="202"/>
      <c r="E11" s="51"/>
    </row>
    <row r="12" spans="1:5" s="285" customFormat="1" ht="12" customHeight="1">
      <c r="A12" s="335" t="s">
        <v>68</v>
      </c>
      <c r="B12" s="126" t="s">
        <v>239</v>
      </c>
      <c r="C12" s="202"/>
      <c r="D12" s="202"/>
      <c r="E12" s="51"/>
    </row>
    <row r="13" spans="1:5" s="285" customFormat="1" ht="12" customHeight="1">
      <c r="A13" s="335" t="s">
        <v>86</v>
      </c>
      <c r="B13" s="126" t="s">
        <v>240</v>
      </c>
      <c r="C13" s="202"/>
      <c r="D13" s="202"/>
      <c r="E13" s="51"/>
    </row>
    <row r="14" spans="1:5" s="285" customFormat="1" ht="12" customHeight="1">
      <c r="A14" s="335" t="s">
        <v>69</v>
      </c>
      <c r="B14" s="126" t="s">
        <v>419</v>
      </c>
      <c r="C14" s="202"/>
      <c r="D14" s="202"/>
      <c r="E14" s="51"/>
    </row>
    <row r="15" spans="1:5" s="312" customFormat="1" ht="12" customHeight="1">
      <c r="A15" s="335" t="s">
        <v>70</v>
      </c>
      <c r="B15" s="125" t="s">
        <v>420</v>
      </c>
      <c r="C15" s="202"/>
      <c r="D15" s="202"/>
      <c r="E15" s="51"/>
    </row>
    <row r="16" spans="1:5" s="312" customFormat="1" ht="12" customHeight="1">
      <c r="A16" s="335" t="s">
        <v>77</v>
      </c>
      <c r="B16" s="126" t="s">
        <v>243</v>
      </c>
      <c r="C16" s="43"/>
      <c r="D16" s="43"/>
      <c r="E16" s="317">
        <v>2</v>
      </c>
    </row>
    <row r="17" spans="1:5" s="285" customFormat="1" ht="12" customHeight="1">
      <c r="A17" s="335" t="s">
        <v>78</v>
      </c>
      <c r="B17" s="126" t="s">
        <v>245</v>
      </c>
      <c r="C17" s="202"/>
      <c r="D17" s="202"/>
      <c r="E17" s="51"/>
    </row>
    <row r="18" spans="1:5" s="312" customFormat="1" ht="12" customHeight="1" thickBot="1">
      <c r="A18" s="335" t="s">
        <v>79</v>
      </c>
      <c r="B18" s="125" t="s">
        <v>247</v>
      </c>
      <c r="C18" s="204"/>
      <c r="D18" s="204"/>
      <c r="E18" s="313">
        <v>5002</v>
      </c>
    </row>
    <row r="19" spans="1:5" s="312" customFormat="1" ht="12" customHeight="1" thickBot="1">
      <c r="A19" s="259" t="s">
        <v>6</v>
      </c>
      <c r="B19" s="323" t="s">
        <v>421</v>
      </c>
      <c r="C19" s="205">
        <f>SUM(C20:C22)</f>
        <v>0</v>
      </c>
      <c r="D19" s="205">
        <f>SUM(D20:D22)</f>
        <v>0</v>
      </c>
      <c r="E19" s="329">
        <f>SUM(E20:E22)</f>
        <v>562237</v>
      </c>
    </row>
    <row r="20" spans="1:5" s="312" customFormat="1" ht="12" customHeight="1">
      <c r="A20" s="335" t="s">
        <v>71</v>
      </c>
      <c r="B20" s="127" t="s">
        <v>218</v>
      </c>
      <c r="C20" s="202"/>
      <c r="D20" s="202"/>
      <c r="E20" s="51"/>
    </row>
    <row r="21" spans="1:5" s="312" customFormat="1" ht="12" customHeight="1">
      <c r="A21" s="335" t="s">
        <v>72</v>
      </c>
      <c r="B21" s="126" t="s">
        <v>422</v>
      </c>
      <c r="C21" s="202"/>
      <c r="D21" s="202"/>
      <c r="E21" s="51"/>
    </row>
    <row r="22" spans="1:5" s="312" customFormat="1" ht="12" customHeight="1">
      <c r="A22" s="335" t="s">
        <v>73</v>
      </c>
      <c r="B22" s="126" t="s">
        <v>423</v>
      </c>
      <c r="C22" s="202"/>
      <c r="D22" s="202"/>
      <c r="E22" s="51">
        <v>562237</v>
      </c>
    </row>
    <row r="23" spans="1:5" s="312" customFormat="1" ht="12" customHeight="1" thickBot="1">
      <c r="A23" s="335" t="s">
        <v>74</v>
      </c>
      <c r="B23" s="126" t="s">
        <v>532</v>
      </c>
      <c r="C23" s="202"/>
      <c r="D23" s="202"/>
      <c r="E23" s="51"/>
    </row>
    <row r="24" spans="1:5" s="312" customFormat="1" ht="12" customHeight="1" thickBot="1">
      <c r="A24" s="322" t="s">
        <v>7</v>
      </c>
      <c r="B24" s="146" t="s">
        <v>101</v>
      </c>
      <c r="C24" s="23"/>
      <c r="D24" s="23"/>
      <c r="E24" s="328"/>
    </row>
    <row r="25" spans="1:5" s="312" customFormat="1" ht="12" customHeight="1" thickBot="1">
      <c r="A25" s="322" t="s">
        <v>8</v>
      </c>
      <c r="B25" s="146" t="s">
        <v>424</v>
      </c>
      <c r="C25" s="205">
        <f>SUM(C26:C27)</f>
        <v>0</v>
      </c>
      <c r="D25" s="205">
        <f>SUM(D26:D27)</f>
        <v>0</v>
      </c>
      <c r="E25" s="329">
        <f>SUM(E26:E27)</f>
        <v>0</v>
      </c>
    </row>
    <row r="26" spans="1:5" s="312" customFormat="1" ht="12" customHeight="1">
      <c r="A26" s="336" t="s">
        <v>231</v>
      </c>
      <c r="B26" s="337" t="s">
        <v>422</v>
      </c>
      <c r="C26" s="39"/>
      <c r="D26" s="39"/>
      <c r="E26" s="316"/>
    </row>
    <row r="27" spans="1:5" s="312" customFormat="1" ht="12" customHeight="1">
      <c r="A27" s="336" t="s">
        <v>232</v>
      </c>
      <c r="B27" s="338" t="s">
        <v>425</v>
      </c>
      <c r="C27" s="206"/>
      <c r="D27" s="206"/>
      <c r="E27" s="315"/>
    </row>
    <row r="28" spans="1:5" s="312" customFormat="1" ht="12" customHeight="1" thickBot="1">
      <c r="A28" s="335" t="s">
        <v>233</v>
      </c>
      <c r="B28" s="339" t="s">
        <v>533</v>
      </c>
      <c r="C28" s="319"/>
      <c r="D28" s="319"/>
      <c r="E28" s="314"/>
    </row>
    <row r="29" spans="1:5" s="312" customFormat="1" ht="12" customHeight="1" thickBot="1">
      <c r="A29" s="322" t="s">
        <v>9</v>
      </c>
      <c r="B29" s="146" t="s">
        <v>426</v>
      </c>
      <c r="C29" s="205">
        <f>SUM(C30:C32)</f>
        <v>0</v>
      </c>
      <c r="D29" s="205">
        <f>SUM(D30:D32)</f>
        <v>0</v>
      </c>
      <c r="E29" s="329">
        <f>SUM(E30:E32)</f>
        <v>0</v>
      </c>
    </row>
    <row r="30" spans="1:5" s="312" customFormat="1" ht="12" customHeight="1">
      <c r="A30" s="336" t="s">
        <v>58</v>
      </c>
      <c r="B30" s="337" t="s">
        <v>249</v>
      </c>
      <c r="C30" s="39"/>
      <c r="D30" s="39"/>
      <c r="E30" s="316"/>
    </row>
    <row r="31" spans="1:5" s="312" customFormat="1" ht="12" customHeight="1">
      <c r="A31" s="336" t="s">
        <v>59</v>
      </c>
      <c r="B31" s="338" t="s">
        <v>250</v>
      </c>
      <c r="C31" s="206"/>
      <c r="D31" s="206"/>
      <c r="E31" s="315"/>
    </row>
    <row r="32" spans="1:5" s="312" customFormat="1" ht="12" customHeight="1" thickBot="1">
      <c r="A32" s="335" t="s">
        <v>60</v>
      </c>
      <c r="B32" s="321" t="s">
        <v>252</v>
      </c>
      <c r="C32" s="319"/>
      <c r="D32" s="319"/>
      <c r="E32" s="314"/>
    </row>
    <row r="33" spans="1:5" s="312" customFormat="1" ht="12" customHeight="1" thickBot="1">
      <c r="A33" s="322" t="s">
        <v>10</v>
      </c>
      <c r="B33" s="146" t="s">
        <v>377</v>
      </c>
      <c r="C33" s="23"/>
      <c r="D33" s="23"/>
      <c r="E33" s="328"/>
    </row>
    <row r="34" spans="1:5" s="285" customFormat="1" ht="12" customHeight="1" thickBot="1">
      <c r="A34" s="322" t="s">
        <v>11</v>
      </c>
      <c r="B34" s="146" t="s">
        <v>427</v>
      </c>
      <c r="C34" s="23"/>
      <c r="D34" s="23"/>
      <c r="E34" s="328"/>
    </row>
    <row r="35" spans="1:5" s="285" customFormat="1" ht="12" customHeight="1" thickBot="1">
      <c r="A35" s="259" t="s">
        <v>12</v>
      </c>
      <c r="B35" s="146" t="s">
        <v>534</v>
      </c>
      <c r="C35" s="205">
        <f>+C8+C19+C24+C25+C29+C33+C34</f>
        <v>0</v>
      </c>
      <c r="D35" s="205">
        <f>+D8+D19+D24+D25+D29+D33+D34</f>
        <v>0</v>
      </c>
      <c r="E35" s="329">
        <f>+E8+E19+E24+E25+E29+E33+E34</f>
        <v>567241</v>
      </c>
    </row>
    <row r="36" spans="1:5" s="285" customFormat="1" ht="12" customHeight="1" thickBot="1">
      <c r="A36" s="324" t="s">
        <v>13</v>
      </c>
      <c r="B36" s="146" t="s">
        <v>429</v>
      </c>
      <c r="C36" s="205">
        <f>+C37+C38+C39</f>
        <v>47631000</v>
      </c>
      <c r="D36" s="205">
        <f>+D37+D38+D39</f>
        <v>53429518</v>
      </c>
      <c r="E36" s="329">
        <f>+E37+E38+E39</f>
        <v>52748927</v>
      </c>
    </row>
    <row r="37" spans="1:5" s="285" customFormat="1" ht="12" customHeight="1">
      <c r="A37" s="336" t="s">
        <v>430</v>
      </c>
      <c r="B37" s="337" t="s">
        <v>135</v>
      </c>
      <c r="C37" s="39"/>
      <c r="D37" s="39">
        <v>1733</v>
      </c>
      <c r="E37" s="316">
        <v>1733</v>
      </c>
    </row>
    <row r="38" spans="1:5" s="312" customFormat="1" ht="12" customHeight="1">
      <c r="A38" s="336" t="s">
        <v>431</v>
      </c>
      <c r="B38" s="338" t="s">
        <v>1</v>
      </c>
      <c r="C38" s="206"/>
      <c r="D38" s="206"/>
      <c r="E38" s="315"/>
    </row>
    <row r="39" spans="1:5" s="312" customFormat="1" ht="12" customHeight="1" thickBot="1">
      <c r="A39" s="335" t="s">
        <v>432</v>
      </c>
      <c r="B39" s="321" t="s">
        <v>433</v>
      </c>
      <c r="C39" s="319">
        <v>47631000</v>
      </c>
      <c r="D39" s="319">
        <v>53427785</v>
      </c>
      <c r="E39" s="314">
        <v>52747194</v>
      </c>
    </row>
    <row r="40" spans="1:5" s="312" customFormat="1" ht="15" customHeight="1" thickBot="1">
      <c r="A40" s="324" t="s">
        <v>14</v>
      </c>
      <c r="B40" s="325" t="s">
        <v>434</v>
      </c>
      <c r="C40" s="45">
        <f>+C35+C36</f>
        <v>47631000</v>
      </c>
      <c r="D40" s="45">
        <f>+D35+D36</f>
        <v>53429518</v>
      </c>
      <c r="E40" s="330">
        <f>+E35+E36</f>
        <v>53316168</v>
      </c>
    </row>
    <row r="41" spans="1:5" s="312" customFormat="1" ht="15" customHeight="1">
      <c r="A41" s="267"/>
      <c r="B41" s="268"/>
      <c r="C41" s="283"/>
      <c r="D41" s="283"/>
      <c r="E41" s="283"/>
    </row>
    <row r="42" spans="1:5" ht="13.5" thickBot="1">
      <c r="A42" s="269"/>
      <c r="B42" s="270"/>
      <c r="C42" s="284"/>
      <c r="D42" s="284"/>
      <c r="E42" s="284"/>
    </row>
    <row r="43" spans="1:5" s="311" customFormat="1" ht="16.5" customHeight="1" thickBot="1">
      <c r="A43" s="440" t="s">
        <v>40</v>
      </c>
      <c r="B43" s="441"/>
      <c r="C43" s="441"/>
      <c r="D43" s="441"/>
      <c r="E43" s="442"/>
    </row>
    <row r="44" spans="1:5" s="111" customFormat="1" ht="12" customHeight="1" thickBot="1">
      <c r="A44" s="322" t="s">
        <v>5</v>
      </c>
      <c r="B44" s="146" t="s">
        <v>435</v>
      </c>
      <c r="C44" s="205">
        <f>SUM(C45:C49)</f>
        <v>47123000</v>
      </c>
      <c r="D44" s="205">
        <f>SUM(D45:D49)</f>
        <v>53223731</v>
      </c>
      <c r="E44" s="233">
        <f>SUM(E45:E49)</f>
        <v>53191978</v>
      </c>
    </row>
    <row r="45" spans="1:5" ht="12" customHeight="1">
      <c r="A45" s="335" t="s">
        <v>65</v>
      </c>
      <c r="B45" s="127" t="s">
        <v>35</v>
      </c>
      <c r="C45" s="39">
        <v>33522000</v>
      </c>
      <c r="D45" s="39">
        <v>36530303</v>
      </c>
      <c r="E45" s="230">
        <v>36500283</v>
      </c>
    </row>
    <row r="46" spans="1:5" ht="12" customHeight="1">
      <c r="A46" s="335" t="s">
        <v>66</v>
      </c>
      <c r="B46" s="126" t="s">
        <v>110</v>
      </c>
      <c r="C46" s="199">
        <v>8376000</v>
      </c>
      <c r="D46" s="199">
        <v>10525065</v>
      </c>
      <c r="E46" s="231">
        <v>10525065</v>
      </c>
    </row>
    <row r="47" spans="1:5" ht="12" customHeight="1">
      <c r="A47" s="335" t="s">
        <v>67</v>
      </c>
      <c r="B47" s="126" t="s">
        <v>85</v>
      </c>
      <c r="C47" s="199">
        <v>5225000</v>
      </c>
      <c r="D47" s="199">
        <v>6168363</v>
      </c>
      <c r="E47" s="231">
        <v>6166630</v>
      </c>
    </row>
    <row r="48" spans="1:5" ht="12" customHeight="1">
      <c r="A48" s="335" t="s">
        <v>68</v>
      </c>
      <c r="B48" s="126" t="s">
        <v>111</v>
      </c>
      <c r="C48" s="199"/>
      <c r="D48" s="199"/>
      <c r="E48" s="231"/>
    </row>
    <row r="49" spans="1:5" ht="12" customHeight="1" thickBot="1">
      <c r="A49" s="335" t="s">
        <v>86</v>
      </c>
      <c r="B49" s="126" t="s">
        <v>112</v>
      </c>
      <c r="C49" s="199"/>
      <c r="D49" s="199"/>
      <c r="E49" s="231"/>
    </row>
    <row r="50" spans="1:5" ht="12" customHeight="1" thickBot="1">
      <c r="A50" s="322" t="s">
        <v>6</v>
      </c>
      <c r="B50" s="146" t="s">
        <v>436</v>
      </c>
      <c r="C50" s="205">
        <f>SUM(C51:C53)</f>
        <v>508000</v>
      </c>
      <c r="D50" s="205">
        <f>SUM(D51:D53)</f>
        <v>205787</v>
      </c>
      <c r="E50" s="233">
        <f>SUM(E51:E53)</f>
        <v>124190</v>
      </c>
    </row>
    <row r="51" spans="1:5" s="111" customFormat="1" ht="12" customHeight="1">
      <c r="A51" s="335" t="s">
        <v>71</v>
      </c>
      <c r="B51" s="127" t="s">
        <v>128</v>
      </c>
      <c r="C51" s="39">
        <v>508000</v>
      </c>
      <c r="D51" s="39">
        <v>205787</v>
      </c>
      <c r="E51" s="230">
        <v>124190</v>
      </c>
    </row>
    <row r="52" spans="1:5" ht="12" customHeight="1">
      <c r="A52" s="335" t="s">
        <v>72</v>
      </c>
      <c r="B52" s="126" t="s">
        <v>114</v>
      </c>
      <c r="C52" s="199"/>
      <c r="D52" s="199"/>
      <c r="E52" s="231"/>
    </row>
    <row r="53" spans="1:5" ht="12" customHeight="1">
      <c r="A53" s="335" t="s">
        <v>73</v>
      </c>
      <c r="B53" s="126" t="s">
        <v>41</v>
      </c>
      <c r="C53" s="199"/>
      <c r="D53" s="199"/>
      <c r="E53" s="231"/>
    </row>
    <row r="54" spans="1:5" ht="12" customHeight="1" thickBot="1">
      <c r="A54" s="335" t="s">
        <v>74</v>
      </c>
      <c r="B54" s="126" t="s">
        <v>535</v>
      </c>
      <c r="C54" s="199"/>
      <c r="D54" s="199"/>
      <c r="E54" s="231"/>
    </row>
    <row r="55" spans="1:5" ht="12" customHeight="1" thickBot="1">
      <c r="A55" s="322" t="s">
        <v>7</v>
      </c>
      <c r="B55" s="326" t="s">
        <v>437</v>
      </c>
      <c r="C55" s="205">
        <f>+C44+C50</f>
        <v>47631000</v>
      </c>
      <c r="D55" s="205">
        <f>+D44+D50</f>
        <v>53429518</v>
      </c>
      <c r="E55" s="233">
        <f>+E44+E50</f>
        <v>53316168</v>
      </c>
    </row>
    <row r="56" spans="3:5" ht="13.5" thickBot="1">
      <c r="C56" s="331"/>
      <c r="D56" s="331"/>
      <c r="E56" s="331"/>
    </row>
    <row r="57" spans="1:5" ht="15" customHeight="1" thickBot="1">
      <c r="A57" s="395" t="s">
        <v>552</v>
      </c>
      <c r="B57" s="396"/>
      <c r="C57" s="49"/>
      <c r="D57" s="49"/>
      <c r="E57" s="320">
        <v>13</v>
      </c>
    </row>
    <row r="58" spans="1:5" ht="14.25" customHeight="1" thickBot="1">
      <c r="A58" s="397" t="s">
        <v>551</v>
      </c>
      <c r="B58" s="398"/>
      <c r="C58" s="49"/>
      <c r="D58" s="49"/>
      <c r="E58" s="320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zoomScalePageLayoutView="0" workbookViewId="0" topLeftCell="A1">
      <selection activeCell="E1" sqref="E1"/>
    </sheetView>
  </sheetViews>
  <sheetFormatPr defaultColWidth="9.00390625" defaultRowHeight="12.75"/>
  <cols>
    <col min="1" max="1" width="16.00390625" style="327" customWidth="1"/>
    <col min="2" max="2" width="59.375" style="20" customWidth="1"/>
    <col min="3" max="5" width="15.875" style="20" customWidth="1"/>
    <col min="6" max="16384" width="9.375" style="20" customWidth="1"/>
  </cols>
  <sheetData>
    <row r="1" spans="1:5" s="262" customFormat="1" ht="21" customHeight="1" thickBot="1">
      <c r="A1" s="261"/>
      <c r="B1" s="263"/>
      <c r="C1" s="308"/>
      <c r="D1" s="308"/>
      <c r="E1" s="393" t="s">
        <v>610</v>
      </c>
    </row>
    <row r="2" spans="1:5" s="309" customFormat="1" ht="25.5" customHeight="1">
      <c r="A2" s="289" t="s">
        <v>124</v>
      </c>
      <c r="B2" s="443" t="s">
        <v>416</v>
      </c>
      <c r="C2" s="444"/>
      <c r="D2" s="445"/>
      <c r="E2" s="332" t="s">
        <v>44</v>
      </c>
    </row>
    <row r="3" spans="1:5" s="309" customFormat="1" ht="24.75" thickBot="1">
      <c r="A3" s="307" t="s">
        <v>417</v>
      </c>
      <c r="B3" s="446" t="s">
        <v>530</v>
      </c>
      <c r="C3" s="449"/>
      <c r="D3" s="450"/>
      <c r="E3" s="333" t="s">
        <v>44</v>
      </c>
    </row>
    <row r="4" spans="1:5" s="310" customFormat="1" ht="15.75" customHeight="1" thickBot="1">
      <c r="A4" s="264"/>
      <c r="B4" s="264"/>
      <c r="C4" s="265"/>
      <c r="D4" s="265"/>
      <c r="E4" s="265" t="str">
        <f>'5.1. sz. mell'!E4</f>
        <v>Forintban!</v>
      </c>
    </row>
    <row r="5" spans="1:5" ht="24.75" thickBot="1">
      <c r="A5" s="112" t="s">
        <v>125</v>
      </c>
      <c r="B5" s="113" t="s">
        <v>550</v>
      </c>
      <c r="C5" s="35" t="s">
        <v>148</v>
      </c>
      <c r="D5" s="35" t="s">
        <v>149</v>
      </c>
      <c r="E5" s="266" t="s">
        <v>150</v>
      </c>
    </row>
    <row r="6" spans="1:5" s="311" customFormat="1" ht="12.75" customHeight="1" thickBot="1">
      <c r="A6" s="259" t="s">
        <v>317</v>
      </c>
      <c r="B6" s="260" t="s">
        <v>318</v>
      </c>
      <c r="C6" s="260" t="s">
        <v>319</v>
      </c>
      <c r="D6" s="48" t="s">
        <v>320</v>
      </c>
      <c r="E6" s="46" t="s">
        <v>321</v>
      </c>
    </row>
    <row r="7" spans="1:5" s="311" customFormat="1" ht="15.75" customHeight="1" thickBot="1">
      <c r="A7" s="440" t="s">
        <v>39</v>
      </c>
      <c r="B7" s="441"/>
      <c r="C7" s="441"/>
      <c r="D7" s="441"/>
      <c r="E7" s="442"/>
    </row>
    <row r="8" spans="1:5" s="285" customFormat="1" ht="12" customHeight="1" thickBot="1">
      <c r="A8" s="259" t="s">
        <v>5</v>
      </c>
      <c r="B8" s="323" t="s">
        <v>418</v>
      </c>
      <c r="C8" s="205">
        <f>SUM(C9:C18)</f>
        <v>0</v>
      </c>
      <c r="D8" s="205">
        <f>SUM(D9:D18)</f>
        <v>0</v>
      </c>
      <c r="E8" s="329">
        <f>SUM(E9:E18)</f>
        <v>5004</v>
      </c>
    </row>
    <row r="9" spans="1:5" s="285" customFormat="1" ht="12" customHeight="1">
      <c r="A9" s="334" t="s">
        <v>65</v>
      </c>
      <c r="B9" s="128" t="s">
        <v>236</v>
      </c>
      <c r="C9" s="42"/>
      <c r="D9" s="42"/>
      <c r="E9" s="318"/>
    </row>
    <row r="10" spans="1:5" s="285" customFormat="1" ht="12" customHeight="1">
      <c r="A10" s="335" t="s">
        <v>66</v>
      </c>
      <c r="B10" s="126" t="s">
        <v>237</v>
      </c>
      <c r="C10" s="202"/>
      <c r="D10" s="202"/>
      <c r="E10" s="51"/>
    </row>
    <row r="11" spans="1:5" s="285" customFormat="1" ht="12" customHeight="1">
      <c r="A11" s="335" t="s">
        <v>67</v>
      </c>
      <c r="B11" s="126" t="s">
        <v>238</v>
      </c>
      <c r="C11" s="202"/>
      <c r="D11" s="202"/>
      <c r="E11" s="51"/>
    </row>
    <row r="12" spans="1:5" s="285" customFormat="1" ht="12" customHeight="1">
      <c r="A12" s="335" t="s">
        <v>68</v>
      </c>
      <c r="B12" s="126" t="s">
        <v>239</v>
      </c>
      <c r="C12" s="202"/>
      <c r="D12" s="202"/>
      <c r="E12" s="51"/>
    </row>
    <row r="13" spans="1:5" s="285" customFormat="1" ht="12" customHeight="1">
      <c r="A13" s="335" t="s">
        <v>86</v>
      </c>
      <c r="B13" s="126" t="s">
        <v>240</v>
      </c>
      <c r="C13" s="202"/>
      <c r="D13" s="202"/>
      <c r="E13" s="51"/>
    </row>
    <row r="14" spans="1:5" s="285" customFormat="1" ht="12" customHeight="1">
      <c r="A14" s="335" t="s">
        <v>69</v>
      </c>
      <c r="B14" s="126" t="s">
        <v>419</v>
      </c>
      <c r="C14" s="202"/>
      <c r="D14" s="202"/>
      <c r="E14" s="51"/>
    </row>
    <row r="15" spans="1:5" s="312" customFormat="1" ht="12" customHeight="1">
      <c r="A15" s="335" t="s">
        <v>70</v>
      </c>
      <c r="B15" s="125" t="s">
        <v>420</v>
      </c>
      <c r="C15" s="202"/>
      <c r="D15" s="202"/>
      <c r="E15" s="51"/>
    </row>
    <row r="16" spans="1:5" s="312" customFormat="1" ht="12" customHeight="1">
      <c r="A16" s="335" t="s">
        <v>77</v>
      </c>
      <c r="B16" s="126" t="s">
        <v>243</v>
      </c>
      <c r="C16" s="43"/>
      <c r="D16" s="43"/>
      <c r="E16" s="317">
        <v>2</v>
      </c>
    </row>
    <row r="17" spans="1:5" s="285" customFormat="1" ht="12" customHeight="1">
      <c r="A17" s="335" t="s">
        <v>78</v>
      </c>
      <c r="B17" s="126" t="s">
        <v>245</v>
      </c>
      <c r="C17" s="202"/>
      <c r="D17" s="202"/>
      <c r="E17" s="51"/>
    </row>
    <row r="18" spans="1:5" s="312" customFormat="1" ht="12" customHeight="1" thickBot="1">
      <c r="A18" s="335" t="s">
        <v>79</v>
      </c>
      <c r="B18" s="125" t="s">
        <v>247</v>
      </c>
      <c r="C18" s="204"/>
      <c r="D18" s="204"/>
      <c r="E18" s="313">
        <v>5002</v>
      </c>
    </row>
    <row r="19" spans="1:5" s="312" customFormat="1" ht="12" customHeight="1" thickBot="1">
      <c r="A19" s="259" t="s">
        <v>6</v>
      </c>
      <c r="B19" s="323" t="s">
        <v>421</v>
      </c>
      <c r="C19" s="205">
        <f>SUM(C20:C22)</f>
        <v>0</v>
      </c>
      <c r="D19" s="205">
        <f>SUM(D20:D22)</f>
        <v>0</v>
      </c>
      <c r="E19" s="329">
        <f>SUM(E20:E22)</f>
        <v>562237</v>
      </c>
    </row>
    <row r="20" spans="1:5" s="312" customFormat="1" ht="12" customHeight="1">
      <c r="A20" s="335" t="s">
        <v>71</v>
      </c>
      <c r="B20" s="127" t="s">
        <v>218</v>
      </c>
      <c r="C20" s="202"/>
      <c r="D20" s="202"/>
      <c r="E20" s="51"/>
    </row>
    <row r="21" spans="1:5" s="312" customFormat="1" ht="12" customHeight="1">
      <c r="A21" s="335" t="s">
        <v>72</v>
      </c>
      <c r="B21" s="126" t="s">
        <v>422</v>
      </c>
      <c r="C21" s="202"/>
      <c r="D21" s="202"/>
      <c r="E21" s="51"/>
    </row>
    <row r="22" spans="1:5" s="312" customFormat="1" ht="12" customHeight="1">
      <c r="A22" s="335" t="s">
        <v>73</v>
      </c>
      <c r="B22" s="126" t="s">
        <v>423</v>
      </c>
      <c r="C22" s="202"/>
      <c r="D22" s="202"/>
      <c r="E22" s="51">
        <v>562237</v>
      </c>
    </row>
    <row r="23" spans="1:5" s="312" customFormat="1" ht="12" customHeight="1" thickBot="1">
      <c r="A23" s="335" t="s">
        <v>74</v>
      </c>
      <c r="B23" s="126" t="s">
        <v>532</v>
      </c>
      <c r="C23" s="202"/>
      <c r="D23" s="202"/>
      <c r="E23" s="51"/>
    </row>
    <row r="24" spans="1:5" s="312" customFormat="1" ht="12" customHeight="1" thickBot="1">
      <c r="A24" s="322" t="s">
        <v>7</v>
      </c>
      <c r="B24" s="146" t="s">
        <v>101</v>
      </c>
      <c r="C24" s="23"/>
      <c r="D24" s="23"/>
      <c r="E24" s="328"/>
    </row>
    <row r="25" spans="1:5" s="312" customFormat="1" ht="12" customHeight="1" thickBot="1">
      <c r="A25" s="322" t="s">
        <v>8</v>
      </c>
      <c r="B25" s="146" t="s">
        <v>424</v>
      </c>
      <c r="C25" s="205">
        <f>SUM(C26:C27)</f>
        <v>0</v>
      </c>
      <c r="D25" s="205">
        <f>SUM(D26:D27)</f>
        <v>0</v>
      </c>
      <c r="E25" s="329">
        <f>SUM(E26:E27)</f>
        <v>0</v>
      </c>
    </row>
    <row r="26" spans="1:5" s="312" customFormat="1" ht="12" customHeight="1">
      <c r="A26" s="336" t="s">
        <v>231</v>
      </c>
      <c r="B26" s="337" t="s">
        <v>422</v>
      </c>
      <c r="C26" s="39"/>
      <c r="D26" s="39"/>
      <c r="E26" s="316"/>
    </row>
    <row r="27" spans="1:5" s="312" customFormat="1" ht="12" customHeight="1">
      <c r="A27" s="336" t="s">
        <v>232</v>
      </c>
      <c r="B27" s="338" t="s">
        <v>425</v>
      </c>
      <c r="C27" s="206"/>
      <c r="D27" s="206"/>
      <c r="E27" s="315"/>
    </row>
    <row r="28" spans="1:5" s="312" customFormat="1" ht="12" customHeight="1" thickBot="1">
      <c r="A28" s="335" t="s">
        <v>233</v>
      </c>
      <c r="B28" s="339" t="s">
        <v>533</v>
      </c>
      <c r="C28" s="319"/>
      <c r="D28" s="319"/>
      <c r="E28" s="314"/>
    </row>
    <row r="29" spans="1:5" s="312" customFormat="1" ht="12" customHeight="1" thickBot="1">
      <c r="A29" s="322" t="s">
        <v>9</v>
      </c>
      <c r="B29" s="146" t="s">
        <v>426</v>
      </c>
      <c r="C29" s="205">
        <f>SUM(C30:C32)</f>
        <v>0</v>
      </c>
      <c r="D29" s="205">
        <f>SUM(D30:D32)</f>
        <v>0</v>
      </c>
      <c r="E29" s="329">
        <f>SUM(E30:E32)</f>
        <v>0</v>
      </c>
    </row>
    <row r="30" spans="1:5" s="312" customFormat="1" ht="12" customHeight="1">
      <c r="A30" s="336" t="s">
        <v>58</v>
      </c>
      <c r="B30" s="337" t="s">
        <v>249</v>
      </c>
      <c r="C30" s="39"/>
      <c r="D30" s="39"/>
      <c r="E30" s="316"/>
    </row>
    <row r="31" spans="1:5" s="312" customFormat="1" ht="12" customHeight="1">
      <c r="A31" s="336" t="s">
        <v>59</v>
      </c>
      <c r="B31" s="338" t="s">
        <v>250</v>
      </c>
      <c r="C31" s="206"/>
      <c r="D31" s="206"/>
      <c r="E31" s="315"/>
    </row>
    <row r="32" spans="1:5" s="312" customFormat="1" ht="12" customHeight="1" thickBot="1">
      <c r="A32" s="335" t="s">
        <v>60</v>
      </c>
      <c r="B32" s="321" t="s">
        <v>252</v>
      </c>
      <c r="C32" s="319"/>
      <c r="D32" s="319"/>
      <c r="E32" s="314"/>
    </row>
    <row r="33" spans="1:5" s="312" customFormat="1" ht="12" customHeight="1" thickBot="1">
      <c r="A33" s="322" t="s">
        <v>10</v>
      </c>
      <c r="B33" s="146" t="s">
        <v>377</v>
      </c>
      <c r="C33" s="23"/>
      <c r="D33" s="23"/>
      <c r="E33" s="328"/>
    </row>
    <row r="34" spans="1:5" s="285" customFormat="1" ht="12" customHeight="1" thickBot="1">
      <c r="A34" s="322" t="s">
        <v>11</v>
      </c>
      <c r="B34" s="146" t="s">
        <v>427</v>
      </c>
      <c r="C34" s="23"/>
      <c r="D34" s="23"/>
      <c r="E34" s="328"/>
    </row>
    <row r="35" spans="1:5" s="285" customFormat="1" ht="12" customHeight="1" thickBot="1">
      <c r="A35" s="259" t="s">
        <v>12</v>
      </c>
      <c r="B35" s="146" t="s">
        <v>534</v>
      </c>
      <c r="C35" s="205">
        <f>+C8+C19+C24+C25+C29+C33+C34</f>
        <v>0</v>
      </c>
      <c r="D35" s="205">
        <f>+D8+D19+D24+D25+D29+D33+D34</f>
        <v>0</v>
      </c>
      <c r="E35" s="329">
        <f>+E8+E19+E24+E25+E29+E33+E34</f>
        <v>567241</v>
      </c>
    </row>
    <row r="36" spans="1:5" s="285" customFormat="1" ht="12" customHeight="1" thickBot="1">
      <c r="A36" s="324" t="s">
        <v>13</v>
      </c>
      <c r="B36" s="146" t="s">
        <v>429</v>
      </c>
      <c r="C36" s="205">
        <f>+C37+C38+C39</f>
        <v>47631000</v>
      </c>
      <c r="D36" s="205">
        <f>+D37+D38+D39</f>
        <v>53429518</v>
      </c>
      <c r="E36" s="329">
        <f>+E37+E38+E39</f>
        <v>52748927</v>
      </c>
    </row>
    <row r="37" spans="1:5" s="285" customFormat="1" ht="12" customHeight="1">
      <c r="A37" s="336" t="s">
        <v>430</v>
      </c>
      <c r="B37" s="337" t="s">
        <v>135</v>
      </c>
      <c r="C37" s="39"/>
      <c r="D37" s="39">
        <v>1733</v>
      </c>
      <c r="E37" s="316">
        <v>1733</v>
      </c>
    </row>
    <row r="38" spans="1:5" s="312" customFormat="1" ht="12" customHeight="1">
      <c r="A38" s="336" t="s">
        <v>431</v>
      </c>
      <c r="B38" s="338" t="s">
        <v>1</v>
      </c>
      <c r="C38" s="206"/>
      <c r="D38" s="206"/>
      <c r="E38" s="315"/>
    </row>
    <row r="39" spans="1:5" s="312" customFormat="1" ht="12" customHeight="1" thickBot="1">
      <c r="A39" s="335" t="s">
        <v>432</v>
      </c>
      <c r="B39" s="321" t="s">
        <v>433</v>
      </c>
      <c r="C39" s="319">
        <v>47631000</v>
      </c>
      <c r="D39" s="319">
        <v>53427785</v>
      </c>
      <c r="E39" s="314">
        <v>52747194</v>
      </c>
    </row>
    <row r="40" spans="1:5" s="312" customFormat="1" ht="15" customHeight="1" thickBot="1">
      <c r="A40" s="324" t="s">
        <v>14</v>
      </c>
      <c r="B40" s="325" t="s">
        <v>434</v>
      </c>
      <c r="C40" s="45">
        <f>+C35+C36</f>
        <v>47631000</v>
      </c>
      <c r="D40" s="45">
        <f>+D35+D36</f>
        <v>53429518</v>
      </c>
      <c r="E40" s="330">
        <f>+E35+E36</f>
        <v>53316168</v>
      </c>
    </row>
    <row r="41" spans="1:5" s="312" customFormat="1" ht="15" customHeight="1">
      <c r="A41" s="267"/>
      <c r="B41" s="268"/>
      <c r="C41" s="283"/>
      <c r="D41" s="283"/>
      <c r="E41" s="283"/>
    </row>
    <row r="42" spans="1:5" ht="13.5" thickBot="1">
      <c r="A42" s="269"/>
      <c r="B42" s="270"/>
      <c r="C42" s="284"/>
      <c r="D42" s="284"/>
      <c r="E42" s="284"/>
    </row>
    <row r="43" spans="1:5" s="311" customFormat="1" ht="16.5" customHeight="1" thickBot="1">
      <c r="A43" s="440" t="s">
        <v>40</v>
      </c>
      <c r="B43" s="441"/>
      <c r="C43" s="441"/>
      <c r="D43" s="441"/>
      <c r="E43" s="442"/>
    </row>
    <row r="44" spans="1:5" s="111" customFormat="1" ht="12" customHeight="1" thickBot="1">
      <c r="A44" s="322" t="s">
        <v>5</v>
      </c>
      <c r="B44" s="146" t="s">
        <v>435</v>
      </c>
      <c r="C44" s="205">
        <f>SUM(C45:C49)</f>
        <v>47123000</v>
      </c>
      <c r="D44" s="205">
        <f>SUM(D45:D49)</f>
        <v>53223731</v>
      </c>
      <c r="E44" s="233">
        <f>SUM(E45:E49)</f>
        <v>53191978</v>
      </c>
    </row>
    <row r="45" spans="1:5" ht="12" customHeight="1">
      <c r="A45" s="335" t="s">
        <v>65</v>
      </c>
      <c r="B45" s="127" t="s">
        <v>35</v>
      </c>
      <c r="C45" s="39">
        <v>33522000</v>
      </c>
      <c r="D45" s="39">
        <v>36530303</v>
      </c>
      <c r="E45" s="230">
        <v>36500283</v>
      </c>
    </row>
    <row r="46" spans="1:5" ht="12" customHeight="1">
      <c r="A46" s="335" t="s">
        <v>66</v>
      </c>
      <c r="B46" s="126" t="s">
        <v>110</v>
      </c>
      <c r="C46" s="199">
        <v>8376000</v>
      </c>
      <c r="D46" s="199">
        <v>10525065</v>
      </c>
      <c r="E46" s="231">
        <v>10525065</v>
      </c>
    </row>
    <row r="47" spans="1:5" ht="12" customHeight="1">
      <c r="A47" s="335" t="s">
        <v>67</v>
      </c>
      <c r="B47" s="126" t="s">
        <v>85</v>
      </c>
      <c r="C47" s="199">
        <v>5225000</v>
      </c>
      <c r="D47" s="199">
        <v>6168363</v>
      </c>
      <c r="E47" s="231">
        <v>6166630</v>
      </c>
    </row>
    <row r="48" spans="1:5" ht="12" customHeight="1">
      <c r="A48" s="335" t="s">
        <v>68</v>
      </c>
      <c r="B48" s="126" t="s">
        <v>111</v>
      </c>
      <c r="C48" s="199"/>
      <c r="D48" s="199"/>
      <c r="E48" s="231"/>
    </row>
    <row r="49" spans="1:5" ht="12" customHeight="1" thickBot="1">
      <c r="A49" s="335" t="s">
        <v>86</v>
      </c>
      <c r="B49" s="126" t="s">
        <v>112</v>
      </c>
      <c r="C49" s="199"/>
      <c r="D49" s="199"/>
      <c r="E49" s="231"/>
    </row>
    <row r="50" spans="1:5" ht="12" customHeight="1" thickBot="1">
      <c r="A50" s="322" t="s">
        <v>6</v>
      </c>
      <c r="B50" s="146" t="s">
        <v>436</v>
      </c>
      <c r="C50" s="205">
        <f>SUM(C51:C53)</f>
        <v>508000</v>
      </c>
      <c r="D50" s="205">
        <f>SUM(D51:D53)</f>
        <v>205787</v>
      </c>
      <c r="E50" s="233">
        <f>SUM(E51:E53)</f>
        <v>124190</v>
      </c>
    </row>
    <row r="51" spans="1:5" s="111" customFormat="1" ht="12" customHeight="1">
      <c r="A51" s="335" t="s">
        <v>71</v>
      </c>
      <c r="B51" s="127" t="s">
        <v>128</v>
      </c>
      <c r="C51" s="39">
        <v>508000</v>
      </c>
      <c r="D51" s="39">
        <v>205787</v>
      </c>
      <c r="E51" s="230">
        <v>124190</v>
      </c>
    </row>
    <row r="52" spans="1:5" ht="12" customHeight="1">
      <c r="A52" s="335" t="s">
        <v>72</v>
      </c>
      <c r="B52" s="126" t="s">
        <v>114</v>
      </c>
      <c r="C52" s="199"/>
      <c r="D52" s="199"/>
      <c r="E52" s="231"/>
    </row>
    <row r="53" spans="1:5" ht="12" customHeight="1">
      <c r="A53" s="335" t="s">
        <v>73</v>
      </c>
      <c r="B53" s="126" t="s">
        <v>41</v>
      </c>
      <c r="C53" s="199"/>
      <c r="D53" s="199"/>
      <c r="E53" s="231"/>
    </row>
    <row r="54" spans="1:5" ht="12" customHeight="1" thickBot="1">
      <c r="A54" s="335" t="s">
        <v>74</v>
      </c>
      <c r="B54" s="126" t="s">
        <v>535</v>
      </c>
      <c r="C54" s="199"/>
      <c r="D54" s="199"/>
      <c r="E54" s="231"/>
    </row>
    <row r="55" spans="1:5" ht="12" customHeight="1" thickBot="1">
      <c r="A55" s="322" t="s">
        <v>7</v>
      </c>
      <c r="B55" s="326" t="s">
        <v>437</v>
      </c>
      <c r="C55" s="205">
        <f>+C44+C50</f>
        <v>47631000</v>
      </c>
      <c r="D55" s="205">
        <f>+D44+D50</f>
        <v>53429518</v>
      </c>
      <c r="E55" s="233">
        <f>+E44+E50</f>
        <v>53316168</v>
      </c>
    </row>
    <row r="56" spans="3:5" ht="13.5" thickBot="1">
      <c r="C56" s="331"/>
      <c r="D56" s="331"/>
      <c r="E56" s="331"/>
    </row>
    <row r="57" spans="1:5" ht="15" customHeight="1" thickBot="1">
      <c r="A57" s="395" t="s">
        <v>552</v>
      </c>
      <c r="B57" s="396"/>
      <c r="C57" s="49"/>
      <c r="D57" s="49"/>
      <c r="E57" s="320"/>
    </row>
    <row r="58" spans="1:5" ht="14.25" customHeight="1" thickBot="1">
      <c r="A58" s="397" t="s">
        <v>551</v>
      </c>
      <c r="B58" s="398"/>
      <c r="C58" s="49"/>
      <c r="D58" s="49"/>
      <c r="E58" s="320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I12" sqref="I12"/>
    </sheetView>
  </sheetViews>
  <sheetFormatPr defaultColWidth="9.00390625" defaultRowHeight="12.75"/>
  <cols>
    <col min="1" max="1" width="18.625" style="327" customWidth="1"/>
    <col min="2" max="2" width="62.00390625" style="20" customWidth="1"/>
    <col min="3" max="5" width="15.875" style="20" customWidth="1"/>
    <col min="6" max="16384" width="9.375" style="20" customWidth="1"/>
  </cols>
  <sheetData>
    <row r="1" spans="1:5" s="262" customFormat="1" ht="21" customHeight="1" thickBot="1">
      <c r="A1" s="261"/>
      <c r="B1" s="263"/>
      <c r="C1" s="308"/>
      <c r="D1" s="308"/>
      <c r="E1" s="393" t="s">
        <v>594</v>
      </c>
    </row>
    <row r="2" spans="1:5" s="309" customFormat="1" ht="25.5" customHeight="1">
      <c r="A2" s="289" t="s">
        <v>124</v>
      </c>
      <c r="B2" s="443" t="s">
        <v>559</v>
      </c>
      <c r="C2" s="444"/>
      <c r="D2" s="445"/>
      <c r="E2" s="332" t="s">
        <v>45</v>
      </c>
    </row>
    <row r="3" spans="1:5" s="309" customFormat="1" ht="24.75" thickBot="1">
      <c r="A3" s="307" t="s">
        <v>123</v>
      </c>
      <c r="B3" s="446" t="s">
        <v>409</v>
      </c>
      <c r="C3" s="449"/>
      <c r="D3" s="450"/>
      <c r="E3" s="333" t="s">
        <v>38</v>
      </c>
    </row>
    <row r="4" spans="1:5" s="310" customFormat="1" ht="15.75" customHeight="1" thickBot="1">
      <c r="A4" s="264"/>
      <c r="B4" s="264"/>
      <c r="C4" s="265"/>
      <c r="D4" s="265"/>
      <c r="E4" s="265" t="e">
        <f>#REF!</f>
        <v>#REF!</v>
      </c>
    </row>
    <row r="5" spans="1:5" ht="24.75" thickBot="1">
      <c r="A5" s="112" t="s">
        <v>125</v>
      </c>
      <c r="B5" s="113" t="s">
        <v>550</v>
      </c>
      <c r="C5" s="35" t="s">
        <v>148</v>
      </c>
      <c r="D5" s="35" t="s">
        <v>149</v>
      </c>
      <c r="E5" s="266" t="s">
        <v>150</v>
      </c>
    </row>
    <row r="6" spans="1:5" s="311" customFormat="1" ht="12.75" customHeight="1" thickBot="1">
      <c r="A6" s="259" t="s">
        <v>317</v>
      </c>
      <c r="B6" s="260" t="s">
        <v>318</v>
      </c>
      <c r="C6" s="260" t="s">
        <v>319</v>
      </c>
      <c r="D6" s="48" t="s">
        <v>320</v>
      </c>
      <c r="E6" s="46" t="s">
        <v>321</v>
      </c>
    </row>
    <row r="7" spans="1:5" s="311" customFormat="1" ht="15.75" customHeight="1" thickBot="1">
      <c r="A7" s="440" t="s">
        <v>39</v>
      </c>
      <c r="B7" s="441"/>
      <c r="C7" s="441"/>
      <c r="D7" s="441"/>
      <c r="E7" s="442"/>
    </row>
    <row r="8" spans="1:5" s="285" customFormat="1" ht="12" customHeight="1" thickBot="1">
      <c r="A8" s="259" t="s">
        <v>5</v>
      </c>
      <c r="B8" s="323" t="s">
        <v>418</v>
      </c>
      <c r="C8" s="205">
        <f>SUM(C9:C18)</f>
        <v>0</v>
      </c>
      <c r="D8" s="347">
        <f>SUM(D9:D18)</f>
        <v>0</v>
      </c>
      <c r="E8" s="329">
        <f>SUM(E9:E18)</f>
        <v>1</v>
      </c>
    </row>
    <row r="9" spans="1:5" s="285" customFormat="1" ht="12" customHeight="1">
      <c r="A9" s="334" t="s">
        <v>65</v>
      </c>
      <c r="B9" s="128" t="s">
        <v>236</v>
      </c>
      <c r="C9" s="42"/>
      <c r="D9" s="348"/>
      <c r="E9" s="318"/>
    </row>
    <row r="10" spans="1:5" s="285" customFormat="1" ht="12" customHeight="1">
      <c r="A10" s="335" t="s">
        <v>66</v>
      </c>
      <c r="B10" s="126" t="s">
        <v>237</v>
      </c>
      <c r="C10" s="202"/>
      <c r="D10" s="349"/>
      <c r="E10" s="51"/>
    </row>
    <row r="11" spans="1:5" s="285" customFormat="1" ht="12" customHeight="1">
      <c r="A11" s="335" t="s">
        <v>67</v>
      </c>
      <c r="B11" s="126" t="s">
        <v>238</v>
      </c>
      <c r="C11" s="202"/>
      <c r="D11" s="349"/>
      <c r="E11" s="51"/>
    </row>
    <row r="12" spans="1:5" s="285" customFormat="1" ht="12" customHeight="1">
      <c r="A12" s="335" t="s">
        <v>68</v>
      </c>
      <c r="B12" s="126" t="s">
        <v>239</v>
      </c>
      <c r="C12" s="202"/>
      <c r="D12" s="349"/>
      <c r="E12" s="51"/>
    </row>
    <row r="13" spans="1:5" s="285" customFormat="1" ht="12" customHeight="1">
      <c r="A13" s="335" t="s">
        <v>86</v>
      </c>
      <c r="B13" s="126" t="s">
        <v>240</v>
      </c>
      <c r="C13" s="202"/>
      <c r="D13" s="349"/>
      <c r="E13" s="51"/>
    </row>
    <row r="14" spans="1:5" s="285" customFormat="1" ht="12" customHeight="1">
      <c r="A14" s="335" t="s">
        <v>69</v>
      </c>
      <c r="B14" s="126" t="s">
        <v>419</v>
      </c>
      <c r="C14" s="202"/>
      <c r="D14" s="349"/>
      <c r="E14" s="51"/>
    </row>
    <row r="15" spans="1:5" s="312" customFormat="1" ht="12" customHeight="1">
      <c r="A15" s="335" t="s">
        <v>70</v>
      </c>
      <c r="B15" s="125" t="s">
        <v>420</v>
      </c>
      <c r="C15" s="202"/>
      <c r="D15" s="349"/>
      <c r="E15" s="51"/>
    </row>
    <row r="16" spans="1:5" s="312" customFormat="1" ht="12" customHeight="1">
      <c r="A16" s="335" t="s">
        <v>77</v>
      </c>
      <c r="B16" s="126" t="s">
        <v>243</v>
      </c>
      <c r="C16" s="43"/>
      <c r="D16" s="350"/>
      <c r="E16" s="317"/>
    </row>
    <row r="17" spans="1:5" s="285" customFormat="1" ht="12" customHeight="1">
      <c r="A17" s="335" t="s">
        <v>78</v>
      </c>
      <c r="B17" s="126" t="s">
        <v>245</v>
      </c>
      <c r="C17" s="202"/>
      <c r="D17" s="349"/>
      <c r="E17" s="51"/>
    </row>
    <row r="18" spans="1:5" s="312" customFormat="1" ht="12" customHeight="1" thickBot="1">
      <c r="A18" s="335" t="s">
        <v>79</v>
      </c>
      <c r="B18" s="125" t="s">
        <v>247</v>
      </c>
      <c r="C18" s="204"/>
      <c r="D18" s="52"/>
      <c r="E18" s="313">
        <v>1</v>
      </c>
    </row>
    <row r="19" spans="1:5" s="312" customFormat="1" ht="12" customHeight="1" thickBot="1">
      <c r="A19" s="259" t="s">
        <v>6</v>
      </c>
      <c r="B19" s="323" t="s">
        <v>421</v>
      </c>
      <c r="C19" s="205">
        <f>SUM(C20:C22)</f>
        <v>0</v>
      </c>
      <c r="D19" s="347">
        <f>SUM(D20:D22)</f>
        <v>0</v>
      </c>
      <c r="E19" s="329">
        <f>SUM(E20:E22)</f>
        <v>0</v>
      </c>
    </row>
    <row r="20" spans="1:5" s="312" customFormat="1" ht="12" customHeight="1">
      <c r="A20" s="335" t="s">
        <v>71</v>
      </c>
      <c r="B20" s="127" t="s">
        <v>218</v>
      </c>
      <c r="C20" s="202"/>
      <c r="D20" s="349"/>
      <c r="E20" s="51"/>
    </row>
    <row r="21" spans="1:5" s="312" customFormat="1" ht="12" customHeight="1">
      <c r="A21" s="335" t="s">
        <v>72</v>
      </c>
      <c r="B21" s="126" t="s">
        <v>422</v>
      </c>
      <c r="C21" s="202"/>
      <c r="D21" s="349"/>
      <c r="E21" s="51"/>
    </row>
    <row r="22" spans="1:5" s="312" customFormat="1" ht="12" customHeight="1">
      <c r="A22" s="335" t="s">
        <v>73</v>
      </c>
      <c r="B22" s="126" t="s">
        <v>423</v>
      </c>
      <c r="C22" s="202"/>
      <c r="D22" s="349"/>
      <c r="E22" s="51"/>
    </row>
    <row r="23" spans="1:5" s="285" customFormat="1" ht="12" customHeight="1" thickBot="1">
      <c r="A23" s="335" t="s">
        <v>74</v>
      </c>
      <c r="B23" s="126" t="s">
        <v>536</v>
      </c>
      <c r="C23" s="202"/>
      <c r="D23" s="349"/>
      <c r="E23" s="51"/>
    </row>
    <row r="24" spans="1:5" s="285" customFormat="1" ht="12" customHeight="1" thickBot="1">
      <c r="A24" s="322" t="s">
        <v>7</v>
      </c>
      <c r="B24" s="146" t="s">
        <v>101</v>
      </c>
      <c r="C24" s="23"/>
      <c r="D24" s="351"/>
      <c r="E24" s="328"/>
    </row>
    <row r="25" spans="1:5" s="285" customFormat="1" ht="12" customHeight="1" thickBot="1">
      <c r="A25" s="322" t="s">
        <v>8</v>
      </c>
      <c r="B25" s="146" t="s">
        <v>424</v>
      </c>
      <c r="C25" s="205">
        <f>+C26+C27</f>
        <v>0</v>
      </c>
      <c r="D25" s="347">
        <f>+D26+D27</f>
        <v>0</v>
      </c>
      <c r="E25" s="329">
        <f>+E26+E27</f>
        <v>0</v>
      </c>
    </row>
    <row r="26" spans="1:5" s="285" customFormat="1" ht="12" customHeight="1">
      <c r="A26" s="336" t="s">
        <v>231</v>
      </c>
      <c r="B26" s="337" t="s">
        <v>422</v>
      </c>
      <c r="C26" s="39"/>
      <c r="D26" s="342"/>
      <c r="E26" s="316"/>
    </row>
    <row r="27" spans="1:5" s="285" customFormat="1" ht="12" customHeight="1">
      <c r="A27" s="336" t="s">
        <v>232</v>
      </c>
      <c r="B27" s="338" t="s">
        <v>425</v>
      </c>
      <c r="C27" s="206"/>
      <c r="D27" s="352"/>
      <c r="E27" s="315"/>
    </row>
    <row r="28" spans="1:5" s="285" customFormat="1" ht="12" customHeight="1" thickBot="1">
      <c r="A28" s="335" t="s">
        <v>233</v>
      </c>
      <c r="B28" s="339" t="s">
        <v>537</v>
      </c>
      <c r="C28" s="319"/>
      <c r="D28" s="353"/>
      <c r="E28" s="314"/>
    </row>
    <row r="29" spans="1:5" s="285" customFormat="1" ht="12" customHeight="1" thickBot="1">
      <c r="A29" s="322" t="s">
        <v>9</v>
      </c>
      <c r="B29" s="146" t="s">
        <v>426</v>
      </c>
      <c r="C29" s="205">
        <f>+C30+C31+C32</f>
        <v>0</v>
      </c>
      <c r="D29" s="347">
        <f>+D30+D31+D32</f>
        <v>0</v>
      </c>
      <c r="E29" s="329">
        <f>+E30+E31+E32</f>
        <v>0</v>
      </c>
    </row>
    <row r="30" spans="1:5" s="285" customFormat="1" ht="12" customHeight="1">
      <c r="A30" s="336" t="s">
        <v>58</v>
      </c>
      <c r="B30" s="337" t="s">
        <v>249</v>
      </c>
      <c r="C30" s="39"/>
      <c r="D30" s="342"/>
      <c r="E30" s="316"/>
    </row>
    <row r="31" spans="1:5" s="285" customFormat="1" ht="12" customHeight="1">
      <c r="A31" s="336" t="s">
        <v>59</v>
      </c>
      <c r="B31" s="338" t="s">
        <v>250</v>
      </c>
      <c r="C31" s="206"/>
      <c r="D31" s="352"/>
      <c r="E31" s="315"/>
    </row>
    <row r="32" spans="1:5" s="285" customFormat="1" ht="12" customHeight="1" thickBot="1">
      <c r="A32" s="335" t="s">
        <v>60</v>
      </c>
      <c r="B32" s="321" t="s">
        <v>252</v>
      </c>
      <c r="C32" s="319"/>
      <c r="D32" s="353"/>
      <c r="E32" s="314"/>
    </row>
    <row r="33" spans="1:5" s="285" customFormat="1" ht="12" customHeight="1" thickBot="1">
      <c r="A33" s="322" t="s">
        <v>10</v>
      </c>
      <c r="B33" s="146" t="s">
        <v>377</v>
      </c>
      <c r="C33" s="23"/>
      <c r="D33" s="351"/>
      <c r="E33" s="328"/>
    </row>
    <row r="34" spans="1:5" s="285" customFormat="1" ht="12" customHeight="1" thickBot="1">
      <c r="A34" s="322" t="s">
        <v>11</v>
      </c>
      <c r="B34" s="146" t="s">
        <v>427</v>
      </c>
      <c r="C34" s="23"/>
      <c r="D34" s="351"/>
      <c r="E34" s="328"/>
    </row>
    <row r="35" spans="1:5" s="285" customFormat="1" ht="12" customHeight="1" thickBot="1">
      <c r="A35" s="259" t="s">
        <v>12</v>
      </c>
      <c r="B35" s="146" t="s">
        <v>428</v>
      </c>
      <c r="C35" s="205">
        <f>+C8+C19+C24+C25+C29+C33+C34</f>
        <v>0</v>
      </c>
      <c r="D35" s="347">
        <f>+D8+D19+D24+D25+D29+D33+D34</f>
        <v>0</v>
      </c>
      <c r="E35" s="329">
        <f>+E8+E19+E24+E25+E29+E33+E34</f>
        <v>1</v>
      </c>
    </row>
    <row r="36" spans="1:5" s="312" customFormat="1" ht="12" customHeight="1" thickBot="1">
      <c r="A36" s="324" t="s">
        <v>13</v>
      </c>
      <c r="B36" s="146" t="s">
        <v>429</v>
      </c>
      <c r="C36" s="205">
        <f>+C37+C38+C39</f>
        <v>54329000</v>
      </c>
      <c r="D36" s="347">
        <f>+D37+D38+D39</f>
        <v>54413088</v>
      </c>
      <c r="E36" s="329">
        <f>+E37+E38+E39</f>
        <v>50819271</v>
      </c>
    </row>
    <row r="37" spans="1:5" s="312" customFormat="1" ht="15" customHeight="1">
      <c r="A37" s="336" t="s">
        <v>430</v>
      </c>
      <c r="B37" s="337" t="s">
        <v>135</v>
      </c>
      <c r="C37" s="39"/>
      <c r="D37" s="342">
        <v>84174</v>
      </c>
      <c r="E37" s="316">
        <v>84174</v>
      </c>
    </row>
    <row r="38" spans="1:5" s="312" customFormat="1" ht="15" customHeight="1">
      <c r="A38" s="336" t="s">
        <v>431</v>
      </c>
      <c r="B38" s="338" t="s">
        <v>1</v>
      </c>
      <c r="C38" s="206"/>
      <c r="D38" s="352"/>
      <c r="E38" s="315"/>
    </row>
    <row r="39" spans="1:5" ht="13.5" thickBot="1">
      <c r="A39" s="335" t="s">
        <v>432</v>
      </c>
      <c r="B39" s="321" t="s">
        <v>433</v>
      </c>
      <c r="C39" s="319">
        <v>54329000</v>
      </c>
      <c r="D39" s="353">
        <v>54328914</v>
      </c>
      <c r="E39" s="314">
        <v>50735097</v>
      </c>
    </row>
    <row r="40" spans="1:5" s="311" customFormat="1" ht="16.5" customHeight="1" thickBot="1">
      <c r="A40" s="324" t="s">
        <v>14</v>
      </c>
      <c r="B40" s="325" t="s">
        <v>434</v>
      </c>
      <c r="C40" s="45">
        <f>+C35+C36</f>
        <v>54329000</v>
      </c>
      <c r="D40" s="354">
        <f>+D35+D36</f>
        <v>54413088</v>
      </c>
      <c r="E40" s="330">
        <f>+E35+E36</f>
        <v>50819272</v>
      </c>
    </row>
    <row r="41" spans="1:5" s="111" customFormat="1" ht="12" customHeight="1">
      <c r="A41" s="267"/>
      <c r="B41" s="268"/>
      <c r="C41" s="283"/>
      <c r="D41" s="283"/>
      <c r="E41" s="283"/>
    </row>
    <row r="42" spans="1:5" ht="12" customHeight="1" thickBot="1">
      <c r="A42" s="269"/>
      <c r="B42" s="270"/>
      <c r="C42" s="284"/>
      <c r="D42" s="284"/>
      <c r="E42" s="284"/>
    </row>
    <row r="43" spans="1:5" ht="12" customHeight="1" thickBot="1">
      <c r="A43" s="440" t="s">
        <v>40</v>
      </c>
      <c r="B43" s="441"/>
      <c r="C43" s="441"/>
      <c r="D43" s="441"/>
      <c r="E43" s="442"/>
    </row>
    <row r="44" spans="1:5" ht="12" customHeight="1" thickBot="1">
      <c r="A44" s="322" t="s">
        <v>5</v>
      </c>
      <c r="B44" s="146" t="s">
        <v>435</v>
      </c>
      <c r="C44" s="205">
        <f>SUM(C45:C49)</f>
        <v>54329000</v>
      </c>
      <c r="D44" s="205">
        <f>SUM(D45:D49)</f>
        <v>54413088</v>
      </c>
      <c r="E44" s="329">
        <f>SUM(E45:E49)</f>
        <v>50819272</v>
      </c>
    </row>
    <row r="45" spans="1:5" ht="12" customHeight="1">
      <c r="A45" s="335" t="s">
        <v>65</v>
      </c>
      <c r="B45" s="127" t="s">
        <v>35</v>
      </c>
      <c r="C45" s="39">
        <v>39553000</v>
      </c>
      <c r="D45" s="39">
        <v>39552888</v>
      </c>
      <c r="E45" s="316">
        <v>37577739</v>
      </c>
    </row>
    <row r="46" spans="1:5" ht="12" customHeight="1">
      <c r="A46" s="335" t="s">
        <v>66</v>
      </c>
      <c r="B46" s="126" t="s">
        <v>110</v>
      </c>
      <c r="C46" s="199">
        <v>10769000</v>
      </c>
      <c r="D46" s="199">
        <v>10768956</v>
      </c>
      <c r="E46" s="340">
        <v>10160343</v>
      </c>
    </row>
    <row r="47" spans="1:5" ht="12" customHeight="1">
      <c r="A47" s="335" t="s">
        <v>67</v>
      </c>
      <c r="B47" s="126" t="s">
        <v>85</v>
      </c>
      <c r="C47" s="199">
        <v>4007000</v>
      </c>
      <c r="D47" s="199">
        <v>4091244</v>
      </c>
      <c r="E47" s="340">
        <v>3081190</v>
      </c>
    </row>
    <row r="48" spans="1:5" s="111" customFormat="1" ht="12" customHeight="1">
      <c r="A48" s="335" t="s">
        <v>68</v>
      </c>
      <c r="B48" s="126" t="s">
        <v>111</v>
      </c>
      <c r="C48" s="199"/>
      <c r="D48" s="199"/>
      <c r="E48" s="340"/>
    </row>
    <row r="49" spans="1:5" ht="12" customHeight="1" thickBot="1">
      <c r="A49" s="335" t="s">
        <v>86</v>
      </c>
      <c r="B49" s="126" t="s">
        <v>112</v>
      </c>
      <c r="C49" s="199"/>
      <c r="D49" s="199"/>
      <c r="E49" s="340"/>
    </row>
    <row r="50" spans="1:5" ht="12" customHeight="1" thickBot="1">
      <c r="A50" s="322" t="s">
        <v>6</v>
      </c>
      <c r="B50" s="146" t="s">
        <v>436</v>
      </c>
      <c r="C50" s="205">
        <f>SUM(C51:C53)</f>
        <v>0</v>
      </c>
      <c r="D50" s="205">
        <f>SUM(D51:D53)</f>
        <v>0</v>
      </c>
      <c r="E50" s="329">
        <f>SUM(E51:E53)</f>
        <v>0</v>
      </c>
    </row>
    <row r="51" spans="1:5" ht="12" customHeight="1">
      <c r="A51" s="335" t="s">
        <v>71</v>
      </c>
      <c r="B51" s="127" t="s">
        <v>128</v>
      </c>
      <c r="C51" s="39"/>
      <c r="D51" s="39"/>
      <c r="E51" s="316"/>
    </row>
    <row r="52" spans="1:5" ht="12" customHeight="1">
      <c r="A52" s="335" t="s">
        <v>72</v>
      </c>
      <c r="B52" s="126" t="s">
        <v>114</v>
      </c>
      <c r="C52" s="199"/>
      <c r="D52" s="199"/>
      <c r="E52" s="340"/>
    </row>
    <row r="53" spans="1:5" ht="15" customHeight="1">
      <c r="A53" s="335" t="s">
        <v>73</v>
      </c>
      <c r="B53" s="126" t="s">
        <v>41</v>
      </c>
      <c r="C53" s="199"/>
      <c r="D53" s="199"/>
      <c r="E53" s="340"/>
    </row>
    <row r="54" spans="1:5" ht="23.25" thickBot="1">
      <c r="A54" s="335" t="s">
        <v>74</v>
      </c>
      <c r="B54" s="126" t="s">
        <v>538</v>
      </c>
      <c r="C54" s="199"/>
      <c r="D54" s="199"/>
      <c r="E54" s="340"/>
    </row>
    <row r="55" spans="1:5" ht="15" customHeight="1" thickBot="1">
      <c r="A55" s="322" t="s">
        <v>7</v>
      </c>
      <c r="B55" s="326" t="s">
        <v>437</v>
      </c>
      <c r="C55" s="45">
        <f>+C44+C50</f>
        <v>54329000</v>
      </c>
      <c r="D55" s="45">
        <f>+D44+D50</f>
        <v>54413088</v>
      </c>
      <c r="E55" s="330">
        <f>+E44+E50</f>
        <v>50819272</v>
      </c>
    </row>
    <row r="56" spans="3:5" ht="13.5" thickBot="1">
      <c r="C56" s="331"/>
      <c r="D56" s="331"/>
      <c r="E56" s="331"/>
    </row>
    <row r="57" spans="1:5" ht="13.5" thickBot="1">
      <c r="A57" s="395" t="s">
        <v>552</v>
      </c>
      <c r="B57" s="396"/>
      <c r="C57" s="49"/>
      <c r="D57" s="49"/>
      <c r="E57" s="320"/>
    </row>
    <row r="58" spans="1:5" ht="13.5" thickBot="1">
      <c r="A58" s="397" t="s">
        <v>551</v>
      </c>
      <c r="B58" s="398"/>
      <c r="C58" s="49"/>
      <c r="D58" s="49"/>
      <c r="E58" s="320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45" zoomScalePageLayoutView="0" workbookViewId="0" topLeftCell="A1">
      <selection activeCell="E5" sqref="E5"/>
    </sheetView>
  </sheetViews>
  <sheetFormatPr defaultColWidth="9.00390625" defaultRowHeight="12.75"/>
  <cols>
    <col min="1" max="1" width="18.625" style="327" customWidth="1"/>
    <col min="2" max="2" width="62.00390625" style="20" customWidth="1"/>
    <col min="3" max="5" width="15.875" style="20" customWidth="1"/>
    <col min="6" max="16384" width="9.375" style="20" customWidth="1"/>
  </cols>
  <sheetData>
    <row r="1" spans="1:5" s="262" customFormat="1" ht="21" customHeight="1" thickBot="1">
      <c r="A1" s="261"/>
      <c r="B1" s="263"/>
      <c r="C1" s="308"/>
      <c r="D1" s="308"/>
      <c r="E1" s="393" t="s">
        <v>612</v>
      </c>
    </row>
    <row r="2" spans="1:5" s="309" customFormat="1" ht="25.5" customHeight="1">
      <c r="A2" s="289" t="s">
        <v>124</v>
      </c>
      <c r="B2" s="443" t="s">
        <v>560</v>
      </c>
      <c r="C2" s="444"/>
      <c r="D2" s="445"/>
      <c r="E2" s="332" t="s">
        <v>45</v>
      </c>
    </row>
    <row r="3" spans="1:5" s="309" customFormat="1" ht="24.75" thickBot="1">
      <c r="A3" s="307" t="s">
        <v>123</v>
      </c>
      <c r="B3" s="446" t="s">
        <v>539</v>
      </c>
      <c r="C3" s="449"/>
      <c r="D3" s="450"/>
      <c r="E3" s="333" t="s">
        <v>44</v>
      </c>
    </row>
    <row r="4" spans="1:5" s="310" customFormat="1" ht="15.75" customHeight="1" thickBot="1">
      <c r="A4" s="264"/>
      <c r="B4" s="264"/>
      <c r="C4" s="265"/>
      <c r="D4" s="265"/>
      <c r="E4" s="265"/>
    </row>
    <row r="5" spans="1:5" ht="24.75" thickBot="1">
      <c r="A5" s="112" t="s">
        <v>125</v>
      </c>
      <c r="B5" s="113" t="s">
        <v>550</v>
      </c>
      <c r="C5" s="35" t="s">
        <v>148</v>
      </c>
      <c r="D5" s="35" t="s">
        <v>149</v>
      </c>
      <c r="E5" s="266" t="s">
        <v>150</v>
      </c>
    </row>
    <row r="6" spans="1:5" s="311" customFormat="1" ht="12.75" customHeight="1" thickBot="1">
      <c r="A6" s="259" t="s">
        <v>317</v>
      </c>
      <c r="B6" s="260" t="s">
        <v>318</v>
      </c>
      <c r="C6" s="260" t="s">
        <v>319</v>
      </c>
      <c r="D6" s="48" t="s">
        <v>320</v>
      </c>
      <c r="E6" s="46" t="s">
        <v>321</v>
      </c>
    </row>
    <row r="7" spans="1:5" s="311" customFormat="1" ht="15.75" customHeight="1" thickBot="1">
      <c r="A7" s="440" t="s">
        <v>39</v>
      </c>
      <c r="B7" s="441"/>
      <c r="C7" s="441"/>
      <c r="D7" s="441"/>
      <c r="E7" s="442"/>
    </row>
    <row r="8" spans="1:5" s="285" customFormat="1" ht="12" customHeight="1" thickBot="1">
      <c r="A8" s="259" t="s">
        <v>5</v>
      </c>
      <c r="B8" s="323" t="s">
        <v>418</v>
      </c>
      <c r="C8" s="205">
        <f>SUM(C9:C18)</f>
        <v>0</v>
      </c>
      <c r="D8" s="347">
        <f>SUM(D9:D18)</f>
        <v>0</v>
      </c>
      <c r="E8" s="329">
        <f>SUM(E9:E18)</f>
        <v>1</v>
      </c>
    </row>
    <row r="9" spans="1:5" s="285" customFormat="1" ht="12" customHeight="1">
      <c r="A9" s="334" t="s">
        <v>65</v>
      </c>
      <c r="B9" s="128" t="s">
        <v>236</v>
      </c>
      <c r="C9" s="42"/>
      <c r="D9" s="348"/>
      <c r="E9" s="318"/>
    </row>
    <row r="10" spans="1:5" s="285" customFormat="1" ht="12" customHeight="1">
      <c r="A10" s="335" t="s">
        <v>66</v>
      </c>
      <c r="B10" s="126" t="s">
        <v>237</v>
      </c>
      <c r="C10" s="202"/>
      <c r="D10" s="349"/>
      <c r="E10" s="51"/>
    </row>
    <row r="11" spans="1:5" s="285" customFormat="1" ht="12" customHeight="1">
      <c r="A11" s="335" t="s">
        <v>67</v>
      </c>
      <c r="B11" s="126" t="s">
        <v>238</v>
      </c>
      <c r="C11" s="202"/>
      <c r="D11" s="349"/>
      <c r="E11" s="51"/>
    </row>
    <row r="12" spans="1:5" s="285" customFormat="1" ht="12" customHeight="1">
      <c r="A12" s="335" t="s">
        <v>68</v>
      </c>
      <c r="B12" s="126" t="s">
        <v>239</v>
      </c>
      <c r="C12" s="202"/>
      <c r="D12" s="349"/>
      <c r="E12" s="51"/>
    </row>
    <row r="13" spans="1:5" s="285" customFormat="1" ht="12" customHeight="1">
      <c r="A13" s="335" t="s">
        <v>86</v>
      </c>
      <c r="B13" s="126" t="s">
        <v>240</v>
      </c>
      <c r="C13" s="202"/>
      <c r="D13" s="349"/>
      <c r="E13" s="51"/>
    </row>
    <row r="14" spans="1:5" s="285" customFormat="1" ht="12" customHeight="1">
      <c r="A14" s="335" t="s">
        <v>69</v>
      </c>
      <c r="B14" s="126" t="s">
        <v>419</v>
      </c>
      <c r="C14" s="202"/>
      <c r="D14" s="349"/>
      <c r="E14" s="51"/>
    </row>
    <row r="15" spans="1:5" s="312" customFormat="1" ht="12" customHeight="1">
      <c r="A15" s="335" t="s">
        <v>70</v>
      </c>
      <c r="B15" s="125" t="s">
        <v>420</v>
      </c>
      <c r="C15" s="202"/>
      <c r="D15" s="349"/>
      <c r="E15" s="51"/>
    </row>
    <row r="16" spans="1:5" s="312" customFormat="1" ht="12" customHeight="1">
      <c r="A16" s="335" t="s">
        <v>77</v>
      </c>
      <c r="B16" s="126" t="s">
        <v>243</v>
      </c>
      <c r="C16" s="43"/>
      <c r="D16" s="350"/>
      <c r="E16" s="317">
        <v>1</v>
      </c>
    </row>
    <row r="17" spans="1:5" s="285" customFormat="1" ht="12" customHeight="1">
      <c r="A17" s="335" t="s">
        <v>78</v>
      </c>
      <c r="B17" s="126" t="s">
        <v>245</v>
      </c>
      <c r="C17" s="202"/>
      <c r="D17" s="349"/>
      <c r="E17" s="51"/>
    </row>
    <row r="18" spans="1:5" s="312" customFormat="1" ht="12" customHeight="1" thickBot="1">
      <c r="A18" s="335" t="s">
        <v>79</v>
      </c>
      <c r="B18" s="125" t="s">
        <v>247</v>
      </c>
      <c r="C18" s="204"/>
      <c r="D18" s="52"/>
      <c r="E18" s="313"/>
    </row>
    <row r="19" spans="1:5" s="312" customFormat="1" ht="12" customHeight="1" thickBot="1">
      <c r="A19" s="259" t="s">
        <v>6</v>
      </c>
      <c r="B19" s="323" t="s">
        <v>421</v>
      </c>
      <c r="C19" s="205">
        <f>SUM(C20:C22)</f>
        <v>0</v>
      </c>
      <c r="D19" s="347">
        <f>SUM(D20:D22)</f>
        <v>0</v>
      </c>
      <c r="E19" s="329">
        <f>SUM(E20:E22)</f>
        <v>0</v>
      </c>
    </row>
    <row r="20" spans="1:5" s="312" customFormat="1" ht="12" customHeight="1">
      <c r="A20" s="335" t="s">
        <v>71</v>
      </c>
      <c r="B20" s="127" t="s">
        <v>218</v>
      </c>
      <c r="C20" s="202"/>
      <c r="D20" s="349"/>
      <c r="E20" s="51"/>
    </row>
    <row r="21" spans="1:5" s="312" customFormat="1" ht="12" customHeight="1">
      <c r="A21" s="335" t="s">
        <v>72</v>
      </c>
      <c r="B21" s="126" t="s">
        <v>422</v>
      </c>
      <c r="C21" s="202"/>
      <c r="D21" s="349"/>
      <c r="E21" s="51"/>
    </row>
    <row r="22" spans="1:5" s="312" customFormat="1" ht="12" customHeight="1">
      <c r="A22" s="335" t="s">
        <v>73</v>
      </c>
      <c r="B22" s="126" t="s">
        <v>423</v>
      </c>
      <c r="C22" s="202"/>
      <c r="D22" s="349"/>
      <c r="E22" s="51"/>
    </row>
    <row r="23" spans="1:5" s="285" customFormat="1" ht="12" customHeight="1" thickBot="1">
      <c r="A23" s="335" t="s">
        <v>74</v>
      </c>
      <c r="B23" s="126" t="s">
        <v>536</v>
      </c>
      <c r="C23" s="202"/>
      <c r="D23" s="349"/>
      <c r="E23" s="51"/>
    </row>
    <row r="24" spans="1:5" s="285" customFormat="1" ht="12" customHeight="1" thickBot="1">
      <c r="A24" s="322" t="s">
        <v>7</v>
      </c>
      <c r="B24" s="146" t="s">
        <v>101</v>
      </c>
      <c r="C24" s="23"/>
      <c r="D24" s="351"/>
      <c r="E24" s="328"/>
    </row>
    <row r="25" spans="1:5" s="285" customFormat="1" ht="12" customHeight="1" thickBot="1">
      <c r="A25" s="322" t="s">
        <v>8</v>
      </c>
      <c r="B25" s="146" t="s">
        <v>424</v>
      </c>
      <c r="C25" s="205">
        <f>+C26+C27</f>
        <v>0</v>
      </c>
      <c r="D25" s="347">
        <f>+D26+D27</f>
        <v>0</v>
      </c>
      <c r="E25" s="329">
        <f>+E26+E27</f>
        <v>0</v>
      </c>
    </row>
    <row r="26" spans="1:5" s="285" customFormat="1" ht="12" customHeight="1">
      <c r="A26" s="336" t="s">
        <v>231</v>
      </c>
      <c r="B26" s="337" t="s">
        <v>422</v>
      </c>
      <c r="C26" s="39"/>
      <c r="D26" s="342"/>
      <c r="E26" s="316"/>
    </row>
    <row r="27" spans="1:5" s="285" customFormat="1" ht="12" customHeight="1">
      <c r="A27" s="336" t="s">
        <v>232</v>
      </c>
      <c r="B27" s="338" t="s">
        <v>425</v>
      </c>
      <c r="C27" s="206"/>
      <c r="D27" s="352"/>
      <c r="E27" s="315"/>
    </row>
    <row r="28" spans="1:5" s="285" customFormat="1" ht="12" customHeight="1" thickBot="1">
      <c r="A28" s="335" t="s">
        <v>233</v>
      </c>
      <c r="B28" s="339" t="s">
        <v>537</v>
      </c>
      <c r="C28" s="319"/>
      <c r="D28" s="353"/>
      <c r="E28" s="314"/>
    </row>
    <row r="29" spans="1:5" s="285" customFormat="1" ht="12" customHeight="1" thickBot="1">
      <c r="A29" s="322" t="s">
        <v>9</v>
      </c>
      <c r="B29" s="146" t="s">
        <v>426</v>
      </c>
      <c r="C29" s="205">
        <f>+C30+C31+C32</f>
        <v>0</v>
      </c>
      <c r="D29" s="347">
        <f>+D30+D31+D32</f>
        <v>0</v>
      </c>
      <c r="E29" s="329">
        <f>+E30+E31+E32</f>
        <v>0</v>
      </c>
    </row>
    <row r="30" spans="1:5" s="285" customFormat="1" ht="12" customHeight="1">
      <c r="A30" s="336" t="s">
        <v>58</v>
      </c>
      <c r="B30" s="337" t="s">
        <v>249</v>
      </c>
      <c r="C30" s="39"/>
      <c r="D30" s="342"/>
      <c r="E30" s="316"/>
    </row>
    <row r="31" spans="1:5" s="285" customFormat="1" ht="12" customHeight="1">
      <c r="A31" s="336" t="s">
        <v>59</v>
      </c>
      <c r="B31" s="338" t="s">
        <v>250</v>
      </c>
      <c r="C31" s="206"/>
      <c r="D31" s="352"/>
      <c r="E31" s="315"/>
    </row>
    <row r="32" spans="1:5" s="285" customFormat="1" ht="12" customHeight="1" thickBot="1">
      <c r="A32" s="335" t="s">
        <v>60</v>
      </c>
      <c r="B32" s="321" t="s">
        <v>252</v>
      </c>
      <c r="C32" s="319"/>
      <c r="D32" s="353"/>
      <c r="E32" s="314"/>
    </row>
    <row r="33" spans="1:5" s="285" customFormat="1" ht="12" customHeight="1" thickBot="1">
      <c r="A33" s="322" t="s">
        <v>10</v>
      </c>
      <c r="B33" s="146" t="s">
        <v>377</v>
      </c>
      <c r="C33" s="23"/>
      <c r="D33" s="351"/>
      <c r="E33" s="328"/>
    </row>
    <row r="34" spans="1:5" s="285" customFormat="1" ht="12" customHeight="1" thickBot="1">
      <c r="A34" s="322" t="s">
        <v>11</v>
      </c>
      <c r="B34" s="146" t="s">
        <v>427</v>
      </c>
      <c r="C34" s="23"/>
      <c r="D34" s="351"/>
      <c r="E34" s="328"/>
    </row>
    <row r="35" spans="1:5" s="285" customFormat="1" ht="12" customHeight="1" thickBot="1">
      <c r="A35" s="259" t="s">
        <v>12</v>
      </c>
      <c r="B35" s="146" t="s">
        <v>428</v>
      </c>
      <c r="C35" s="205">
        <f>+C8+C19+C24+C25+C29+C33+C34</f>
        <v>0</v>
      </c>
      <c r="D35" s="347">
        <f>+D8+D19+D24+D25+D29+D33+D34</f>
        <v>0</v>
      </c>
      <c r="E35" s="329">
        <f>+E8+E19+E24+E25+E29+E33+E34</f>
        <v>1</v>
      </c>
    </row>
    <row r="36" spans="1:5" s="312" customFormat="1" ht="12" customHeight="1" thickBot="1">
      <c r="A36" s="324" t="s">
        <v>13</v>
      </c>
      <c r="B36" s="146" t="s">
        <v>429</v>
      </c>
      <c r="C36" s="205">
        <f>+C37+C38+C39</f>
        <v>54329000</v>
      </c>
      <c r="D36" s="347">
        <f>+D37+D38+D39</f>
        <v>54413088</v>
      </c>
      <c r="E36" s="329">
        <f>+E37+E38+E39</f>
        <v>50819271</v>
      </c>
    </row>
    <row r="37" spans="1:5" s="312" customFormat="1" ht="15" customHeight="1">
      <c r="A37" s="336" t="s">
        <v>430</v>
      </c>
      <c r="B37" s="337" t="s">
        <v>135</v>
      </c>
      <c r="C37" s="39"/>
      <c r="D37" s="342">
        <v>84174</v>
      </c>
      <c r="E37" s="316">
        <v>84174</v>
      </c>
    </row>
    <row r="38" spans="1:5" s="312" customFormat="1" ht="15" customHeight="1">
      <c r="A38" s="336" t="s">
        <v>431</v>
      </c>
      <c r="B38" s="338" t="s">
        <v>1</v>
      </c>
      <c r="C38" s="206"/>
      <c r="D38" s="352"/>
      <c r="E38" s="315"/>
    </row>
    <row r="39" spans="1:5" ht="13.5" thickBot="1">
      <c r="A39" s="335" t="s">
        <v>432</v>
      </c>
      <c r="B39" s="321" t="s">
        <v>433</v>
      </c>
      <c r="C39" s="319">
        <v>54329000</v>
      </c>
      <c r="D39" s="353">
        <v>54328914</v>
      </c>
      <c r="E39" s="314">
        <v>50735097</v>
      </c>
    </row>
    <row r="40" spans="1:5" s="311" customFormat="1" ht="16.5" customHeight="1" thickBot="1">
      <c r="A40" s="324" t="s">
        <v>14</v>
      </c>
      <c r="B40" s="325" t="s">
        <v>434</v>
      </c>
      <c r="C40" s="45">
        <f>+C35+C36</f>
        <v>54329000</v>
      </c>
      <c r="D40" s="354">
        <f>+D35+D36</f>
        <v>54413088</v>
      </c>
      <c r="E40" s="330">
        <f>+E35+E36</f>
        <v>50819272</v>
      </c>
    </row>
    <row r="41" spans="1:5" s="111" customFormat="1" ht="12" customHeight="1">
      <c r="A41" s="267"/>
      <c r="B41" s="268"/>
      <c r="C41" s="283"/>
      <c r="D41" s="283"/>
      <c r="E41" s="283"/>
    </row>
    <row r="42" spans="1:5" ht="12" customHeight="1" thickBot="1">
      <c r="A42" s="269"/>
      <c r="B42" s="270"/>
      <c r="C42" s="284"/>
      <c r="D42" s="284"/>
      <c r="E42" s="284"/>
    </row>
    <row r="43" spans="1:5" ht="12" customHeight="1" thickBot="1">
      <c r="A43" s="440" t="s">
        <v>40</v>
      </c>
      <c r="B43" s="441"/>
      <c r="C43" s="441"/>
      <c r="D43" s="441"/>
      <c r="E43" s="442"/>
    </row>
    <row r="44" spans="1:5" ht="12" customHeight="1" thickBot="1">
      <c r="A44" s="322" t="s">
        <v>5</v>
      </c>
      <c r="B44" s="146" t="s">
        <v>435</v>
      </c>
      <c r="C44" s="205">
        <f>SUM(C45:C49)</f>
        <v>54329000</v>
      </c>
      <c r="D44" s="205">
        <f>SUM(D45:D49)</f>
        <v>54413088</v>
      </c>
      <c r="E44" s="329">
        <f>SUM(E45:E49)</f>
        <v>50819272</v>
      </c>
    </row>
    <row r="45" spans="1:5" ht="12" customHeight="1">
      <c r="A45" s="335" t="s">
        <v>65</v>
      </c>
      <c r="B45" s="127" t="s">
        <v>35</v>
      </c>
      <c r="C45" s="39">
        <v>39553000</v>
      </c>
      <c r="D45" s="39">
        <v>39552888</v>
      </c>
      <c r="E45" s="316">
        <v>37577739</v>
      </c>
    </row>
    <row r="46" spans="1:5" ht="12" customHeight="1">
      <c r="A46" s="335" t="s">
        <v>66</v>
      </c>
      <c r="B46" s="126" t="s">
        <v>110</v>
      </c>
      <c r="C46" s="199">
        <v>10769000</v>
      </c>
      <c r="D46" s="199">
        <v>10768956</v>
      </c>
      <c r="E46" s="340">
        <v>10160343</v>
      </c>
    </row>
    <row r="47" spans="1:5" ht="12" customHeight="1">
      <c r="A47" s="335" t="s">
        <v>67</v>
      </c>
      <c r="B47" s="126" t="s">
        <v>85</v>
      </c>
      <c r="C47" s="199">
        <v>4007000</v>
      </c>
      <c r="D47" s="199">
        <v>4091244</v>
      </c>
      <c r="E47" s="340">
        <v>3081190</v>
      </c>
    </row>
    <row r="48" spans="1:5" s="111" customFormat="1" ht="12" customHeight="1">
      <c r="A48" s="335" t="s">
        <v>68</v>
      </c>
      <c r="B48" s="126" t="s">
        <v>111</v>
      </c>
      <c r="C48" s="199"/>
      <c r="D48" s="199"/>
      <c r="E48" s="340"/>
    </row>
    <row r="49" spans="1:5" ht="12" customHeight="1" thickBot="1">
      <c r="A49" s="335" t="s">
        <v>86</v>
      </c>
      <c r="B49" s="126" t="s">
        <v>112</v>
      </c>
      <c r="C49" s="199"/>
      <c r="D49" s="199"/>
      <c r="E49" s="340"/>
    </row>
    <row r="50" spans="1:5" ht="12" customHeight="1" thickBot="1">
      <c r="A50" s="322" t="s">
        <v>6</v>
      </c>
      <c r="B50" s="146" t="s">
        <v>436</v>
      </c>
      <c r="C50" s="205">
        <f>SUM(C51:C53)</f>
        <v>0</v>
      </c>
      <c r="D50" s="205">
        <f>SUM(D51:D53)</f>
        <v>0</v>
      </c>
      <c r="E50" s="329">
        <f>SUM(E51:E53)</f>
        <v>0</v>
      </c>
    </row>
    <row r="51" spans="1:5" ht="12" customHeight="1">
      <c r="A51" s="335" t="s">
        <v>71</v>
      </c>
      <c r="B51" s="127" t="s">
        <v>128</v>
      </c>
      <c r="C51" s="39"/>
      <c r="D51" s="39"/>
      <c r="E51" s="316"/>
    </row>
    <row r="52" spans="1:5" ht="12" customHeight="1">
      <c r="A52" s="335" t="s">
        <v>72</v>
      </c>
      <c r="B52" s="126" t="s">
        <v>114</v>
      </c>
      <c r="C52" s="199"/>
      <c r="D52" s="199"/>
      <c r="E52" s="340"/>
    </row>
    <row r="53" spans="1:5" ht="15" customHeight="1">
      <c r="A53" s="335" t="s">
        <v>73</v>
      </c>
      <c r="B53" s="126" t="s">
        <v>41</v>
      </c>
      <c r="C53" s="199"/>
      <c r="D53" s="199"/>
      <c r="E53" s="340"/>
    </row>
    <row r="54" spans="1:5" ht="23.25" thickBot="1">
      <c r="A54" s="335" t="s">
        <v>74</v>
      </c>
      <c r="B54" s="126" t="s">
        <v>538</v>
      </c>
      <c r="C54" s="199"/>
      <c r="D54" s="199"/>
      <c r="E54" s="340"/>
    </row>
    <row r="55" spans="1:5" ht="15" customHeight="1" thickBot="1">
      <c r="A55" s="322" t="s">
        <v>7</v>
      </c>
      <c r="B55" s="326" t="s">
        <v>437</v>
      </c>
      <c r="C55" s="45">
        <f>+C44+C50</f>
        <v>54329000</v>
      </c>
      <c r="D55" s="45">
        <f>+D44+D50</f>
        <v>54413088</v>
      </c>
      <c r="E55" s="330">
        <f>+E44+E50</f>
        <v>50819272</v>
      </c>
    </row>
    <row r="56" spans="3:5" ht="13.5" thickBot="1">
      <c r="C56" s="331"/>
      <c r="D56" s="331"/>
      <c r="E56" s="331"/>
    </row>
    <row r="57" spans="1:5" ht="13.5" thickBot="1">
      <c r="A57" s="395" t="s">
        <v>552</v>
      </c>
      <c r="B57" s="396"/>
      <c r="C57" s="49"/>
      <c r="D57" s="49"/>
      <c r="E57" s="320"/>
    </row>
    <row r="58" spans="1:5" ht="13.5" thickBot="1">
      <c r="A58" s="397" t="s">
        <v>551</v>
      </c>
      <c r="B58" s="398"/>
      <c r="C58" s="49"/>
      <c r="D58" s="49"/>
      <c r="E58" s="32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H30" sqref="H30"/>
    </sheetView>
  </sheetViews>
  <sheetFormatPr defaultColWidth="9.00390625" defaultRowHeight="12.75"/>
  <cols>
    <col min="1" max="1" width="18.625" style="327" customWidth="1"/>
    <col min="2" max="2" width="62.00390625" style="20" customWidth="1"/>
    <col min="3" max="5" width="15.875" style="20" customWidth="1"/>
    <col min="6" max="16384" width="9.375" style="20" customWidth="1"/>
  </cols>
  <sheetData>
    <row r="1" spans="1:5" s="262" customFormat="1" ht="21" customHeight="1" thickBot="1">
      <c r="A1" s="261"/>
      <c r="B1" s="263"/>
      <c r="C1" s="308"/>
      <c r="D1" s="308"/>
      <c r="E1" s="393" t="s">
        <v>595</v>
      </c>
    </row>
    <row r="2" spans="1:5" s="309" customFormat="1" ht="25.5" customHeight="1">
      <c r="A2" s="289" t="s">
        <v>124</v>
      </c>
      <c r="B2" s="443" t="s">
        <v>561</v>
      </c>
      <c r="C2" s="444"/>
      <c r="D2" s="445"/>
      <c r="E2" s="332" t="s">
        <v>46</v>
      </c>
    </row>
    <row r="3" spans="1:5" s="309" customFormat="1" ht="24.75" thickBot="1">
      <c r="A3" s="307" t="s">
        <v>123</v>
      </c>
      <c r="B3" s="446" t="s">
        <v>409</v>
      </c>
      <c r="C3" s="449"/>
      <c r="D3" s="450"/>
      <c r="E3" s="333" t="s">
        <v>38</v>
      </c>
    </row>
    <row r="4" spans="1:5" s="310" customFormat="1" ht="15.75" customHeight="1" thickBot="1">
      <c r="A4" s="264"/>
      <c r="B4" s="264"/>
      <c r="C4" s="265"/>
      <c r="D4" s="265"/>
      <c r="E4" s="265" t="e">
        <f>#REF!</f>
        <v>#REF!</v>
      </c>
    </row>
    <row r="5" spans="1:5" ht="24.75" thickBot="1">
      <c r="A5" s="112" t="s">
        <v>125</v>
      </c>
      <c r="B5" s="113" t="s">
        <v>550</v>
      </c>
      <c r="C5" s="35" t="s">
        <v>148</v>
      </c>
      <c r="D5" s="35" t="s">
        <v>149</v>
      </c>
      <c r="E5" s="266" t="s">
        <v>150</v>
      </c>
    </row>
    <row r="6" spans="1:5" s="311" customFormat="1" ht="12.75" customHeight="1" thickBot="1">
      <c r="A6" s="259" t="s">
        <v>317</v>
      </c>
      <c r="B6" s="260" t="s">
        <v>318</v>
      </c>
      <c r="C6" s="260" t="s">
        <v>319</v>
      </c>
      <c r="D6" s="48" t="s">
        <v>320</v>
      </c>
      <c r="E6" s="46" t="s">
        <v>321</v>
      </c>
    </row>
    <row r="7" spans="1:5" s="311" customFormat="1" ht="15.75" customHeight="1" thickBot="1">
      <c r="A7" s="440" t="s">
        <v>39</v>
      </c>
      <c r="B7" s="441"/>
      <c r="C7" s="441"/>
      <c r="D7" s="441"/>
      <c r="E7" s="442"/>
    </row>
    <row r="8" spans="1:5" s="285" customFormat="1" ht="12" customHeight="1" thickBot="1">
      <c r="A8" s="259" t="s">
        <v>5</v>
      </c>
      <c r="B8" s="323" t="s">
        <v>418</v>
      </c>
      <c r="C8" s="205">
        <f>SUM(C9:C18)</f>
        <v>0</v>
      </c>
      <c r="D8" s="347">
        <f>SUM(D9:D18)</f>
        <v>0</v>
      </c>
      <c r="E8" s="329">
        <f>SUM(E9:E18)</f>
        <v>0</v>
      </c>
    </row>
    <row r="9" spans="1:5" s="285" customFormat="1" ht="12" customHeight="1">
      <c r="A9" s="334" t="s">
        <v>65</v>
      </c>
      <c r="B9" s="128" t="s">
        <v>236</v>
      </c>
      <c r="C9" s="42"/>
      <c r="D9" s="348"/>
      <c r="E9" s="318"/>
    </row>
    <row r="10" spans="1:5" s="285" customFormat="1" ht="12" customHeight="1">
      <c r="A10" s="335" t="s">
        <v>66</v>
      </c>
      <c r="B10" s="126" t="s">
        <v>237</v>
      </c>
      <c r="C10" s="202"/>
      <c r="D10" s="349"/>
      <c r="E10" s="51"/>
    </row>
    <row r="11" spans="1:5" s="285" customFormat="1" ht="12" customHeight="1">
      <c r="A11" s="335" t="s">
        <v>67</v>
      </c>
      <c r="B11" s="126" t="s">
        <v>238</v>
      </c>
      <c r="C11" s="202"/>
      <c r="D11" s="349"/>
      <c r="E11" s="51"/>
    </row>
    <row r="12" spans="1:5" s="285" customFormat="1" ht="12" customHeight="1">
      <c r="A12" s="335" t="s">
        <v>68</v>
      </c>
      <c r="B12" s="126" t="s">
        <v>239</v>
      </c>
      <c r="C12" s="202"/>
      <c r="D12" s="349"/>
      <c r="E12" s="51"/>
    </row>
    <row r="13" spans="1:5" s="285" customFormat="1" ht="12" customHeight="1">
      <c r="A13" s="335" t="s">
        <v>86</v>
      </c>
      <c r="B13" s="126" t="s">
        <v>240</v>
      </c>
      <c r="C13" s="202"/>
      <c r="D13" s="349"/>
      <c r="E13" s="51"/>
    </row>
    <row r="14" spans="1:5" s="285" customFormat="1" ht="12" customHeight="1">
      <c r="A14" s="335" t="s">
        <v>69</v>
      </c>
      <c r="B14" s="126" t="s">
        <v>419</v>
      </c>
      <c r="C14" s="202"/>
      <c r="D14" s="349"/>
      <c r="E14" s="51"/>
    </row>
    <row r="15" spans="1:5" s="312" customFormat="1" ht="12" customHeight="1">
      <c r="A15" s="335" t="s">
        <v>70</v>
      </c>
      <c r="B15" s="125" t="s">
        <v>420</v>
      </c>
      <c r="C15" s="202"/>
      <c r="D15" s="349"/>
      <c r="E15" s="51"/>
    </row>
    <row r="16" spans="1:5" s="312" customFormat="1" ht="12" customHeight="1">
      <c r="A16" s="335" t="s">
        <v>77</v>
      </c>
      <c r="B16" s="126" t="s">
        <v>243</v>
      </c>
      <c r="C16" s="43"/>
      <c r="D16" s="350"/>
      <c r="E16" s="317"/>
    </row>
    <row r="17" spans="1:5" s="285" customFormat="1" ht="12" customHeight="1">
      <c r="A17" s="335" t="s">
        <v>78</v>
      </c>
      <c r="B17" s="126" t="s">
        <v>245</v>
      </c>
      <c r="C17" s="202"/>
      <c r="D17" s="349"/>
      <c r="E17" s="51"/>
    </row>
    <row r="18" spans="1:5" s="312" customFormat="1" ht="12" customHeight="1" thickBot="1">
      <c r="A18" s="335" t="s">
        <v>79</v>
      </c>
      <c r="B18" s="125" t="s">
        <v>247</v>
      </c>
      <c r="C18" s="204"/>
      <c r="D18" s="52"/>
      <c r="E18" s="313"/>
    </row>
    <row r="19" spans="1:5" s="312" customFormat="1" ht="12" customHeight="1" thickBot="1">
      <c r="A19" s="259" t="s">
        <v>6</v>
      </c>
      <c r="B19" s="323" t="s">
        <v>421</v>
      </c>
      <c r="C19" s="205">
        <f>SUM(C20:C22)</f>
        <v>0</v>
      </c>
      <c r="D19" s="347">
        <f>SUM(D20:D22)</f>
        <v>0</v>
      </c>
      <c r="E19" s="329">
        <f>SUM(E20:E22)</f>
        <v>0</v>
      </c>
    </row>
    <row r="20" spans="1:5" s="312" customFormat="1" ht="12" customHeight="1">
      <c r="A20" s="335" t="s">
        <v>71</v>
      </c>
      <c r="B20" s="127" t="s">
        <v>218</v>
      </c>
      <c r="C20" s="202"/>
      <c r="D20" s="349"/>
      <c r="E20" s="51"/>
    </row>
    <row r="21" spans="1:5" s="312" customFormat="1" ht="12" customHeight="1">
      <c r="A21" s="335" t="s">
        <v>72</v>
      </c>
      <c r="B21" s="126" t="s">
        <v>422</v>
      </c>
      <c r="C21" s="202"/>
      <c r="D21" s="349"/>
      <c r="E21" s="51"/>
    </row>
    <row r="22" spans="1:5" s="312" customFormat="1" ht="12" customHeight="1">
      <c r="A22" s="335" t="s">
        <v>73</v>
      </c>
      <c r="B22" s="126" t="s">
        <v>423</v>
      </c>
      <c r="C22" s="202"/>
      <c r="D22" s="349"/>
      <c r="E22" s="51"/>
    </row>
    <row r="23" spans="1:5" s="285" customFormat="1" ht="12" customHeight="1" thickBot="1">
      <c r="A23" s="335" t="s">
        <v>74</v>
      </c>
      <c r="B23" s="126" t="s">
        <v>536</v>
      </c>
      <c r="C23" s="202"/>
      <c r="D23" s="349"/>
      <c r="E23" s="51"/>
    </row>
    <row r="24" spans="1:5" s="285" customFormat="1" ht="12" customHeight="1" thickBot="1">
      <c r="A24" s="322" t="s">
        <v>7</v>
      </c>
      <c r="B24" s="146" t="s">
        <v>101</v>
      </c>
      <c r="C24" s="23"/>
      <c r="D24" s="351"/>
      <c r="E24" s="328"/>
    </row>
    <row r="25" spans="1:5" s="285" customFormat="1" ht="12" customHeight="1" thickBot="1">
      <c r="A25" s="322" t="s">
        <v>8</v>
      </c>
      <c r="B25" s="146" t="s">
        <v>424</v>
      </c>
      <c r="C25" s="205">
        <f>+C26+C27</f>
        <v>0</v>
      </c>
      <c r="D25" s="347">
        <f>+D26+D27</f>
        <v>0</v>
      </c>
      <c r="E25" s="329">
        <f>+E26+E27</f>
        <v>0</v>
      </c>
    </row>
    <row r="26" spans="1:5" s="285" customFormat="1" ht="12" customHeight="1">
      <c r="A26" s="336" t="s">
        <v>231</v>
      </c>
      <c r="B26" s="337" t="s">
        <v>422</v>
      </c>
      <c r="C26" s="39"/>
      <c r="D26" s="342"/>
      <c r="E26" s="316"/>
    </row>
    <row r="27" spans="1:5" s="285" customFormat="1" ht="12" customHeight="1">
      <c r="A27" s="336" t="s">
        <v>232</v>
      </c>
      <c r="B27" s="338" t="s">
        <v>425</v>
      </c>
      <c r="C27" s="206"/>
      <c r="D27" s="352"/>
      <c r="E27" s="315"/>
    </row>
    <row r="28" spans="1:5" s="285" customFormat="1" ht="12" customHeight="1" thickBot="1">
      <c r="A28" s="335" t="s">
        <v>233</v>
      </c>
      <c r="B28" s="339" t="s">
        <v>537</v>
      </c>
      <c r="C28" s="319"/>
      <c r="D28" s="353"/>
      <c r="E28" s="314"/>
    </row>
    <row r="29" spans="1:5" s="285" customFormat="1" ht="12" customHeight="1" thickBot="1">
      <c r="A29" s="322" t="s">
        <v>9</v>
      </c>
      <c r="B29" s="146" t="s">
        <v>426</v>
      </c>
      <c r="C29" s="205">
        <f>+C30+C31+C32</f>
        <v>0</v>
      </c>
      <c r="D29" s="347">
        <f>+D30+D31+D32</f>
        <v>0</v>
      </c>
      <c r="E29" s="329">
        <f>+E30+E31+E32</f>
        <v>0</v>
      </c>
    </row>
    <row r="30" spans="1:5" s="285" customFormat="1" ht="12" customHeight="1">
      <c r="A30" s="336" t="s">
        <v>58</v>
      </c>
      <c r="B30" s="337" t="s">
        <v>249</v>
      </c>
      <c r="C30" s="39"/>
      <c r="D30" s="342"/>
      <c r="E30" s="316"/>
    </row>
    <row r="31" spans="1:5" s="285" customFormat="1" ht="12" customHeight="1">
      <c r="A31" s="336" t="s">
        <v>59</v>
      </c>
      <c r="B31" s="338" t="s">
        <v>250</v>
      </c>
      <c r="C31" s="206"/>
      <c r="D31" s="352"/>
      <c r="E31" s="315"/>
    </row>
    <row r="32" spans="1:5" s="285" customFormat="1" ht="12" customHeight="1" thickBot="1">
      <c r="A32" s="335" t="s">
        <v>60</v>
      </c>
      <c r="B32" s="321" t="s">
        <v>252</v>
      </c>
      <c r="C32" s="319"/>
      <c r="D32" s="353"/>
      <c r="E32" s="314"/>
    </row>
    <row r="33" spans="1:5" s="285" customFormat="1" ht="12" customHeight="1" thickBot="1">
      <c r="A33" s="322" t="s">
        <v>10</v>
      </c>
      <c r="B33" s="146" t="s">
        <v>377</v>
      </c>
      <c r="C33" s="23"/>
      <c r="D33" s="351"/>
      <c r="E33" s="328"/>
    </row>
    <row r="34" spans="1:5" s="285" customFormat="1" ht="12" customHeight="1" thickBot="1">
      <c r="A34" s="322" t="s">
        <v>11</v>
      </c>
      <c r="B34" s="146" t="s">
        <v>427</v>
      </c>
      <c r="C34" s="23"/>
      <c r="D34" s="351"/>
      <c r="E34" s="328"/>
    </row>
    <row r="35" spans="1:5" s="285" customFormat="1" ht="12" customHeight="1" thickBot="1">
      <c r="A35" s="259" t="s">
        <v>12</v>
      </c>
      <c r="B35" s="146" t="s">
        <v>428</v>
      </c>
      <c r="C35" s="205">
        <f>+C8+C19+C24+C25+C29+C33+C34</f>
        <v>0</v>
      </c>
      <c r="D35" s="347">
        <f>+D8+D19+D24+D25+D29+D33+D34</f>
        <v>0</v>
      </c>
      <c r="E35" s="329">
        <f>+E8+E19+E24+E25+E29+E33+E34</f>
        <v>0</v>
      </c>
    </row>
    <row r="36" spans="1:5" s="312" customFormat="1" ht="12" customHeight="1" thickBot="1">
      <c r="A36" s="324" t="s">
        <v>13</v>
      </c>
      <c r="B36" s="146" t="s">
        <v>429</v>
      </c>
      <c r="C36" s="205">
        <f>+C37+C38+C39</f>
        <v>0</v>
      </c>
      <c r="D36" s="347">
        <f>+D37+D38+D39</f>
        <v>5275412</v>
      </c>
      <c r="E36" s="329">
        <f>+E37+E38+E39</f>
        <v>4647504</v>
      </c>
    </row>
    <row r="37" spans="1:5" s="312" customFormat="1" ht="15" customHeight="1">
      <c r="A37" s="336" t="s">
        <v>430</v>
      </c>
      <c r="B37" s="337" t="s">
        <v>135</v>
      </c>
      <c r="C37" s="39"/>
      <c r="D37" s="342"/>
      <c r="E37" s="316"/>
    </row>
    <row r="38" spans="1:5" s="312" customFormat="1" ht="15" customHeight="1">
      <c r="A38" s="336" t="s">
        <v>431</v>
      </c>
      <c r="B38" s="338" t="s">
        <v>1</v>
      </c>
      <c r="C38" s="206"/>
      <c r="D38" s="352"/>
      <c r="E38" s="315"/>
    </row>
    <row r="39" spans="1:5" ht="13.5" thickBot="1">
      <c r="A39" s="335" t="s">
        <v>432</v>
      </c>
      <c r="B39" s="321" t="s">
        <v>433</v>
      </c>
      <c r="C39" s="319"/>
      <c r="D39" s="353">
        <v>5275412</v>
      </c>
      <c r="E39" s="314">
        <v>4647504</v>
      </c>
    </row>
    <row r="40" spans="1:5" s="311" customFormat="1" ht="16.5" customHeight="1" thickBot="1">
      <c r="A40" s="324" t="s">
        <v>14</v>
      </c>
      <c r="B40" s="325" t="s">
        <v>434</v>
      </c>
      <c r="C40" s="45">
        <f>+C35+C36</f>
        <v>0</v>
      </c>
      <c r="D40" s="354">
        <f>+D35+D36</f>
        <v>5275412</v>
      </c>
      <c r="E40" s="330">
        <f>+E35+E36</f>
        <v>4647504</v>
      </c>
    </row>
    <row r="41" spans="1:5" s="111" customFormat="1" ht="12" customHeight="1">
      <c r="A41" s="267"/>
      <c r="B41" s="268"/>
      <c r="C41" s="283"/>
      <c r="D41" s="283"/>
      <c r="E41" s="283"/>
    </row>
    <row r="42" spans="1:5" ht="12" customHeight="1" thickBot="1">
      <c r="A42" s="269"/>
      <c r="B42" s="270"/>
      <c r="C42" s="284"/>
      <c r="D42" s="284"/>
      <c r="E42" s="284"/>
    </row>
    <row r="43" spans="1:5" ht="12" customHeight="1" thickBot="1">
      <c r="A43" s="440" t="s">
        <v>40</v>
      </c>
      <c r="B43" s="441"/>
      <c r="C43" s="441"/>
      <c r="D43" s="441"/>
      <c r="E43" s="442"/>
    </row>
    <row r="44" spans="1:5" ht="12" customHeight="1" thickBot="1">
      <c r="A44" s="322" t="s">
        <v>5</v>
      </c>
      <c r="B44" s="146" t="s">
        <v>435</v>
      </c>
      <c r="C44" s="205">
        <f>SUM(C45:C49)</f>
        <v>0</v>
      </c>
      <c r="D44" s="205">
        <f>SUM(D45:D49)</f>
        <v>5275412</v>
      </c>
      <c r="E44" s="329">
        <f>SUM(E45:E49)</f>
        <v>4647504</v>
      </c>
    </row>
    <row r="45" spans="1:5" ht="12" customHeight="1">
      <c r="A45" s="335" t="s">
        <v>65</v>
      </c>
      <c r="B45" s="127" t="s">
        <v>35</v>
      </c>
      <c r="C45" s="39"/>
      <c r="D45" s="39">
        <v>3410624</v>
      </c>
      <c r="E45" s="316">
        <v>3410624</v>
      </c>
    </row>
    <row r="46" spans="1:5" ht="12" customHeight="1">
      <c r="A46" s="335" t="s">
        <v>66</v>
      </c>
      <c r="B46" s="126" t="s">
        <v>110</v>
      </c>
      <c r="C46" s="199"/>
      <c r="D46" s="199">
        <v>886284</v>
      </c>
      <c r="E46" s="340">
        <v>881530</v>
      </c>
    </row>
    <row r="47" spans="1:5" ht="12" customHeight="1">
      <c r="A47" s="335" t="s">
        <v>67</v>
      </c>
      <c r="B47" s="126" t="s">
        <v>85</v>
      </c>
      <c r="C47" s="199"/>
      <c r="D47" s="199">
        <v>978504</v>
      </c>
      <c r="E47" s="340">
        <v>355350</v>
      </c>
    </row>
    <row r="48" spans="1:5" s="111" customFormat="1" ht="12" customHeight="1">
      <c r="A48" s="335" t="s">
        <v>68</v>
      </c>
      <c r="B48" s="126" t="s">
        <v>111</v>
      </c>
      <c r="C48" s="199"/>
      <c r="D48" s="199"/>
      <c r="E48" s="340"/>
    </row>
    <row r="49" spans="1:5" ht="12" customHeight="1" thickBot="1">
      <c r="A49" s="335" t="s">
        <v>86</v>
      </c>
      <c r="B49" s="126" t="s">
        <v>112</v>
      </c>
      <c r="C49" s="199"/>
      <c r="D49" s="199"/>
      <c r="E49" s="340"/>
    </row>
    <row r="50" spans="1:5" ht="12" customHeight="1" thickBot="1">
      <c r="A50" s="322" t="s">
        <v>6</v>
      </c>
      <c r="B50" s="146" t="s">
        <v>436</v>
      </c>
      <c r="C50" s="205">
        <f>SUM(C51:C53)</f>
        <v>0</v>
      </c>
      <c r="D50" s="205">
        <f>SUM(D51:D53)</f>
        <v>0</v>
      </c>
      <c r="E50" s="329">
        <f>SUM(E51:E53)</f>
        <v>0</v>
      </c>
    </row>
    <row r="51" spans="1:5" ht="12" customHeight="1">
      <c r="A51" s="335" t="s">
        <v>71</v>
      </c>
      <c r="B51" s="127" t="s">
        <v>128</v>
      </c>
      <c r="C51" s="39"/>
      <c r="D51" s="39"/>
      <c r="E51" s="316"/>
    </row>
    <row r="52" spans="1:5" ht="12" customHeight="1">
      <c r="A52" s="335" t="s">
        <v>72</v>
      </c>
      <c r="B52" s="126" t="s">
        <v>114</v>
      </c>
      <c r="C52" s="199"/>
      <c r="D52" s="199"/>
      <c r="E52" s="340"/>
    </row>
    <row r="53" spans="1:5" ht="15" customHeight="1">
      <c r="A53" s="335" t="s">
        <v>73</v>
      </c>
      <c r="B53" s="126" t="s">
        <v>41</v>
      </c>
      <c r="C53" s="199"/>
      <c r="D53" s="199"/>
      <c r="E53" s="340"/>
    </row>
    <row r="54" spans="1:5" ht="23.25" thickBot="1">
      <c r="A54" s="335" t="s">
        <v>74</v>
      </c>
      <c r="B54" s="126" t="s">
        <v>538</v>
      </c>
      <c r="C54" s="199"/>
      <c r="D54" s="199"/>
      <c r="E54" s="340"/>
    </row>
    <row r="55" spans="1:5" ht="15" customHeight="1" thickBot="1">
      <c r="A55" s="322" t="s">
        <v>7</v>
      </c>
      <c r="B55" s="326" t="s">
        <v>437</v>
      </c>
      <c r="C55" s="45">
        <f>+C44+C50</f>
        <v>0</v>
      </c>
      <c r="D55" s="45">
        <f>+D44+D50</f>
        <v>5275412</v>
      </c>
      <c r="E55" s="330">
        <f>+E44+E50</f>
        <v>4647504</v>
      </c>
    </row>
    <row r="56" spans="3:5" ht="13.5" thickBot="1">
      <c r="C56" s="331"/>
      <c r="D56" s="331"/>
      <c r="E56" s="331"/>
    </row>
    <row r="57" spans="1:5" ht="13.5" thickBot="1">
      <c r="A57" s="395" t="s">
        <v>552</v>
      </c>
      <c r="B57" s="396"/>
      <c r="C57" s="49"/>
      <c r="D57" s="49"/>
      <c r="E57" s="320"/>
    </row>
    <row r="58" spans="1:5" ht="13.5" thickBot="1">
      <c r="A58" s="397" t="s">
        <v>551</v>
      </c>
      <c r="B58" s="398"/>
      <c r="C58" s="49"/>
      <c r="D58" s="49"/>
      <c r="E58" s="320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1" sqref="E1"/>
    </sheetView>
  </sheetViews>
  <sheetFormatPr defaultColWidth="9.00390625" defaultRowHeight="12.75"/>
  <cols>
    <col min="1" max="1" width="18.625" style="327" customWidth="1"/>
    <col min="2" max="2" width="62.00390625" style="20" customWidth="1"/>
    <col min="3" max="5" width="15.875" style="20" customWidth="1"/>
    <col min="6" max="16384" width="9.375" style="20" customWidth="1"/>
  </cols>
  <sheetData>
    <row r="1" spans="1:5" s="262" customFormat="1" ht="21" customHeight="1" thickBot="1">
      <c r="A1" s="261"/>
      <c r="B1" s="263"/>
      <c r="C1" s="308"/>
      <c r="D1" s="308"/>
      <c r="E1" s="393" t="s">
        <v>611</v>
      </c>
    </row>
    <row r="2" spans="1:5" s="309" customFormat="1" ht="25.5" customHeight="1">
      <c r="A2" s="289" t="s">
        <v>124</v>
      </c>
      <c r="B2" s="443" t="s">
        <v>562</v>
      </c>
      <c r="C2" s="444"/>
      <c r="D2" s="445"/>
      <c r="E2" s="332" t="s">
        <v>46</v>
      </c>
    </row>
    <row r="3" spans="1:5" s="309" customFormat="1" ht="24.75" thickBot="1">
      <c r="A3" s="307" t="s">
        <v>123</v>
      </c>
      <c r="B3" s="446" t="s">
        <v>539</v>
      </c>
      <c r="C3" s="449"/>
      <c r="D3" s="450"/>
      <c r="E3" s="333" t="s">
        <v>44</v>
      </c>
    </row>
    <row r="4" spans="1:5" s="310" customFormat="1" ht="15.75" customHeight="1" thickBot="1">
      <c r="A4" s="264"/>
      <c r="B4" s="264"/>
      <c r="C4" s="265"/>
      <c r="D4" s="265"/>
      <c r="E4" s="265" t="e">
        <f>'7.1. sz. mell.'!E4</f>
        <v>#REF!</v>
      </c>
    </row>
    <row r="5" spans="1:5" ht="24.75" thickBot="1">
      <c r="A5" s="112" t="s">
        <v>125</v>
      </c>
      <c r="B5" s="113" t="s">
        <v>550</v>
      </c>
      <c r="C5" s="35" t="s">
        <v>148</v>
      </c>
      <c r="D5" s="35" t="s">
        <v>149</v>
      </c>
      <c r="E5" s="266" t="s">
        <v>150</v>
      </c>
    </row>
    <row r="6" spans="1:5" s="311" customFormat="1" ht="12.75" customHeight="1" thickBot="1">
      <c r="A6" s="259" t="s">
        <v>317</v>
      </c>
      <c r="B6" s="260" t="s">
        <v>318</v>
      </c>
      <c r="C6" s="260" t="s">
        <v>319</v>
      </c>
      <c r="D6" s="48" t="s">
        <v>320</v>
      </c>
      <c r="E6" s="46" t="s">
        <v>321</v>
      </c>
    </row>
    <row r="7" spans="1:5" s="311" customFormat="1" ht="15.75" customHeight="1" thickBot="1">
      <c r="A7" s="440" t="s">
        <v>39</v>
      </c>
      <c r="B7" s="441"/>
      <c r="C7" s="441"/>
      <c r="D7" s="441"/>
      <c r="E7" s="442"/>
    </row>
    <row r="8" spans="1:5" s="285" customFormat="1" ht="12" customHeight="1" thickBot="1">
      <c r="A8" s="259" t="s">
        <v>5</v>
      </c>
      <c r="B8" s="323" t="s">
        <v>418</v>
      </c>
      <c r="C8" s="205">
        <f>SUM(C9:C18)</f>
        <v>0</v>
      </c>
      <c r="D8" s="347">
        <f>SUM(D9:D18)</f>
        <v>0</v>
      </c>
      <c r="E8" s="329">
        <f>SUM(E9:E18)</f>
        <v>0</v>
      </c>
    </row>
    <row r="9" spans="1:5" s="285" customFormat="1" ht="12" customHeight="1">
      <c r="A9" s="334" t="s">
        <v>65</v>
      </c>
      <c r="B9" s="128" t="s">
        <v>236</v>
      </c>
      <c r="C9" s="42"/>
      <c r="D9" s="348"/>
      <c r="E9" s="318"/>
    </row>
    <row r="10" spans="1:5" s="285" customFormat="1" ht="12" customHeight="1">
      <c r="A10" s="335" t="s">
        <v>66</v>
      </c>
      <c r="B10" s="126" t="s">
        <v>237</v>
      </c>
      <c r="C10" s="202"/>
      <c r="D10" s="349"/>
      <c r="E10" s="51"/>
    </row>
    <row r="11" spans="1:5" s="285" customFormat="1" ht="12" customHeight="1">
      <c r="A11" s="335" t="s">
        <v>67</v>
      </c>
      <c r="B11" s="126" t="s">
        <v>238</v>
      </c>
      <c r="C11" s="202"/>
      <c r="D11" s="349"/>
      <c r="E11" s="51"/>
    </row>
    <row r="12" spans="1:5" s="285" customFormat="1" ht="12" customHeight="1">
      <c r="A12" s="335" t="s">
        <v>68</v>
      </c>
      <c r="B12" s="126" t="s">
        <v>239</v>
      </c>
      <c r="C12" s="202"/>
      <c r="D12" s="349"/>
      <c r="E12" s="51"/>
    </row>
    <row r="13" spans="1:5" s="285" customFormat="1" ht="12" customHeight="1">
      <c r="A13" s="335" t="s">
        <v>86</v>
      </c>
      <c r="B13" s="126" t="s">
        <v>240</v>
      </c>
      <c r="C13" s="202"/>
      <c r="D13" s="349"/>
      <c r="E13" s="51"/>
    </row>
    <row r="14" spans="1:5" s="285" customFormat="1" ht="12" customHeight="1">
      <c r="A14" s="335" t="s">
        <v>69</v>
      </c>
      <c r="B14" s="126" t="s">
        <v>419</v>
      </c>
      <c r="C14" s="202"/>
      <c r="D14" s="349"/>
      <c r="E14" s="51"/>
    </row>
    <row r="15" spans="1:5" s="312" customFormat="1" ht="12" customHeight="1">
      <c r="A15" s="335" t="s">
        <v>70</v>
      </c>
      <c r="B15" s="125" t="s">
        <v>420</v>
      </c>
      <c r="C15" s="202"/>
      <c r="D15" s="349"/>
      <c r="E15" s="51"/>
    </row>
    <row r="16" spans="1:5" s="312" customFormat="1" ht="12" customHeight="1">
      <c r="A16" s="335" t="s">
        <v>77</v>
      </c>
      <c r="B16" s="126" t="s">
        <v>243</v>
      </c>
      <c r="C16" s="43"/>
      <c r="D16" s="350"/>
      <c r="E16" s="317"/>
    </row>
    <row r="17" spans="1:5" s="285" customFormat="1" ht="12" customHeight="1">
      <c r="A17" s="335" t="s">
        <v>78</v>
      </c>
      <c r="B17" s="126" t="s">
        <v>245</v>
      </c>
      <c r="C17" s="202"/>
      <c r="D17" s="349"/>
      <c r="E17" s="51"/>
    </row>
    <row r="18" spans="1:5" s="312" customFormat="1" ht="12" customHeight="1" thickBot="1">
      <c r="A18" s="335" t="s">
        <v>79</v>
      </c>
      <c r="B18" s="125" t="s">
        <v>247</v>
      </c>
      <c r="C18" s="204"/>
      <c r="D18" s="52"/>
      <c r="E18" s="313"/>
    </row>
    <row r="19" spans="1:5" s="312" customFormat="1" ht="12" customHeight="1" thickBot="1">
      <c r="A19" s="259" t="s">
        <v>6</v>
      </c>
      <c r="B19" s="323" t="s">
        <v>421</v>
      </c>
      <c r="C19" s="205">
        <f>SUM(C20:C22)</f>
        <v>0</v>
      </c>
      <c r="D19" s="347">
        <f>SUM(D20:D22)</f>
        <v>0</v>
      </c>
      <c r="E19" s="329">
        <f>SUM(E20:E22)</f>
        <v>0</v>
      </c>
    </row>
    <row r="20" spans="1:5" s="312" customFormat="1" ht="12" customHeight="1">
      <c r="A20" s="335" t="s">
        <v>71</v>
      </c>
      <c r="B20" s="127" t="s">
        <v>218</v>
      </c>
      <c r="C20" s="202"/>
      <c r="D20" s="349"/>
      <c r="E20" s="51"/>
    </row>
    <row r="21" spans="1:5" s="312" customFormat="1" ht="12" customHeight="1">
      <c r="A21" s="335" t="s">
        <v>72</v>
      </c>
      <c r="B21" s="126" t="s">
        <v>422</v>
      </c>
      <c r="C21" s="202"/>
      <c r="D21" s="349"/>
      <c r="E21" s="51"/>
    </row>
    <row r="22" spans="1:5" s="312" customFormat="1" ht="12" customHeight="1">
      <c r="A22" s="335" t="s">
        <v>73</v>
      </c>
      <c r="B22" s="126" t="s">
        <v>423</v>
      </c>
      <c r="C22" s="202"/>
      <c r="D22" s="349"/>
      <c r="E22" s="51"/>
    </row>
    <row r="23" spans="1:5" s="285" customFormat="1" ht="12" customHeight="1" thickBot="1">
      <c r="A23" s="335" t="s">
        <v>74</v>
      </c>
      <c r="B23" s="126" t="s">
        <v>536</v>
      </c>
      <c r="C23" s="202"/>
      <c r="D23" s="349"/>
      <c r="E23" s="51"/>
    </row>
    <row r="24" spans="1:5" s="285" customFormat="1" ht="12" customHeight="1" thickBot="1">
      <c r="A24" s="322" t="s">
        <v>7</v>
      </c>
      <c r="B24" s="146" t="s">
        <v>101</v>
      </c>
      <c r="C24" s="23"/>
      <c r="D24" s="351"/>
      <c r="E24" s="328"/>
    </row>
    <row r="25" spans="1:5" s="285" customFormat="1" ht="12" customHeight="1" thickBot="1">
      <c r="A25" s="322" t="s">
        <v>8</v>
      </c>
      <c r="B25" s="146" t="s">
        <v>424</v>
      </c>
      <c r="C25" s="205">
        <f>+C26+C27</f>
        <v>0</v>
      </c>
      <c r="D25" s="347">
        <f>+D26+D27</f>
        <v>0</v>
      </c>
      <c r="E25" s="329">
        <f>+E26+E27</f>
        <v>0</v>
      </c>
    </row>
    <row r="26" spans="1:5" s="285" customFormat="1" ht="12" customHeight="1">
      <c r="A26" s="336" t="s">
        <v>231</v>
      </c>
      <c r="B26" s="337" t="s">
        <v>422</v>
      </c>
      <c r="C26" s="39"/>
      <c r="D26" s="342"/>
      <c r="E26" s="316"/>
    </row>
    <row r="27" spans="1:5" s="285" customFormat="1" ht="12" customHeight="1">
      <c r="A27" s="336" t="s">
        <v>232</v>
      </c>
      <c r="B27" s="338" t="s">
        <v>425</v>
      </c>
      <c r="C27" s="206"/>
      <c r="D27" s="352"/>
      <c r="E27" s="315"/>
    </row>
    <row r="28" spans="1:5" s="285" customFormat="1" ht="12" customHeight="1" thickBot="1">
      <c r="A28" s="335" t="s">
        <v>233</v>
      </c>
      <c r="B28" s="339" t="s">
        <v>537</v>
      </c>
      <c r="C28" s="319"/>
      <c r="D28" s="353"/>
      <c r="E28" s="314"/>
    </row>
    <row r="29" spans="1:5" s="285" customFormat="1" ht="12" customHeight="1" thickBot="1">
      <c r="A29" s="322" t="s">
        <v>9</v>
      </c>
      <c r="B29" s="146" t="s">
        <v>426</v>
      </c>
      <c r="C29" s="205">
        <f>+C30+C31+C32</f>
        <v>0</v>
      </c>
      <c r="D29" s="347">
        <f>+D30+D31+D32</f>
        <v>0</v>
      </c>
      <c r="E29" s="329">
        <f>+E30+E31+E32</f>
        <v>0</v>
      </c>
    </row>
    <row r="30" spans="1:5" s="285" customFormat="1" ht="12" customHeight="1">
      <c r="A30" s="336" t="s">
        <v>58</v>
      </c>
      <c r="B30" s="337" t="s">
        <v>249</v>
      </c>
      <c r="C30" s="39"/>
      <c r="D30" s="342"/>
      <c r="E30" s="316"/>
    </row>
    <row r="31" spans="1:5" s="285" customFormat="1" ht="12" customHeight="1">
      <c r="A31" s="336" t="s">
        <v>59</v>
      </c>
      <c r="B31" s="338" t="s">
        <v>250</v>
      </c>
      <c r="C31" s="206"/>
      <c r="D31" s="352"/>
      <c r="E31" s="315"/>
    </row>
    <row r="32" spans="1:5" s="285" customFormat="1" ht="12" customHeight="1" thickBot="1">
      <c r="A32" s="335" t="s">
        <v>60</v>
      </c>
      <c r="B32" s="321" t="s">
        <v>252</v>
      </c>
      <c r="C32" s="319"/>
      <c r="D32" s="353"/>
      <c r="E32" s="314"/>
    </row>
    <row r="33" spans="1:5" s="285" customFormat="1" ht="12" customHeight="1" thickBot="1">
      <c r="A33" s="322" t="s">
        <v>10</v>
      </c>
      <c r="B33" s="146" t="s">
        <v>377</v>
      </c>
      <c r="C33" s="23"/>
      <c r="D33" s="351"/>
      <c r="E33" s="328"/>
    </row>
    <row r="34" spans="1:5" s="285" customFormat="1" ht="12" customHeight="1" thickBot="1">
      <c r="A34" s="322" t="s">
        <v>11</v>
      </c>
      <c r="B34" s="146" t="s">
        <v>427</v>
      </c>
      <c r="C34" s="23"/>
      <c r="D34" s="351"/>
      <c r="E34" s="328"/>
    </row>
    <row r="35" spans="1:5" s="285" customFormat="1" ht="12" customHeight="1" thickBot="1">
      <c r="A35" s="259" t="s">
        <v>12</v>
      </c>
      <c r="B35" s="146" t="s">
        <v>428</v>
      </c>
      <c r="C35" s="205">
        <f>+C8+C19+C24+C25+C29+C33+C34</f>
        <v>0</v>
      </c>
      <c r="D35" s="347">
        <f>+D8+D19+D24+D25+D29+D33+D34</f>
        <v>0</v>
      </c>
      <c r="E35" s="329">
        <f>+E8+E19+E24+E25+E29+E33+E34</f>
        <v>0</v>
      </c>
    </row>
    <row r="36" spans="1:5" s="312" customFormat="1" ht="12" customHeight="1" thickBot="1">
      <c r="A36" s="324" t="s">
        <v>13</v>
      </c>
      <c r="B36" s="146" t="s">
        <v>429</v>
      </c>
      <c r="C36" s="205">
        <f>+C37+C38+C39</f>
        <v>0</v>
      </c>
      <c r="D36" s="347">
        <f>+D37+D38+D39</f>
        <v>5275412</v>
      </c>
      <c r="E36" s="329">
        <f>+E37+E38+E39</f>
        <v>4647504</v>
      </c>
    </row>
    <row r="37" spans="1:5" s="312" customFormat="1" ht="15" customHeight="1">
      <c r="A37" s="336" t="s">
        <v>430</v>
      </c>
      <c r="B37" s="337" t="s">
        <v>135</v>
      </c>
      <c r="C37" s="39"/>
      <c r="D37" s="342"/>
      <c r="E37" s="316"/>
    </row>
    <row r="38" spans="1:5" s="312" customFormat="1" ht="15" customHeight="1">
      <c r="A38" s="336" t="s">
        <v>431</v>
      </c>
      <c r="B38" s="338" t="s">
        <v>1</v>
      </c>
      <c r="C38" s="206"/>
      <c r="D38" s="352"/>
      <c r="E38" s="315"/>
    </row>
    <row r="39" spans="1:5" ht="13.5" thickBot="1">
      <c r="A39" s="335" t="s">
        <v>432</v>
      </c>
      <c r="B39" s="321" t="s">
        <v>433</v>
      </c>
      <c r="C39" s="319"/>
      <c r="D39" s="353">
        <v>5275412</v>
      </c>
      <c r="E39" s="314">
        <v>4647504</v>
      </c>
    </row>
    <row r="40" spans="1:5" s="311" customFormat="1" ht="16.5" customHeight="1" thickBot="1">
      <c r="A40" s="324" t="s">
        <v>14</v>
      </c>
      <c r="B40" s="325" t="s">
        <v>434</v>
      </c>
      <c r="C40" s="45">
        <f>+C35+C36</f>
        <v>0</v>
      </c>
      <c r="D40" s="354">
        <f>+D35+D36</f>
        <v>5275412</v>
      </c>
      <c r="E40" s="330">
        <f>+E35+E36</f>
        <v>4647504</v>
      </c>
    </row>
    <row r="41" spans="1:5" s="111" customFormat="1" ht="12" customHeight="1">
      <c r="A41" s="267"/>
      <c r="B41" s="268"/>
      <c r="C41" s="283"/>
      <c r="D41" s="283"/>
      <c r="E41" s="283"/>
    </row>
    <row r="42" spans="1:5" ht="12" customHeight="1" thickBot="1">
      <c r="A42" s="269"/>
      <c r="B42" s="270"/>
      <c r="C42" s="284"/>
      <c r="D42" s="284"/>
      <c r="E42" s="284"/>
    </row>
    <row r="43" spans="1:5" ht="12" customHeight="1" thickBot="1">
      <c r="A43" s="440" t="s">
        <v>40</v>
      </c>
      <c r="B43" s="441"/>
      <c r="C43" s="441"/>
      <c r="D43" s="441"/>
      <c r="E43" s="442"/>
    </row>
    <row r="44" spans="1:5" ht="12" customHeight="1" thickBot="1">
      <c r="A44" s="322" t="s">
        <v>5</v>
      </c>
      <c r="B44" s="146" t="s">
        <v>435</v>
      </c>
      <c r="C44" s="205">
        <f>SUM(C45:C49)</f>
        <v>0</v>
      </c>
      <c r="D44" s="205">
        <f>SUM(D45:D49)</f>
        <v>5275412</v>
      </c>
      <c r="E44" s="329">
        <f>SUM(E45:E49)</f>
        <v>4647684</v>
      </c>
    </row>
    <row r="45" spans="1:5" ht="12" customHeight="1">
      <c r="A45" s="335" t="s">
        <v>65</v>
      </c>
      <c r="B45" s="127" t="s">
        <v>35</v>
      </c>
      <c r="C45" s="39"/>
      <c r="D45" s="39">
        <v>3410624</v>
      </c>
      <c r="E45" s="316">
        <v>3410624</v>
      </c>
    </row>
    <row r="46" spans="1:5" ht="12" customHeight="1">
      <c r="A46" s="335" t="s">
        <v>66</v>
      </c>
      <c r="B46" s="126" t="s">
        <v>110</v>
      </c>
      <c r="C46" s="199"/>
      <c r="D46" s="199">
        <v>886284</v>
      </c>
      <c r="E46" s="340">
        <v>881530</v>
      </c>
    </row>
    <row r="47" spans="1:5" ht="12" customHeight="1">
      <c r="A47" s="335" t="s">
        <v>67</v>
      </c>
      <c r="B47" s="126" t="s">
        <v>85</v>
      </c>
      <c r="C47" s="199"/>
      <c r="D47" s="199">
        <v>978504</v>
      </c>
      <c r="E47" s="340">
        <v>355530</v>
      </c>
    </row>
    <row r="48" spans="1:5" s="111" customFormat="1" ht="12" customHeight="1">
      <c r="A48" s="335" t="s">
        <v>68</v>
      </c>
      <c r="B48" s="126" t="s">
        <v>111</v>
      </c>
      <c r="C48" s="199"/>
      <c r="D48" s="199"/>
      <c r="E48" s="340"/>
    </row>
    <row r="49" spans="1:5" ht="12" customHeight="1" thickBot="1">
      <c r="A49" s="335" t="s">
        <v>86</v>
      </c>
      <c r="B49" s="126" t="s">
        <v>112</v>
      </c>
      <c r="C49" s="199"/>
      <c r="D49" s="199"/>
      <c r="E49" s="340"/>
    </row>
    <row r="50" spans="1:5" ht="12" customHeight="1" thickBot="1">
      <c r="A50" s="322" t="s">
        <v>6</v>
      </c>
      <c r="B50" s="146" t="s">
        <v>436</v>
      </c>
      <c r="C50" s="205">
        <f>SUM(C51:C53)</f>
        <v>0</v>
      </c>
      <c r="D50" s="205">
        <f>SUM(D51:D53)</f>
        <v>0</v>
      </c>
      <c r="E50" s="329">
        <f>SUM(E51:E53)</f>
        <v>0</v>
      </c>
    </row>
    <row r="51" spans="1:5" ht="12" customHeight="1">
      <c r="A51" s="335" t="s">
        <v>71</v>
      </c>
      <c r="B51" s="127" t="s">
        <v>128</v>
      </c>
      <c r="C51" s="39"/>
      <c r="D51" s="39"/>
      <c r="E51" s="316"/>
    </row>
    <row r="52" spans="1:5" ht="12" customHeight="1">
      <c r="A52" s="335" t="s">
        <v>72</v>
      </c>
      <c r="B52" s="126" t="s">
        <v>114</v>
      </c>
      <c r="C52" s="199"/>
      <c r="D52" s="199"/>
      <c r="E52" s="340"/>
    </row>
    <row r="53" spans="1:5" ht="15" customHeight="1">
      <c r="A53" s="335" t="s">
        <v>73</v>
      </c>
      <c r="B53" s="126" t="s">
        <v>41</v>
      </c>
      <c r="C53" s="199"/>
      <c r="D53" s="199"/>
      <c r="E53" s="340"/>
    </row>
    <row r="54" spans="1:5" ht="23.25" thickBot="1">
      <c r="A54" s="335" t="s">
        <v>74</v>
      </c>
      <c r="B54" s="126" t="s">
        <v>538</v>
      </c>
      <c r="C54" s="199"/>
      <c r="D54" s="199"/>
      <c r="E54" s="340"/>
    </row>
    <row r="55" spans="1:5" ht="15" customHeight="1" thickBot="1">
      <c r="A55" s="322" t="s">
        <v>7</v>
      </c>
      <c r="B55" s="326" t="s">
        <v>437</v>
      </c>
      <c r="C55" s="45">
        <f>+C44+C50</f>
        <v>0</v>
      </c>
      <c r="D55" s="45">
        <f>+D44+D50</f>
        <v>5275412</v>
      </c>
      <c r="E55" s="330">
        <f>+E44+E50</f>
        <v>4647684</v>
      </c>
    </row>
    <row r="56" spans="3:5" ht="13.5" thickBot="1">
      <c r="C56" s="331"/>
      <c r="D56" s="331"/>
      <c r="E56" s="331"/>
    </row>
    <row r="57" spans="1:5" ht="13.5" thickBot="1">
      <c r="A57" s="395" t="s">
        <v>552</v>
      </c>
      <c r="B57" s="396"/>
      <c r="C57" s="49"/>
      <c r="D57" s="49"/>
      <c r="E57" s="320"/>
    </row>
    <row r="58" spans="1:5" ht="13.5" thickBot="1">
      <c r="A58" s="397" t="s">
        <v>551</v>
      </c>
      <c r="B58" s="398"/>
      <c r="C58" s="49"/>
      <c r="D58" s="49"/>
      <c r="E58" s="32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123">
      <selection activeCell="G7" sqref="G7"/>
    </sheetView>
  </sheetViews>
  <sheetFormatPr defaultColWidth="9.00390625" defaultRowHeight="12.75"/>
  <cols>
    <col min="1" max="1" width="9.00390625" style="167" customWidth="1"/>
    <col min="2" max="2" width="64.875" style="167" customWidth="1"/>
    <col min="3" max="3" width="17.375" style="167" customWidth="1"/>
    <col min="4" max="5" width="17.375" style="168" customWidth="1"/>
    <col min="6" max="16384" width="9.375" style="178" customWidth="1"/>
  </cols>
  <sheetData>
    <row r="1" spans="1:5" ht="15.75" customHeight="1">
      <c r="A1" s="425" t="s">
        <v>2</v>
      </c>
      <c r="B1" s="425"/>
      <c r="C1" s="425"/>
      <c r="D1" s="425"/>
      <c r="E1" s="425"/>
    </row>
    <row r="2" spans="1:5" ht="15.75" customHeight="1" thickBot="1">
      <c r="A2" s="27" t="s">
        <v>89</v>
      </c>
      <c r="B2" s="27"/>
      <c r="C2" s="27"/>
      <c r="D2" s="165"/>
      <c r="E2" s="165"/>
    </row>
    <row r="3" spans="1:5" ht="15.75" customHeight="1">
      <c r="A3" s="426" t="s">
        <v>53</v>
      </c>
      <c r="B3" s="428" t="s">
        <v>4</v>
      </c>
      <c r="C3" s="451" t="s">
        <v>602</v>
      </c>
      <c r="D3" s="430" t="s">
        <v>596</v>
      </c>
      <c r="E3" s="431"/>
    </row>
    <row r="4" spans="1:5" ht="37.5" customHeight="1" thickBot="1">
      <c r="A4" s="427"/>
      <c r="B4" s="429"/>
      <c r="C4" s="423"/>
      <c r="D4" s="29" t="s">
        <v>149</v>
      </c>
      <c r="E4" s="30" t="s">
        <v>150</v>
      </c>
    </row>
    <row r="5" spans="1:5" s="179" customFormat="1" ht="12" customHeight="1" thickBot="1">
      <c r="A5" s="143" t="s">
        <v>317</v>
      </c>
      <c r="B5" s="144" t="s">
        <v>318</v>
      </c>
      <c r="C5" s="144" t="s">
        <v>319</v>
      </c>
      <c r="D5" s="144" t="s">
        <v>321</v>
      </c>
      <c r="E5" s="145" t="s">
        <v>398</v>
      </c>
    </row>
    <row r="6" spans="1:5" s="180" customFormat="1" ht="12" customHeight="1" thickBot="1">
      <c r="A6" s="138" t="s">
        <v>5</v>
      </c>
      <c r="B6" s="355" t="s">
        <v>210</v>
      </c>
      <c r="C6" s="170">
        <f>+C7+C8+C9+C10+C11+C12</f>
        <v>253917000</v>
      </c>
      <c r="D6" s="170">
        <f>+D7+D8+D9+D10+D11+D12</f>
        <v>216212407</v>
      </c>
      <c r="E6" s="153">
        <f>+E7+E8+E9+E10+E11+E12</f>
        <v>216212407</v>
      </c>
    </row>
    <row r="7" spans="1:5" s="180" customFormat="1" ht="12" customHeight="1">
      <c r="A7" s="133" t="s">
        <v>65</v>
      </c>
      <c r="B7" s="356" t="s">
        <v>211</v>
      </c>
      <c r="C7" s="172">
        <v>61531000</v>
      </c>
      <c r="D7" s="172">
        <v>61477348</v>
      </c>
      <c r="E7" s="172">
        <v>61477348</v>
      </c>
    </row>
    <row r="8" spans="1:5" s="180" customFormat="1" ht="12" customHeight="1">
      <c r="A8" s="132" t="s">
        <v>66</v>
      </c>
      <c r="B8" s="357" t="s">
        <v>212</v>
      </c>
      <c r="C8" s="171">
        <v>47902000</v>
      </c>
      <c r="D8" s="171">
        <v>50447530</v>
      </c>
      <c r="E8" s="171">
        <v>50447530</v>
      </c>
    </row>
    <row r="9" spans="1:5" s="180" customFormat="1" ht="12" customHeight="1">
      <c r="A9" s="132" t="s">
        <v>67</v>
      </c>
      <c r="B9" s="357" t="s">
        <v>213</v>
      </c>
      <c r="C9" s="171">
        <v>99318000</v>
      </c>
      <c r="D9" s="171">
        <v>82451936</v>
      </c>
      <c r="E9" s="171">
        <v>82451936</v>
      </c>
    </row>
    <row r="10" spans="1:5" s="180" customFormat="1" ht="12" customHeight="1">
      <c r="A10" s="132" t="s">
        <v>68</v>
      </c>
      <c r="B10" s="357" t="s">
        <v>214</v>
      </c>
      <c r="C10" s="171">
        <v>2858000</v>
      </c>
      <c r="D10" s="171">
        <v>2838600</v>
      </c>
      <c r="E10" s="171">
        <v>2838600</v>
      </c>
    </row>
    <row r="11" spans="1:5" s="180" customFormat="1" ht="12" customHeight="1">
      <c r="A11" s="132" t="s">
        <v>86</v>
      </c>
      <c r="B11" s="357" t="s">
        <v>215</v>
      </c>
      <c r="C11" s="345">
        <v>42308000</v>
      </c>
      <c r="D11" s="171"/>
      <c r="E11" s="171"/>
    </row>
    <row r="12" spans="1:5" s="180" customFormat="1" ht="12" customHeight="1" thickBot="1">
      <c r="A12" s="134" t="s">
        <v>69</v>
      </c>
      <c r="B12" s="358" t="s">
        <v>216</v>
      </c>
      <c r="C12" s="346"/>
      <c r="D12" s="173">
        <v>18996993</v>
      </c>
      <c r="E12" s="173">
        <v>18996993</v>
      </c>
    </row>
    <row r="13" spans="1:5" s="180" customFormat="1" ht="12" customHeight="1" thickBot="1">
      <c r="A13" s="138" t="s">
        <v>6</v>
      </c>
      <c r="B13" s="359" t="s">
        <v>217</v>
      </c>
      <c r="C13" s="170">
        <f>+C14+C15+C16+C17+C18</f>
        <v>354167000</v>
      </c>
      <c r="D13" s="170">
        <f>+D14+D15+D16+D17+D18</f>
        <v>299543591</v>
      </c>
      <c r="E13" s="153">
        <f>+E14+E15+E16+E17+E18</f>
        <v>302427178</v>
      </c>
    </row>
    <row r="14" spans="1:5" s="180" customFormat="1" ht="12" customHeight="1">
      <c r="A14" s="133" t="s">
        <v>71</v>
      </c>
      <c r="B14" s="356" t="s">
        <v>218</v>
      </c>
      <c r="C14" s="172">
        <v>505000</v>
      </c>
      <c r="D14" s="172"/>
      <c r="E14" s="155"/>
    </row>
    <row r="15" spans="1:5" s="180" customFormat="1" ht="12" customHeight="1">
      <c r="A15" s="132" t="s">
        <v>72</v>
      </c>
      <c r="B15" s="357" t="s">
        <v>219</v>
      </c>
      <c r="C15" s="171"/>
      <c r="D15" s="171"/>
      <c r="E15" s="154"/>
    </row>
    <row r="16" spans="1:5" s="180" customFormat="1" ht="12" customHeight="1">
      <c r="A16" s="132" t="s">
        <v>73</v>
      </c>
      <c r="B16" s="357" t="s">
        <v>220</v>
      </c>
      <c r="C16" s="171"/>
      <c r="D16" s="171"/>
      <c r="E16" s="154"/>
    </row>
    <row r="17" spans="1:5" s="180" customFormat="1" ht="12" customHeight="1">
      <c r="A17" s="132" t="s">
        <v>74</v>
      </c>
      <c r="B17" s="357" t="s">
        <v>221</v>
      </c>
      <c r="C17" s="171"/>
      <c r="D17" s="171"/>
      <c r="E17" s="154"/>
    </row>
    <row r="18" spans="1:5" s="180" customFormat="1" ht="12" customHeight="1">
      <c r="A18" s="132" t="s">
        <v>75</v>
      </c>
      <c r="B18" s="357" t="s">
        <v>222</v>
      </c>
      <c r="C18" s="171">
        <v>353662000</v>
      </c>
      <c r="D18" s="171">
        <v>299543591</v>
      </c>
      <c r="E18" s="154">
        <v>302427178</v>
      </c>
    </row>
    <row r="19" spans="1:5" s="180" customFormat="1" ht="12" customHeight="1" thickBot="1">
      <c r="A19" s="134" t="s">
        <v>81</v>
      </c>
      <c r="B19" s="358" t="s">
        <v>223</v>
      </c>
      <c r="C19" s="173"/>
      <c r="D19" s="173"/>
      <c r="E19" s="156"/>
    </row>
    <row r="20" spans="1:5" s="180" customFormat="1" ht="12" customHeight="1" thickBot="1">
      <c r="A20" s="138" t="s">
        <v>7</v>
      </c>
      <c r="B20" s="355" t="s">
        <v>224</v>
      </c>
      <c r="C20" s="170">
        <f>+C21+C22+C23+C24+C25</f>
        <v>192109000</v>
      </c>
      <c r="D20" s="170">
        <f>+D21+D22+D23+D24+D25</f>
        <v>20000000</v>
      </c>
      <c r="E20" s="153">
        <f>+E21+E22+E23+E24+E25</f>
        <v>20000000</v>
      </c>
    </row>
    <row r="21" spans="1:5" s="180" customFormat="1" ht="12" customHeight="1">
      <c r="A21" s="133" t="s">
        <v>54</v>
      </c>
      <c r="B21" s="356" t="s">
        <v>225</v>
      </c>
      <c r="C21" s="172">
        <v>168000</v>
      </c>
      <c r="D21" s="172">
        <v>20000000</v>
      </c>
      <c r="E21" s="155">
        <v>20000000</v>
      </c>
    </row>
    <row r="22" spans="1:5" s="180" customFormat="1" ht="12" customHeight="1">
      <c r="A22" s="132" t="s">
        <v>55</v>
      </c>
      <c r="B22" s="357" t="s">
        <v>226</v>
      </c>
      <c r="C22" s="171"/>
      <c r="D22" s="171"/>
      <c r="E22" s="154"/>
    </row>
    <row r="23" spans="1:5" s="180" customFormat="1" ht="12" customHeight="1">
      <c r="A23" s="132" t="s">
        <v>56</v>
      </c>
      <c r="B23" s="357" t="s">
        <v>227</v>
      </c>
      <c r="C23" s="171"/>
      <c r="D23" s="171"/>
      <c r="E23" s="154"/>
    </row>
    <row r="24" spans="1:5" s="180" customFormat="1" ht="12" customHeight="1">
      <c r="A24" s="132" t="s">
        <v>57</v>
      </c>
      <c r="B24" s="357" t="s">
        <v>228</v>
      </c>
      <c r="C24" s="171"/>
      <c r="D24" s="171"/>
      <c r="E24" s="154"/>
    </row>
    <row r="25" spans="1:5" s="180" customFormat="1" ht="12" customHeight="1">
      <c r="A25" s="132" t="s">
        <v>98</v>
      </c>
      <c r="B25" s="357" t="s">
        <v>229</v>
      </c>
      <c r="C25" s="171">
        <v>191941000</v>
      </c>
      <c r="D25" s="171"/>
      <c r="E25" s="154"/>
    </row>
    <row r="26" spans="1:5" s="180" customFormat="1" ht="12" customHeight="1" thickBot="1">
      <c r="A26" s="134" t="s">
        <v>99</v>
      </c>
      <c r="B26" s="358" t="s">
        <v>230</v>
      </c>
      <c r="C26" s="173">
        <v>181941000</v>
      </c>
      <c r="D26" s="173"/>
      <c r="E26" s="156"/>
    </row>
    <row r="27" spans="1:5" s="180" customFormat="1" ht="12" customHeight="1" thickBot="1">
      <c r="A27" s="143" t="s">
        <v>100</v>
      </c>
      <c r="B27" s="139" t="s">
        <v>542</v>
      </c>
      <c r="C27" s="176">
        <f>SUM(C28:C33)</f>
        <v>44773000</v>
      </c>
      <c r="D27" s="176">
        <f>SUM(D28:D33)</f>
        <v>39000000</v>
      </c>
      <c r="E27" s="189">
        <f>SUM(E28:E33)</f>
        <v>38385996</v>
      </c>
    </row>
    <row r="28" spans="1:5" s="180" customFormat="1" ht="12" customHeight="1">
      <c r="A28" s="295" t="s">
        <v>231</v>
      </c>
      <c r="B28" s="181" t="s">
        <v>546</v>
      </c>
      <c r="C28" s="172">
        <v>5859000</v>
      </c>
      <c r="D28" s="172">
        <v>9500000</v>
      </c>
      <c r="E28" s="155">
        <v>4773418</v>
      </c>
    </row>
    <row r="29" spans="1:5" s="180" customFormat="1" ht="12" customHeight="1">
      <c r="A29" s="296" t="s">
        <v>232</v>
      </c>
      <c r="B29" s="182" t="s">
        <v>547</v>
      </c>
      <c r="C29" s="171">
        <v>386000</v>
      </c>
      <c r="D29" s="171">
        <v>650000</v>
      </c>
      <c r="E29" s="154">
        <v>290400</v>
      </c>
    </row>
    <row r="30" spans="1:5" s="180" customFormat="1" ht="12" customHeight="1">
      <c r="A30" s="296" t="s">
        <v>233</v>
      </c>
      <c r="B30" s="182" t="s">
        <v>548</v>
      </c>
      <c r="C30" s="171">
        <v>28241000</v>
      </c>
      <c r="D30" s="171">
        <v>24550000</v>
      </c>
      <c r="E30" s="154">
        <v>24858497</v>
      </c>
    </row>
    <row r="31" spans="1:5" s="180" customFormat="1" ht="12" customHeight="1">
      <c r="A31" s="296" t="s">
        <v>543</v>
      </c>
      <c r="B31" s="182" t="s">
        <v>558</v>
      </c>
      <c r="C31" s="171">
        <v>5065000</v>
      </c>
      <c r="D31" s="171"/>
      <c r="E31" s="154">
        <v>4173516</v>
      </c>
    </row>
    <row r="32" spans="1:5" s="180" customFormat="1" ht="12" customHeight="1">
      <c r="A32" s="296" t="s">
        <v>544</v>
      </c>
      <c r="B32" s="182" t="s">
        <v>563</v>
      </c>
      <c r="C32" s="171">
        <v>4394000</v>
      </c>
      <c r="D32" s="171">
        <v>4000000</v>
      </c>
      <c r="E32" s="154">
        <v>3103706</v>
      </c>
    </row>
    <row r="33" spans="1:5" s="180" customFormat="1" ht="12" customHeight="1" thickBot="1">
      <c r="A33" s="297" t="s">
        <v>545</v>
      </c>
      <c r="B33" s="162" t="s">
        <v>234</v>
      </c>
      <c r="C33" s="173">
        <v>828000</v>
      </c>
      <c r="D33" s="173">
        <v>300000</v>
      </c>
      <c r="E33" s="156">
        <v>1186459</v>
      </c>
    </row>
    <row r="34" spans="1:5" s="180" customFormat="1" ht="12" customHeight="1" thickBot="1">
      <c r="A34" s="138" t="s">
        <v>9</v>
      </c>
      <c r="B34" s="355" t="s">
        <v>235</v>
      </c>
      <c r="C34" s="170">
        <f>SUM(C35:C44)</f>
        <v>18220000</v>
      </c>
      <c r="D34" s="170">
        <f>SUM(D35:D44)</f>
        <v>9518000</v>
      </c>
      <c r="E34" s="153">
        <f>SUM(E35:E44)</f>
        <v>9590382</v>
      </c>
    </row>
    <row r="35" spans="1:5" s="180" customFormat="1" ht="12" customHeight="1">
      <c r="A35" s="133" t="s">
        <v>58</v>
      </c>
      <c r="B35" s="356" t="s">
        <v>236</v>
      </c>
      <c r="C35" s="172"/>
      <c r="D35" s="172"/>
      <c r="E35" s="155"/>
    </row>
    <row r="36" spans="1:5" s="180" customFormat="1" ht="12" customHeight="1">
      <c r="A36" s="132" t="s">
        <v>59</v>
      </c>
      <c r="B36" s="357" t="s">
        <v>237</v>
      </c>
      <c r="C36" s="171">
        <v>4982000</v>
      </c>
      <c r="D36" s="171">
        <v>2700000</v>
      </c>
      <c r="E36" s="154">
        <v>1121441</v>
      </c>
    </row>
    <row r="37" spans="1:5" s="180" customFormat="1" ht="12" customHeight="1">
      <c r="A37" s="132" t="s">
        <v>60</v>
      </c>
      <c r="B37" s="357" t="s">
        <v>238</v>
      </c>
      <c r="C37" s="171">
        <v>4400000</v>
      </c>
      <c r="D37" s="171"/>
      <c r="E37" s="154">
        <v>3801637</v>
      </c>
    </row>
    <row r="38" spans="1:5" s="180" customFormat="1" ht="12" customHeight="1">
      <c r="A38" s="132" t="s">
        <v>102</v>
      </c>
      <c r="B38" s="357" t="s">
        <v>239</v>
      </c>
      <c r="C38" s="171">
        <v>174000</v>
      </c>
      <c r="D38" s="171"/>
      <c r="E38" s="154"/>
    </row>
    <row r="39" spans="1:5" s="180" customFormat="1" ht="12" customHeight="1">
      <c r="A39" s="132" t="s">
        <v>103</v>
      </c>
      <c r="B39" s="357" t="s">
        <v>240</v>
      </c>
      <c r="C39" s="171">
        <v>3421000</v>
      </c>
      <c r="D39" s="171">
        <v>4795000</v>
      </c>
      <c r="E39" s="154">
        <v>1913912</v>
      </c>
    </row>
    <row r="40" spans="1:5" s="180" customFormat="1" ht="12" customHeight="1">
      <c r="A40" s="132" t="s">
        <v>104</v>
      </c>
      <c r="B40" s="357" t="s">
        <v>241</v>
      </c>
      <c r="C40" s="171">
        <v>3463000</v>
      </c>
      <c r="D40" s="171">
        <v>2023000</v>
      </c>
      <c r="E40" s="154">
        <v>1827793</v>
      </c>
    </row>
    <row r="41" spans="1:5" s="180" customFormat="1" ht="12" customHeight="1">
      <c r="A41" s="132" t="s">
        <v>105</v>
      </c>
      <c r="B41" s="357" t="s">
        <v>242</v>
      </c>
      <c r="C41" s="171">
        <v>870000</v>
      </c>
      <c r="D41" s="171"/>
      <c r="E41" s="154"/>
    </row>
    <row r="42" spans="1:5" s="180" customFormat="1" ht="12" customHeight="1">
      <c r="A42" s="132" t="s">
        <v>106</v>
      </c>
      <c r="B42" s="357" t="s">
        <v>243</v>
      </c>
      <c r="C42" s="171">
        <v>9000</v>
      </c>
      <c r="D42" s="171"/>
      <c r="E42" s="154">
        <v>1906</v>
      </c>
    </row>
    <row r="43" spans="1:5" s="180" customFormat="1" ht="12" customHeight="1">
      <c r="A43" s="132" t="s">
        <v>244</v>
      </c>
      <c r="B43" s="357" t="s">
        <v>245</v>
      </c>
      <c r="C43" s="174">
        <v>9000</v>
      </c>
      <c r="D43" s="174"/>
      <c r="E43" s="157"/>
    </row>
    <row r="44" spans="1:5" s="180" customFormat="1" ht="12" customHeight="1" thickBot="1">
      <c r="A44" s="134" t="s">
        <v>246</v>
      </c>
      <c r="B44" s="358" t="s">
        <v>247</v>
      </c>
      <c r="C44" s="175">
        <v>892000</v>
      </c>
      <c r="D44" s="175"/>
      <c r="E44" s="158">
        <v>923693</v>
      </c>
    </row>
    <row r="45" spans="1:5" s="180" customFormat="1" ht="12" customHeight="1" thickBot="1">
      <c r="A45" s="138" t="s">
        <v>10</v>
      </c>
      <c r="B45" s="355" t="s">
        <v>248</v>
      </c>
      <c r="C45" s="170">
        <f>SUM(C46:C50)</f>
        <v>0</v>
      </c>
      <c r="D45" s="170">
        <f>SUM(D46:D50)</f>
        <v>3000000</v>
      </c>
      <c r="E45" s="153">
        <f>SUM(E46:E50)</f>
        <v>908750</v>
      </c>
    </row>
    <row r="46" spans="1:5" s="180" customFormat="1" ht="12" customHeight="1">
      <c r="A46" s="133" t="s">
        <v>61</v>
      </c>
      <c r="B46" s="356" t="s">
        <v>249</v>
      </c>
      <c r="C46" s="191"/>
      <c r="D46" s="191"/>
      <c r="E46" s="159"/>
    </row>
    <row r="47" spans="1:5" s="180" customFormat="1" ht="12" customHeight="1">
      <c r="A47" s="132" t="s">
        <v>62</v>
      </c>
      <c r="B47" s="357" t="s">
        <v>250</v>
      </c>
      <c r="C47" s="174"/>
      <c r="D47" s="174">
        <v>3000000</v>
      </c>
      <c r="E47" s="157">
        <v>908750</v>
      </c>
    </row>
    <row r="48" spans="1:5" s="180" customFormat="1" ht="12" customHeight="1">
      <c r="A48" s="132" t="s">
        <v>251</v>
      </c>
      <c r="B48" s="357" t="s">
        <v>252</v>
      </c>
      <c r="C48" s="174"/>
      <c r="D48" s="174"/>
      <c r="E48" s="157"/>
    </row>
    <row r="49" spans="1:5" s="180" customFormat="1" ht="12" customHeight="1">
      <c r="A49" s="132" t="s">
        <v>253</v>
      </c>
      <c r="B49" s="357" t="s">
        <v>254</v>
      </c>
      <c r="C49" s="174"/>
      <c r="D49" s="174"/>
      <c r="E49" s="157"/>
    </row>
    <row r="50" spans="1:5" s="180" customFormat="1" ht="12" customHeight="1" thickBot="1">
      <c r="A50" s="134" t="s">
        <v>255</v>
      </c>
      <c r="B50" s="358" t="s">
        <v>256</v>
      </c>
      <c r="C50" s="175"/>
      <c r="D50" s="175"/>
      <c r="E50" s="158"/>
    </row>
    <row r="51" spans="1:5" s="180" customFormat="1" ht="13.5" thickBot="1">
      <c r="A51" s="138" t="s">
        <v>107</v>
      </c>
      <c r="B51" s="355" t="s">
        <v>257</v>
      </c>
      <c r="C51" s="170">
        <f>SUM(C52:C54)</f>
        <v>153000</v>
      </c>
      <c r="D51" s="170">
        <f>SUM(D52:D54)</f>
        <v>2565000</v>
      </c>
      <c r="E51" s="153">
        <f>SUM(E52:E54)</f>
        <v>4923690</v>
      </c>
    </row>
    <row r="52" spans="1:5" s="180" customFormat="1" ht="12.75">
      <c r="A52" s="133" t="s">
        <v>63</v>
      </c>
      <c r="B52" s="356" t="s">
        <v>258</v>
      </c>
      <c r="C52" s="172"/>
      <c r="D52" s="172"/>
      <c r="E52" s="155"/>
    </row>
    <row r="53" spans="1:5" s="180" customFormat="1" ht="14.25" customHeight="1">
      <c r="A53" s="132" t="s">
        <v>64</v>
      </c>
      <c r="B53" s="357" t="s">
        <v>438</v>
      </c>
      <c r="C53" s="171"/>
      <c r="D53" s="171"/>
      <c r="E53" s="154"/>
    </row>
    <row r="54" spans="1:5" s="180" customFormat="1" ht="12.75">
      <c r="A54" s="132" t="s">
        <v>260</v>
      </c>
      <c r="B54" s="357" t="s">
        <v>261</v>
      </c>
      <c r="C54" s="171">
        <v>153000</v>
      </c>
      <c r="D54" s="171">
        <v>2565000</v>
      </c>
      <c r="E54" s="154">
        <v>4923690</v>
      </c>
    </row>
    <row r="55" spans="1:5" s="180" customFormat="1" ht="13.5" thickBot="1">
      <c r="A55" s="134" t="s">
        <v>262</v>
      </c>
      <c r="B55" s="358" t="s">
        <v>263</v>
      </c>
      <c r="C55" s="173"/>
      <c r="D55" s="173"/>
      <c r="E55" s="156"/>
    </row>
    <row r="56" spans="1:5" s="180" customFormat="1" ht="13.5" thickBot="1">
      <c r="A56" s="138" t="s">
        <v>12</v>
      </c>
      <c r="B56" s="359" t="s">
        <v>264</v>
      </c>
      <c r="C56" s="170">
        <f>SUM(C57:C59)</f>
        <v>0</v>
      </c>
      <c r="D56" s="170">
        <f>SUM(D57:D59)</f>
        <v>0</v>
      </c>
      <c r="E56" s="153">
        <f>SUM(E57:E59)</f>
        <v>0</v>
      </c>
    </row>
    <row r="57" spans="1:5" s="180" customFormat="1" ht="12.75">
      <c r="A57" s="132" t="s">
        <v>108</v>
      </c>
      <c r="B57" s="356" t="s">
        <v>265</v>
      </c>
      <c r="C57" s="174"/>
      <c r="D57" s="174"/>
      <c r="E57" s="157"/>
    </row>
    <row r="58" spans="1:5" s="180" customFormat="1" ht="12.75" customHeight="1">
      <c r="A58" s="132" t="s">
        <v>109</v>
      </c>
      <c r="B58" s="357" t="s">
        <v>439</v>
      </c>
      <c r="C58" s="174"/>
      <c r="D58" s="174"/>
      <c r="E58" s="157"/>
    </row>
    <row r="59" spans="1:5" s="180" customFormat="1" ht="12.75">
      <c r="A59" s="132" t="s">
        <v>129</v>
      </c>
      <c r="B59" s="357" t="s">
        <v>267</v>
      </c>
      <c r="C59" s="174"/>
      <c r="D59" s="174"/>
      <c r="E59" s="157"/>
    </row>
    <row r="60" spans="1:5" s="180" customFormat="1" ht="13.5" thickBot="1">
      <c r="A60" s="132" t="s">
        <v>268</v>
      </c>
      <c r="B60" s="358" t="s">
        <v>269</v>
      </c>
      <c r="C60" s="174"/>
      <c r="D60" s="174"/>
      <c r="E60" s="157"/>
    </row>
    <row r="61" spans="1:5" s="180" customFormat="1" ht="13.5" thickBot="1">
      <c r="A61" s="138" t="s">
        <v>13</v>
      </c>
      <c r="B61" s="355" t="s">
        <v>270</v>
      </c>
      <c r="C61" s="176">
        <f>+C6+C13+C20+C27+C34+C45+C51+C56</f>
        <v>863339000</v>
      </c>
      <c r="D61" s="176">
        <f>+D6+D13+D20+D27+D34+D45+D51+D56</f>
        <v>589838998</v>
      </c>
      <c r="E61" s="189">
        <f>+E6+E13+E20+E27+E34+E45+E51+E56</f>
        <v>592448403</v>
      </c>
    </row>
    <row r="62" spans="1:5" s="180" customFormat="1" ht="13.5" thickBot="1">
      <c r="A62" s="192" t="s">
        <v>271</v>
      </c>
      <c r="B62" s="359" t="s">
        <v>540</v>
      </c>
      <c r="C62" s="170">
        <f>SUM(C63:C65)</f>
        <v>10000000</v>
      </c>
      <c r="D62" s="170">
        <f>SUM(D63:D65)</f>
        <v>100000000</v>
      </c>
      <c r="E62" s="153">
        <f>SUM(E63:E65)</f>
        <v>100000000</v>
      </c>
    </row>
    <row r="63" spans="1:5" s="180" customFormat="1" ht="12.75">
      <c r="A63" s="132" t="s">
        <v>273</v>
      </c>
      <c r="B63" s="356" t="s">
        <v>274</v>
      </c>
      <c r="C63" s="174"/>
      <c r="D63" s="174"/>
      <c r="E63" s="157"/>
    </row>
    <row r="64" spans="1:5" s="180" customFormat="1" ht="12.75">
      <c r="A64" s="132" t="s">
        <v>275</v>
      </c>
      <c r="B64" s="357" t="s">
        <v>276</v>
      </c>
      <c r="C64" s="174">
        <v>10000000</v>
      </c>
      <c r="D64" s="174">
        <v>100000000</v>
      </c>
      <c r="E64" s="157">
        <v>100000000</v>
      </c>
    </row>
    <row r="65" spans="1:5" s="180" customFormat="1" ht="13.5" thickBot="1">
      <c r="A65" s="132" t="s">
        <v>277</v>
      </c>
      <c r="B65" s="118" t="s">
        <v>322</v>
      </c>
      <c r="C65" s="174"/>
      <c r="D65" s="174"/>
      <c r="E65" s="157"/>
    </row>
    <row r="66" spans="1:5" s="180" customFormat="1" ht="13.5" thickBot="1">
      <c r="A66" s="192" t="s">
        <v>279</v>
      </c>
      <c r="B66" s="359" t="s">
        <v>280</v>
      </c>
      <c r="C66" s="170">
        <f>SUM(C67:C70)</f>
        <v>0</v>
      </c>
      <c r="D66" s="170">
        <f>SUM(D67:D70)</f>
        <v>0</v>
      </c>
      <c r="E66" s="153">
        <f>SUM(E67:E70)</f>
        <v>0</v>
      </c>
    </row>
    <row r="67" spans="1:5" s="180" customFormat="1" ht="12.75">
      <c r="A67" s="132" t="s">
        <v>87</v>
      </c>
      <c r="B67" s="356" t="s">
        <v>281</v>
      </c>
      <c r="C67" s="174"/>
      <c r="D67" s="174"/>
      <c r="E67" s="157"/>
    </row>
    <row r="68" spans="1:5" s="180" customFormat="1" ht="12.75">
      <c r="A68" s="132" t="s">
        <v>88</v>
      </c>
      <c r="B68" s="357" t="s">
        <v>282</v>
      </c>
      <c r="C68" s="174"/>
      <c r="D68" s="174"/>
      <c r="E68" s="157"/>
    </row>
    <row r="69" spans="1:5" s="180" customFormat="1" ht="12" customHeight="1">
      <c r="A69" s="132" t="s">
        <v>283</v>
      </c>
      <c r="B69" s="357" t="s">
        <v>284</v>
      </c>
      <c r="C69" s="174"/>
      <c r="D69" s="174"/>
      <c r="E69" s="157"/>
    </row>
    <row r="70" spans="1:5" s="180" customFormat="1" ht="12" customHeight="1" thickBot="1">
      <c r="A70" s="132" t="s">
        <v>285</v>
      </c>
      <c r="B70" s="358" t="s">
        <v>286</v>
      </c>
      <c r="C70" s="174"/>
      <c r="D70" s="174"/>
      <c r="E70" s="157"/>
    </row>
    <row r="71" spans="1:5" s="180" customFormat="1" ht="12" customHeight="1" thickBot="1">
      <c r="A71" s="192" t="s">
        <v>287</v>
      </c>
      <c r="B71" s="359" t="s">
        <v>288</v>
      </c>
      <c r="C71" s="170">
        <f>SUM(C72:C73)</f>
        <v>131197000</v>
      </c>
      <c r="D71" s="170">
        <f>SUM(D72:D73)</f>
        <v>54815120</v>
      </c>
      <c r="E71" s="153">
        <f>SUM(E72:E73)</f>
        <v>54815120</v>
      </c>
    </row>
    <row r="72" spans="1:5" s="180" customFormat="1" ht="12" customHeight="1">
      <c r="A72" s="132" t="s">
        <v>289</v>
      </c>
      <c r="B72" s="356" t="s">
        <v>290</v>
      </c>
      <c r="C72" s="174">
        <v>131197000</v>
      </c>
      <c r="D72" s="174">
        <v>54815120</v>
      </c>
      <c r="E72" s="157">
        <v>54815120</v>
      </c>
    </row>
    <row r="73" spans="1:5" s="180" customFormat="1" ht="12" customHeight="1" thickBot="1">
      <c r="A73" s="132" t="s">
        <v>291</v>
      </c>
      <c r="B73" s="358" t="s">
        <v>292</v>
      </c>
      <c r="C73" s="174"/>
      <c r="D73" s="174"/>
      <c r="E73" s="157"/>
    </row>
    <row r="74" spans="1:5" s="180" customFormat="1" ht="12" customHeight="1" thickBot="1">
      <c r="A74" s="192" t="s">
        <v>293</v>
      </c>
      <c r="B74" s="359" t="s">
        <v>294</v>
      </c>
      <c r="C74" s="170">
        <f>SUM(C75:C77)</f>
        <v>6778000</v>
      </c>
      <c r="D74" s="170">
        <f>SUM(D75:D77)</f>
        <v>0</v>
      </c>
      <c r="E74" s="153">
        <f>SUM(E75:E77)</f>
        <v>6919680</v>
      </c>
    </row>
    <row r="75" spans="1:5" s="180" customFormat="1" ht="12" customHeight="1">
      <c r="A75" s="132" t="s">
        <v>295</v>
      </c>
      <c r="B75" s="356" t="s">
        <v>296</v>
      </c>
      <c r="C75" s="174">
        <v>6778000</v>
      </c>
      <c r="D75" s="174"/>
      <c r="E75" s="157">
        <v>6919680</v>
      </c>
    </row>
    <row r="76" spans="1:5" s="180" customFormat="1" ht="12" customHeight="1">
      <c r="A76" s="132" t="s">
        <v>297</v>
      </c>
      <c r="B76" s="357" t="s">
        <v>298</v>
      </c>
      <c r="C76" s="174"/>
      <c r="D76" s="174"/>
      <c r="E76" s="157"/>
    </row>
    <row r="77" spans="1:5" s="180" customFormat="1" ht="12" customHeight="1" thickBot="1">
      <c r="A77" s="132" t="s">
        <v>299</v>
      </c>
      <c r="B77" s="358" t="s">
        <v>300</v>
      </c>
      <c r="C77" s="174"/>
      <c r="D77" s="174"/>
      <c r="E77" s="157"/>
    </row>
    <row r="78" spans="1:5" s="180" customFormat="1" ht="12" customHeight="1" thickBot="1">
      <c r="A78" s="192" t="s">
        <v>301</v>
      </c>
      <c r="B78" s="359" t="s">
        <v>302</v>
      </c>
      <c r="C78" s="170">
        <f>SUM(C79:C82)</f>
        <v>0</v>
      </c>
      <c r="D78" s="170">
        <f>SUM(D79:D82)</f>
        <v>0</v>
      </c>
      <c r="E78" s="153">
        <f>SUM(E79:E82)</f>
        <v>0</v>
      </c>
    </row>
    <row r="79" spans="1:5" s="180" customFormat="1" ht="12" customHeight="1">
      <c r="A79" s="343" t="s">
        <v>303</v>
      </c>
      <c r="B79" s="356" t="s">
        <v>304</v>
      </c>
      <c r="C79" s="174"/>
      <c r="D79" s="174"/>
      <c r="E79" s="157"/>
    </row>
    <row r="80" spans="1:5" s="180" customFormat="1" ht="12" customHeight="1">
      <c r="A80" s="344" t="s">
        <v>305</v>
      </c>
      <c r="B80" s="357" t="s">
        <v>306</v>
      </c>
      <c r="C80" s="174"/>
      <c r="D80" s="174"/>
      <c r="E80" s="157"/>
    </row>
    <row r="81" spans="1:5" s="180" customFormat="1" ht="12" customHeight="1">
      <c r="A81" s="344" t="s">
        <v>307</v>
      </c>
      <c r="B81" s="357" t="s">
        <v>308</v>
      </c>
      <c r="C81" s="174"/>
      <c r="D81" s="174"/>
      <c r="E81" s="157"/>
    </row>
    <row r="82" spans="1:5" s="180" customFormat="1" ht="12" customHeight="1" thickBot="1">
      <c r="A82" s="193" t="s">
        <v>309</v>
      </c>
      <c r="B82" s="358" t="s">
        <v>310</v>
      </c>
      <c r="C82" s="174"/>
      <c r="D82" s="174"/>
      <c r="E82" s="157"/>
    </row>
    <row r="83" spans="1:5" s="180" customFormat="1" ht="12" customHeight="1" thickBot="1">
      <c r="A83" s="192" t="s">
        <v>311</v>
      </c>
      <c r="B83" s="359" t="s">
        <v>312</v>
      </c>
      <c r="C83" s="195"/>
      <c r="D83" s="195"/>
      <c r="E83" s="196"/>
    </row>
    <row r="84" spans="1:5" s="180" customFormat="1" ht="13.5" customHeight="1" thickBot="1">
      <c r="A84" s="192" t="s">
        <v>313</v>
      </c>
      <c r="B84" s="116" t="s">
        <v>314</v>
      </c>
      <c r="C84" s="176">
        <f>+C62+C66+C71+C74+C78+C83</f>
        <v>147975000</v>
      </c>
      <c r="D84" s="176">
        <f>+D62+D66+D71+D74+D78+D83</f>
        <v>154815120</v>
      </c>
      <c r="E84" s="189">
        <f>+E62+E66+E71+E74+E78+E83</f>
        <v>161734800</v>
      </c>
    </row>
    <row r="85" spans="1:5" s="180" customFormat="1" ht="12" customHeight="1" thickBot="1">
      <c r="A85" s="194" t="s">
        <v>315</v>
      </c>
      <c r="B85" s="119" t="s">
        <v>316</v>
      </c>
      <c r="C85" s="176">
        <f>+C61+C84</f>
        <v>1011314000</v>
      </c>
      <c r="D85" s="176">
        <f>+D61+D84</f>
        <v>744654118</v>
      </c>
      <c r="E85" s="189">
        <f>+E61+E84</f>
        <v>754183203</v>
      </c>
    </row>
    <row r="86" spans="1:5" ht="16.5" customHeight="1">
      <c r="A86" s="425" t="s">
        <v>34</v>
      </c>
      <c r="B86" s="425"/>
      <c r="C86" s="425"/>
      <c r="D86" s="425"/>
      <c r="E86" s="425"/>
    </row>
    <row r="87" spans="1:5" s="186" customFormat="1" ht="16.5" customHeight="1" thickBot="1">
      <c r="A87" s="28" t="s">
        <v>90</v>
      </c>
      <c r="B87" s="28"/>
      <c r="C87" s="28"/>
      <c r="D87" s="147"/>
      <c r="E87" s="147">
        <f>E2</f>
        <v>0</v>
      </c>
    </row>
    <row r="88" spans="1:5" s="186" customFormat="1" ht="16.5" customHeight="1">
      <c r="A88" s="426" t="s">
        <v>53</v>
      </c>
      <c r="B88" s="428" t="s">
        <v>147</v>
      </c>
      <c r="C88" s="451" t="str">
        <f>+C3</f>
        <v>2015.évi tény</v>
      </c>
      <c r="D88" s="430" t="str">
        <f>+D3</f>
        <v>2016.évi</v>
      </c>
      <c r="E88" s="431"/>
    </row>
    <row r="89" spans="1:5" ht="37.5" customHeight="1" thickBot="1">
      <c r="A89" s="427"/>
      <c r="B89" s="429"/>
      <c r="C89" s="423"/>
      <c r="D89" s="29" t="s">
        <v>149</v>
      </c>
      <c r="E89" s="30" t="s">
        <v>150</v>
      </c>
    </row>
    <row r="90" spans="1:5" s="179" customFormat="1" ht="12" customHeight="1" thickBot="1">
      <c r="A90" s="143" t="s">
        <v>317</v>
      </c>
      <c r="B90" s="144" t="s">
        <v>318</v>
      </c>
      <c r="C90" s="144" t="s">
        <v>319</v>
      </c>
      <c r="D90" s="144" t="s">
        <v>321</v>
      </c>
      <c r="E90" s="190" t="s">
        <v>398</v>
      </c>
    </row>
    <row r="91" spans="1:5" ht="12" customHeight="1" thickBot="1">
      <c r="A91" s="140" t="s">
        <v>5</v>
      </c>
      <c r="B91" s="142" t="s">
        <v>440</v>
      </c>
      <c r="C91" s="169">
        <f>SUM(C92:C96)</f>
        <v>665516000</v>
      </c>
      <c r="D91" s="169">
        <f>+D92+D93+D94+D95+D96</f>
        <v>623358928</v>
      </c>
      <c r="E91" s="124">
        <f>+E92+E93+E94+E95+E96</f>
        <v>602180253</v>
      </c>
    </row>
    <row r="92" spans="1:5" ht="12" customHeight="1">
      <c r="A92" s="135" t="s">
        <v>65</v>
      </c>
      <c r="B92" s="360" t="s">
        <v>35</v>
      </c>
      <c r="C92" s="36">
        <v>355538000</v>
      </c>
      <c r="D92" s="36">
        <v>336116465</v>
      </c>
      <c r="E92" s="123">
        <v>329253696</v>
      </c>
    </row>
    <row r="93" spans="1:5" ht="12" customHeight="1">
      <c r="A93" s="132" t="s">
        <v>66</v>
      </c>
      <c r="B93" s="361" t="s">
        <v>110</v>
      </c>
      <c r="C93" s="171">
        <v>64343000</v>
      </c>
      <c r="D93" s="171">
        <v>81695328</v>
      </c>
      <c r="E93" s="154">
        <v>81081961</v>
      </c>
    </row>
    <row r="94" spans="1:5" ht="12" customHeight="1">
      <c r="A94" s="132" t="s">
        <v>67</v>
      </c>
      <c r="B94" s="361" t="s">
        <v>85</v>
      </c>
      <c r="C94" s="173">
        <v>161517000</v>
      </c>
      <c r="D94" s="173">
        <v>153146222</v>
      </c>
      <c r="E94" s="156">
        <v>144646630</v>
      </c>
    </row>
    <row r="95" spans="1:5" ht="12" customHeight="1">
      <c r="A95" s="132" t="s">
        <v>68</v>
      </c>
      <c r="B95" s="362" t="s">
        <v>111</v>
      </c>
      <c r="C95" s="173">
        <v>66356000</v>
      </c>
      <c r="D95" s="173">
        <v>40217296</v>
      </c>
      <c r="E95" s="156">
        <v>35423149</v>
      </c>
    </row>
    <row r="96" spans="1:5" ht="12" customHeight="1">
      <c r="A96" s="132" t="s">
        <v>76</v>
      </c>
      <c r="B96" s="363" t="s">
        <v>112</v>
      </c>
      <c r="C96" s="173">
        <v>17762000</v>
      </c>
      <c r="D96" s="173">
        <v>12183617</v>
      </c>
      <c r="E96" s="156">
        <v>11774817</v>
      </c>
    </row>
    <row r="97" spans="1:5" ht="12" customHeight="1">
      <c r="A97" s="132" t="s">
        <v>69</v>
      </c>
      <c r="B97" s="361" t="s">
        <v>324</v>
      </c>
      <c r="C97" s="173">
        <v>4560000</v>
      </c>
      <c r="D97" s="173">
        <v>4551116</v>
      </c>
      <c r="E97" s="156">
        <v>4551116</v>
      </c>
    </row>
    <row r="98" spans="1:5" ht="12" customHeight="1">
      <c r="A98" s="132" t="s">
        <v>70</v>
      </c>
      <c r="B98" s="364" t="s">
        <v>325</v>
      </c>
      <c r="C98" s="173"/>
      <c r="D98" s="173"/>
      <c r="E98" s="156"/>
    </row>
    <row r="99" spans="1:5" ht="12" customHeight="1">
      <c r="A99" s="132" t="s">
        <v>77</v>
      </c>
      <c r="B99" s="361" t="s">
        <v>326</v>
      </c>
      <c r="C99" s="173"/>
      <c r="D99" s="173"/>
      <c r="E99" s="156"/>
    </row>
    <row r="100" spans="1:5" ht="12" customHeight="1">
      <c r="A100" s="132" t="s">
        <v>78</v>
      </c>
      <c r="B100" s="361" t="s">
        <v>327</v>
      </c>
      <c r="C100" s="173"/>
      <c r="D100" s="173"/>
      <c r="E100" s="156"/>
    </row>
    <row r="101" spans="1:5" ht="12" customHeight="1">
      <c r="A101" s="132" t="s">
        <v>79</v>
      </c>
      <c r="B101" s="364" t="s">
        <v>328</v>
      </c>
      <c r="C101" s="173">
        <v>8198000</v>
      </c>
      <c r="D101" s="173">
        <v>2200901</v>
      </c>
      <c r="E101" s="156">
        <v>2194536</v>
      </c>
    </row>
    <row r="102" spans="1:5" ht="12" customHeight="1">
      <c r="A102" s="132" t="s">
        <v>80</v>
      </c>
      <c r="B102" s="364" t="s">
        <v>329</v>
      </c>
      <c r="C102" s="173"/>
      <c r="D102" s="173"/>
      <c r="E102" s="156"/>
    </row>
    <row r="103" spans="1:5" ht="12" customHeight="1">
      <c r="A103" s="132" t="s">
        <v>82</v>
      </c>
      <c r="B103" s="361" t="s">
        <v>330</v>
      </c>
      <c r="C103" s="173"/>
      <c r="D103" s="173"/>
      <c r="E103" s="156"/>
    </row>
    <row r="104" spans="1:5" ht="12" customHeight="1">
      <c r="A104" s="131" t="s">
        <v>113</v>
      </c>
      <c r="B104" s="365" t="s">
        <v>331</v>
      </c>
      <c r="C104" s="173"/>
      <c r="D104" s="173"/>
      <c r="E104" s="156"/>
    </row>
    <row r="105" spans="1:5" ht="12" customHeight="1">
      <c r="A105" s="132" t="s">
        <v>332</v>
      </c>
      <c r="B105" s="365" t="s">
        <v>333</v>
      </c>
      <c r="C105" s="173"/>
      <c r="D105" s="173"/>
      <c r="E105" s="156"/>
    </row>
    <row r="106" spans="1:5" ht="12" customHeight="1" thickBot="1">
      <c r="A106" s="136" t="s">
        <v>334</v>
      </c>
      <c r="B106" s="366" t="s">
        <v>335</v>
      </c>
      <c r="C106" s="37">
        <v>5004000</v>
      </c>
      <c r="D106" s="37">
        <v>5431600</v>
      </c>
      <c r="E106" s="117">
        <v>5029165</v>
      </c>
    </row>
    <row r="107" spans="1:5" ht="12" customHeight="1" thickBot="1">
      <c r="A107" s="138" t="s">
        <v>6</v>
      </c>
      <c r="B107" s="141" t="s">
        <v>441</v>
      </c>
      <c r="C107" s="170">
        <f>+C108+C110+C112</f>
        <v>274763000</v>
      </c>
      <c r="D107" s="170">
        <f>+D108+D110+D112</f>
        <v>14517057</v>
      </c>
      <c r="E107" s="153">
        <f>+E108+E110+E112</f>
        <v>14435460</v>
      </c>
    </row>
    <row r="108" spans="1:5" ht="12" customHeight="1">
      <c r="A108" s="133" t="s">
        <v>71</v>
      </c>
      <c r="B108" s="361" t="s">
        <v>128</v>
      </c>
      <c r="C108" s="172">
        <v>217052000</v>
      </c>
      <c r="D108" s="172">
        <v>14517057</v>
      </c>
      <c r="E108" s="155">
        <v>14435460</v>
      </c>
    </row>
    <row r="109" spans="1:5" ht="12" customHeight="1">
      <c r="A109" s="133" t="s">
        <v>72</v>
      </c>
      <c r="B109" s="365" t="s">
        <v>337</v>
      </c>
      <c r="C109" s="172"/>
      <c r="D109" s="172"/>
      <c r="E109" s="155"/>
    </row>
    <row r="110" spans="1:5" ht="15.75">
      <c r="A110" s="133" t="s">
        <v>73</v>
      </c>
      <c r="B110" s="365" t="s">
        <v>114</v>
      </c>
      <c r="C110" s="171">
        <v>57711000</v>
      </c>
      <c r="D110" s="171"/>
      <c r="E110" s="154"/>
    </row>
    <row r="111" spans="1:5" ht="12" customHeight="1">
      <c r="A111" s="133" t="s">
        <v>74</v>
      </c>
      <c r="B111" s="365" t="s">
        <v>338</v>
      </c>
      <c r="C111" s="171"/>
      <c r="D111" s="171"/>
      <c r="E111" s="154"/>
    </row>
    <row r="112" spans="1:5" ht="12" customHeight="1">
      <c r="A112" s="133" t="s">
        <v>75</v>
      </c>
      <c r="B112" s="358" t="s">
        <v>130</v>
      </c>
      <c r="C112" s="171"/>
      <c r="D112" s="171"/>
      <c r="E112" s="154"/>
    </row>
    <row r="113" spans="1:5" ht="15.75">
      <c r="A113" s="133" t="s">
        <v>81</v>
      </c>
      <c r="B113" s="357" t="s">
        <v>339</v>
      </c>
      <c r="C113" s="171"/>
      <c r="D113" s="171"/>
      <c r="E113" s="154"/>
    </row>
    <row r="114" spans="1:5" ht="15.75">
      <c r="A114" s="133" t="s">
        <v>83</v>
      </c>
      <c r="B114" s="367" t="s">
        <v>340</v>
      </c>
      <c r="C114" s="171"/>
      <c r="D114" s="171"/>
      <c r="E114" s="154"/>
    </row>
    <row r="115" spans="1:5" ht="12" customHeight="1">
      <c r="A115" s="133" t="s">
        <v>115</v>
      </c>
      <c r="B115" s="361" t="s">
        <v>327</v>
      </c>
      <c r="C115" s="171"/>
      <c r="D115" s="171"/>
      <c r="E115" s="154"/>
    </row>
    <row r="116" spans="1:5" ht="12" customHeight="1">
      <c r="A116" s="133" t="s">
        <v>116</v>
      </c>
      <c r="B116" s="361" t="s">
        <v>341</v>
      </c>
      <c r="C116" s="171"/>
      <c r="D116" s="171"/>
      <c r="E116" s="154"/>
    </row>
    <row r="117" spans="1:5" ht="12" customHeight="1">
      <c r="A117" s="133" t="s">
        <v>117</v>
      </c>
      <c r="B117" s="361" t="s">
        <v>342</v>
      </c>
      <c r="C117" s="171"/>
      <c r="D117" s="171"/>
      <c r="E117" s="154"/>
    </row>
    <row r="118" spans="1:5" s="197" customFormat="1" ht="12" customHeight="1">
      <c r="A118" s="133" t="s">
        <v>343</v>
      </c>
      <c r="B118" s="361" t="s">
        <v>330</v>
      </c>
      <c r="C118" s="171"/>
      <c r="D118" s="171"/>
      <c r="E118" s="154"/>
    </row>
    <row r="119" spans="1:5" ht="12" customHeight="1">
      <c r="A119" s="133" t="s">
        <v>344</v>
      </c>
      <c r="B119" s="361" t="s">
        <v>345</v>
      </c>
      <c r="C119" s="171"/>
      <c r="D119" s="171"/>
      <c r="E119" s="154"/>
    </row>
    <row r="120" spans="1:5" ht="12" customHeight="1" thickBot="1">
      <c r="A120" s="131" t="s">
        <v>346</v>
      </c>
      <c r="B120" s="361" t="s">
        <v>347</v>
      </c>
      <c r="C120" s="173"/>
      <c r="D120" s="173"/>
      <c r="E120" s="156"/>
    </row>
    <row r="121" spans="1:5" ht="12" customHeight="1" thickBot="1">
      <c r="A121" s="138" t="s">
        <v>7</v>
      </c>
      <c r="B121" s="341" t="s">
        <v>348</v>
      </c>
      <c r="C121" s="170">
        <f>+C122+C123</f>
        <v>0</v>
      </c>
      <c r="D121" s="170">
        <f>+D122+D123</f>
        <v>0</v>
      </c>
      <c r="E121" s="153">
        <f>+E122+E123</f>
        <v>0</v>
      </c>
    </row>
    <row r="122" spans="1:5" ht="12" customHeight="1">
      <c r="A122" s="133" t="s">
        <v>54</v>
      </c>
      <c r="B122" s="367" t="s">
        <v>42</v>
      </c>
      <c r="C122" s="172"/>
      <c r="D122" s="172"/>
      <c r="E122" s="155"/>
    </row>
    <row r="123" spans="1:5" ht="12" customHeight="1" thickBot="1">
      <c r="A123" s="134" t="s">
        <v>55</v>
      </c>
      <c r="B123" s="365" t="s">
        <v>43</v>
      </c>
      <c r="C123" s="173"/>
      <c r="D123" s="173"/>
      <c r="E123" s="156"/>
    </row>
    <row r="124" spans="1:5" ht="12" customHeight="1" thickBot="1">
      <c r="A124" s="138" t="s">
        <v>8</v>
      </c>
      <c r="B124" s="341" t="s">
        <v>349</v>
      </c>
      <c r="C124" s="170">
        <f>+C91+C107+C121</f>
        <v>940279000</v>
      </c>
      <c r="D124" s="170">
        <f>+D91+D107+D121</f>
        <v>637875985</v>
      </c>
      <c r="E124" s="153">
        <f>+E91+E107+E121</f>
        <v>616615713</v>
      </c>
    </row>
    <row r="125" spans="1:5" ht="12" customHeight="1" thickBot="1">
      <c r="A125" s="138" t="s">
        <v>9</v>
      </c>
      <c r="B125" s="341" t="s">
        <v>350</v>
      </c>
      <c r="C125" s="170">
        <f>+C126+C127+C128</f>
        <v>10000</v>
      </c>
      <c r="D125" s="170">
        <f>+D126+D127+D128</f>
        <v>100000000</v>
      </c>
      <c r="E125" s="153">
        <f>+E126+E127+E128</f>
        <v>100000000</v>
      </c>
    </row>
    <row r="126" spans="1:5" ht="12" customHeight="1">
      <c r="A126" s="133" t="s">
        <v>58</v>
      </c>
      <c r="B126" s="367" t="s">
        <v>442</v>
      </c>
      <c r="C126" s="171"/>
      <c r="D126" s="171"/>
      <c r="E126" s="154"/>
    </row>
    <row r="127" spans="1:5" ht="12" customHeight="1">
      <c r="A127" s="133" t="s">
        <v>59</v>
      </c>
      <c r="B127" s="367" t="s">
        <v>443</v>
      </c>
      <c r="C127" s="171">
        <v>10000</v>
      </c>
      <c r="D127" s="171">
        <v>100000000</v>
      </c>
      <c r="E127" s="154">
        <v>100000000</v>
      </c>
    </row>
    <row r="128" spans="1:5" ht="12" customHeight="1" thickBot="1">
      <c r="A128" s="131" t="s">
        <v>60</v>
      </c>
      <c r="B128" s="368" t="s">
        <v>444</v>
      </c>
      <c r="C128" s="171"/>
      <c r="D128" s="171"/>
      <c r="E128" s="154"/>
    </row>
    <row r="129" spans="1:5" ht="12" customHeight="1" thickBot="1">
      <c r="A129" s="138" t="s">
        <v>10</v>
      </c>
      <c r="B129" s="341" t="s">
        <v>354</v>
      </c>
      <c r="C129" s="170">
        <f>+C130+C131+C132+C133</f>
        <v>0</v>
      </c>
      <c r="D129" s="170">
        <f>+D130+D131+D132+D133</f>
        <v>0</v>
      </c>
      <c r="E129" s="153">
        <f>+E130+E131+E132+E133</f>
        <v>0</v>
      </c>
    </row>
    <row r="130" spans="1:5" ht="12" customHeight="1">
      <c r="A130" s="133" t="s">
        <v>61</v>
      </c>
      <c r="B130" s="367" t="s">
        <v>445</v>
      </c>
      <c r="C130" s="171"/>
      <c r="D130" s="171"/>
      <c r="E130" s="154"/>
    </row>
    <row r="131" spans="1:5" ht="12" customHeight="1">
      <c r="A131" s="133" t="s">
        <v>62</v>
      </c>
      <c r="B131" s="367" t="s">
        <v>446</v>
      </c>
      <c r="C131" s="171"/>
      <c r="D131" s="171"/>
      <c r="E131" s="154"/>
    </row>
    <row r="132" spans="1:5" ht="12" customHeight="1">
      <c r="A132" s="133" t="s">
        <v>251</v>
      </c>
      <c r="B132" s="367" t="s">
        <v>447</v>
      </c>
      <c r="C132" s="171"/>
      <c r="D132" s="171"/>
      <c r="E132" s="154"/>
    </row>
    <row r="133" spans="1:5" ht="12" customHeight="1" thickBot="1">
      <c r="A133" s="131" t="s">
        <v>253</v>
      </c>
      <c r="B133" s="368" t="s">
        <v>448</v>
      </c>
      <c r="C133" s="171"/>
      <c r="D133" s="171"/>
      <c r="E133" s="154"/>
    </row>
    <row r="134" spans="1:5" ht="12" customHeight="1" thickBot="1">
      <c r="A134" s="138" t="s">
        <v>11</v>
      </c>
      <c r="B134" s="341" t="s">
        <v>359</v>
      </c>
      <c r="C134" s="176">
        <f>+C135+C136+C137+C138</f>
        <v>6223000</v>
      </c>
      <c r="D134" s="176">
        <f>+D135+D136+D137+D138</f>
        <v>6778133</v>
      </c>
      <c r="E134" s="189">
        <f>+E135+E136+E137+E138</f>
        <v>6778133</v>
      </c>
    </row>
    <row r="135" spans="1:5" ht="12" customHeight="1">
      <c r="A135" s="133" t="s">
        <v>63</v>
      </c>
      <c r="B135" s="367" t="s">
        <v>360</v>
      </c>
      <c r="C135" s="171"/>
      <c r="D135" s="171"/>
      <c r="E135" s="154"/>
    </row>
    <row r="136" spans="1:5" ht="12" customHeight="1">
      <c r="A136" s="133" t="s">
        <v>64</v>
      </c>
      <c r="B136" s="367" t="s">
        <v>361</v>
      </c>
      <c r="C136" s="171">
        <v>6223000</v>
      </c>
      <c r="D136" s="171">
        <v>6778133</v>
      </c>
      <c r="E136" s="154">
        <v>6778133</v>
      </c>
    </row>
    <row r="137" spans="1:5" ht="12" customHeight="1">
      <c r="A137" s="133" t="s">
        <v>260</v>
      </c>
      <c r="B137" s="367" t="s">
        <v>449</v>
      </c>
      <c r="C137" s="171"/>
      <c r="D137" s="171"/>
      <c r="E137" s="154"/>
    </row>
    <row r="138" spans="1:5" ht="12" customHeight="1" thickBot="1">
      <c r="A138" s="131" t="s">
        <v>262</v>
      </c>
      <c r="B138" s="368" t="s">
        <v>405</v>
      </c>
      <c r="C138" s="171"/>
      <c r="D138" s="171"/>
      <c r="E138" s="154"/>
    </row>
    <row r="139" spans="1:9" ht="15" customHeight="1" thickBot="1">
      <c r="A139" s="138" t="s">
        <v>12</v>
      </c>
      <c r="B139" s="341" t="s">
        <v>415</v>
      </c>
      <c r="C139" s="38">
        <f>+C140+C141+C142+C143</f>
        <v>0</v>
      </c>
      <c r="D139" s="38">
        <f>+D140+D141+D142+D143</f>
        <v>0</v>
      </c>
      <c r="E139" s="122">
        <f>+E140+E141+E142+E143</f>
        <v>0</v>
      </c>
      <c r="F139" s="187"/>
      <c r="G139" s="188"/>
      <c r="H139" s="188"/>
      <c r="I139" s="188"/>
    </row>
    <row r="140" spans="1:5" s="180" customFormat="1" ht="12.75" customHeight="1">
      <c r="A140" s="133" t="s">
        <v>108</v>
      </c>
      <c r="B140" s="367" t="s">
        <v>365</v>
      </c>
      <c r="C140" s="171"/>
      <c r="D140" s="171"/>
      <c r="E140" s="154"/>
    </row>
    <row r="141" spans="1:5" ht="13.5" customHeight="1">
      <c r="A141" s="133" t="s">
        <v>109</v>
      </c>
      <c r="B141" s="367" t="s">
        <v>366</v>
      </c>
      <c r="C141" s="171"/>
      <c r="D141" s="171"/>
      <c r="E141" s="154"/>
    </row>
    <row r="142" spans="1:5" ht="13.5" customHeight="1">
      <c r="A142" s="133" t="s">
        <v>129</v>
      </c>
      <c r="B142" s="367" t="s">
        <v>367</v>
      </c>
      <c r="C142" s="171"/>
      <c r="D142" s="171"/>
      <c r="E142" s="154"/>
    </row>
    <row r="143" spans="1:5" ht="13.5" customHeight="1" thickBot="1">
      <c r="A143" s="133" t="s">
        <v>268</v>
      </c>
      <c r="B143" s="367" t="s">
        <v>368</v>
      </c>
      <c r="C143" s="171"/>
      <c r="D143" s="171"/>
      <c r="E143" s="154"/>
    </row>
    <row r="144" spans="1:5" ht="12.75" customHeight="1" thickBot="1">
      <c r="A144" s="138" t="s">
        <v>13</v>
      </c>
      <c r="B144" s="341" t="s">
        <v>369</v>
      </c>
      <c r="C144" s="120">
        <f>+C125+C129+C134+C139</f>
        <v>6233000</v>
      </c>
      <c r="D144" s="120">
        <f>+D125+D129+D134+D139</f>
        <v>106778133</v>
      </c>
      <c r="E144" s="121">
        <f>+E125+E129+E134+E139</f>
        <v>106778133</v>
      </c>
    </row>
    <row r="145" spans="1:5" ht="13.5" customHeight="1" thickBot="1">
      <c r="A145" s="163" t="s">
        <v>14</v>
      </c>
      <c r="B145" s="369" t="s">
        <v>370</v>
      </c>
      <c r="C145" s="120">
        <f>+C124+C144</f>
        <v>946512000</v>
      </c>
      <c r="D145" s="120">
        <f>+D124+D144</f>
        <v>744654118</v>
      </c>
      <c r="E145" s="121">
        <f>+E124+E144</f>
        <v>723393846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6:E86"/>
    <mergeCell ref="A88:A89"/>
    <mergeCell ref="B88:B89"/>
    <mergeCell ref="D88:E88"/>
    <mergeCell ref="C88:C89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CE,Félkövér"&amp;12Mezőzombor Község Önkormányzat 2016. ÉVI ZÁRSZÁMADÁSÁNAK PÉNZÜGYI MÉRLEGE&amp;R&amp;"Times New Roman CE,Félkövér dőlt"&amp;11
 1. tájékoztató tábla a 4/2017. (V.31.) önkormányzati rendelethez</oddHeader>
  </headerFooter>
  <rowBreaks count="1" manualBreakCount="1">
    <brk id="85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15" workbookViewId="0" topLeftCell="A1">
      <selection activeCell="F3" sqref="F3"/>
    </sheetView>
  </sheetViews>
  <sheetFormatPr defaultColWidth="9.00390625" defaultRowHeight="12.75"/>
  <cols>
    <col min="1" max="1" width="6.625" style="7" customWidth="1"/>
    <col min="2" max="2" width="32.875" style="7" customWidth="1"/>
    <col min="3" max="3" width="20.875" style="7" customWidth="1"/>
    <col min="4" max="5" width="12.875" style="7" customWidth="1"/>
    <col min="6" max="16384" width="9.375" style="7" customWidth="1"/>
  </cols>
  <sheetData>
    <row r="1" spans="3:5" ht="14.25" thickBot="1">
      <c r="C1" s="53"/>
      <c r="D1" s="53"/>
      <c r="E1" s="53" t="s">
        <v>553</v>
      </c>
    </row>
    <row r="2" spans="1:5" ht="42.75" customHeight="1" thickBot="1">
      <c r="A2" s="54" t="s">
        <v>53</v>
      </c>
      <c r="B2" s="55" t="s">
        <v>152</v>
      </c>
      <c r="C2" s="55" t="s">
        <v>153</v>
      </c>
      <c r="D2" s="56" t="s">
        <v>154</v>
      </c>
      <c r="E2" s="57" t="s">
        <v>155</v>
      </c>
    </row>
    <row r="3" spans="1:5" ht="15.75" customHeight="1">
      <c r="A3" s="58" t="s">
        <v>5</v>
      </c>
      <c r="B3" s="59" t="s">
        <v>564</v>
      </c>
      <c r="C3" s="59" t="s">
        <v>565</v>
      </c>
      <c r="D3" s="60"/>
      <c r="E3" s="61">
        <v>2194536</v>
      </c>
    </row>
    <row r="4" spans="1:5" ht="15.75" customHeight="1">
      <c r="A4" s="62" t="s">
        <v>6</v>
      </c>
      <c r="B4" s="63" t="s">
        <v>566</v>
      </c>
      <c r="C4" s="63" t="s">
        <v>565</v>
      </c>
      <c r="D4" s="64"/>
      <c r="E4" s="65">
        <v>3571600</v>
      </c>
    </row>
    <row r="5" spans="1:5" ht="15.75" customHeight="1">
      <c r="A5" s="62" t="s">
        <v>7</v>
      </c>
      <c r="B5" s="63" t="s">
        <v>567</v>
      </c>
      <c r="C5" s="63" t="s">
        <v>565</v>
      </c>
      <c r="D5" s="64"/>
      <c r="E5" s="65">
        <v>450000</v>
      </c>
    </row>
    <row r="6" spans="1:5" ht="15.75" customHeight="1">
      <c r="A6" s="62" t="s">
        <v>8</v>
      </c>
      <c r="B6" s="63" t="s">
        <v>568</v>
      </c>
      <c r="C6" s="63" t="s">
        <v>565</v>
      </c>
      <c r="D6" s="64"/>
      <c r="E6" s="65">
        <v>250000</v>
      </c>
    </row>
    <row r="7" spans="1:5" ht="15.75" customHeight="1">
      <c r="A7" s="62" t="s">
        <v>9</v>
      </c>
      <c r="B7" s="63" t="s">
        <v>569</v>
      </c>
      <c r="C7" s="63" t="s">
        <v>565</v>
      </c>
      <c r="D7" s="64"/>
      <c r="E7" s="65">
        <v>20000</v>
      </c>
    </row>
    <row r="8" spans="1:5" ht="15.75" customHeight="1">
      <c r="A8" s="62" t="s">
        <v>10</v>
      </c>
      <c r="B8" s="63" t="s">
        <v>570</v>
      </c>
      <c r="C8" s="63" t="s">
        <v>565</v>
      </c>
      <c r="D8" s="64"/>
      <c r="E8" s="65">
        <v>14875</v>
      </c>
    </row>
    <row r="9" spans="1:5" ht="15.75" customHeight="1">
      <c r="A9" s="62" t="s">
        <v>11</v>
      </c>
      <c r="B9" s="63" t="s">
        <v>571</v>
      </c>
      <c r="C9" s="63" t="s">
        <v>565</v>
      </c>
      <c r="D9" s="64"/>
      <c r="E9" s="65">
        <v>100000</v>
      </c>
    </row>
    <row r="10" spans="1:5" ht="15.75" customHeight="1">
      <c r="A10" s="62" t="s">
        <v>12</v>
      </c>
      <c r="B10" s="63"/>
      <c r="C10" s="63"/>
      <c r="D10" s="64"/>
      <c r="E10" s="65"/>
    </row>
    <row r="11" spans="1:5" ht="15.75" customHeight="1">
      <c r="A11" s="62" t="s">
        <v>13</v>
      </c>
      <c r="B11" s="63"/>
      <c r="C11" s="63"/>
      <c r="D11" s="64"/>
      <c r="E11" s="65"/>
    </row>
    <row r="12" spans="1:5" ht="15.75" customHeight="1">
      <c r="A12" s="62" t="s">
        <v>14</v>
      </c>
      <c r="B12" s="63"/>
      <c r="C12" s="63"/>
      <c r="D12" s="64"/>
      <c r="E12" s="65"/>
    </row>
    <row r="13" spans="1:5" ht="15.75" customHeight="1">
      <c r="A13" s="62" t="s">
        <v>15</v>
      </c>
      <c r="B13" s="63"/>
      <c r="C13" s="63"/>
      <c r="D13" s="64"/>
      <c r="E13" s="65"/>
    </row>
    <row r="14" spans="1:5" ht="15.75" customHeight="1">
      <c r="A14" s="62" t="s">
        <v>16</v>
      </c>
      <c r="B14" s="63"/>
      <c r="C14" s="63"/>
      <c r="D14" s="64"/>
      <c r="E14" s="65"/>
    </row>
    <row r="15" spans="1:5" ht="15.75" customHeight="1">
      <c r="A15" s="62" t="s">
        <v>17</v>
      </c>
      <c r="B15" s="63"/>
      <c r="C15" s="63"/>
      <c r="D15" s="64"/>
      <c r="E15" s="65"/>
    </row>
    <row r="16" spans="1:5" ht="15.75" customHeight="1">
      <c r="A16" s="62" t="s">
        <v>18</v>
      </c>
      <c r="B16" s="63"/>
      <c r="C16" s="63"/>
      <c r="D16" s="64"/>
      <c r="E16" s="65"/>
    </row>
    <row r="17" spans="1:5" ht="15.75" customHeight="1">
      <c r="A17" s="62" t="s">
        <v>19</v>
      </c>
      <c r="B17" s="63"/>
      <c r="C17" s="63"/>
      <c r="D17" s="64"/>
      <c r="E17" s="65"/>
    </row>
    <row r="18" spans="1:5" ht="15.75" customHeight="1">
      <c r="A18" s="62" t="s">
        <v>20</v>
      </c>
      <c r="B18" s="63"/>
      <c r="C18" s="63"/>
      <c r="D18" s="64"/>
      <c r="E18" s="65"/>
    </row>
    <row r="19" spans="1:5" ht="15.75" customHeight="1">
      <c r="A19" s="62" t="s">
        <v>21</v>
      </c>
      <c r="B19" s="63"/>
      <c r="C19" s="63"/>
      <c r="D19" s="64"/>
      <c r="E19" s="65"/>
    </row>
    <row r="20" spans="1:5" ht="15.75" customHeight="1">
      <c r="A20" s="62" t="s">
        <v>22</v>
      </c>
      <c r="B20" s="63"/>
      <c r="C20" s="63"/>
      <c r="D20" s="64"/>
      <c r="E20" s="65"/>
    </row>
    <row r="21" spans="1:5" ht="15.75" customHeight="1">
      <c r="A21" s="62" t="s">
        <v>23</v>
      </c>
      <c r="B21" s="63"/>
      <c r="C21" s="63"/>
      <c r="D21" s="64"/>
      <c r="E21" s="65"/>
    </row>
    <row r="22" spans="1:5" ht="15.75" customHeight="1">
      <c r="A22" s="62" t="s">
        <v>24</v>
      </c>
      <c r="B22" s="63"/>
      <c r="C22" s="63"/>
      <c r="D22" s="64"/>
      <c r="E22" s="65"/>
    </row>
    <row r="23" spans="1:5" ht="15.75" customHeight="1">
      <c r="A23" s="62" t="s">
        <v>25</v>
      </c>
      <c r="B23" s="63"/>
      <c r="C23" s="63"/>
      <c r="D23" s="64"/>
      <c r="E23" s="65"/>
    </row>
    <row r="24" spans="1:5" ht="15.75" customHeight="1">
      <c r="A24" s="62" t="s">
        <v>26</v>
      </c>
      <c r="B24" s="63"/>
      <c r="C24" s="63"/>
      <c r="D24" s="64"/>
      <c r="E24" s="65"/>
    </row>
    <row r="25" spans="1:5" ht="15.75" customHeight="1">
      <c r="A25" s="62" t="s">
        <v>27</v>
      </c>
      <c r="B25" s="63"/>
      <c r="C25" s="63"/>
      <c r="D25" s="64"/>
      <c r="E25" s="65"/>
    </row>
    <row r="26" spans="1:5" ht="15.75" customHeight="1">
      <c r="A26" s="62" t="s">
        <v>28</v>
      </c>
      <c r="B26" s="63"/>
      <c r="C26" s="63"/>
      <c r="D26" s="64"/>
      <c r="E26" s="65"/>
    </row>
    <row r="27" spans="1:5" ht="15.75" customHeight="1">
      <c r="A27" s="62" t="s">
        <v>29</v>
      </c>
      <c r="B27" s="63"/>
      <c r="C27" s="63"/>
      <c r="D27" s="64"/>
      <c r="E27" s="65"/>
    </row>
    <row r="28" spans="1:5" ht="15.75" customHeight="1">
      <c r="A28" s="62" t="s">
        <v>30</v>
      </c>
      <c r="B28" s="63"/>
      <c r="C28" s="63"/>
      <c r="D28" s="64"/>
      <c r="E28" s="65"/>
    </row>
    <row r="29" spans="1:5" ht="15.75" customHeight="1">
      <c r="A29" s="62" t="s">
        <v>31</v>
      </c>
      <c r="B29" s="63"/>
      <c r="C29" s="63"/>
      <c r="D29" s="64"/>
      <c r="E29" s="65"/>
    </row>
    <row r="30" spans="1:5" ht="15.75" customHeight="1">
      <c r="A30" s="62" t="s">
        <v>32</v>
      </c>
      <c r="B30" s="63"/>
      <c r="C30" s="63"/>
      <c r="D30" s="64"/>
      <c r="E30" s="65"/>
    </row>
    <row r="31" spans="1:5" ht="15.75" customHeight="1">
      <c r="A31" s="62" t="s">
        <v>33</v>
      </c>
      <c r="B31" s="63"/>
      <c r="C31" s="63"/>
      <c r="D31" s="64"/>
      <c r="E31" s="65"/>
    </row>
    <row r="32" spans="1:5" ht="15.75" customHeight="1">
      <c r="A32" s="62" t="s">
        <v>84</v>
      </c>
      <c r="B32" s="63"/>
      <c r="C32" s="63"/>
      <c r="D32" s="64"/>
      <c r="E32" s="65"/>
    </row>
    <row r="33" spans="1:5" ht="15.75" customHeight="1">
      <c r="A33" s="62" t="s">
        <v>151</v>
      </c>
      <c r="B33" s="63"/>
      <c r="C33" s="63"/>
      <c r="D33" s="64"/>
      <c r="E33" s="65"/>
    </row>
    <row r="34" spans="1:5" ht="15.75" customHeight="1">
      <c r="A34" s="62" t="s">
        <v>156</v>
      </c>
      <c r="B34" s="63"/>
      <c r="C34" s="63"/>
      <c r="D34" s="64"/>
      <c r="E34" s="65"/>
    </row>
    <row r="35" spans="1:5" ht="15.75" customHeight="1" thickBot="1">
      <c r="A35" s="66" t="s">
        <v>157</v>
      </c>
      <c r="B35" s="67"/>
      <c r="C35" s="67"/>
      <c r="D35" s="68"/>
      <c r="E35" s="69"/>
    </row>
    <row r="36" spans="1:5" ht="15.75" customHeight="1" thickBot="1">
      <c r="A36" s="452" t="s">
        <v>37</v>
      </c>
      <c r="B36" s="453"/>
      <c r="C36" s="70"/>
      <c r="D36" s="71">
        <f>SUM(D3:D35)</f>
        <v>0</v>
      </c>
      <c r="E36" s="72">
        <f>SUM(E3:E35)</f>
        <v>6601011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CE,Félkövér"&amp;12K I M U T A T Á Sa 2016. évi céljelleggel juttatott támogatások felhasználásáról&amp;R&amp;"Times New Roman CE,Félkövér dőlt"&amp;11
 6. tájékoztató tábla a 4/2017. (V.31.)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Normal="130" zoomScaleSheetLayoutView="120" workbookViewId="0" topLeftCell="A1">
      <selection activeCell="A6" sqref="A6"/>
    </sheetView>
  </sheetViews>
  <sheetFormatPr defaultColWidth="12.00390625" defaultRowHeight="12.75"/>
  <cols>
    <col min="1" max="1" width="67.125" style="370" customWidth="1"/>
    <col min="2" max="2" width="6.125" style="371" customWidth="1"/>
    <col min="3" max="4" width="12.125" style="370" customWidth="1"/>
    <col min="5" max="5" width="12.125" style="386" customWidth="1"/>
    <col min="6" max="16384" width="12.00390625" style="370" customWidth="1"/>
  </cols>
  <sheetData>
    <row r="1" spans="1:5" ht="49.5" customHeight="1">
      <c r="A1" s="455" t="s">
        <v>603</v>
      </c>
      <c r="B1" s="456"/>
      <c r="C1" s="456"/>
      <c r="D1" s="456"/>
      <c r="E1" s="456"/>
    </row>
    <row r="2" spans="3:5" ht="16.5" thickBot="1">
      <c r="C2" s="457" t="str">
        <f>'6. tájékoztató tábla'!E1</f>
        <v>Forintban!</v>
      </c>
      <c r="D2" s="457"/>
      <c r="E2" s="457"/>
    </row>
    <row r="3" spans="1:5" ht="15.75" customHeight="1">
      <c r="A3" s="458" t="s">
        <v>158</v>
      </c>
      <c r="B3" s="461" t="s">
        <v>159</v>
      </c>
      <c r="C3" s="464" t="s">
        <v>160</v>
      </c>
      <c r="D3" s="464" t="s">
        <v>161</v>
      </c>
      <c r="E3" s="466" t="s">
        <v>162</v>
      </c>
    </row>
    <row r="4" spans="1:5" ht="11.25" customHeight="1">
      <c r="A4" s="459"/>
      <c r="B4" s="462"/>
      <c r="C4" s="465"/>
      <c r="D4" s="465"/>
      <c r="E4" s="467"/>
    </row>
    <row r="5" spans="1:5" ht="15.75">
      <c r="A5" s="460"/>
      <c r="B5" s="463"/>
      <c r="C5" s="468" t="s">
        <v>163</v>
      </c>
      <c r="D5" s="468"/>
      <c r="E5" s="469"/>
    </row>
    <row r="6" spans="1:5" s="375" customFormat="1" ht="16.5" thickBot="1">
      <c r="A6" s="372" t="s">
        <v>512</v>
      </c>
      <c r="B6" s="373" t="s">
        <v>318</v>
      </c>
      <c r="C6" s="373" t="s">
        <v>319</v>
      </c>
      <c r="D6" s="373" t="s">
        <v>320</v>
      </c>
      <c r="E6" s="374" t="s">
        <v>321</v>
      </c>
    </row>
    <row r="7" spans="1:5" s="378" customFormat="1" ht="15.75">
      <c r="A7" s="376" t="s">
        <v>450</v>
      </c>
      <c r="B7" s="377" t="s">
        <v>164</v>
      </c>
      <c r="C7" s="404"/>
      <c r="D7" s="404">
        <v>70000</v>
      </c>
      <c r="E7" s="405"/>
    </row>
    <row r="8" spans="1:5" s="378" customFormat="1" ht="15.75">
      <c r="A8" s="379" t="s">
        <v>451</v>
      </c>
      <c r="B8" s="81" t="s">
        <v>165</v>
      </c>
      <c r="C8" s="406">
        <f>+C9+C14+C19+C24+C29</f>
        <v>0</v>
      </c>
      <c r="D8" s="406">
        <f>+D9+D14+D19+D24+D29</f>
        <v>1384965978</v>
      </c>
      <c r="E8" s="407">
        <f>+E9+E14+E19+E24+E29</f>
        <v>0</v>
      </c>
    </row>
    <row r="9" spans="1:5" s="378" customFormat="1" ht="15.75">
      <c r="A9" s="379" t="s">
        <v>452</v>
      </c>
      <c r="B9" s="81" t="s">
        <v>166</v>
      </c>
      <c r="C9" s="406">
        <f>+C10+C11+C12+C13</f>
        <v>0</v>
      </c>
      <c r="D9" s="406">
        <f>+D10+D11+D12+D13</f>
        <v>1330064571</v>
      </c>
      <c r="E9" s="407">
        <f>+E10+E11+E12+E13</f>
        <v>0</v>
      </c>
    </row>
    <row r="10" spans="1:5" s="378" customFormat="1" ht="15.75">
      <c r="A10" s="380" t="s">
        <v>453</v>
      </c>
      <c r="B10" s="81" t="s">
        <v>167</v>
      </c>
      <c r="C10" s="408"/>
      <c r="D10" s="408"/>
      <c r="E10" s="409"/>
    </row>
    <row r="11" spans="1:5" s="378" customFormat="1" ht="26.25" customHeight="1">
      <c r="A11" s="380" t="s">
        <v>454</v>
      </c>
      <c r="B11" s="81" t="s">
        <v>168</v>
      </c>
      <c r="C11" s="410"/>
      <c r="D11" s="410"/>
      <c r="E11" s="411"/>
    </row>
    <row r="12" spans="1:5" s="378" customFormat="1" ht="22.5">
      <c r="A12" s="380" t="s">
        <v>455</v>
      </c>
      <c r="B12" s="81" t="s">
        <v>169</v>
      </c>
      <c r="C12" s="410"/>
      <c r="D12" s="410">
        <v>1330064571</v>
      </c>
      <c r="E12" s="411"/>
    </row>
    <row r="13" spans="1:5" s="378" customFormat="1" ht="15.75">
      <c r="A13" s="380" t="s">
        <v>456</v>
      </c>
      <c r="B13" s="81" t="s">
        <v>170</v>
      </c>
      <c r="C13" s="410"/>
      <c r="D13" s="410"/>
      <c r="E13" s="411"/>
    </row>
    <row r="14" spans="1:5" s="378" customFormat="1" ht="15.75">
      <c r="A14" s="379" t="s">
        <v>457</v>
      </c>
      <c r="B14" s="81" t="s">
        <v>171</v>
      </c>
      <c r="C14" s="412">
        <f>+C15+C16+C17+C18</f>
        <v>0</v>
      </c>
      <c r="D14" s="412">
        <f>+D15+D16+D17+D18</f>
        <v>37651703</v>
      </c>
      <c r="E14" s="413">
        <f>+E15+E16+E17+E18</f>
        <v>0</v>
      </c>
    </row>
    <row r="15" spans="1:5" s="378" customFormat="1" ht="15.75">
      <c r="A15" s="380" t="s">
        <v>458</v>
      </c>
      <c r="B15" s="81" t="s">
        <v>172</v>
      </c>
      <c r="C15" s="410"/>
      <c r="D15" s="410"/>
      <c r="E15" s="411"/>
    </row>
    <row r="16" spans="1:5" s="378" customFormat="1" ht="22.5">
      <c r="A16" s="380" t="s">
        <v>459</v>
      </c>
      <c r="B16" s="81" t="s">
        <v>14</v>
      </c>
      <c r="C16" s="410"/>
      <c r="D16" s="410"/>
      <c r="E16" s="411"/>
    </row>
    <row r="17" spans="1:5" s="378" customFormat="1" ht="15.75">
      <c r="A17" s="380" t="s">
        <v>460</v>
      </c>
      <c r="B17" s="81" t="s">
        <v>15</v>
      </c>
      <c r="C17" s="410"/>
      <c r="D17" s="410">
        <v>37651703</v>
      </c>
      <c r="E17" s="411"/>
    </row>
    <row r="18" spans="1:5" s="378" customFormat="1" ht="15.75">
      <c r="A18" s="380" t="s">
        <v>461</v>
      </c>
      <c r="B18" s="81" t="s">
        <v>16</v>
      </c>
      <c r="C18" s="410"/>
      <c r="D18" s="410"/>
      <c r="E18" s="411"/>
    </row>
    <row r="19" spans="1:5" s="378" customFormat="1" ht="15.75">
      <c r="A19" s="379" t="s">
        <v>462</v>
      </c>
      <c r="B19" s="81" t="s">
        <v>17</v>
      </c>
      <c r="C19" s="412">
        <f>+C20+C21+C22+C23</f>
        <v>0</v>
      </c>
      <c r="D19" s="412">
        <f>+D20+D21+D22+D23</f>
        <v>0</v>
      </c>
      <c r="E19" s="413">
        <f>+E20+E21+E22+E23</f>
        <v>0</v>
      </c>
    </row>
    <row r="20" spans="1:5" s="378" customFormat="1" ht="15.75">
      <c r="A20" s="380" t="s">
        <v>463</v>
      </c>
      <c r="B20" s="81" t="s">
        <v>18</v>
      </c>
      <c r="C20" s="410"/>
      <c r="D20" s="410"/>
      <c r="E20" s="411"/>
    </row>
    <row r="21" spans="1:5" s="378" customFormat="1" ht="15.75">
      <c r="A21" s="380" t="s">
        <v>464</v>
      </c>
      <c r="B21" s="81" t="s">
        <v>19</v>
      </c>
      <c r="C21" s="410"/>
      <c r="D21" s="410"/>
      <c r="E21" s="411"/>
    </row>
    <row r="22" spans="1:5" s="378" customFormat="1" ht="15.75">
      <c r="A22" s="380" t="s">
        <v>465</v>
      </c>
      <c r="B22" s="81" t="s">
        <v>20</v>
      </c>
      <c r="C22" s="410"/>
      <c r="D22" s="410"/>
      <c r="E22" s="411"/>
    </row>
    <row r="23" spans="1:5" s="378" customFormat="1" ht="15.75">
      <c r="A23" s="380" t="s">
        <v>466</v>
      </c>
      <c r="B23" s="81" t="s">
        <v>21</v>
      </c>
      <c r="C23" s="410"/>
      <c r="D23" s="410"/>
      <c r="E23" s="411"/>
    </row>
    <row r="24" spans="1:5" s="378" customFormat="1" ht="15.75">
      <c r="A24" s="379" t="s">
        <v>467</v>
      </c>
      <c r="B24" s="81" t="s">
        <v>22</v>
      </c>
      <c r="C24" s="412">
        <f>+C25+C26+C27+C28</f>
        <v>0</v>
      </c>
      <c r="D24" s="412">
        <f>+D25+D26+D27+D28</f>
        <v>17249704</v>
      </c>
      <c r="E24" s="413">
        <f>+E25+E26+E27+E28</f>
        <v>0</v>
      </c>
    </row>
    <row r="25" spans="1:5" s="378" customFormat="1" ht="15.75">
      <c r="A25" s="380" t="s">
        <v>468</v>
      </c>
      <c r="B25" s="81" t="s">
        <v>23</v>
      </c>
      <c r="C25" s="410"/>
      <c r="D25" s="410"/>
      <c r="E25" s="411"/>
    </row>
    <row r="26" spans="1:5" s="378" customFormat="1" ht="15.75">
      <c r="A26" s="380" t="s">
        <v>469</v>
      </c>
      <c r="B26" s="81" t="s">
        <v>24</v>
      </c>
      <c r="C26" s="410"/>
      <c r="D26" s="410"/>
      <c r="E26" s="411"/>
    </row>
    <row r="27" spans="1:5" s="378" customFormat="1" ht="15.75">
      <c r="A27" s="380" t="s">
        <v>470</v>
      </c>
      <c r="B27" s="81" t="s">
        <v>25</v>
      </c>
      <c r="C27" s="410"/>
      <c r="D27" s="410">
        <v>17249704</v>
      </c>
      <c r="E27" s="411"/>
    </row>
    <row r="28" spans="1:5" s="378" customFormat="1" ht="15.75">
      <c r="A28" s="380" t="s">
        <v>471</v>
      </c>
      <c r="B28" s="81" t="s">
        <v>26</v>
      </c>
      <c r="C28" s="410"/>
      <c r="D28" s="410"/>
      <c r="E28" s="411"/>
    </row>
    <row r="29" spans="1:5" s="378" customFormat="1" ht="15.75">
      <c r="A29" s="379" t="s">
        <v>472</v>
      </c>
      <c r="B29" s="81" t="s">
        <v>27</v>
      </c>
      <c r="C29" s="412">
        <f>+C30+C31+C32+C33</f>
        <v>0</v>
      </c>
      <c r="D29" s="412">
        <f>+D30+D31+D32+D33</f>
        <v>0</v>
      </c>
      <c r="E29" s="413">
        <f>+E30+E31+E32+E33</f>
        <v>0</v>
      </c>
    </row>
    <row r="30" spans="1:5" s="378" customFormat="1" ht="15.75">
      <c r="A30" s="380" t="s">
        <v>473</v>
      </c>
      <c r="B30" s="81" t="s">
        <v>28</v>
      </c>
      <c r="C30" s="410"/>
      <c r="D30" s="410"/>
      <c r="E30" s="411"/>
    </row>
    <row r="31" spans="1:5" s="378" customFormat="1" ht="22.5">
      <c r="A31" s="380" t="s">
        <v>474</v>
      </c>
      <c r="B31" s="81" t="s">
        <v>29</v>
      </c>
      <c r="C31" s="410"/>
      <c r="D31" s="410"/>
      <c r="E31" s="411"/>
    </row>
    <row r="32" spans="1:5" s="378" customFormat="1" ht="15.75">
      <c r="A32" s="380" t="s">
        <v>475</v>
      </c>
      <c r="B32" s="81" t="s">
        <v>30</v>
      </c>
      <c r="C32" s="410"/>
      <c r="D32" s="410"/>
      <c r="E32" s="411"/>
    </row>
    <row r="33" spans="1:5" s="378" customFormat="1" ht="15.75">
      <c r="A33" s="380" t="s">
        <v>476</v>
      </c>
      <c r="B33" s="81" t="s">
        <v>31</v>
      </c>
      <c r="C33" s="410"/>
      <c r="D33" s="410"/>
      <c r="E33" s="411"/>
    </row>
    <row r="34" spans="1:5" s="378" customFormat="1" ht="15.75">
      <c r="A34" s="379" t="s">
        <v>477</v>
      </c>
      <c r="B34" s="81" t="s">
        <v>32</v>
      </c>
      <c r="C34" s="412">
        <f>+C35+C40+C45</f>
        <v>0</v>
      </c>
      <c r="D34" s="412">
        <f>+D35+D40+D45</f>
        <v>33871843</v>
      </c>
      <c r="E34" s="413">
        <f>+E35+E40+E45</f>
        <v>0</v>
      </c>
    </row>
    <row r="35" spans="1:5" s="378" customFormat="1" ht="15.75">
      <c r="A35" s="379" t="s">
        <v>478</v>
      </c>
      <c r="B35" s="81" t="s">
        <v>33</v>
      </c>
      <c r="C35" s="412">
        <f>+C36+C37+C38+C39</f>
        <v>0</v>
      </c>
      <c r="D35" s="412">
        <f>+D36+D37+D38+D39</f>
        <v>33871843</v>
      </c>
      <c r="E35" s="413">
        <f>+E36+E37+E38+E39</f>
        <v>0</v>
      </c>
    </row>
    <row r="36" spans="1:5" s="378" customFormat="1" ht="15.75">
      <c r="A36" s="380" t="s">
        <v>479</v>
      </c>
      <c r="B36" s="81" t="s">
        <v>84</v>
      </c>
      <c r="C36" s="410"/>
      <c r="D36" s="410"/>
      <c r="E36" s="411"/>
    </row>
    <row r="37" spans="1:5" s="378" customFormat="1" ht="15.75">
      <c r="A37" s="380" t="s">
        <v>480</v>
      </c>
      <c r="B37" s="81" t="s">
        <v>151</v>
      </c>
      <c r="C37" s="410"/>
      <c r="D37" s="410"/>
      <c r="E37" s="411"/>
    </row>
    <row r="38" spans="1:5" s="378" customFormat="1" ht="15.75">
      <c r="A38" s="380" t="s">
        <v>481</v>
      </c>
      <c r="B38" s="81" t="s">
        <v>156</v>
      </c>
      <c r="C38" s="410"/>
      <c r="D38" s="410"/>
      <c r="E38" s="411"/>
    </row>
    <row r="39" spans="1:5" s="378" customFormat="1" ht="15.75">
      <c r="A39" s="380" t="s">
        <v>482</v>
      </c>
      <c r="B39" s="81" t="s">
        <v>157</v>
      </c>
      <c r="C39" s="410"/>
      <c r="D39" s="410">
        <v>33871843</v>
      </c>
      <c r="E39" s="411"/>
    </row>
    <row r="40" spans="1:5" s="378" customFormat="1" ht="15.75">
      <c r="A40" s="379" t="s">
        <v>483</v>
      </c>
      <c r="B40" s="81" t="s">
        <v>173</v>
      </c>
      <c r="C40" s="412">
        <f>+C41+C42+C43+C44</f>
        <v>0</v>
      </c>
      <c r="D40" s="412">
        <f>+D41+D42+D43+D44</f>
        <v>0</v>
      </c>
      <c r="E40" s="413">
        <f>+E41+E42+E43+E44</f>
        <v>0</v>
      </c>
    </row>
    <row r="41" spans="1:5" s="378" customFormat="1" ht="15.75">
      <c r="A41" s="380" t="s">
        <v>484</v>
      </c>
      <c r="B41" s="81" t="s">
        <v>174</v>
      </c>
      <c r="C41" s="410"/>
      <c r="D41" s="410"/>
      <c r="E41" s="411"/>
    </row>
    <row r="42" spans="1:5" s="378" customFormat="1" ht="22.5">
      <c r="A42" s="380" t="s">
        <v>485</v>
      </c>
      <c r="B42" s="81" t="s">
        <v>175</v>
      </c>
      <c r="C42" s="410"/>
      <c r="D42" s="410"/>
      <c r="E42" s="411"/>
    </row>
    <row r="43" spans="1:5" s="378" customFormat="1" ht="15.75">
      <c r="A43" s="380" t="s">
        <v>486</v>
      </c>
      <c r="B43" s="81" t="s">
        <v>176</v>
      </c>
      <c r="C43" s="410"/>
      <c r="D43" s="410"/>
      <c r="E43" s="411"/>
    </row>
    <row r="44" spans="1:5" s="378" customFormat="1" ht="15.75">
      <c r="A44" s="380" t="s">
        <v>487</v>
      </c>
      <c r="B44" s="81" t="s">
        <v>177</v>
      </c>
      <c r="C44" s="410"/>
      <c r="D44" s="410"/>
      <c r="E44" s="411"/>
    </row>
    <row r="45" spans="1:5" s="378" customFormat="1" ht="15.75">
      <c r="A45" s="379" t="s">
        <v>488</v>
      </c>
      <c r="B45" s="81" t="s">
        <v>178</v>
      </c>
      <c r="C45" s="412">
        <f>+C46+C47+C48+C49</f>
        <v>0</v>
      </c>
      <c r="D45" s="412">
        <f>+D46+D47+D48+D49</f>
        <v>0</v>
      </c>
      <c r="E45" s="413">
        <f>+E46+E47+E48+E49</f>
        <v>0</v>
      </c>
    </row>
    <row r="46" spans="1:5" s="378" customFormat="1" ht="15.75">
      <c r="A46" s="380" t="s">
        <v>489</v>
      </c>
      <c r="B46" s="81" t="s">
        <v>179</v>
      </c>
      <c r="C46" s="410"/>
      <c r="D46" s="410"/>
      <c r="E46" s="411"/>
    </row>
    <row r="47" spans="1:5" s="378" customFormat="1" ht="22.5">
      <c r="A47" s="380" t="s">
        <v>490</v>
      </c>
      <c r="B47" s="81" t="s">
        <v>180</v>
      </c>
      <c r="C47" s="410"/>
      <c r="D47" s="410"/>
      <c r="E47" s="411"/>
    </row>
    <row r="48" spans="1:5" s="378" customFormat="1" ht="15.75">
      <c r="A48" s="380" t="s">
        <v>491</v>
      </c>
      <c r="B48" s="81" t="s">
        <v>181</v>
      </c>
      <c r="C48" s="410"/>
      <c r="D48" s="410"/>
      <c r="E48" s="411"/>
    </row>
    <row r="49" spans="1:5" s="378" customFormat="1" ht="15.75">
      <c r="A49" s="380" t="s">
        <v>492</v>
      </c>
      <c r="B49" s="81" t="s">
        <v>182</v>
      </c>
      <c r="C49" s="410"/>
      <c r="D49" s="410"/>
      <c r="E49" s="411"/>
    </row>
    <row r="50" spans="1:5" s="378" customFormat="1" ht="15.75">
      <c r="A50" s="379" t="s">
        <v>493</v>
      </c>
      <c r="B50" s="81" t="s">
        <v>183</v>
      </c>
      <c r="C50" s="410"/>
      <c r="D50" s="410"/>
      <c r="E50" s="411"/>
    </row>
    <row r="51" spans="1:5" s="378" customFormat="1" ht="21">
      <c r="A51" s="379" t="s">
        <v>494</v>
      </c>
      <c r="B51" s="81" t="s">
        <v>184</v>
      </c>
      <c r="C51" s="412">
        <f>+C7+C8+C34+C50</f>
        <v>0</v>
      </c>
      <c r="D51" s="412">
        <f>+D7+D8+D34+D50</f>
        <v>1418907821</v>
      </c>
      <c r="E51" s="413">
        <f>+E7+E8+E34+E50</f>
        <v>0</v>
      </c>
    </row>
    <row r="52" spans="1:5" s="378" customFormat="1" ht="15.75">
      <c r="A52" s="379" t="s">
        <v>495</v>
      </c>
      <c r="B52" s="81" t="s">
        <v>185</v>
      </c>
      <c r="C52" s="410"/>
      <c r="D52" s="410">
        <v>237468</v>
      </c>
      <c r="E52" s="411"/>
    </row>
    <row r="53" spans="1:5" s="378" customFormat="1" ht="15.75">
      <c r="A53" s="379" t="s">
        <v>496</v>
      </c>
      <c r="B53" s="81" t="s">
        <v>186</v>
      </c>
      <c r="C53" s="410"/>
      <c r="D53" s="410"/>
      <c r="E53" s="411"/>
    </row>
    <row r="54" spans="1:5" s="378" customFormat="1" ht="15.75">
      <c r="A54" s="379" t="s">
        <v>497</v>
      </c>
      <c r="B54" s="81" t="s">
        <v>187</v>
      </c>
      <c r="C54" s="412">
        <f>+C52+C53</f>
        <v>0</v>
      </c>
      <c r="D54" s="412">
        <f>+D52+D53</f>
        <v>237468</v>
      </c>
      <c r="E54" s="413">
        <f>+E52+E53</f>
        <v>0</v>
      </c>
    </row>
    <row r="55" spans="1:5" s="378" customFormat="1" ht="15.75">
      <c r="A55" s="379" t="s">
        <v>498</v>
      </c>
      <c r="B55" s="81" t="s">
        <v>188</v>
      </c>
      <c r="C55" s="410"/>
      <c r="D55" s="410"/>
      <c r="E55" s="411"/>
    </row>
    <row r="56" spans="1:5" s="378" customFormat="1" ht="15.75">
      <c r="A56" s="379" t="s">
        <v>499</v>
      </c>
      <c r="B56" s="81" t="s">
        <v>189</v>
      </c>
      <c r="C56" s="410"/>
      <c r="D56" s="410"/>
      <c r="E56" s="411"/>
    </row>
    <row r="57" spans="1:5" s="378" customFormat="1" ht="15.75">
      <c r="A57" s="379" t="s">
        <v>500</v>
      </c>
      <c r="B57" s="81" t="s">
        <v>190</v>
      </c>
      <c r="C57" s="410"/>
      <c r="D57" s="410">
        <v>20033428</v>
      </c>
      <c r="E57" s="411"/>
    </row>
    <row r="58" spans="1:5" s="378" customFormat="1" ht="15.75">
      <c r="A58" s="379" t="s">
        <v>501</v>
      </c>
      <c r="B58" s="81" t="s">
        <v>191</v>
      </c>
      <c r="C58" s="410"/>
      <c r="D58" s="410"/>
      <c r="E58" s="411"/>
    </row>
    <row r="59" spans="1:5" s="378" customFormat="1" ht="15.75">
      <c r="A59" s="379" t="s">
        <v>502</v>
      </c>
      <c r="B59" s="81" t="s">
        <v>192</v>
      </c>
      <c r="C59" s="412">
        <f>+C55+C56+C57+C58</f>
        <v>0</v>
      </c>
      <c r="D59" s="412">
        <f>+D55+D56+D57+D58</f>
        <v>20033428</v>
      </c>
      <c r="E59" s="413">
        <f>+E55+E56+E57+E58</f>
        <v>0</v>
      </c>
    </row>
    <row r="60" spans="1:5" s="378" customFormat="1" ht="15.75">
      <c r="A60" s="379" t="s">
        <v>503</v>
      </c>
      <c r="B60" s="81" t="s">
        <v>193</v>
      </c>
      <c r="C60" s="410"/>
      <c r="D60" s="410">
        <v>14819947</v>
      </c>
      <c r="E60" s="411"/>
    </row>
    <row r="61" spans="1:5" s="378" customFormat="1" ht="15.75">
      <c r="A61" s="379" t="s">
        <v>504</v>
      </c>
      <c r="B61" s="81" t="s">
        <v>194</v>
      </c>
      <c r="C61" s="410"/>
      <c r="D61" s="410">
        <v>3090164</v>
      </c>
      <c r="E61" s="411"/>
    </row>
    <row r="62" spans="1:5" s="378" customFormat="1" ht="15.75">
      <c r="A62" s="379" t="s">
        <v>505</v>
      </c>
      <c r="B62" s="81" t="s">
        <v>195</v>
      </c>
      <c r="C62" s="410"/>
      <c r="D62" s="410">
        <v>44072</v>
      </c>
      <c r="E62" s="411"/>
    </row>
    <row r="63" spans="1:5" s="378" customFormat="1" ht="15.75">
      <c r="A63" s="379" t="s">
        <v>506</v>
      </c>
      <c r="B63" s="81" t="s">
        <v>196</v>
      </c>
      <c r="C63" s="412">
        <f>+C60+C61+C62</f>
        <v>0</v>
      </c>
      <c r="D63" s="412">
        <f>+D60+D61+D62</f>
        <v>17954183</v>
      </c>
      <c r="E63" s="413">
        <f>+E60+E61+E62</f>
        <v>0</v>
      </c>
    </row>
    <row r="64" spans="1:5" s="378" customFormat="1" ht="15.75">
      <c r="A64" s="379" t="s">
        <v>507</v>
      </c>
      <c r="B64" s="81" t="s">
        <v>197</v>
      </c>
      <c r="C64" s="410"/>
      <c r="D64" s="410"/>
      <c r="E64" s="411"/>
    </row>
    <row r="65" spans="1:5" s="378" customFormat="1" ht="21">
      <c r="A65" s="379" t="s">
        <v>508</v>
      </c>
      <c r="B65" s="81" t="s">
        <v>198</v>
      </c>
      <c r="C65" s="410"/>
      <c r="D65" s="410"/>
      <c r="E65" s="411"/>
    </row>
    <row r="66" spans="1:5" s="378" customFormat="1" ht="15.75">
      <c r="A66" s="379" t="s">
        <v>509</v>
      </c>
      <c r="B66" s="81" t="s">
        <v>199</v>
      </c>
      <c r="C66" s="412">
        <f>+C64+C65</f>
        <v>0</v>
      </c>
      <c r="D66" s="412">
        <f>+D64+D65</f>
        <v>0</v>
      </c>
      <c r="E66" s="413">
        <f>+E64+E65</f>
        <v>0</v>
      </c>
    </row>
    <row r="67" spans="1:5" s="378" customFormat="1" ht="15.75">
      <c r="A67" s="379" t="s">
        <v>510</v>
      </c>
      <c r="B67" s="81" t="s">
        <v>200</v>
      </c>
      <c r="C67" s="410"/>
      <c r="D67" s="410"/>
      <c r="E67" s="411"/>
    </row>
    <row r="68" spans="1:5" s="378" customFormat="1" ht="16.5" thickBot="1">
      <c r="A68" s="381" t="s">
        <v>511</v>
      </c>
      <c r="B68" s="85" t="s">
        <v>201</v>
      </c>
      <c r="C68" s="414">
        <f>+C51+C54+C59+C63+C66+C67</f>
        <v>0</v>
      </c>
      <c r="D68" s="414">
        <f>+D51+D54+D59+D63+D66+D67</f>
        <v>1457132900</v>
      </c>
      <c r="E68" s="415">
        <f>+E51+E54+E59+E63+E66+E67</f>
        <v>0</v>
      </c>
    </row>
    <row r="69" spans="1:5" ht="15.75">
      <c r="A69" s="382"/>
      <c r="C69" s="383"/>
      <c r="D69" s="383"/>
      <c r="E69" s="384"/>
    </row>
    <row r="70" spans="1:5" ht="15.75">
      <c r="A70" s="382"/>
      <c r="C70" s="383"/>
      <c r="D70" s="383"/>
      <c r="E70" s="384"/>
    </row>
    <row r="71" spans="1:5" ht="15.75">
      <c r="A71" s="385"/>
      <c r="C71" s="383"/>
      <c r="D71" s="383"/>
      <c r="E71" s="384"/>
    </row>
    <row r="72" spans="1:5" ht="15.75">
      <c r="A72" s="454"/>
      <c r="B72" s="454"/>
      <c r="C72" s="454"/>
      <c r="D72" s="454"/>
      <c r="E72" s="454"/>
    </row>
    <row r="73" spans="1:5" ht="15.75">
      <c r="A73" s="454"/>
      <c r="B73" s="454"/>
      <c r="C73" s="454"/>
      <c r="D73" s="454"/>
      <c r="E73" s="454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dőlt"Mezőzombor Község Önkormányzat&amp;R&amp;"Times New Roman,Félkövér dőlt"
7.1. tájékoztató tábla a 4/2017. (V.31.) önkormányzati rendelethez</oddHeader>
    <oddFooter>&amp;C&amp;P</oddFooter>
  </headerFooter>
  <rowBreaks count="1" manualBreakCount="1">
    <brk id="4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A2" sqref="A2:C2"/>
    </sheetView>
  </sheetViews>
  <sheetFormatPr defaultColWidth="9.00390625" defaultRowHeight="12.75"/>
  <cols>
    <col min="1" max="1" width="71.125" style="73" customWidth="1"/>
    <col min="2" max="2" width="6.125" style="87" customWidth="1"/>
    <col min="3" max="3" width="18.00390625" style="387" customWidth="1"/>
    <col min="4" max="16384" width="9.375" style="387" customWidth="1"/>
  </cols>
  <sheetData>
    <row r="1" spans="1:3" ht="32.25" customHeight="1">
      <c r="A1" s="471" t="s">
        <v>202</v>
      </c>
      <c r="B1" s="471"/>
      <c r="C1" s="471"/>
    </row>
    <row r="2" spans="1:3" ht="15.75">
      <c r="A2" s="472" t="s">
        <v>604</v>
      </c>
      <c r="B2" s="472"/>
      <c r="C2" s="472"/>
    </row>
    <row r="4" spans="2:3" ht="13.5" thickBot="1">
      <c r="B4" s="473" t="str">
        <f>'6. tájékoztató tábla'!E1</f>
        <v>Forintban!</v>
      </c>
      <c r="C4" s="473"/>
    </row>
    <row r="5" spans="1:3" s="74" customFormat="1" ht="31.5" customHeight="1">
      <c r="A5" s="474" t="s">
        <v>203</v>
      </c>
      <c r="B5" s="476" t="s">
        <v>159</v>
      </c>
      <c r="C5" s="478" t="s">
        <v>204</v>
      </c>
    </row>
    <row r="6" spans="1:3" s="74" customFormat="1" ht="12.75">
      <c r="A6" s="475"/>
      <c r="B6" s="477"/>
      <c r="C6" s="479"/>
    </row>
    <row r="7" spans="1:3" s="78" customFormat="1" ht="13.5" thickBot="1">
      <c r="A7" s="75" t="s">
        <v>317</v>
      </c>
      <c r="B7" s="76" t="s">
        <v>318</v>
      </c>
      <c r="C7" s="77" t="s">
        <v>319</v>
      </c>
    </row>
    <row r="8" spans="1:3" ht="15.75" customHeight="1">
      <c r="A8" s="379" t="s">
        <v>513</v>
      </c>
      <c r="B8" s="79" t="s">
        <v>164</v>
      </c>
      <c r="C8" s="80">
        <v>1827571780</v>
      </c>
    </row>
    <row r="9" spans="1:3" ht="15.75" customHeight="1">
      <c r="A9" s="379" t="s">
        <v>514</v>
      </c>
      <c r="B9" s="81" t="s">
        <v>165</v>
      </c>
      <c r="C9" s="80"/>
    </row>
    <row r="10" spans="1:3" ht="15.75" customHeight="1">
      <c r="A10" s="379" t="s">
        <v>515</v>
      </c>
      <c r="B10" s="81" t="s">
        <v>166</v>
      </c>
      <c r="C10" s="80"/>
    </row>
    <row r="11" spans="1:3" ht="15.75" customHeight="1">
      <c r="A11" s="379" t="s">
        <v>516</v>
      </c>
      <c r="B11" s="81" t="s">
        <v>167</v>
      </c>
      <c r="C11" s="82">
        <v>-337777195</v>
      </c>
    </row>
    <row r="12" spans="1:3" ht="15.75" customHeight="1">
      <c r="A12" s="379" t="s">
        <v>517</v>
      </c>
      <c r="B12" s="81" t="s">
        <v>168</v>
      </c>
      <c r="C12" s="82"/>
    </row>
    <row r="13" spans="1:3" ht="15.75" customHeight="1">
      <c r="A13" s="379" t="s">
        <v>518</v>
      </c>
      <c r="B13" s="81" t="s">
        <v>169</v>
      </c>
      <c r="C13" s="82">
        <v>-56002648</v>
      </c>
    </row>
    <row r="14" spans="1:3" ht="15.75" customHeight="1">
      <c r="A14" s="379" t="s">
        <v>519</v>
      </c>
      <c r="B14" s="81" t="s">
        <v>170</v>
      </c>
      <c r="C14" s="83">
        <f>+C8+C9+C10+C11+C12+C13</f>
        <v>1433791937</v>
      </c>
    </row>
    <row r="15" spans="1:3" ht="15.75" customHeight="1">
      <c r="A15" s="379" t="s">
        <v>541</v>
      </c>
      <c r="B15" s="81" t="s">
        <v>171</v>
      </c>
      <c r="C15" s="388">
        <v>2784007</v>
      </c>
    </row>
    <row r="16" spans="1:3" ht="15.75" customHeight="1">
      <c r="A16" s="379" t="s">
        <v>520</v>
      </c>
      <c r="B16" s="81" t="s">
        <v>172</v>
      </c>
      <c r="C16" s="82">
        <v>6919680</v>
      </c>
    </row>
    <row r="17" spans="1:3" ht="15.75" customHeight="1">
      <c r="A17" s="379" t="s">
        <v>521</v>
      </c>
      <c r="B17" s="81" t="s">
        <v>14</v>
      </c>
      <c r="C17" s="82">
        <v>3228964</v>
      </c>
    </row>
    <row r="18" spans="1:3" ht="15.75" customHeight="1">
      <c r="A18" s="379" t="s">
        <v>522</v>
      </c>
      <c r="B18" s="81" t="s">
        <v>15</v>
      </c>
      <c r="C18" s="83">
        <f>+C15+C16+C17</f>
        <v>12932651</v>
      </c>
    </row>
    <row r="19" spans="1:3" s="389" customFormat="1" ht="15.75" customHeight="1">
      <c r="A19" s="379" t="s">
        <v>523</v>
      </c>
      <c r="B19" s="81" t="s">
        <v>16</v>
      </c>
      <c r="C19" s="82"/>
    </row>
    <row r="20" spans="1:3" ht="15.75" customHeight="1">
      <c r="A20" s="379" t="s">
        <v>524</v>
      </c>
      <c r="B20" s="81" t="s">
        <v>17</v>
      </c>
      <c r="C20" s="82">
        <v>10408312</v>
      </c>
    </row>
    <row r="21" spans="1:3" ht="15.75" customHeight="1" thickBot="1">
      <c r="A21" s="84" t="s">
        <v>525</v>
      </c>
      <c r="B21" s="85" t="s">
        <v>18</v>
      </c>
      <c r="C21" s="86">
        <f>+C14+C18+C19+C20</f>
        <v>1457132900</v>
      </c>
    </row>
    <row r="22" spans="1:5" ht="15.75">
      <c r="A22" s="382"/>
      <c r="B22" s="385"/>
      <c r="C22" s="383"/>
      <c r="D22" s="383"/>
      <c r="E22" s="383"/>
    </row>
    <row r="23" spans="1:5" ht="15.75">
      <c r="A23" s="382"/>
      <c r="B23" s="385"/>
      <c r="C23" s="383"/>
      <c r="D23" s="383"/>
      <c r="E23" s="383"/>
    </row>
    <row r="24" spans="1:5" ht="15.75">
      <c r="A24" s="385"/>
      <c r="B24" s="385"/>
      <c r="C24" s="383"/>
      <c r="D24" s="383"/>
      <c r="E24" s="383"/>
    </row>
    <row r="25" spans="1:5" ht="15.75">
      <c r="A25" s="470"/>
      <c r="B25" s="470"/>
      <c r="C25" s="470"/>
      <c r="D25" s="390"/>
      <c r="E25" s="390"/>
    </row>
    <row r="26" spans="1:5" ht="15.75">
      <c r="A26" s="470"/>
      <c r="B26" s="470"/>
      <c r="C26" s="470"/>
      <c r="D26" s="390"/>
      <c r="E26" s="390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dőlt"Merzőzombor Község Önkormányzat&amp;R&amp;"Times New Roman CE,Félkövér dőlt"
7.2. tájékoztató tábla a ……/2017.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G6" sqref="G6"/>
    </sheetView>
  </sheetViews>
  <sheetFormatPr defaultColWidth="9.00390625" defaultRowHeight="12.75"/>
  <cols>
    <col min="1" max="1" width="9.50390625" style="167" customWidth="1"/>
    <col min="2" max="2" width="60.875" style="167" customWidth="1"/>
    <col min="3" max="5" width="15.875" style="168" customWidth="1"/>
    <col min="6" max="16384" width="9.375" style="178" customWidth="1"/>
  </cols>
  <sheetData>
    <row r="1" spans="1:5" ht="15.75" customHeight="1">
      <c r="A1" s="425" t="s">
        <v>2</v>
      </c>
      <c r="B1" s="425"/>
      <c r="C1" s="425"/>
      <c r="D1" s="425"/>
      <c r="E1" s="425"/>
    </row>
    <row r="2" spans="1:5" ht="15.75" customHeight="1" thickBot="1">
      <c r="A2" s="27" t="s">
        <v>89</v>
      </c>
      <c r="B2" s="27"/>
      <c r="C2" s="165"/>
      <c r="D2" s="165"/>
      <c r="E2" s="165" t="str">
        <f>'1.1.sz.mell.'!E2</f>
        <v>Forintban!</v>
      </c>
    </row>
    <row r="3" spans="1:5" ht="15.75" customHeight="1">
      <c r="A3" s="426" t="s">
        <v>53</v>
      </c>
      <c r="B3" s="428" t="s">
        <v>4</v>
      </c>
      <c r="C3" s="430" t="str">
        <f>+'1.1.sz.mell.'!C3:E3</f>
        <v>2016.évi</v>
      </c>
      <c r="D3" s="430"/>
      <c r="E3" s="431"/>
    </row>
    <row r="4" spans="1:5" ht="37.5" customHeight="1" thickBot="1">
      <c r="A4" s="427"/>
      <c r="B4" s="429"/>
      <c r="C4" s="29" t="s">
        <v>148</v>
      </c>
      <c r="D4" s="29" t="s">
        <v>149</v>
      </c>
      <c r="E4" s="30" t="s">
        <v>150</v>
      </c>
    </row>
    <row r="5" spans="1:5" s="179" customFormat="1" ht="12" customHeight="1" thickBot="1">
      <c r="A5" s="143" t="s">
        <v>317</v>
      </c>
      <c r="B5" s="144" t="s">
        <v>318</v>
      </c>
      <c r="C5" s="144" t="s">
        <v>319</v>
      </c>
      <c r="D5" s="144" t="s">
        <v>320</v>
      </c>
      <c r="E5" s="190" t="s">
        <v>321</v>
      </c>
    </row>
    <row r="6" spans="1:5" s="180" customFormat="1" ht="12" customHeight="1" thickBot="1">
      <c r="A6" s="138" t="s">
        <v>5</v>
      </c>
      <c r="B6" s="139" t="s">
        <v>210</v>
      </c>
      <c r="C6" s="170">
        <f>SUM(C7:C12)</f>
        <v>196961000</v>
      </c>
      <c r="D6" s="170">
        <f>SUM(D7:D12)</f>
        <v>216212407</v>
      </c>
      <c r="E6" s="153">
        <f>SUM(E7:E12)</f>
        <v>216212407</v>
      </c>
    </row>
    <row r="7" spans="1:5" s="180" customFormat="1" ht="12" customHeight="1">
      <c r="A7" s="133" t="s">
        <v>65</v>
      </c>
      <c r="B7" s="181" t="s">
        <v>211</v>
      </c>
      <c r="C7" s="172">
        <v>61318000</v>
      </c>
      <c r="D7" s="172">
        <v>61477348</v>
      </c>
      <c r="E7" s="172">
        <v>61477348</v>
      </c>
    </row>
    <row r="8" spans="1:5" s="180" customFormat="1" ht="12" customHeight="1">
      <c r="A8" s="132" t="s">
        <v>66</v>
      </c>
      <c r="B8" s="182" t="s">
        <v>212</v>
      </c>
      <c r="C8" s="171">
        <v>49853000</v>
      </c>
      <c r="D8" s="171">
        <v>50447530</v>
      </c>
      <c r="E8" s="171">
        <v>50447530</v>
      </c>
    </row>
    <row r="9" spans="1:5" s="180" customFormat="1" ht="12" customHeight="1">
      <c r="A9" s="132" t="s">
        <v>67</v>
      </c>
      <c r="B9" s="182" t="s">
        <v>213</v>
      </c>
      <c r="C9" s="171">
        <v>82951000</v>
      </c>
      <c r="D9" s="171">
        <v>82451936</v>
      </c>
      <c r="E9" s="171">
        <v>82451936</v>
      </c>
    </row>
    <row r="10" spans="1:5" s="180" customFormat="1" ht="12" customHeight="1">
      <c r="A10" s="132" t="s">
        <v>68</v>
      </c>
      <c r="B10" s="182" t="s">
        <v>214</v>
      </c>
      <c r="C10" s="171">
        <v>2839000</v>
      </c>
      <c r="D10" s="171">
        <v>2838600</v>
      </c>
      <c r="E10" s="171">
        <v>2838600</v>
      </c>
    </row>
    <row r="11" spans="1:5" s="180" customFormat="1" ht="12" customHeight="1">
      <c r="A11" s="132" t="s">
        <v>86</v>
      </c>
      <c r="B11" s="182" t="s">
        <v>215</v>
      </c>
      <c r="C11" s="171"/>
      <c r="D11" s="171"/>
      <c r="E11" s="171"/>
    </row>
    <row r="12" spans="1:5" s="180" customFormat="1" ht="12" customHeight="1" thickBot="1">
      <c r="A12" s="134" t="s">
        <v>69</v>
      </c>
      <c r="B12" s="183" t="s">
        <v>216</v>
      </c>
      <c r="C12" s="173"/>
      <c r="D12" s="173">
        <v>18996993</v>
      </c>
      <c r="E12" s="173">
        <v>18996993</v>
      </c>
    </row>
    <row r="13" spans="1:5" s="180" customFormat="1" ht="12" customHeight="1" thickBot="1">
      <c r="A13" s="138" t="s">
        <v>6</v>
      </c>
      <c r="B13" s="160" t="s">
        <v>217</v>
      </c>
      <c r="C13" s="170">
        <f>SUM(C14:C18)</f>
        <v>20492000</v>
      </c>
      <c r="D13" s="170">
        <f>SUM(D14:D18)</f>
        <v>299543591</v>
      </c>
      <c r="E13" s="153">
        <f>SUM(E14:E18)</f>
        <v>302427178</v>
      </c>
    </row>
    <row r="14" spans="1:5" s="180" customFormat="1" ht="12" customHeight="1">
      <c r="A14" s="133" t="s">
        <v>71</v>
      </c>
      <c r="B14" s="181" t="s">
        <v>218</v>
      </c>
      <c r="C14" s="172"/>
      <c r="D14" s="172"/>
      <c r="E14" s="155"/>
    </row>
    <row r="15" spans="1:5" s="180" customFormat="1" ht="12" customHeight="1">
      <c r="A15" s="132" t="s">
        <v>72</v>
      </c>
      <c r="B15" s="182" t="s">
        <v>219</v>
      </c>
      <c r="C15" s="171"/>
      <c r="D15" s="171"/>
      <c r="E15" s="154"/>
    </row>
    <row r="16" spans="1:5" s="180" customFormat="1" ht="12" customHeight="1">
      <c r="A16" s="132" t="s">
        <v>73</v>
      </c>
      <c r="B16" s="182" t="s">
        <v>220</v>
      </c>
      <c r="C16" s="171"/>
      <c r="D16" s="171"/>
      <c r="E16" s="154"/>
    </row>
    <row r="17" spans="1:5" s="180" customFormat="1" ht="12" customHeight="1">
      <c r="A17" s="132" t="s">
        <v>74</v>
      </c>
      <c r="B17" s="182" t="s">
        <v>221</v>
      </c>
      <c r="C17" s="171"/>
      <c r="D17" s="171"/>
      <c r="E17" s="154"/>
    </row>
    <row r="18" spans="1:5" s="180" customFormat="1" ht="12" customHeight="1">
      <c r="A18" s="132" t="s">
        <v>75</v>
      </c>
      <c r="B18" s="182" t="s">
        <v>222</v>
      </c>
      <c r="C18" s="171">
        <v>20492000</v>
      </c>
      <c r="D18" s="171">
        <v>299543591</v>
      </c>
      <c r="E18" s="154">
        <v>302427178</v>
      </c>
    </row>
    <row r="19" spans="1:5" s="180" customFormat="1" ht="12" customHeight="1" thickBot="1">
      <c r="A19" s="134" t="s">
        <v>81</v>
      </c>
      <c r="B19" s="183" t="s">
        <v>223</v>
      </c>
      <c r="C19" s="173"/>
      <c r="D19" s="173"/>
      <c r="E19" s="156"/>
    </row>
    <row r="20" spans="1:5" s="180" customFormat="1" ht="12" customHeight="1" thickBot="1">
      <c r="A20" s="138" t="s">
        <v>7</v>
      </c>
      <c r="B20" s="139" t="s">
        <v>224</v>
      </c>
      <c r="C20" s="170">
        <f>SUM(C21:C25)</f>
        <v>0</v>
      </c>
      <c r="D20" s="170">
        <f>SUM(D21:D25)</f>
        <v>20000000</v>
      </c>
      <c r="E20" s="153">
        <f>SUM(E21:E25)</f>
        <v>20000000</v>
      </c>
    </row>
    <row r="21" spans="1:5" s="180" customFormat="1" ht="12" customHeight="1">
      <c r="A21" s="133" t="s">
        <v>54</v>
      </c>
      <c r="B21" s="181" t="s">
        <v>225</v>
      </c>
      <c r="C21" s="172"/>
      <c r="D21" s="172">
        <v>20000000</v>
      </c>
      <c r="E21" s="155">
        <v>20000000</v>
      </c>
    </row>
    <row r="22" spans="1:5" s="180" customFormat="1" ht="12" customHeight="1">
      <c r="A22" s="132" t="s">
        <v>55</v>
      </c>
      <c r="B22" s="182" t="s">
        <v>226</v>
      </c>
      <c r="C22" s="171"/>
      <c r="D22" s="171"/>
      <c r="E22" s="154"/>
    </row>
    <row r="23" spans="1:5" s="180" customFormat="1" ht="12" customHeight="1">
      <c r="A23" s="132" t="s">
        <v>56</v>
      </c>
      <c r="B23" s="182" t="s">
        <v>227</v>
      </c>
      <c r="C23" s="171"/>
      <c r="D23" s="171"/>
      <c r="E23" s="154"/>
    </row>
    <row r="24" spans="1:5" s="180" customFormat="1" ht="12" customHeight="1">
      <c r="A24" s="132" t="s">
        <v>57</v>
      </c>
      <c r="B24" s="182" t="s">
        <v>228</v>
      </c>
      <c r="C24" s="171"/>
      <c r="D24" s="171"/>
      <c r="E24" s="154"/>
    </row>
    <row r="25" spans="1:5" s="180" customFormat="1" ht="12" customHeight="1">
      <c r="A25" s="132" t="s">
        <v>98</v>
      </c>
      <c r="B25" s="182" t="s">
        <v>229</v>
      </c>
      <c r="C25" s="171"/>
      <c r="D25" s="171"/>
      <c r="E25" s="154"/>
    </row>
    <row r="26" spans="1:5" s="180" customFormat="1" ht="12" customHeight="1" thickBot="1">
      <c r="A26" s="134" t="s">
        <v>99</v>
      </c>
      <c r="B26" s="183" t="s">
        <v>230</v>
      </c>
      <c r="C26" s="173"/>
      <c r="D26" s="173"/>
      <c r="E26" s="156"/>
    </row>
    <row r="27" spans="1:5" s="180" customFormat="1" ht="12" customHeight="1" thickBot="1">
      <c r="A27" s="138" t="s">
        <v>100</v>
      </c>
      <c r="B27" s="139" t="s">
        <v>542</v>
      </c>
      <c r="C27" s="176">
        <f>SUM(C28:C33)</f>
        <v>37140000</v>
      </c>
      <c r="D27" s="176">
        <f>SUM(D28:D33)</f>
        <v>37140000</v>
      </c>
      <c r="E27" s="189">
        <f>SUM(E28:E33)</f>
        <v>37578121</v>
      </c>
    </row>
    <row r="28" spans="1:5" s="180" customFormat="1" ht="12" customHeight="1">
      <c r="A28" s="133" t="s">
        <v>231</v>
      </c>
      <c r="B28" s="181" t="s">
        <v>546</v>
      </c>
      <c r="C28" s="172">
        <v>5000000</v>
      </c>
      <c r="D28" s="172">
        <v>9500000</v>
      </c>
      <c r="E28" s="155">
        <v>4773418</v>
      </c>
    </row>
    <row r="29" spans="1:5" s="180" customFormat="1" ht="12" customHeight="1">
      <c r="A29" s="132" t="s">
        <v>232</v>
      </c>
      <c r="B29" s="182" t="s">
        <v>547</v>
      </c>
      <c r="C29" s="171">
        <v>250000</v>
      </c>
      <c r="D29" s="171">
        <v>650000</v>
      </c>
      <c r="E29" s="154">
        <v>290400</v>
      </c>
    </row>
    <row r="30" spans="1:5" s="180" customFormat="1" ht="12" customHeight="1">
      <c r="A30" s="132" t="s">
        <v>233</v>
      </c>
      <c r="B30" s="182" t="s">
        <v>548</v>
      </c>
      <c r="C30" s="171">
        <v>22690000</v>
      </c>
      <c r="D30" s="171">
        <v>22690000</v>
      </c>
      <c r="E30" s="154">
        <v>24023622</v>
      </c>
    </row>
    <row r="31" spans="1:5" s="180" customFormat="1" ht="12" customHeight="1">
      <c r="A31" s="132" t="s">
        <v>543</v>
      </c>
      <c r="B31" s="182" t="s">
        <v>558</v>
      </c>
      <c r="C31" s="171">
        <v>4500000</v>
      </c>
      <c r="D31" s="171"/>
      <c r="E31" s="154">
        <v>4173516</v>
      </c>
    </row>
    <row r="32" spans="1:5" s="180" customFormat="1" ht="12" customHeight="1">
      <c r="A32" s="132" t="s">
        <v>544</v>
      </c>
      <c r="B32" s="182" t="s">
        <v>572</v>
      </c>
      <c r="C32" s="171">
        <v>4000000</v>
      </c>
      <c r="D32" s="171">
        <v>4000000</v>
      </c>
      <c r="E32" s="154">
        <v>3130706</v>
      </c>
    </row>
    <row r="33" spans="1:5" s="180" customFormat="1" ht="12" customHeight="1" thickBot="1">
      <c r="A33" s="134" t="s">
        <v>545</v>
      </c>
      <c r="B33" s="162" t="s">
        <v>234</v>
      </c>
      <c r="C33" s="173">
        <v>700000</v>
      </c>
      <c r="D33" s="173">
        <v>300000</v>
      </c>
      <c r="E33" s="156">
        <v>1186459</v>
      </c>
    </row>
    <row r="34" spans="1:5" s="180" customFormat="1" ht="12" customHeight="1" thickBot="1">
      <c r="A34" s="138" t="s">
        <v>9</v>
      </c>
      <c r="B34" s="139" t="s">
        <v>235</v>
      </c>
      <c r="C34" s="170">
        <f>SUM(C35:C44)</f>
        <v>9518000</v>
      </c>
      <c r="D34" s="170">
        <f>SUM(D35:D44)</f>
        <v>9518000</v>
      </c>
      <c r="E34" s="153">
        <f>SUM(E35:E44)</f>
        <v>9590382</v>
      </c>
    </row>
    <row r="35" spans="1:5" s="180" customFormat="1" ht="12" customHeight="1">
      <c r="A35" s="133" t="s">
        <v>58</v>
      </c>
      <c r="B35" s="181" t="s">
        <v>236</v>
      </c>
      <c r="C35" s="172"/>
      <c r="D35" s="172"/>
      <c r="E35" s="155"/>
    </row>
    <row r="36" spans="1:5" s="180" customFormat="1" ht="12" customHeight="1">
      <c r="A36" s="132" t="s">
        <v>59</v>
      </c>
      <c r="B36" s="182" t="s">
        <v>237</v>
      </c>
      <c r="C36" s="171">
        <v>600000</v>
      </c>
      <c r="D36" s="171">
        <v>2700000</v>
      </c>
      <c r="E36" s="154">
        <v>1121441</v>
      </c>
    </row>
    <row r="37" spans="1:5" s="180" customFormat="1" ht="12" customHeight="1">
      <c r="A37" s="132" t="s">
        <v>60</v>
      </c>
      <c r="B37" s="182" t="s">
        <v>238</v>
      </c>
      <c r="C37" s="171"/>
      <c r="D37" s="171"/>
      <c r="E37" s="154">
        <v>3801637</v>
      </c>
    </row>
    <row r="38" spans="1:5" s="180" customFormat="1" ht="12" customHeight="1">
      <c r="A38" s="132" t="s">
        <v>102</v>
      </c>
      <c r="B38" s="182" t="s">
        <v>239</v>
      </c>
      <c r="C38" s="171">
        <v>2100000</v>
      </c>
      <c r="D38" s="171"/>
      <c r="E38" s="154"/>
    </row>
    <row r="39" spans="1:5" s="180" customFormat="1" ht="12" customHeight="1">
      <c r="A39" s="132" t="s">
        <v>103</v>
      </c>
      <c r="B39" s="182" t="s">
        <v>240</v>
      </c>
      <c r="C39" s="171">
        <v>4795000</v>
      </c>
      <c r="D39" s="171">
        <v>4795000</v>
      </c>
      <c r="E39" s="154">
        <v>1913912</v>
      </c>
    </row>
    <row r="40" spans="1:5" s="180" customFormat="1" ht="12" customHeight="1">
      <c r="A40" s="132" t="s">
        <v>104</v>
      </c>
      <c r="B40" s="182" t="s">
        <v>241</v>
      </c>
      <c r="C40" s="171">
        <v>2023000</v>
      </c>
      <c r="D40" s="171">
        <v>2023000</v>
      </c>
      <c r="E40" s="154">
        <v>1827793</v>
      </c>
    </row>
    <row r="41" spans="1:5" s="180" customFormat="1" ht="12" customHeight="1">
      <c r="A41" s="132" t="s">
        <v>105</v>
      </c>
      <c r="B41" s="182" t="s">
        <v>242</v>
      </c>
      <c r="C41" s="171"/>
      <c r="D41" s="171"/>
      <c r="E41" s="154"/>
    </row>
    <row r="42" spans="1:5" s="180" customFormat="1" ht="12" customHeight="1">
      <c r="A42" s="132" t="s">
        <v>106</v>
      </c>
      <c r="B42" s="182" t="s">
        <v>243</v>
      </c>
      <c r="C42" s="171"/>
      <c r="D42" s="171"/>
      <c r="E42" s="154">
        <v>1906</v>
      </c>
    </row>
    <row r="43" spans="1:5" s="180" customFormat="1" ht="12" customHeight="1">
      <c r="A43" s="132" t="s">
        <v>244</v>
      </c>
      <c r="B43" s="182" t="s">
        <v>245</v>
      </c>
      <c r="C43" s="174"/>
      <c r="D43" s="174"/>
      <c r="E43" s="157"/>
    </row>
    <row r="44" spans="1:5" s="180" customFormat="1" ht="12" customHeight="1" thickBot="1">
      <c r="A44" s="134" t="s">
        <v>246</v>
      </c>
      <c r="B44" s="183" t="s">
        <v>247</v>
      </c>
      <c r="C44" s="175"/>
      <c r="D44" s="175"/>
      <c r="E44" s="158">
        <v>923693</v>
      </c>
    </row>
    <row r="45" spans="1:5" s="180" customFormat="1" ht="12" customHeight="1" thickBot="1">
      <c r="A45" s="138" t="s">
        <v>10</v>
      </c>
      <c r="B45" s="139" t="s">
        <v>248</v>
      </c>
      <c r="C45" s="170">
        <f>SUM(C46:C50)</f>
        <v>3000000</v>
      </c>
      <c r="D45" s="170">
        <f>SUM(D46:D50)</f>
        <v>3000000</v>
      </c>
      <c r="E45" s="153">
        <f>SUM(E46:E50)</f>
        <v>908750</v>
      </c>
    </row>
    <row r="46" spans="1:5" s="180" customFormat="1" ht="12" customHeight="1">
      <c r="A46" s="133" t="s">
        <v>61</v>
      </c>
      <c r="B46" s="181" t="s">
        <v>249</v>
      </c>
      <c r="C46" s="191"/>
      <c r="D46" s="191"/>
      <c r="E46" s="159"/>
    </row>
    <row r="47" spans="1:5" s="180" customFormat="1" ht="12" customHeight="1">
      <c r="A47" s="132" t="s">
        <v>62</v>
      </c>
      <c r="B47" s="182" t="s">
        <v>250</v>
      </c>
      <c r="C47" s="174">
        <v>3000000</v>
      </c>
      <c r="D47" s="174">
        <v>3000000</v>
      </c>
      <c r="E47" s="157">
        <v>908750</v>
      </c>
    </row>
    <row r="48" spans="1:5" s="180" customFormat="1" ht="12" customHeight="1">
      <c r="A48" s="132" t="s">
        <v>251</v>
      </c>
      <c r="B48" s="182" t="s">
        <v>252</v>
      </c>
      <c r="C48" s="174"/>
      <c r="D48" s="174"/>
      <c r="E48" s="157"/>
    </row>
    <row r="49" spans="1:5" s="180" customFormat="1" ht="12" customHeight="1">
      <c r="A49" s="132" t="s">
        <v>253</v>
      </c>
      <c r="B49" s="182" t="s">
        <v>254</v>
      </c>
      <c r="C49" s="174"/>
      <c r="D49" s="174"/>
      <c r="E49" s="157"/>
    </row>
    <row r="50" spans="1:5" s="180" customFormat="1" ht="12" customHeight="1" thickBot="1">
      <c r="A50" s="134" t="s">
        <v>255</v>
      </c>
      <c r="B50" s="183" t="s">
        <v>256</v>
      </c>
      <c r="C50" s="175"/>
      <c r="D50" s="175"/>
      <c r="E50" s="158"/>
    </row>
    <row r="51" spans="1:5" s="180" customFormat="1" ht="17.25" customHeight="1" thickBot="1">
      <c r="A51" s="138" t="s">
        <v>107</v>
      </c>
      <c r="B51" s="139" t="s">
        <v>257</v>
      </c>
      <c r="C51" s="170">
        <f>SUM(C52:C54)</f>
        <v>0</v>
      </c>
      <c r="D51" s="170">
        <f>SUM(D52:D54)</f>
        <v>2565000</v>
      </c>
      <c r="E51" s="153">
        <f>SUM(E52:E54)</f>
        <v>4923690</v>
      </c>
    </row>
    <row r="52" spans="1:5" s="180" customFormat="1" ht="12" customHeight="1">
      <c r="A52" s="133" t="s">
        <v>63</v>
      </c>
      <c r="B52" s="181" t="s">
        <v>258</v>
      </c>
      <c r="C52" s="172"/>
      <c r="D52" s="172"/>
      <c r="E52" s="155"/>
    </row>
    <row r="53" spans="1:5" s="180" customFormat="1" ht="12" customHeight="1">
      <c r="A53" s="132" t="s">
        <v>64</v>
      </c>
      <c r="B53" s="182" t="s">
        <v>259</v>
      </c>
      <c r="C53" s="171"/>
      <c r="D53" s="171"/>
      <c r="E53" s="154"/>
    </row>
    <row r="54" spans="1:5" s="180" customFormat="1" ht="12" customHeight="1">
      <c r="A54" s="132" t="s">
        <v>260</v>
      </c>
      <c r="B54" s="182" t="s">
        <v>261</v>
      </c>
      <c r="C54" s="171"/>
      <c r="D54" s="171">
        <v>2565000</v>
      </c>
      <c r="E54" s="154">
        <v>4923690</v>
      </c>
    </row>
    <row r="55" spans="1:5" s="180" customFormat="1" ht="12" customHeight="1" thickBot="1">
      <c r="A55" s="134" t="s">
        <v>262</v>
      </c>
      <c r="B55" s="183" t="s">
        <v>263</v>
      </c>
      <c r="C55" s="173"/>
      <c r="D55" s="173"/>
      <c r="E55" s="156"/>
    </row>
    <row r="56" spans="1:5" s="180" customFormat="1" ht="12" customHeight="1" thickBot="1">
      <c r="A56" s="138" t="s">
        <v>12</v>
      </c>
      <c r="B56" s="160" t="s">
        <v>264</v>
      </c>
      <c r="C56" s="170">
        <f>SUM(C57:C59)</f>
        <v>0</v>
      </c>
      <c r="D56" s="170">
        <f>SUM(D57:D59)</f>
        <v>0</v>
      </c>
      <c r="E56" s="153">
        <f>SUM(E57:E59)</f>
        <v>0</v>
      </c>
    </row>
    <row r="57" spans="1:5" s="180" customFormat="1" ht="12" customHeight="1">
      <c r="A57" s="133" t="s">
        <v>108</v>
      </c>
      <c r="B57" s="181" t="s">
        <v>265</v>
      </c>
      <c r="C57" s="174"/>
      <c r="D57" s="174"/>
      <c r="E57" s="157"/>
    </row>
    <row r="58" spans="1:5" s="180" customFormat="1" ht="12" customHeight="1">
      <c r="A58" s="132" t="s">
        <v>109</v>
      </c>
      <c r="B58" s="182" t="s">
        <v>266</v>
      </c>
      <c r="C58" s="174"/>
      <c r="D58" s="174"/>
      <c r="E58" s="157"/>
    </row>
    <row r="59" spans="1:5" s="180" customFormat="1" ht="12" customHeight="1">
      <c r="A59" s="132" t="s">
        <v>129</v>
      </c>
      <c r="B59" s="182" t="s">
        <v>267</v>
      </c>
      <c r="C59" s="174"/>
      <c r="D59" s="174"/>
      <c r="E59" s="157"/>
    </row>
    <row r="60" spans="1:5" s="180" customFormat="1" ht="12" customHeight="1" thickBot="1">
      <c r="A60" s="134" t="s">
        <v>268</v>
      </c>
      <c r="B60" s="183" t="s">
        <v>269</v>
      </c>
      <c r="C60" s="174"/>
      <c r="D60" s="174"/>
      <c r="E60" s="157"/>
    </row>
    <row r="61" spans="1:5" s="180" customFormat="1" ht="12" customHeight="1" thickBot="1">
      <c r="A61" s="138" t="s">
        <v>13</v>
      </c>
      <c r="B61" s="139" t="s">
        <v>270</v>
      </c>
      <c r="C61" s="176">
        <f>+C6+C13+C20+C27+C34+C45+C51+C56</f>
        <v>267111000</v>
      </c>
      <c r="D61" s="176">
        <f>+D6+D13+D20+D27+D34+D45+D51+D56</f>
        <v>587978998</v>
      </c>
      <c r="E61" s="189">
        <f>+E6+E13+E20+E27+E34+E45+E51+E56</f>
        <v>591640528</v>
      </c>
    </row>
    <row r="62" spans="1:5" s="180" customFormat="1" ht="12" customHeight="1" thickBot="1">
      <c r="A62" s="192" t="s">
        <v>271</v>
      </c>
      <c r="B62" s="160" t="s">
        <v>272</v>
      </c>
      <c r="C62" s="170">
        <f>+C63+C64+C65</f>
        <v>0</v>
      </c>
      <c r="D62" s="170">
        <f>+D63+D64+D65</f>
        <v>0</v>
      </c>
      <c r="E62" s="153">
        <f>+E63+E64+E65</f>
        <v>0</v>
      </c>
    </row>
    <row r="63" spans="1:5" s="180" customFormat="1" ht="12" customHeight="1">
      <c r="A63" s="133" t="s">
        <v>273</v>
      </c>
      <c r="B63" s="181" t="s">
        <v>274</v>
      </c>
      <c r="C63" s="174"/>
      <c r="D63" s="174"/>
      <c r="E63" s="157"/>
    </row>
    <row r="64" spans="1:5" s="180" customFormat="1" ht="12" customHeight="1">
      <c r="A64" s="132" t="s">
        <v>275</v>
      </c>
      <c r="B64" s="182" t="s">
        <v>276</v>
      </c>
      <c r="C64" s="174"/>
      <c r="D64" s="174"/>
      <c r="E64" s="157"/>
    </row>
    <row r="65" spans="1:5" s="180" customFormat="1" ht="12" customHeight="1" thickBot="1">
      <c r="A65" s="134" t="s">
        <v>277</v>
      </c>
      <c r="B65" s="118" t="s">
        <v>322</v>
      </c>
      <c r="C65" s="174"/>
      <c r="D65" s="174"/>
      <c r="E65" s="157"/>
    </row>
    <row r="66" spans="1:5" s="180" customFormat="1" ht="12" customHeight="1" thickBot="1">
      <c r="A66" s="192" t="s">
        <v>279</v>
      </c>
      <c r="B66" s="160" t="s">
        <v>280</v>
      </c>
      <c r="C66" s="170">
        <f>+C67+C68+C69+C70</f>
        <v>0</v>
      </c>
      <c r="D66" s="170">
        <f>+D67+D68+D69+D70</f>
        <v>0</v>
      </c>
      <c r="E66" s="153">
        <f>+E67+E68+E69+E70</f>
        <v>0</v>
      </c>
    </row>
    <row r="67" spans="1:5" s="180" customFormat="1" ht="13.5" customHeight="1">
      <c r="A67" s="133" t="s">
        <v>87</v>
      </c>
      <c r="B67" s="181" t="s">
        <v>281</v>
      </c>
      <c r="C67" s="174"/>
      <c r="D67" s="174"/>
      <c r="E67" s="157"/>
    </row>
    <row r="68" spans="1:5" s="180" customFormat="1" ht="12" customHeight="1">
      <c r="A68" s="132" t="s">
        <v>88</v>
      </c>
      <c r="B68" s="182" t="s">
        <v>282</v>
      </c>
      <c r="C68" s="174"/>
      <c r="D68" s="174"/>
      <c r="E68" s="157"/>
    </row>
    <row r="69" spans="1:5" s="180" customFormat="1" ht="12" customHeight="1">
      <c r="A69" s="132" t="s">
        <v>283</v>
      </c>
      <c r="B69" s="182" t="s">
        <v>284</v>
      </c>
      <c r="C69" s="174"/>
      <c r="D69" s="174"/>
      <c r="E69" s="157"/>
    </row>
    <row r="70" spans="1:5" s="180" customFormat="1" ht="12" customHeight="1" thickBot="1">
      <c r="A70" s="134" t="s">
        <v>285</v>
      </c>
      <c r="B70" s="183" t="s">
        <v>286</v>
      </c>
      <c r="C70" s="174"/>
      <c r="D70" s="174"/>
      <c r="E70" s="157"/>
    </row>
    <row r="71" spans="1:5" s="180" customFormat="1" ht="12" customHeight="1" thickBot="1">
      <c r="A71" s="192" t="s">
        <v>287</v>
      </c>
      <c r="B71" s="160" t="s">
        <v>288</v>
      </c>
      <c r="C71" s="170">
        <f>+C72+C73</f>
        <v>0</v>
      </c>
      <c r="D71" s="170">
        <f>+D72+D73</f>
        <v>54815120</v>
      </c>
      <c r="E71" s="153">
        <f>+E72+E73</f>
        <v>54815120</v>
      </c>
    </row>
    <row r="72" spans="1:5" s="180" customFormat="1" ht="12" customHeight="1">
      <c r="A72" s="133" t="s">
        <v>289</v>
      </c>
      <c r="B72" s="181" t="s">
        <v>290</v>
      </c>
      <c r="C72" s="174"/>
      <c r="D72" s="174">
        <v>54815120</v>
      </c>
      <c r="E72" s="157">
        <v>54815120</v>
      </c>
    </row>
    <row r="73" spans="1:5" s="180" customFormat="1" ht="12" customHeight="1" thickBot="1">
      <c r="A73" s="134" t="s">
        <v>291</v>
      </c>
      <c r="B73" s="183" t="s">
        <v>292</v>
      </c>
      <c r="C73" s="174"/>
      <c r="D73" s="174"/>
      <c r="E73" s="157"/>
    </row>
    <row r="74" spans="1:5" s="180" customFormat="1" ht="12" customHeight="1" thickBot="1">
      <c r="A74" s="192" t="s">
        <v>293</v>
      </c>
      <c r="B74" s="160" t="s">
        <v>294</v>
      </c>
      <c r="C74" s="170">
        <f>+C75+C76+C77</f>
        <v>0</v>
      </c>
      <c r="D74" s="170">
        <f>+D75+D76+D77</f>
        <v>0</v>
      </c>
      <c r="E74" s="153">
        <f>+E75+E76+E77</f>
        <v>6919680</v>
      </c>
    </row>
    <row r="75" spans="1:5" s="180" customFormat="1" ht="12" customHeight="1">
      <c r="A75" s="133" t="s">
        <v>295</v>
      </c>
      <c r="B75" s="181" t="s">
        <v>296</v>
      </c>
      <c r="C75" s="174"/>
      <c r="D75" s="174"/>
      <c r="E75" s="157">
        <v>6919680</v>
      </c>
    </row>
    <row r="76" spans="1:5" s="180" customFormat="1" ht="12" customHeight="1">
      <c r="A76" s="132" t="s">
        <v>297</v>
      </c>
      <c r="B76" s="182" t="s">
        <v>298</v>
      </c>
      <c r="C76" s="174"/>
      <c r="D76" s="174"/>
      <c r="E76" s="157"/>
    </row>
    <row r="77" spans="1:5" s="180" customFormat="1" ht="12" customHeight="1" thickBot="1">
      <c r="A77" s="134" t="s">
        <v>299</v>
      </c>
      <c r="B77" s="162" t="s">
        <v>300</v>
      </c>
      <c r="C77" s="174"/>
      <c r="D77" s="174"/>
      <c r="E77" s="157"/>
    </row>
    <row r="78" spans="1:5" s="180" customFormat="1" ht="12" customHeight="1" thickBot="1">
      <c r="A78" s="192" t="s">
        <v>301</v>
      </c>
      <c r="B78" s="160" t="s">
        <v>302</v>
      </c>
      <c r="C78" s="170">
        <f>+C79+C80+C81+C82</f>
        <v>0</v>
      </c>
      <c r="D78" s="170">
        <f>+D79+D80+D81+D82</f>
        <v>0</v>
      </c>
      <c r="E78" s="153">
        <f>+E79+E80+E81+E82</f>
        <v>0</v>
      </c>
    </row>
    <row r="79" spans="1:5" s="180" customFormat="1" ht="12" customHeight="1">
      <c r="A79" s="184" t="s">
        <v>303</v>
      </c>
      <c r="B79" s="181" t="s">
        <v>304</v>
      </c>
      <c r="C79" s="174"/>
      <c r="D79" s="174"/>
      <c r="E79" s="157"/>
    </row>
    <row r="80" spans="1:5" s="180" customFormat="1" ht="12" customHeight="1">
      <c r="A80" s="185" t="s">
        <v>305</v>
      </c>
      <c r="B80" s="182" t="s">
        <v>306</v>
      </c>
      <c r="C80" s="174"/>
      <c r="D80" s="174"/>
      <c r="E80" s="157"/>
    </row>
    <row r="81" spans="1:5" s="180" customFormat="1" ht="12" customHeight="1">
      <c r="A81" s="185" t="s">
        <v>307</v>
      </c>
      <c r="B81" s="182" t="s">
        <v>308</v>
      </c>
      <c r="C81" s="174"/>
      <c r="D81" s="174"/>
      <c r="E81" s="157"/>
    </row>
    <row r="82" spans="1:5" s="180" customFormat="1" ht="12" customHeight="1" thickBot="1">
      <c r="A82" s="193" t="s">
        <v>309</v>
      </c>
      <c r="B82" s="162" t="s">
        <v>310</v>
      </c>
      <c r="C82" s="174"/>
      <c r="D82" s="174"/>
      <c r="E82" s="157"/>
    </row>
    <row r="83" spans="1:5" s="180" customFormat="1" ht="12" customHeight="1" thickBot="1">
      <c r="A83" s="192" t="s">
        <v>311</v>
      </c>
      <c r="B83" s="160" t="s">
        <v>312</v>
      </c>
      <c r="C83" s="195"/>
      <c r="D83" s="195"/>
      <c r="E83" s="196"/>
    </row>
    <row r="84" spans="1:5" s="180" customFormat="1" ht="12" customHeight="1" thickBot="1">
      <c r="A84" s="192" t="s">
        <v>313</v>
      </c>
      <c r="B84" s="116" t="s">
        <v>314</v>
      </c>
      <c r="C84" s="176">
        <f>+C62+C66+C71+C74+C78+C83</f>
        <v>0</v>
      </c>
      <c r="D84" s="176">
        <f>+D62+D66+D71+D74+D78+D83</f>
        <v>54815120</v>
      </c>
      <c r="E84" s="189">
        <f>+E62+E66+E71+E74+E78+E83</f>
        <v>61734800</v>
      </c>
    </row>
    <row r="85" spans="1:5" s="180" customFormat="1" ht="12" customHeight="1" thickBot="1">
      <c r="A85" s="194" t="s">
        <v>315</v>
      </c>
      <c r="B85" s="119" t="s">
        <v>316</v>
      </c>
      <c r="C85" s="176">
        <f>+C61+C84</f>
        <v>267111000</v>
      </c>
      <c r="D85" s="176">
        <f>+D61+D84</f>
        <v>642794118</v>
      </c>
      <c r="E85" s="189">
        <f>+E61+E84</f>
        <v>653375328</v>
      </c>
    </row>
    <row r="86" spans="1:5" s="180" customFormat="1" ht="12" customHeight="1">
      <c r="A86" s="114"/>
      <c r="B86" s="114"/>
      <c r="C86" s="115"/>
      <c r="D86" s="115"/>
      <c r="E86" s="115"/>
    </row>
    <row r="87" spans="1:5" ht="16.5" customHeight="1">
      <c r="A87" s="425" t="s">
        <v>34</v>
      </c>
      <c r="B87" s="425"/>
      <c r="C87" s="425"/>
      <c r="D87" s="425"/>
      <c r="E87" s="425"/>
    </row>
    <row r="88" spans="1:5" s="186" customFormat="1" ht="16.5" customHeight="1" thickBot="1">
      <c r="A88" s="28" t="s">
        <v>90</v>
      </c>
      <c r="B88" s="28"/>
      <c r="C88" s="147"/>
      <c r="D88" s="147"/>
      <c r="E88" s="147" t="str">
        <f>E2</f>
        <v>Forintban!</v>
      </c>
    </row>
    <row r="89" spans="1:5" s="186" customFormat="1" ht="16.5" customHeight="1">
      <c r="A89" s="426" t="s">
        <v>53</v>
      </c>
      <c r="B89" s="428" t="s">
        <v>147</v>
      </c>
      <c r="C89" s="430" t="str">
        <f>+C3</f>
        <v>2016.évi</v>
      </c>
      <c r="D89" s="430"/>
      <c r="E89" s="431"/>
    </row>
    <row r="90" spans="1:5" ht="37.5" customHeight="1" thickBot="1">
      <c r="A90" s="427"/>
      <c r="B90" s="429"/>
      <c r="C90" s="29" t="s">
        <v>148</v>
      </c>
      <c r="D90" s="29" t="s">
        <v>149</v>
      </c>
      <c r="E90" s="30" t="s">
        <v>150</v>
      </c>
    </row>
    <row r="91" spans="1:5" s="179" customFormat="1" ht="12" customHeight="1" thickBot="1">
      <c r="A91" s="143" t="s">
        <v>317</v>
      </c>
      <c r="B91" s="144" t="s">
        <v>318</v>
      </c>
      <c r="C91" s="144" t="s">
        <v>319</v>
      </c>
      <c r="D91" s="144" t="s">
        <v>320</v>
      </c>
      <c r="E91" s="145" t="s">
        <v>321</v>
      </c>
    </row>
    <row r="92" spans="1:5" ht="12" customHeight="1" thickBot="1">
      <c r="A92" s="140" t="s">
        <v>5</v>
      </c>
      <c r="B92" s="142" t="s">
        <v>323</v>
      </c>
      <c r="C92" s="169">
        <f>SUM(C93:C97)</f>
        <v>265751000</v>
      </c>
      <c r="D92" s="169">
        <f>SUM(D93:D97)</f>
        <v>621498928</v>
      </c>
      <c r="E92" s="124">
        <f>SUM(E93:E97)</f>
        <v>601345378</v>
      </c>
    </row>
    <row r="93" spans="1:5" ht="12" customHeight="1">
      <c r="A93" s="135" t="s">
        <v>65</v>
      </c>
      <c r="B93" s="128" t="s">
        <v>35</v>
      </c>
      <c r="C93" s="36">
        <v>118757000</v>
      </c>
      <c r="D93" s="36">
        <v>336116465</v>
      </c>
      <c r="E93" s="123">
        <v>329253696</v>
      </c>
    </row>
    <row r="94" spans="1:5" ht="12" customHeight="1">
      <c r="A94" s="132" t="s">
        <v>66</v>
      </c>
      <c r="B94" s="126" t="s">
        <v>110</v>
      </c>
      <c r="C94" s="171">
        <v>31778000</v>
      </c>
      <c r="D94" s="171">
        <v>81695328</v>
      </c>
      <c r="E94" s="154">
        <v>81081961</v>
      </c>
    </row>
    <row r="95" spans="1:5" ht="12" customHeight="1">
      <c r="A95" s="132" t="s">
        <v>67</v>
      </c>
      <c r="B95" s="126" t="s">
        <v>85</v>
      </c>
      <c r="C95" s="173">
        <v>84434000</v>
      </c>
      <c r="D95" s="173">
        <v>153146222</v>
      </c>
      <c r="E95" s="156">
        <v>144646630</v>
      </c>
    </row>
    <row r="96" spans="1:5" ht="12" customHeight="1">
      <c r="A96" s="132" t="s">
        <v>68</v>
      </c>
      <c r="B96" s="129" t="s">
        <v>111</v>
      </c>
      <c r="C96" s="173">
        <v>30782000</v>
      </c>
      <c r="D96" s="173">
        <v>40217296</v>
      </c>
      <c r="E96" s="156">
        <v>35423149</v>
      </c>
    </row>
    <row r="97" spans="1:5" ht="12" customHeight="1">
      <c r="A97" s="132" t="s">
        <v>76</v>
      </c>
      <c r="B97" s="137" t="s">
        <v>112</v>
      </c>
      <c r="C97" s="173"/>
      <c r="D97" s="173">
        <v>10323617</v>
      </c>
      <c r="E97" s="156">
        <v>10939942</v>
      </c>
    </row>
    <row r="98" spans="1:5" ht="12" customHeight="1">
      <c r="A98" s="132" t="s">
        <v>69</v>
      </c>
      <c r="B98" s="126" t="s">
        <v>324</v>
      </c>
      <c r="C98" s="173"/>
      <c r="D98" s="173">
        <v>4551116</v>
      </c>
      <c r="E98" s="156">
        <v>4551116</v>
      </c>
    </row>
    <row r="99" spans="1:5" ht="12" customHeight="1">
      <c r="A99" s="132" t="s">
        <v>70</v>
      </c>
      <c r="B99" s="149" t="s">
        <v>325</v>
      </c>
      <c r="C99" s="173"/>
      <c r="D99" s="173"/>
      <c r="E99" s="156"/>
    </row>
    <row r="100" spans="1:5" ht="12" customHeight="1">
      <c r="A100" s="132" t="s">
        <v>77</v>
      </c>
      <c r="B100" s="150" t="s">
        <v>326</v>
      </c>
      <c r="C100" s="173"/>
      <c r="D100" s="173"/>
      <c r="E100" s="156"/>
    </row>
    <row r="101" spans="1:5" ht="12" customHeight="1">
      <c r="A101" s="132" t="s">
        <v>78</v>
      </c>
      <c r="B101" s="150" t="s">
        <v>327</v>
      </c>
      <c r="C101" s="173"/>
      <c r="D101" s="173"/>
      <c r="E101" s="156"/>
    </row>
    <row r="102" spans="1:5" ht="12" customHeight="1">
      <c r="A102" s="132" t="s">
        <v>79</v>
      </c>
      <c r="B102" s="149" t="s">
        <v>328</v>
      </c>
      <c r="C102" s="173"/>
      <c r="D102" s="173">
        <v>2200901</v>
      </c>
      <c r="E102" s="156">
        <v>2194901</v>
      </c>
    </row>
    <row r="103" spans="1:5" ht="12" customHeight="1">
      <c r="A103" s="132" t="s">
        <v>80</v>
      </c>
      <c r="B103" s="149" t="s">
        <v>329</v>
      </c>
      <c r="C103" s="173"/>
      <c r="D103" s="173"/>
      <c r="E103" s="156"/>
    </row>
    <row r="104" spans="1:5" ht="12" customHeight="1">
      <c r="A104" s="132" t="s">
        <v>82</v>
      </c>
      <c r="B104" s="150" t="s">
        <v>330</v>
      </c>
      <c r="C104" s="173"/>
      <c r="D104" s="173"/>
      <c r="E104" s="156"/>
    </row>
    <row r="105" spans="1:5" ht="12" customHeight="1">
      <c r="A105" s="131" t="s">
        <v>113</v>
      </c>
      <c r="B105" s="151" t="s">
        <v>331</v>
      </c>
      <c r="C105" s="173"/>
      <c r="D105" s="173"/>
      <c r="E105" s="156"/>
    </row>
    <row r="106" spans="1:5" ht="12" customHeight="1">
      <c r="A106" s="132" t="s">
        <v>332</v>
      </c>
      <c r="B106" s="151" t="s">
        <v>333</v>
      </c>
      <c r="C106" s="173"/>
      <c r="D106" s="173"/>
      <c r="E106" s="156"/>
    </row>
    <row r="107" spans="1:5" ht="12" customHeight="1" thickBot="1">
      <c r="A107" s="136" t="s">
        <v>334</v>
      </c>
      <c r="B107" s="152" t="s">
        <v>335</v>
      </c>
      <c r="C107" s="37"/>
      <c r="D107" s="37">
        <v>3571600</v>
      </c>
      <c r="E107" s="117">
        <v>4194290</v>
      </c>
    </row>
    <row r="108" spans="1:5" ht="12" customHeight="1" thickBot="1">
      <c r="A108" s="138" t="s">
        <v>6</v>
      </c>
      <c r="B108" s="141" t="s">
        <v>336</v>
      </c>
      <c r="C108" s="170">
        <f>+C109+C111+C113</f>
        <v>1360000</v>
      </c>
      <c r="D108" s="170">
        <f>+D109+D111+D113</f>
        <v>14517057</v>
      </c>
      <c r="E108" s="153">
        <f>+E109+E111+E113</f>
        <v>14435460</v>
      </c>
    </row>
    <row r="109" spans="1:5" ht="12" customHeight="1">
      <c r="A109" s="133" t="s">
        <v>71</v>
      </c>
      <c r="B109" s="126" t="s">
        <v>128</v>
      </c>
      <c r="C109" s="172">
        <v>700000</v>
      </c>
      <c r="D109" s="172">
        <v>14517057</v>
      </c>
      <c r="E109" s="155">
        <v>14435460</v>
      </c>
    </row>
    <row r="110" spans="1:5" ht="12" customHeight="1">
      <c r="A110" s="133" t="s">
        <v>72</v>
      </c>
      <c r="B110" s="130" t="s">
        <v>337</v>
      </c>
      <c r="C110" s="172"/>
      <c r="D110" s="172"/>
      <c r="E110" s="155"/>
    </row>
    <row r="111" spans="1:5" ht="15.75">
      <c r="A111" s="133" t="s">
        <v>73</v>
      </c>
      <c r="B111" s="130" t="s">
        <v>114</v>
      </c>
      <c r="C111" s="171"/>
      <c r="D111" s="171"/>
      <c r="E111" s="154"/>
    </row>
    <row r="112" spans="1:5" ht="12" customHeight="1">
      <c r="A112" s="133" t="s">
        <v>74</v>
      </c>
      <c r="B112" s="130" t="s">
        <v>338</v>
      </c>
      <c r="C112" s="171"/>
      <c r="D112" s="171"/>
      <c r="E112" s="154"/>
    </row>
    <row r="113" spans="1:5" ht="12" customHeight="1">
      <c r="A113" s="133" t="s">
        <v>75</v>
      </c>
      <c r="B113" s="162" t="s">
        <v>130</v>
      </c>
      <c r="C113" s="171">
        <v>660000</v>
      </c>
      <c r="D113" s="171"/>
      <c r="E113" s="154"/>
    </row>
    <row r="114" spans="1:5" ht="21.75" customHeight="1">
      <c r="A114" s="133" t="s">
        <v>81</v>
      </c>
      <c r="B114" s="161" t="s">
        <v>339</v>
      </c>
      <c r="C114" s="171"/>
      <c r="D114" s="171"/>
      <c r="E114" s="154"/>
    </row>
    <row r="115" spans="1:5" ht="24" customHeight="1">
      <c r="A115" s="133" t="s">
        <v>83</v>
      </c>
      <c r="B115" s="177" t="s">
        <v>340</v>
      </c>
      <c r="C115" s="171"/>
      <c r="D115" s="171"/>
      <c r="E115" s="154"/>
    </row>
    <row r="116" spans="1:5" ht="12" customHeight="1">
      <c r="A116" s="133" t="s">
        <v>115</v>
      </c>
      <c r="B116" s="150" t="s">
        <v>327</v>
      </c>
      <c r="C116" s="171"/>
      <c r="D116" s="171"/>
      <c r="E116" s="154"/>
    </row>
    <row r="117" spans="1:5" ht="12" customHeight="1">
      <c r="A117" s="133" t="s">
        <v>116</v>
      </c>
      <c r="B117" s="150" t="s">
        <v>341</v>
      </c>
      <c r="C117" s="171"/>
      <c r="D117" s="171"/>
      <c r="E117" s="154"/>
    </row>
    <row r="118" spans="1:5" ht="12" customHeight="1">
      <c r="A118" s="133" t="s">
        <v>117</v>
      </c>
      <c r="B118" s="150" t="s">
        <v>342</v>
      </c>
      <c r="C118" s="171"/>
      <c r="D118" s="171"/>
      <c r="E118" s="154"/>
    </row>
    <row r="119" spans="1:5" s="197" customFormat="1" ht="12" customHeight="1">
      <c r="A119" s="133" t="s">
        <v>343</v>
      </c>
      <c r="B119" s="150" t="s">
        <v>330</v>
      </c>
      <c r="C119" s="171"/>
      <c r="D119" s="171"/>
      <c r="E119" s="154"/>
    </row>
    <row r="120" spans="1:5" ht="12" customHeight="1">
      <c r="A120" s="133" t="s">
        <v>344</v>
      </c>
      <c r="B120" s="150" t="s">
        <v>345</v>
      </c>
      <c r="C120" s="171"/>
      <c r="D120" s="171"/>
      <c r="E120" s="154"/>
    </row>
    <row r="121" spans="1:5" ht="12" customHeight="1" thickBot="1">
      <c r="A121" s="131" t="s">
        <v>346</v>
      </c>
      <c r="B121" s="150" t="s">
        <v>347</v>
      </c>
      <c r="C121" s="173"/>
      <c r="D121" s="173"/>
      <c r="E121" s="156"/>
    </row>
    <row r="122" spans="1:5" ht="12" customHeight="1" thickBot="1">
      <c r="A122" s="138" t="s">
        <v>7</v>
      </c>
      <c r="B122" s="146" t="s">
        <v>348</v>
      </c>
      <c r="C122" s="170">
        <f>+C123+C124</f>
        <v>0</v>
      </c>
      <c r="D122" s="170">
        <f>+D123+D124</f>
        <v>0</v>
      </c>
      <c r="E122" s="153">
        <f>+E123+E124</f>
        <v>0</v>
      </c>
    </row>
    <row r="123" spans="1:5" ht="12" customHeight="1">
      <c r="A123" s="133" t="s">
        <v>54</v>
      </c>
      <c r="B123" s="127" t="s">
        <v>42</v>
      </c>
      <c r="C123" s="172"/>
      <c r="D123" s="172"/>
      <c r="E123" s="155"/>
    </row>
    <row r="124" spans="1:5" ht="12" customHeight="1" thickBot="1">
      <c r="A124" s="134" t="s">
        <v>55</v>
      </c>
      <c r="B124" s="130" t="s">
        <v>43</v>
      </c>
      <c r="C124" s="173"/>
      <c r="D124" s="173"/>
      <c r="E124" s="156"/>
    </row>
    <row r="125" spans="1:5" ht="12" customHeight="1" thickBot="1">
      <c r="A125" s="138" t="s">
        <v>8</v>
      </c>
      <c r="B125" s="146" t="s">
        <v>349</v>
      </c>
      <c r="C125" s="170">
        <f>+C92+C108+C122</f>
        <v>267111000</v>
      </c>
      <c r="D125" s="170">
        <f>+D92+D108+D122</f>
        <v>636015985</v>
      </c>
      <c r="E125" s="153">
        <f>+E92+E108+E122</f>
        <v>615780838</v>
      </c>
    </row>
    <row r="126" spans="1:5" ht="12" customHeight="1" thickBot="1">
      <c r="A126" s="138" t="s">
        <v>9</v>
      </c>
      <c r="B126" s="146" t="s">
        <v>350</v>
      </c>
      <c r="C126" s="170">
        <f>+C127+C128+C129</f>
        <v>0</v>
      </c>
      <c r="D126" s="170">
        <f>+D127+D128+D129</f>
        <v>0</v>
      </c>
      <c r="E126" s="153">
        <f>+E127+E128+E129</f>
        <v>0</v>
      </c>
    </row>
    <row r="127" spans="1:5" ht="12" customHeight="1">
      <c r="A127" s="133" t="s">
        <v>58</v>
      </c>
      <c r="B127" s="127" t="s">
        <v>351</v>
      </c>
      <c r="C127" s="171"/>
      <c r="D127" s="171"/>
      <c r="E127" s="154"/>
    </row>
    <row r="128" spans="1:5" ht="12" customHeight="1">
      <c r="A128" s="133" t="s">
        <v>59</v>
      </c>
      <c r="B128" s="127" t="s">
        <v>352</v>
      </c>
      <c r="C128" s="171"/>
      <c r="D128" s="171"/>
      <c r="E128" s="154"/>
    </row>
    <row r="129" spans="1:5" ht="12" customHeight="1" thickBot="1">
      <c r="A129" s="131" t="s">
        <v>60</v>
      </c>
      <c r="B129" s="125" t="s">
        <v>353</v>
      </c>
      <c r="C129" s="171"/>
      <c r="D129" s="171"/>
      <c r="E129" s="154"/>
    </row>
    <row r="130" spans="1:5" ht="12" customHeight="1" thickBot="1">
      <c r="A130" s="138" t="s">
        <v>10</v>
      </c>
      <c r="B130" s="146" t="s">
        <v>354</v>
      </c>
      <c r="C130" s="170">
        <f>+C131+C132+C134+C133</f>
        <v>0</v>
      </c>
      <c r="D130" s="170">
        <f>+D131+D132+D134+D133</f>
        <v>0</v>
      </c>
      <c r="E130" s="153">
        <f>+E131+E132+E134+E133</f>
        <v>0</v>
      </c>
    </row>
    <row r="131" spans="1:5" ht="12" customHeight="1">
      <c r="A131" s="133" t="s">
        <v>61</v>
      </c>
      <c r="B131" s="127" t="s">
        <v>355</v>
      </c>
      <c r="C131" s="171"/>
      <c r="D131" s="171"/>
      <c r="E131" s="154"/>
    </row>
    <row r="132" spans="1:5" ht="12" customHeight="1">
      <c r="A132" s="133" t="s">
        <v>62</v>
      </c>
      <c r="B132" s="127" t="s">
        <v>356</v>
      </c>
      <c r="C132" s="171"/>
      <c r="D132" s="171"/>
      <c r="E132" s="154"/>
    </row>
    <row r="133" spans="1:5" ht="12" customHeight="1">
      <c r="A133" s="133" t="s">
        <v>251</v>
      </c>
      <c r="B133" s="127" t="s">
        <v>357</v>
      </c>
      <c r="C133" s="171"/>
      <c r="D133" s="171"/>
      <c r="E133" s="154"/>
    </row>
    <row r="134" spans="1:5" ht="12" customHeight="1" thickBot="1">
      <c r="A134" s="131" t="s">
        <v>253</v>
      </c>
      <c r="B134" s="125" t="s">
        <v>358</v>
      </c>
      <c r="C134" s="171"/>
      <c r="D134" s="171"/>
      <c r="E134" s="154"/>
    </row>
    <row r="135" spans="1:5" ht="12" customHeight="1" thickBot="1">
      <c r="A135" s="138" t="s">
        <v>11</v>
      </c>
      <c r="B135" s="146" t="s">
        <v>359</v>
      </c>
      <c r="C135" s="176">
        <f>+C136+C137+C138+C139</f>
        <v>0</v>
      </c>
      <c r="D135" s="176">
        <f>+D136+D137+D138+D139</f>
        <v>6778133</v>
      </c>
      <c r="E135" s="189">
        <f>+E136+E137+E138+E139</f>
        <v>6778133</v>
      </c>
    </row>
    <row r="136" spans="1:5" ht="12" customHeight="1">
      <c r="A136" s="133" t="s">
        <v>63</v>
      </c>
      <c r="B136" s="127" t="s">
        <v>360</v>
      </c>
      <c r="C136" s="171"/>
      <c r="D136" s="171"/>
      <c r="E136" s="154"/>
    </row>
    <row r="137" spans="1:5" ht="12" customHeight="1">
      <c r="A137" s="133" t="s">
        <v>64</v>
      </c>
      <c r="B137" s="127" t="s">
        <v>361</v>
      </c>
      <c r="C137" s="171"/>
      <c r="D137" s="171">
        <v>6778133</v>
      </c>
      <c r="E137" s="154">
        <v>6778133</v>
      </c>
    </row>
    <row r="138" spans="1:5" ht="12" customHeight="1">
      <c r="A138" s="133" t="s">
        <v>260</v>
      </c>
      <c r="B138" s="127" t="s">
        <v>362</v>
      </c>
      <c r="C138" s="171"/>
      <c r="D138" s="171"/>
      <c r="E138" s="154"/>
    </row>
    <row r="139" spans="1:5" ht="12" customHeight="1" thickBot="1">
      <c r="A139" s="131" t="s">
        <v>262</v>
      </c>
      <c r="B139" s="125" t="s">
        <v>363</v>
      </c>
      <c r="C139" s="171"/>
      <c r="D139" s="171"/>
      <c r="E139" s="154"/>
    </row>
    <row r="140" spans="1:9" ht="15" customHeight="1" thickBot="1">
      <c r="A140" s="138" t="s">
        <v>12</v>
      </c>
      <c r="B140" s="146" t="s">
        <v>364</v>
      </c>
      <c r="C140" s="38">
        <f>+C141+C142+C143+C144</f>
        <v>0</v>
      </c>
      <c r="D140" s="38">
        <f>+D141+D142+D143+D144</f>
        <v>0</v>
      </c>
      <c r="E140" s="122">
        <f>+E141+E142+E143+E144</f>
        <v>0</v>
      </c>
      <c r="F140" s="187"/>
      <c r="G140" s="188"/>
      <c r="H140" s="188"/>
      <c r="I140" s="188"/>
    </row>
    <row r="141" spans="1:5" s="180" customFormat="1" ht="12.75" customHeight="1">
      <c r="A141" s="133" t="s">
        <v>108</v>
      </c>
      <c r="B141" s="127" t="s">
        <v>365</v>
      </c>
      <c r="C141" s="171"/>
      <c r="D141" s="171"/>
      <c r="E141" s="154"/>
    </row>
    <row r="142" spans="1:5" ht="12.75" customHeight="1">
      <c r="A142" s="133" t="s">
        <v>109</v>
      </c>
      <c r="B142" s="127" t="s">
        <v>366</v>
      </c>
      <c r="C142" s="171"/>
      <c r="D142" s="171"/>
      <c r="E142" s="154"/>
    </row>
    <row r="143" spans="1:5" ht="12.75" customHeight="1">
      <c r="A143" s="133" t="s">
        <v>129</v>
      </c>
      <c r="B143" s="127" t="s">
        <v>367</v>
      </c>
      <c r="C143" s="171"/>
      <c r="D143" s="171"/>
      <c r="E143" s="154"/>
    </row>
    <row r="144" spans="1:5" ht="12.75" customHeight="1" thickBot="1">
      <c r="A144" s="133" t="s">
        <v>268</v>
      </c>
      <c r="B144" s="127" t="s">
        <v>368</v>
      </c>
      <c r="C144" s="171"/>
      <c r="D144" s="171"/>
      <c r="E144" s="154"/>
    </row>
    <row r="145" spans="1:5" ht="16.5" thickBot="1">
      <c r="A145" s="138" t="s">
        <v>13</v>
      </c>
      <c r="B145" s="146" t="s">
        <v>369</v>
      </c>
      <c r="C145" s="120">
        <f>+C126+C130+C135+C140</f>
        <v>0</v>
      </c>
      <c r="D145" s="120">
        <f>+D126+D130+D135+D140</f>
        <v>6778133</v>
      </c>
      <c r="E145" s="121">
        <f>+E126+E130+E135+E140</f>
        <v>6778133</v>
      </c>
    </row>
    <row r="146" spans="1:5" ht="16.5" thickBot="1">
      <c r="A146" s="163" t="s">
        <v>14</v>
      </c>
      <c r="B146" s="166" t="s">
        <v>370</v>
      </c>
      <c r="C146" s="120">
        <f>+C125+C145</f>
        <v>267111000</v>
      </c>
      <c r="D146" s="120">
        <f>+D125+D145</f>
        <v>642794118</v>
      </c>
      <c r="E146" s="121">
        <f>+E125+E145</f>
        <v>622558971</v>
      </c>
    </row>
    <row r="148" spans="1:5" ht="18.75" customHeight="1">
      <c r="A148" s="424" t="s">
        <v>371</v>
      </c>
      <c r="B148" s="424"/>
      <c r="C148" s="424"/>
      <c r="D148" s="424"/>
      <c r="E148" s="424"/>
    </row>
    <row r="149" spans="1:5" ht="13.5" customHeight="1" thickBot="1">
      <c r="A149" s="148" t="s">
        <v>91</v>
      </c>
      <c r="B149" s="148"/>
      <c r="C149" s="178"/>
      <c r="E149" s="165" t="str">
        <f>E88</f>
        <v>Forintban!</v>
      </c>
    </row>
    <row r="150" spans="1:5" ht="21.75" thickBot="1">
      <c r="A150" s="138">
        <v>1</v>
      </c>
      <c r="B150" s="141" t="s">
        <v>372</v>
      </c>
      <c r="C150" s="164">
        <f>+C61-C125</f>
        <v>0</v>
      </c>
      <c r="D150" s="164">
        <f>+D61-D125</f>
        <v>-48036987</v>
      </c>
      <c r="E150" s="164">
        <f>+E61-E125</f>
        <v>-24140310</v>
      </c>
    </row>
    <row r="151" spans="1:5" ht="21.75" thickBot="1">
      <c r="A151" s="138" t="s">
        <v>6</v>
      </c>
      <c r="B151" s="141" t="s">
        <v>373</v>
      </c>
      <c r="C151" s="164">
        <f>+C84-C145</f>
        <v>0</v>
      </c>
      <c r="D151" s="164">
        <f>+D84-D145</f>
        <v>48036987</v>
      </c>
      <c r="E151" s="164">
        <f>+E84-E145</f>
        <v>54956667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67" customFormat="1" ht="12.75" customHeight="1">
      <c r="C161" s="168"/>
      <c r="D161" s="168"/>
      <c r="E161" s="168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CE,Félkövér"&amp;12Mezőzombor Község Önkormányzat 
2016. ÉVI ZÁRSZÁMADÁS 
KÖTELEZŐ FELADATAINAK MÉRLEGE &amp;R&amp;"Times New Roman CE,Félkövér dőlt"&amp;11
 1.2. melléklet a 4/2017. (V.31.)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7.625" style="7" customWidth="1"/>
    <col min="2" max="2" width="60.875" style="7" customWidth="1"/>
    <col min="3" max="3" width="25.625" style="7" customWidth="1"/>
    <col min="4" max="16384" width="9.375" style="7" customWidth="1"/>
  </cols>
  <sheetData>
    <row r="1" ht="15">
      <c r="C1" s="88" t="s">
        <v>605</v>
      </c>
    </row>
    <row r="2" spans="1:3" ht="14.25">
      <c r="A2" s="89"/>
      <c r="B2" s="89"/>
      <c r="C2" s="89"/>
    </row>
    <row r="3" spans="1:3" ht="33.75" customHeight="1">
      <c r="A3" s="480" t="s">
        <v>205</v>
      </c>
      <c r="B3" s="480"/>
      <c r="C3" s="480"/>
    </row>
    <row r="4" ht="13.5" thickBot="1">
      <c r="C4" s="90"/>
    </row>
    <row r="5" spans="1:3" s="94" customFormat="1" ht="43.5" customHeight="1" thickBot="1">
      <c r="A5" s="91" t="s">
        <v>3</v>
      </c>
      <c r="B5" s="92" t="s">
        <v>47</v>
      </c>
      <c r="C5" s="93" t="s">
        <v>554</v>
      </c>
    </row>
    <row r="6" spans="1:3" ht="28.5" customHeight="1">
      <c r="A6" s="95" t="s">
        <v>5</v>
      </c>
      <c r="B6" s="96" t="e">
        <f>+CONCATENATE("Pénzkészlet ",LEFT(#REF!,4),". január 1-jén",CHAR(10),"ebből:")</f>
        <v>#REF!</v>
      </c>
      <c r="C6" s="97">
        <f>C7+C8</f>
        <v>43932695</v>
      </c>
    </row>
    <row r="7" spans="1:3" ht="18" customHeight="1">
      <c r="A7" s="98" t="s">
        <v>6</v>
      </c>
      <c r="B7" s="99" t="s">
        <v>206</v>
      </c>
      <c r="C7" s="100">
        <v>43932695</v>
      </c>
    </row>
    <row r="8" spans="1:3" ht="18" customHeight="1">
      <c r="A8" s="98" t="s">
        <v>7</v>
      </c>
      <c r="B8" s="99" t="s">
        <v>207</v>
      </c>
      <c r="C8" s="100"/>
    </row>
    <row r="9" spans="1:3" ht="18" customHeight="1">
      <c r="A9" s="98" t="s">
        <v>8</v>
      </c>
      <c r="B9" s="101" t="s">
        <v>208</v>
      </c>
      <c r="C9" s="100">
        <v>592448403</v>
      </c>
    </row>
    <row r="10" spans="1:3" ht="18" customHeight="1">
      <c r="A10" s="102" t="s">
        <v>9</v>
      </c>
      <c r="B10" s="103" t="s">
        <v>209</v>
      </c>
      <c r="C10" s="104">
        <v>616615713</v>
      </c>
    </row>
    <row r="11" spans="1:3" ht="18" customHeight="1" thickBot="1">
      <c r="A11" s="108" t="s">
        <v>10</v>
      </c>
      <c r="B11" s="394" t="s">
        <v>549</v>
      </c>
      <c r="C11" s="110">
        <v>268043</v>
      </c>
    </row>
    <row r="12" spans="1:3" ht="25.5" customHeight="1">
      <c r="A12" s="105" t="s">
        <v>11</v>
      </c>
      <c r="B12" s="106" t="e">
        <f>+CONCATENATE("Záró pénzkészlet ",LEFT(#REF!,4),". december 31-én",CHAR(10),"ebből:")</f>
        <v>#REF!</v>
      </c>
      <c r="C12" s="107">
        <f>C6+C9-C10+C11</f>
        <v>20033428</v>
      </c>
    </row>
    <row r="13" spans="1:3" ht="18" customHeight="1">
      <c r="A13" s="98" t="s">
        <v>12</v>
      </c>
      <c r="B13" s="99" t="s">
        <v>206</v>
      </c>
      <c r="C13" s="100">
        <v>20033428</v>
      </c>
    </row>
    <row r="14" spans="1:3" ht="18" customHeight="1" thickBot="1">
      <c r="A14" s="108" t="s">
        <v>13</v>
      </c>
      <c r="B14" s="109" t="s">
        <v>207</v>
      </c>
      <c r="C14" s="110"/>
    </row>
  </sheetData>
  <sheetProtection/>
  <mergeCells count="1">
    <mergeCell ref="A3:C3"/>
  </mergeCells>
  <conditionalFormatting sqref="C12">
    <cfRule type="cellIs" priority="1" dxfId="0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7">
      <selection activeCell="F8" sqref="F8"/>
    </sheetView>
  </sheetViews>
  <sheetFormatPr defaultColWidth="9.00390625" defaultRowHeight="12.75"/>
  <cols>
    <col min="1" max="1" width="9.50390625" style="167" customWidth="1"/>
    <col min="2" max="2" width="60.875" style="167" customWidth="1"/>
    <col min="3" max="5" width="15.875" style="168" customWidth="1"/>
    <col min="6" max="16384" width="9.375" style="178" customWidth="1"/>
  </cols>
  <sheetData>
    <row r="1" spans="1:5" ht="15.75" customHeight="1">
      <c r="A1" s="425" t="s">
        <v>2</v>
      </c>
      <c r="B1" s="425"/>
      <c r="C1" s="425"/>
      <c r="D1" s="425"/>
      <c r="E1" s="425"/>
    </row>
    <row r="2" spans="1:5" ht="15.75" customHeight="1" thickBot="1">
      <c r="A2" s="27" t="s">
        <v>89</v>
      </c>
      <c r="B2" s="27"/>
      <c r="C2" s="165"/>
      <c r="D2" s="165"/>
      <c r="E2" s="165" t="str">
        <f>'1.2.sz.mell.'!E2</f>
        <v>Forintban!</v>
      </c>
    </row>
    <row r="3" spans="1:5" ht="15.75" customHeight="1">
      <c r="A3" s="426" t="s">
        <v>53</v>
      </c>
      <c r="B3" s="428" t="s">
        <v>4</v>
      </c>
      <c r="C3" s="430" t="str">
        <f>+'1.1.sz.mell.'!C3:E3</f>
        <v>2016.évi</v>
      </c>
      <c r="D3" s="430"/>
      <c r="E3" s="431"/>
    </row>
    <row r="4" spans="1:5" ht="37.5" customHeight="1" thickBot="1">
      <c r="A4" s="427"/>
      <c r="B4" s="429"/>
      <c r="C4" s="29" t="s">
        <v>148</v>
      </c>
      <c r="D4" s="29" t="s">
        <v>149</v>
      </c>
      <c r="E4" s="30" t="s">
        <v>150</v>
      </c>
    </row>
    <row r="5" spans="1:5" s="179" customFormat="1" ht="12" customHeight="1" thickBot="1">
      <c r="A5" s="143" t="s">
        <v>317</v>
      </c>
      <c r="B5" s="144" t="s">
        <v>318</v>
      </c>
      <c r="C5" s="144" t="s">
        <v>319</v>
      </c>
      <c r="D5" s="144" t="s">
        <v>320</v>
      </c>
      <c r="E5" s="190" t="s">
        <v>321</v>
      </c>
    </row>
    <row r="6" spans="1:5" s="180" customFormat="1" ht="12" customHeight="1" thickBot="1">
      <c r="A6" s="138" t="s">
        <v>5</v>
      </c>
      <c r="B6" s="139" t="s">
        <v>210</v>
      </c>
      <c r="C6" s="170">
        <f>SUM(C7:C12)</f>
        <v>0</v>
      </c>
      <c r="D6" s="170">
        <f>SUM(D7:D12)</f>
        <v>0</v>
      </c>
      <c r="E6" s="153">
        <f>SUM(E7:E12)</f>
        <v>0</v>
      </c>
    </row>
    <row r="7" spans="1:5" s="180" customFormat="1" ht="12" customHeight="1">
      <c r="A7" s="133" t="s">
        <v>65</v>
      </c>
      <c r="B7" s="181" t="s">
        <v>211</v>
      </c>
      <c r="C7" s="172"/>
      <c r="D7" s="172"/>
      <c r="E7" s="155"/>
    </row>
    <row r="8" spans="1:5" s="180" customFormat="1" ht="12" customHeight="1">
      <c r="A8" s="132" t="s">
        <v>66</v>
      </c>
      <c r="B8" s="182" t="s">
        <v>212</v>
      </c>
      <c r="C8" s="171"/>
      <c r="D8" s="171"/>
      <c r="E8" s="154"/>
    </row>
    <row r="9" spans="1:5" s="180" customFormat="1" ht="12" customHeight="1">
      <c r="A9" s="132" t="s">
        <v>67</v>
      </c>
      <c r="B9" s="182" t="s">
        <v>213</v>
      </c>
      <c r="C9" s="171"/>
      <c r="D9" s="171"/>
      <c r="E9" s="154"/>
    </row>
    <row r="10" spans="1:5" s="180" customFormat="1" ht="12" customHeight="1">
      <c r="A10" s="132" t="s">
        <v>68</v>
      </c>
      <c r="B10" s="182" t="s">
        <v>214</v>
      </c>
      <c r="C10" s="171"/>
      <c r="D10" s="171"/>
      <c r="E10" s="154"/>
    </row>
    <row r="11" spans="1:5" s="180" customFormat="1" ht="12" customHeight="1">
      <c r="A11" s="132" t="s">
        <v>86</v>
      </c>
      <c r="B11" s="182" t="s">
        <v>215</v>
      </c>
      <c r="C11" s="171"/>
      <c r="D11" s="171"/>
      <c r="E11" s="154"/>
    </row>
    <row r="12" spans="1:5" s="180" customFormat="1" ht="12" customHeight="1" thickBot="1">
      <c r="A12" s="134" t="s">
        <v>69</v>
      </c>
      <c r="B12" s="183" t="s">
        <v>216</v>
      </c>
      <c r="C12" s="173"/>
      <c r="D12" s="173"/>
      <c r="E12" s="156"/>
    </row>
    <row r="13" spans="1:5" s="180" customFormat="1" ht="12" customHeight="1" thickBot="1">
      <c r="A13" s="138" t="s">
        <v>6</v>
      </c>
      <c r="B13" s="160" t="s">
        <v>217</v>
      </c>
      <c r="C13" s="170">
        <f>SUM(C14:C18)</f>
        <v>0</v>
      </c>
      <c r="D13" s="170">
        <f>SUM(D14:D18)</f>
        <v>0</v>
      </c>
      <c r="E13" s="153">
        <f>SUM(E14:E18)</f>
        <v>0</v>
      </c>
    </row>
    <row r="14" spans="1:5" s="180" customFormat="1" ht="12" customHeight="1">
      <c r="A14" s="133" t="s">
        <v>71</v>
      </c>
      <c r="B14" s="181" t="s">
        <v>218</v>
      </c>
      <c r="C14" s="172"/>
      <c r="D14" s="172"/>
      <c r="E14" s="155"/>
    </row>
    <row r="15" spans="1:5" s="180" customFormat="1" ht="12" customHeight="1">
      <c r="A15" s="132" t="s">
        <v>72</v>
      </c>
      <c r="B15" s="182" t="s">
        <v>219</v>
      </c>
      <c r="C15" s="171"/>
      <c r="D15" s="171"/>
      <c r="E15" s="154"/>
    </row>
    <row r="16" spans="1:5" s="180" customFormat="1" ht="12" customHeight="1">
      <c r="A16" s="132" t="s">
        <v>73</v>
      </c>
      <c r="B16" s="182" t="s">
        <v>220</v>
      </c>
      <c r="C16" s="171"/>
      <c r="D16" s="171"/>
      <c r="E16" s="154"/>
    </row>
    <row r="17" spans="1:5" s="180" customFormat="1" ht="12" customHeight="1">
      <c r="A17" s="132" t="s">
        <v>74</v>
      </c>
      <c r="B17" s="182" t="s">
        <v>221</v>
      </c>
      <c r="C17" s="171"/>
      <c r="D17" s="171"/>
      <c r="E17" s="154"/>
    </row>
    <row r="18" spans="1:5" s="180" customFormat="1" ht="12" customHeight="1">
      <c r="A18" s="132" t="s">
        <v>75</v>
      </c>
      <c r="B18" s="182" t="s">
        <v>222</v>
      </c>
      <c r="C18" s="171"/>
      <c r="D18" s="171"/>
      <c r="E18" s="154"/>
    </row>
    <row r="19" spans="1:5" s="180" customFormat="1" ht="12" customHeight="1" thickBot="1">
      <c r="A19" s="134" t="s">
        <v>81</v>
      </c>
      <c r="B19" s="183" t="s">
        <v>223</v>
      </c>
      <c r="C19" s="173"/>
      <c r="D19" s="173"/>
      <c r="E19" s="156"/>
    </row>
    <row r="20" spans="1:5" s="180" customFormat="1" ht="12" customHeight="1" thickBot="1">
      <c r="A20" s="138" t="s">
        <v>7</v>
      </c>
      <c r="B20" s="139" t="s">
        <v>224</v>
      </c>
      <c r="C20" s="170">
        <f>SUM(C21:C25)</f>
        <v>0</v>
      </c>
      <c r="D20" s="170">
        <f>SUM(D21:D25)</f>
        <v>0</v>
      </c>
      <c r="E20" s="153">
        <f>SUM(E21:E25)</f>
        <v>0</v>
      </c>
    </row>
    <row r="21" spans="1:5" s="180" customFormat="1" ht="12" customHeight="1">
      <c r="A21" s="133" t="s">
        <v>54</v>
      </c>
      <c r="B21" s="181" t="s">
        <v>225</v>
      </c>
      <c r="C21" s="172"/>
      <c r="D21" s="172"/>
      <c r="E21" s="155"/>
    </row>
    <row r="22" spans="1:5" s="180" customFormat="1" ht="12" customHeight="1">
      <c r="A22" s="132" t="s">
        <v>55</v>
      </c>
      <c r="B22" s="182" t="s">
        <v>226</v>
      </c>
      <c r="C22" s="171"/>
      <c r="D22" s="171"/>
      <c r="E22" s="154"/>
    </row>
    <row r="23" spans="1:5" s="180" customFormat="1" ht="12" customHeight="1">
      <c r="A23" s="132" t="s">
        <v>56</v>
      </c>
      <c r="B23" s="182" t="s">
        <v>227</v>
      </c>
      <c r="C23" s="171"/>
      <c r="D23" s="171"/>
      <c r="E23" s="154"/>
    </row>
    <row r="24" spans="1:5" s="180" customFormat="1" ht="12" customHeight="1">
      <c r="A24" s="132" t="s">
        <v>57</v>
      </c>
      <c r="B24" s="182" t="s">
        <v>228</v>
      </c>
      <c r="C24" s="171"/>
      <c r="D24" s="171"/>
      <c r="E24" s="154"/>
    </row>
    <row r="25" spans="1:5" s="180" customFormat="1" ht="12" customHeight="1">
      <c r="A25" s="132" t="s">
        <v>98</v>
      </c>
      <c r="B25" s="182" t="s">
        <v>229</v>
      </c>
      <c r="C25" s="171"/>
      <c r="D25" s="171"/>
      <c r="E25" s="154"/>
    </row>
    <row r="26" spans="1:5" s="180" customFormat="1" ht="12" customHeight="1" thickBot="1">
      <c r="A26" s="134" t="s">
        <v>99</v>
      </c>
      <c r="B26" s="183" t="s">
        <v>230</v>
      </c>
      <c r="C26" s="173"/>
      <c r="D26" s="173"/>
      <c r="E26" s="156"/>
    </row>
    <row r="27" spans="1:5" s="180" customFormat="1" ht="12" customHeight="1" thickBot="1">
      <c r="A27" s="138" t="s">
        <v>100</v>
      </c>
      <c r="B27" s="139" t="s">
        <v>542</v>
      </c>
      <c r="C27" s="176">
        <f>SUM(C28:C33)</f>
        <v>1860000</v>
      </c>
      <c r="D27" s="176">
        <f>SUM(D28:D33)</f>
        <v>1860000</v>
      </c>
      <c r="E27" s="189">
        <f>SUM(E28:E33)</f>
        <v>834875</v>
      </c>
    </row>
    <row r="28" spans="1:5" s="180" customFormat="1" ht="12" customHeight="1">
      <c r="A28" s="133" t="s">
        <v>231</v>
      </c>
      <c r="B28" s="181" t="s">
        <v>546</v>
      </c>
      <c r="C28" s="172"/>
      <c r="D28" s="172"/>
      <c r="E28" s="155"/>
    </row>
    <row r="29" spans="1:5" s="180" customFormat="1" ht="12" customHeight="1">
      <c r="A29" s="132" t="s">
        <v>232</v>
      </c>
      <c r="B29" s="182" t="s">
        <v>547</v>
      </c>
      <c r="C29" s="171"/>
      <c r="D29" s="171"/>
      <c r="E29" s="154"/>
    </row>
    <row r="30" spans="1:5" s="180" customFormat="1" ht="12" customHeight="1">
      <c r="A30" s="132" t="s">
        <v>233</v>
      </c>
      <c r="B30" s="182" t="s">
        <v>548</v>
      </c>
      <c r="C30" s="171">
        <v>1860000</v>
      </c>
      <c r="D30" s="171">
        <v>1860000</v>
      </c>
      <c r="E30" s="154">
        <v>834875</v>
      </c>
    </row>
    <row r="31" spans="1:5" s="180" customFormat="1" ht="12" customHeight="1">
      <c r="A31" s="132" t="s">
        <v>543</v>
      </c>
      <c r="B31" s="182" t="s">
        <v>558</v>
      </c>
      <c r="C31" s="171"/>
      <c r="D31" s="171"/>
      <c r="E31" s="154"/>
    </row>
    <row r="32" spans="1:5" s="180" customFormat="1" ht="12" customHeight="1">
      <c r="A32" s="132" t="s">
        <v>544</v>
      </c>
      <c r="B32" s="182" t="s">
        <v>563</v>
      </c>
      <c r="C32" s="171"/>
      <c r="D32" s="171"/>
      <c r="E32" s="154"/>
    </row>
    <row r="33" spans="1:5" s="180" customFormat="1" ht="12" customHeight="1" thickBot="1">
      <c r="A33" s="134" t="s">
        <v>545</v>
      </c>
      <c r="B33" s="162" t="s">
        <v>234</v>
      </c>
      <c r="C33" s="173"/>
      <c r="D33" s="173"/>
      <c r="E33" s="156"/>
    </row>
    <row r="34" spans="1:5" s="180" customFormat="1" ht="12" customHeight="1" thickBot="1">
      <c r="A34" s="138" t="s">
        <v>9</v>
      </c>
      <c r="B34" s="139" t="s">
        <v>235</v>
      </c>
      <c r="C34" s="170">
        <f>SUM(C35:C44)</f>
        <v>0</v>
      </c>
      <c r="D34" s="170">
        <f>SUM(D35:D44)</f>
        <v>0</v>
      </c>
      <c r="E34" s="153">
        <f>SUM(E35:E44)</f>
        <v>0</v>
      </c>
    </row>
    <row r="35" spans="1:5" s="180" customFormat="1" ht="12" customHeight="1">
      <c r="A35" s="133" t="s">
        <v>58</v>
      </c>
      <c r="B35" s="181" t="s">
        <v>236</v>
      </c>
      <c r="C35" s="172"/>
      <c r="D35" s="172"/>
      <c r="E35" s="155"/>
    </row>
    <row r="36" spans="1:5" s="180" customFormat="1" ht="12" customHeight="1">
      <c r="A36" s="132" t="s">
        <v>59</v>
      </c>
      <c r="B36" s="182" t="s">
        <v>237</v>
      </c>
      <c r="C36" s="171"/>
      <c r="D36" s="171"/>
      <c r="E36" s="154"/>
    </row>
    <row r="37" spans="1:5" s="180" customFormat="1" ht="12" customHeight="1">
      <c r="A37" s="132" t="s">
        <v>60</v>
      </c>
      <c r="B37" s="182" t="s">
        <v>238</v>
      </c>
      <c r="C37" s="171"/>
      <c r="D37" s="171"/>
      <c r="E37" s="154"/>
    </row>
    <row r="38" spans="1:5" s="180" customFormat="1" ht="12" customHeight="1">
      <c r="A38" s="132" t="s">
        <v>102</v>
      </c>
      <c r="B38" s="182" t="s">
        <v>239</v>
      </c>
      <c r="C38" s="171"/>
      <c r="D38" s="171"/>
      <c r="E38" s="154"/>
    </row>
    <row r="39" spans="1:5" s="180" customFormat="1" ht="12" customHeight="1">
      <c r="A39" s="132" t="s">
        <v>103</v>
      </c>
      <c r="B39" s="182" t="s">
        <v>240</v>
      </c>
      <c r="C39" s="171"/>
      <c r="D39" s="171"/>
      <c r="E39" s="154"/>
    </row>
    <row r="40" spans="1:5" s="180" customFormat="1" ht="12" customHeight="1">
      <c r="A40" s="132" t="s">
        <v>104</v>
      </c>
      <c r="B40" s="182" t="s">
        <v>241</v>
      </c>
      <c r="C40" s="171"/>
      <c r="D40" s="171"/>
      <c r="E40" s="154"/>
    </row>
    <row r="41" spans="1:5" s="180" customFormat="1" ht="12" customHeight="1">
      <c r="A41" s="132" t="s">
        <v>105</v>
      </c>
      <c r="B41" s="182" t="s">
        <v>242</v>
      </c>
      <c r="C41" s="171"/>
      <c r="D41" s="171"/>
      <c r="E41" s="154"/>
    </row>
    <row r="42" spans="1:5" s="180" customFormat="1" ht="12" customHeight="1">
      <c r="A42" s="132" t="s">
        <v>106</v>
      </c>
      <c r="B42" s="182" t="s">
        <v>243</v>
      </c>
      <c r="C42" s="171"/>
      <c r="D42" s="171"/>
      <c r="E42" s="154"/>
    </row>
    <row r="43" spans="1:5" s="180" customFormat="1" ht="12" customHeight="1">
      <c r="A43" s="132" t="s">
        <v>244</v>
      </c>
      <c r="B43" s="182" t="s">
        <v>245</v>
      </c>
      <c r="C43" s="174"/>
      <c r="D43" s="174"/>
      <c r="E43" s="157"/>
    </row>
    <row r="44" spans="1:5" s="180" customFormat="1" ht="12" customHeight="1" thickBot="1">
      <c r="A44" s="134" t="s">
        <v>246</v>
      </c>
      <c r="B44" s="183" t="s">
        <v>247</v>
      </c>
      <c r="C44" s="175"/>
      <c r="D44" s="175"/>
      <c r="E44" s="158"/>
    </row>
    <row r="45" spans="1:5" s="180" customFormat="1" ht="12" customHeight="1" thickBot="1">
      <c r="A45" s="138" t="s">
        <v>10</v>
      </c>
      <c r="B45" s="139" t="s">
        <v>248</v>
      </c>
      <c r="C45" s="170">
        <f>SUM(C46:C50)</f>
        <v>0</v>
      </c>
      <c r="D45" s="170">
        <f>SUM(D46:D50)</f>
        <v>0</v>
      </c>
      <c r="E45" s="153">
        <f>SUM(E46:E50)</f>
        <v>0</v>
      </c>
    </row>
    <row r="46" spans="1:5" s="180" customFormat="1" ht="12" customHeight="1">
      <c r="A46" s="133" t="s">
        <v>61</v>
      </c>
      <c r="B46" s="181" t="s">
        <v>249</v>
      </c>
      <c r="C46" s="191"/>
      <c r="D46" s="191"/>
      <c r="E46" s="159"/>
    </row>
    <row r="47" spans="1:5" s="180" customFormat="1" ht="12" customHeight="1">
      <c r="A47" s="132" t="s">
        <v>62</v>
      </c>
      <c r="B47" s="182" t="s">
        <v>250</v>
      </c>
      <c r="C47" s="174"/>
      <c r="D47" s="174"/>
      <c r="E47" s="157"/>
    </row>
    <row r="48" spans="1:5" s="180" customFormat="1" ht="12" customHeight="1">
      <c r="A48" s="132" t="s">
        <v>251</v>
      </c>
      <c r="B48" s="182" t="s">
        <v>252</v>
      </c>
      <c r="C48" s="174"/>
      <c r="D48" s="174"/>
      <c r="E48" s="157"/>
    </row>
    <row r="49" spans="1:5" s="180" customFormat="1" ht="12" customHeight="1">
      <c r="A49" s="132" t="s">
        <v>253</v>
      </c>
      <c r="B49" s="182" t="s">
        <v>254</v>
      </c>
      <c r="C49" s="174"/>
      <c r="D49" s="174"/>
      <c r="E49" s="157"/>
    </row>
    <row r="50" spans="1:5" s="180" customFormat="1" ht="12" customHeight="1" thickBot="1">
      <c r="A50" s="134" t="s">
        <v>255</v>
      </c>
      <c r="B50" s="183" t="s">
        <v>256</v>
      </c>
      <c r="C50" s="175"/>
      <c r="D50" s="175"/>
      <c r="E50" s="158"/>
    </row>
    <row r="51" spans="1:5" s="180" customFormat="1" ht="17.25" customHeight="1" thickBot="1">
      <c r="A51" s="138" t="s">
        <v>107</v>
      </c>
      <c r="B51" s="139" t="s">
        <v>257</v>
      </c>
      <c r="C51" s="170">
        <f>SUM(C52:C54)</f>
        <v>0</v>
      </c>
      <c r="D51" s="170">
        <f>SUM(D52:D54)</f>
        <v>0</v>
      </c>
      <c r="E51" s="153">
        <f>SUM(E52:E54)</f>
        <v>0</v>
      </c>
    </row>
    <row r="52" spans="1:5" s="180" customFormat="1" ht="12" customHeight="1">
      <c r="A52" s="133" t="s">
        <v>63</v>
      </c>
      <c r="B52" s="181" t="s">
        <v>258</v>
      </c>
      <c r="C52" s="172"/>
      <c r="D52" s="172"/>
      <c r="E52" s="155"/>
    </row>
    <row r="53" spans="1:5" s="180" customFormat="1" ht="12" customHeight="1">
      <c r="A53" s="132" t="s">
        <v>64</v>
      </c>
      <c r="B53" s="182" t="s">
        <v>259</v>
      </c>
      <c r="C53" s="171"/>
      <c r="D53" s="171"/>
      <c r="E53" s="154"/>
    </row>
    <row r="54" spans="1:5" s="180" customFormat="1" ht="12" customHeight="1">
      <c r="A54" s="132" t="s">
        <v>260</v>
      </c>
      <c r="B54" s="182" t="s">
        <v>261</v>
      </c>
      <c r="C54" s="171"/>
      <c r="D54" s="171"/>
      <c r="E54" s="154"/>
    </row>
    <row r="55" spans="1:5" s="180" customFormat="1" ht="12" customHeight="1" thickBot="1">
      <c r="A55" s="134" t="s">
        <v>262</v>
      </c>
      <c r="B55" s="183" t="s">
        <v>263</v>
      </c>
      <c r="C55" s="173"/>
      <c r="D55" s="173"/>
      <c r="E55" s="156"/>
    </row>
    <row r="56" spans="1:5" s="180" customFormat="1" ht="12" customHeight="1" thickBot="1">
      <c r="A56" s="138" t="s">
        <v>12</v>
      </c>
      <c r="B56" s="160" t="s">
        <v>264</v>
      </c>
      <c r="C56" s="170">
        <f>SUM(C57:C59)</f>
        <v>0</v>
      </c>
      <c r="D56" s="170">
        <f>SUM(D57:D59)</f>
        <v>0</v>
      </c>
      <c r="E56" s="153">
        <f>SUM(E57:E59)</f>
        <v>0</v>
      </c>
    </row>
    <row r="57" spans="1:5" s="180" customFormat="1" ht="12" customHeight="1">
      <c r="A57" s="133" t="s">
        <v>108</v>
      </c>
      <c r="B57" s="181" t="s">
        <v>265</v>
      </c>
      <c r="C57" s="174"/>
      <c r="D57" s="174"/>
      <c r="E57" s="157"/>
    </row>
    <row r="58" spans="1:5" s="180" customFormat="1" ht="12" customHeight="1">
      <c r="A58" s="132" t="s">
        <v>109</v>
      </c>
      <c r="B58" s="182" t="s">
        <v>266</v>
      </c>
      <c r="C58" s="174"/>
      <c r="D58" s="174"/>
      <c r="E58" s="157"/>
    </row>
    <row r="59" spans="1:5" s="180" customFormat="1" ht="12" customHeight="1">
      <c r="A59" s="132" t="s">
        <v>129</v>
      </c>
      <c r="B59" s="182" t="s">
        <v>267</v>
      </c>
      <c r="C59" s="174"/>
      <c r="D59" s="174"/>
      <c r="E59" s="157"/>
    </row>
    <row r="60" spans="1:5" s="180" customFormat="1" ht="12" customHeight="1" thickBot="1">
      <c r="A60" s="134" t="s">
        <v>268</v>
      </c>
      <c r="B60" s="183" t="s">
        <v>269</v>
      </c>
      <c r="C60" s="174"/>
      <c r="D60" s="174"/>
      <c r="E60" s="157"/>
    </row>
    <row r="61" spans="1:5" s="180" customFormat="1" ht="12" customHeight="1" thickBot="1">
      <c r="A61" s="138" t="s">
        <v>13</v>
      </c>
      <c r="B61" s="139" t="s">
        <v>270</v>
      </c>
      <c r="C61" s="176">
        <f>+C6+C13+C20+C27+C34+C45+C51+C56</f>
        <v>1860000</v>
      </c>
      <c r="D61" s="176">
        <f>+D6+D13+D20+D27+D34+D45+D51+D56</f>
        <v>1860000</v>
      </c>
      <c r="E61" s="189">
        <f>+E6+E13+E20+E27+E34+E45+E51+E56</f>
        <v>834875</v>
      </c>
    </row>
    <row r="62" spans="1:5" s="180" customFormat="1" ht="12" customHeight="1" thickBot="1">
      <c r="A62" s="192" t="s">
        <v>271</v>
      </c>
      <c r="B62" s="160" t="s">
        <v>272</v>
      </c>
      <c r="C62" s="170">
        <f>+C63+C64+C65</f>
        <v>0</v>
      </c>
      <c r="D62" s="170">
        <f>+D63+D64+D65</f>
        <v>100000000</v>
      </c>
      <c r="E62" s="153">
        <f>+E63+E64+E65</f>
        <v>100000000</v>
      </c>
    </row>
    <row r="63" spans="1:5" s="180" customFormat="1" ht="12" customHeight="1">
      <c r="A63" s="133" t="s">
        <v>273</v>
      </c>
      <c r="B63" s="181" t="s">
        <v>274</v>
      </c>
      <c r="C63" s="174"/>
      <c r="D63" s="174"/>
      <c r="E63" s="157"/>
    </row>
    <row r="64" spans="1:5" s="180" customFormat="1" ht="12" customHeight="1">
      <c r="A64" s="132" t="s">
        <v>275</v>
      </c>
      <c r="B64" s="182" t="s">
        <v>276</v>
      </c>
      <c r="C64" s="174"/>
      <c r="D64" s="174">
        <v>100000000</v>
      </c>
      <c r="E64" s="157">
        <v>100000000</v>
      </c>
    </row>
    <row r="65" spans="1:5" s="180" customFormat="1" ht="12" customHeight="1" thickBot="1">
      <c r="A65" s="134" t="s">
        <v>277</v>
      </c>
      <c r="B65" s="118" t="s">
        <v>322</v>
      </c>
      <c r="C65" s="174"/>
      <c r="D65" s="174"/>
      <c r="E65" s="157"/>
    </row>
    <row r="66" spans="1:5" s="180" customFormat="1" ht="12" customHeight="1" thickBot="1">
      <c r="A66" s="192" t="s">
        <v>279</v>
      </c>
      <c r="B66" s="160" t="s">
        <v>280</v>
      </c>
      <c r="C66" s="170">
        <f>+C67+C68+C69+C70</f>
        <v>0</v>
      </c>
      <c r="D66" s="170">
        <f>+D67+D68+D69+D70</f>
        <v>0</v>
      </c>
      <c r="E66" s="153">
        <f>+E67+E68+E69+E70</f>
        <v>0</v>
      </c>
    </row>
    <row r="67" spans="1:5" s="180" customFormat="1" ht="13.5" customHeight="1">
      <c r="A67" s="133" t="s">
        <v>87</v>
      </c>
      <c r="B67" s="181" t="s">
        <v>281</v>
      </c>
      <c r="C67" s="174"/>
      <c r="D67" s="174"/>
      <c r="E67" s="157"/>
    </row>
    <row r="68" spans="1:5" s="180" customFormat="1" ht="12" customHeight="1">
      <c r="A68" s="132" t="s">
        <v>88</v>
      </c>
      <c r="B68" s="182" t="s">
        <v>282</v>
      </c>
      <c r="C68" s="174"/>
      <c r="D68" s="174"/>
      <c r="E68" s="157"/>
    </row>
    <row r="69" spans="1:5" s="180" customFormat="1" ht="12" customHeight="1">
      <c r="A69" s="132" t="s">
        <v>283</v>
      </c>
      <c r="B69" s="182" t="s">
        <v>284</v>
      </c>
      <c r="C69" s="174"/>
      <c r="D69" s="174"/>
      <c r="E69" s="157"/>
    </row>
    <row r="70" spans="1:5" s="180" customFormat="1" ht="12" customHeight="1" thickBot="1">
      <c r="A70" s="134" t="s">
        <v>285</v>
      </c>
      <c r="B70" s="183" t="s">
        <v>286</v>
      </c>
      <c r="C70" s="174"/>
      <c r="D70" s="174"/>
      <c r="E70" s="157"/>
    </row>
    <row r="71" spans="1:5" s="180" customFormat="1" ht="12" customHeight="1" thickBot="1">
      <c r="A71" s="192" t="s">
        <v>287</v>
      </c>
      <c r="B71" s="160" t="s">
        <v>288</v>
      </c>
      <c r="C71" s="170">
        <f>+C72+C73</f>
        <v>0</v>
      </c>
      <c r="D71" s="170">
        <f>+D72+D73</f>
        <v>0</v>
      </c>
      <c r="E71" s="153">
        <f>+E72+E73</f>
        <v>0</v>
      </c>
    </row>
    <row r="72" spans="1:5" s="180" customFormat="1" ht="12" customHeight="1">
      <c r="A72" s="133" t="s">
        <v>289</v>
      </c>
      <c r="B72" s="181" t="s">
        <v>290</v>
      </c>
      <c r="C72" s="174"/>
      <c r="D72" s="174"/>
      <c r="E72" s="157"/>
    </row>
    <row r="73" spans="1:5" s="180" customFormat="1" ht="12" customHeight="1" thickBot="1">
      <c r="A73" s="134" t="s">
        <v>291</v>
      </c>
      <c r="B73" s="183" t="s">
        <v>292</v>
      </c>
      <c r="C73" s="174"/>
      <c r="D73" s="174"/>
      <c r="E73" s="157"/>
    </row>
    <row r="74" spans="1:5" s="180" customFormat="1" ht="12" customHeight="1" thickBot="1">
      <c r="A74" s="192" t="s">
        <v>293</v>
      </c>
      <c r="B74" s="160" t="s">
        <v>294</v>
      </c>
      <c r="C74" s="170">
        <f>+C75+C76+C77</f>
        <v>0</v>
      </c>
      <c r="D74" s="170">
        <f>+D75+D76+D77</f>
        <v>0</v>
      </c>
      <c r="E74" s="153">
        <f>+E75+E76+E77</f>
        <v>0</v>
      </c>
    </row>
    <row r="75" spans="1:5" s="180" customFormat="1" ht="12" customHeight="1">
      <c r="A75" s="133" t="s">
        <v>295</v>
      </c>
      <c r="B75" s="181" t="s">
        <v>296</v>
      </c>
      <c r="C75" s="174"/>
      <c r="D75" s="174"/>
      <c r="E75" s="157"/>
    </row>
    <row r="76" spans="1:5" s="180" customFormat="1" ht="12" customHeight="1">
      <c r="A76" s="132" t="s">
        <v>297</v>
      </c>
      <c r="B76" s="182" t="s">
        <v>298</v>
      </c>
      <c r="C76" s="174"/>
      <c r="D76" s="174"/>
      <c r="E76" s="157"/>
    </row>
    <row r="77" spans="1:5" s="180" customFormat="1" ht="12" customHeight="1" thickBot="1">
      <c r="A77" s="134" t="s">
        <v>299</v>
      </c>
      <c r="B77" s="162" t="s">
        <v>300</v>
      </c>
      <c r="C77" s="174"/>
      <c r="D77" s="174"/>
      <c r="E77" s="157"/>
    </row>
    <row r="78" spans="1:5" s="180" customFormat="1" ht="12" customHeight="1" thickBot="1">
      <c r="A78" s="192" t="s">
        <v>301</v>
      </c>
      <c r="B78" s="160" t="s">
        <v>302</v>
      </c>
      <c r="C78" s="170">
        <f>+C79+C80+C81+C82</f>
        <v>0</v>
      </c>
      <c r="D78" s="170">
        <f>+D79+D80+D81+D82</f>
        <v>0</v>
      </c>
      <c r="E78" s="153">
        <f>+E79+E80+E81+E82</f>
        <v>0</v>
      </c>
    </row>
    <row r="79" spans="1:5" s="180" customFormat="1" ht="12" customHeight="1">
      <c r="A79" s="184" t="s">
        <v>303</v>
      </c>
      <c r="B79" s="181" t="s">
        <v>304</v>
      </c>
      <c r="C79" s="174"/>
      <c r="D79" s="174"/>
      <c r="E79" s="157"/>
    </row>
    <row r="80" spans="1:5" s="180" customFormat="1" ht="12" customHeight="1">
      <c r="A80" s="185" t="s">
        <v>305</v>
      </c>
      <c r="B80" s="182" t="s">
        <v>306</v>
      </c>
      <c r="C80" s="174"/>
      <c r="D80" s="174"/>
      <c r="E80" s="157"/>
    </row>
    <row r="81" spans="1:5" s="180" customFormat="1" ht="12" customHeight="1">
      <c r="A81" s="185" t="s">
        <v>307</v>
      </c>
      <c r="B81" s="182" t="s">
        <v>308</v>
      </c>
      <c r="C81" s="174"/>
      <c r="D81" s="174"/>
      <c r="E81" s="157"/>
    </row>
    <row r="82" spans="1:5" s="180" customFormat="1" ht="12" customHeight="1" thickBot="1">
      <c r="A82" s="193" t="s">
        <v>309</v>
      </c>
      <c r="B82" s="162" t="s">
        <v>310</v>
      </c>
      <c r="C82" s="174"/>
      <c r="D82" s="174"/>
      <c r="E82" s="157"/>
    </row>
    <row r="83" spans="1:5" s="180" customFormat="1" ht="12" customHeight="1" thickBot="1">
      <c r="A83" s="192" t="s">
        <v>311</v>
      </c>
      <c r="B83" s="160" t="s">
        <v>312</v>
      </c>
      <c r="C83" s="195"/>
      <c r="D83" s="195"/>
      <c r="E83" s="196"/>
    </row>
    <row r="84" spans="1:5" s="180" customFormat="1" ht="12" customHeight="1" thickBot="1">
      <c r="A84" s="192" t="s">
        <v>313</v>
      </c>
      <c r="B84" s="116" t="s">
        <v>314</v>
      </c>
      <c r="C84" s="176">
        <f>+C62+C66+C71+C74+C78+C83</f>
        <v>0</v>
      </c>
      <c r="D84" s="176">
        <f>+D62+D66+D71+D74+D78+D83</f>
        <v>100000000</v>
      </c>
      <c r="E84" s="189">
        <f>+E62+E66+E71+E74+E78+E83</f>
        <v>100000000</v>
      </c>
    </row>
    <row r="85" spans="1:5" s="180" customFormat="1" ht="12" customHeight="1" thickBot="1">
      <c r="A85" s="194" t="s">
        <v>315</v>
      </c>
      <c r="B85" s="119" t="s">
        <v>316</v>
      </c>
      <c r="C85" s="176">
        <f>+C61+C84</f>
        <v>1860000</v>
      </c>
      <c r="D85" s="176">
        <f>+D61+D84</f>
        <v>101860000</v>
      </c>
      <c r="E85" s="189">
        <f>+E61+E84</f>
        <v>100834875</v>
      </c>
    </row>
    <row r="86" spans="1:5" s="180" customFormat="1" ht="12" customHeight="1">
      <c r="A86" s="114"/>
      <c r="B86" s="114"/>
      <c r="C86" s="115"/>
      <c r="D86" s="115"/>
      <c r="E86" s="115"/>
    </row>
    <row r="87" spans="1:5" ht="16.5" customHeight="1">
      <c r="A87" s="425" t="s">
        <v>34</v>
      </c>
      <c r="B87" s="425"/>
      <c r="C87" s="425"/>
      <c r="D87" s="425"/>
      <c r="E87" s="425"/>
    </row>
    <row r="88" spans="1:5" s="186" customFormat="1" ht="16.5" customHeight="1" thickBot="1">
      <c r="A88" s="28" t="s">
        <v>90</v>
      </c>
      <c r="B88" s="28"/>
      <c r="C88" s="147"/>
      <c r="D88" s="147"/>
      <c r="E88" s="147" t="str">
        <f>E2</f>
        <v>Forintban!</v>
      </c>
    </row>
    <row r="89" spans="1:5" s="186" customFormat="1" ht="16.5" customHeight="1">
      <c r="A89" s="426" t="s">
        <v>53</v>
      </c>
      <c r="B89" s="428" t="s">
        <v>147</v>
      </c>
      <c r="C89" s="430" t="str">
        <f>+C3</f>
        <v>2016.évi</v>
      </c>
      <c r="D89" s="430"/>
      <c r="E89" s="431"/>
    </row>
    <row r="90" spans="1:5" ht="37.5" customHeight="1" thickBot="1">
      <c r="A90" s="427"/>
      <c r="B90" s="429"/>
      <c r="C90" s="29" t="s">
        <v>148</v>
      </c>
      <c r="D90" s="29" t="s">
        <v>149</v>
      </c>
      <c r="E90" s="30" t="s">
        <v>150</v>
      </c>
    </row>
    <row r="91" spans="1:5" s="179" customFormat="1" ht="12" customHeight="1" thickBot="1">
      <c r="A91" s="143" t="s">
        <v>317</v>
      </c>
      <c r="B91" s="144" t="s">
        <v>318</v>
      </c>
      <c r="C91" s="144" t="s">
        <v>319</v>
      </c>
      <c r="D91" s="144" t="s">
        <v>320</v>
      </c>
      <c r="E91" s="145" t="s">
        <v>321</v>
      </c>
    </row>
    <row r="92" spans="1:5" ht="12" customHeight="1" thickBot="1">
      <c r="A92" s="140" t="s">
        <v>5</v>
      </c>
      <c r="B92" s="142" t="s">
        <v>323</v>
      </c>
      <c r="C92" s="169">
        <f>SUM(C93:C97)</f>
        <v>1860000</v>
      </c>
      <c r="D92" s="169">
        <f>SUM(D93:D97)</f>
        <v>1860000</v>
      </c>
      <c r="E92" s="124">
        <f>SUM(E93:E97)</f>
        <v>834875</v>
      </c>
    </row>
    <row r="93" spans="1:5" ht="12" customHeight="1">
      <c r="A93" s="135" t="s">
        <v>65</v>
      </c>
      <c r="B93" s="128" t="s">
        <v>35</v>
      </c>
      <c r="C93" s="36"/>
      <c r="D93" s="36"/>
      <c r="E93" s="123"/>
    </row>
    <row r="94" spans="1:5" ht="12" customHeight="1">
      <c r="A94" s="132" t="s">
        <v>66</v>
      </c>
      <c r="B94" s="126" t="s">
        <v>110</v>
      </c>
      <c r="C94" s="171"/>
      <c r="D94" s="171"/>
      <c r="E94" s="154"/>
    </row>
    <row r="95" spans="1:5" ht="12" customHeight="1">
      <c r="A95" s="132" t="s">
        <v>67</v>
      </c>
      <c r="B95" s="126" t="s">
        <v>85</v>
      </c>
      <c r="C95" s="173"/>
      <c r="D95" s="173"/>
      <c r="E95" s="156"/>
    </row>
    <row r="96" spans="1:5" ht="12" customHeight="1">
      <c r="A96" s="132" t="s">
        <v>68</v>
      </c>
      <c r="B96" s="129" t="s">
        <v>111</v>
      </c>
      <c r="C96" s="173"/>
      <c r="D96" s="173"/>
      <c r="E96" s="156"/>
    </row>
    <row r="97" spans="1:5" ht="12" customHeight="1">
      <c r="A97" s="132" t="s">
        <v>76</v>
      </c>
      <c r="B97" s="137" t="s">
        <v>112</v>
      </c>
      <c r="C97" s="173">
        <v>1860000</v>
      </c>
      <c r="D97" s="173">
        <v>1860000</v>
      </c>
      <c r="E97" s="156">
        <v>834875</v>
      </c>
    </row>
    <row r="98" spans="1:5" ht="12" customHeight="1">
      <c r="A98" s="132" t="s">
        <v>69</v>
      </c>
      <c r="B98" s="126" t="s">
        <v>324</v>
      </c>
      <c r="C98" s="173"/>
      <c r="D98" s="173"/>
      <c r="E98" s="156"/>
    </row>
    <row r="99" spans="1:5" ht="12" customHeight="1">
      <c r="A99" s="132" t="s">
        <v>70</v>
      </c>
      <c r="B99" s="149" t="s">
        <v>325</v>
      </c>
      <c r="C99" s="173"/>
      <c r="D99" s="173"/>
      <c r="E99" s="156"/>
    </row>
    <row r="100" spans="1:5" ht="12" customHeight="1">
      <c r="A100" s="132" t="s">
        <v>77</v>
      </c>
      <c r="B100" s="150" t="s">
        <v>326</v>
      </c>
      <c r="C100" s="173"/>
      <c r="D100" s="173"/>
      <c r="E100" s="156"/>
    </row>
    <row r="101" spans="1:5" ht="12" customHeight="1">
      <c r="A101" s="132" t="s">
        <v>78</v>
      </c>
      <c r="B101" s="150" t="s">
        <v>327</v>
      </c>
      <c r="C101" s="173"/>
      <c r="D101" s="173"/>
      <c r="E101" s="156"/>
    </row>
    <row r="102" spans="1:5" ht="12" customHeight="1">
      <c r="A102" s="132" t="s">
        <v>79</v>
      </c>
      <c r="B102" s="149" t="s">
        <v>328</v>
      </c>
      <c r="C102" s="173"/>
      <c r="D102" s="173"/>
      <c r="E102" s="156"/>
    </row>
    <row r="103" spans="1:5" ht="12" customHeight="1">
      <c r="A103" s="132" t="s">
        <v>80</v>
      </c>
      <c r="B103" s="149" t="s">
        <v>329</v>
      </c>
      <c r="C103" s="173"/>
      <c r="D103" s="173"/>
      <c r="E103" s="156"/>
    </row>
    <row r="104" spans="1:5" ht="12" customHeight="1">
      <c r="A104" s="132" t="s">
        <v>82</v>
      </c>
      <c r="B104" s="150" t="s">
        <v>330</v>
      </c>
      <c r="C104" s="173"/>
      <c r="D104" s="173"/>
      <c r="E104" s="156"/>
    </row>
    <row r="105" spans="1:5" ht="12" customHeight="1">
      <c r="A105" s="131" t="s">
        <v>113</v>
      </c>
      <c r="B105" s="151" t="s">
        <v>331</v>
      </c>
      <c r="C105" s="173"/>
      <c r="D105" s="173"/>
      <c r="E105" s="156"/>
    </row>
    <row r="106" spans="1:5" ht="12" customHeight="1">
      <c r="A106" s="132" t="s">
        <v>332</v>
      </c>
      <c r="B106" s="151" t="s">
        <v>333</v>
      </c>
      <c r="C106" s="173"/>
      <c r="D106" s="173"/>
      <c r="E106" s="156"/>
    </row>
    <row r="107" spans="1:5" ht="12" customHeight="1" thickBot="1">
      <c r="A107" s="136" t="s">
        <v>334</v>
      </c>
      <c r="B107" s="152" t="s">
        <v>335</v>
      </c>
      <c r="C107" s="37"/>
      <c r="D107" s="37">
        <v>1860000</v>
      </c>
      <c r="E107" s="117">
        <v>834875</v>
      </c>
    </row>
    <row r="108" spans="1:5" ht="12" customHeight="1" thickBot="1">
      <c r="A108" s="138" t="s">
        <v>6</v>
      </c>
      <c r="B108" s="141" t="s">
        <v>336</v>
      </c>
      <c r="C108" s="170">
        <f>+C109+C111+C113</f>
        <v>0</v>
      </c>
      <c r="D108" s="170">
        <f>+D109+D111+D113</f>
        <v>0</v>
      </c>
      <c r="E108" s="153">
        <f>+E109+E111+E113</f>
        <v>0</v>
      </c>
    </row>
    <row r="109" spans="1:5" ht="12" customHeight="1">
      <c r="A109" s="133" t="s">
        <v>71</v>
      </c>
      <c r="B109" s="126" t="s">
        <v>128</v>
      </c>
      <c r="C109" s="172"/>
      <c r="D109" s="172"/>
      <c r="E109" s="155"/>
    </row>
    <row r="110" spans="1:5" ht="12" customHeight="1">
      <c r="A110" s="133" t="s">
        <v>72</v>
      </c>
      <c r="B110" s="130" t="s">
        <v>337</v>
      </c>
      <c r="C110" s="172"/>
      <c r="D110" s="172"/>
      <c r="E110" s="155"/>
    </row>
    <row r="111" spans="1:5" ht="15.75">
      <c r="A111" s="133" t="s">
        <v>73</v>
      </c>
      <c r="B111" s="130" t="s">
        <v>114</v>
      </c>
      <c r="C111" s="171"/>
      <c r="D111" s="171"/>
      <c r="E111" s="154"/>
    </row>
    <row r="112" spans="1:5" ht="12" customHeight="1">
      <c r="A112" s="133" t="s">
        <v>74</v>
      </c>
      <c r="B112" s="130" t="s">
        <v>338</v>
      </c>
      <c r="C112" s="171"/>
      <c r="D112" s="171"/>
      <c r="E112" s="154"/>
    </row>
    <row r="113" spans="1:5" ht="12" customHeight="1">
      <c r="A113" s="133" t="s">
        <v>75</v>
      </c>
      <c r="B113" s="162" t="s">
        <v>130</v>
      </c>
      <c r="C113" s="171"/>
      <c r="D113" s="171"/>
      <c r="E113" s="154"/>
    </row>
    <row r="114" spans="1:5" ht="21.75" customHeight="1">
      <c r="A114" s="133" t="s">
        <v>81</v>
      </c>
      <c r="B114" s="161" t="s">
        <v>339</v>
      </c>
      <c r="C114" s="171"/>
      <c r="D114" s="171"/>
      <c r="E114" s="154"/>
    </row>
    <row r="115" spans="1:5" ht="24" customHeight="1">
      <c r="A115" s="133" t="s">
        <v>83</v>
      </c>
      <c r="B115" s="177" t="s">
        <v>340</v>
      </c>
      <c r="C115" s="171"/>
      <c r="D115" s="171"/>
      <c r="E115" s="154"/>
    </row>
    <row r="116" spans="1:5" ht="12" customHeight="1">
      <c r="A116" s="133" t="s">
        <v>115</v>
      </c>
      <c r="B116" s="150" t="s">
        <v>327</v>
      </c>
      <c r="C116" s="171"/>
      <c r="D116" s="171"/>
      <c r="E116" s="154"/>
    </row>
    <row r="117" spans="1:5" ht="12" customHeight="1">
      <c r="A117" s="133" t="s">
        <v>116</v>
      </c>
      <c r="B117" s="150" t="s">
        <v>341</v>
      </c>
      <c r="C117" s="171"/>
      <c r="D117" s="171"/>
      <c r="E117" s="154"/>
    </row>
    <row r="118" spans="1:5" ht="12" customHeight="1">
      <c r="A118" s="133" t="s">
        <v>117</v>
      </c>
      <c r="B118" s="150" t="s">
        <v>342</v>
      </c>
      <c r="C118" s="171"/>
      <c r="D118" s="171"/>
      <c r="E118" s="154"/>
    </row>
    <row r="119" spans="1:5" s="197" customFormat="1" ht="12" customHeight="1">
      <c r="A119" s="133" t="s">
        <v>343</v>
      </c>
      <c r="B119" s="150" t="s">
        <v>330</v>
      </c>
      <c r="C119" s="171"/>
      <c r="D119" s="171"/>
      <c r="E119" s="154"/>
    </row>
    <row r="120" spans="1:5" ht="12" customHeight="1">
      <c r="A120" s="133" t="s">
        <v>344</v>
      </c>
      <c r="B120" s="150" t="s">
        <v>345</v>
      </c>
      <c r="C120" s="171"/>
      <c r="D120" s="171"/>
      <c r="E120" s="154"/>
    </row>
    <row r="121" spans="1:5" ht="12" customHeight="1" thickBot="1">
      <c r="A121" s="131" t="s">
        <v>346</v>
      </c>
      <c r="B121" s="150" t="s">
        <v>347</v>
      </c>
      <c r="C121" s="173"/>
      <c r="D121" s="173"/>
      <c r="E121" s="156"/>
    </row>
    <row r="122" spans="1:5" ht="12" customHeight="1" thickBot="1">
      <c r="A122" s="138" t="s">
        <v>7</v>
      </c>
      <c r="B122" s="146" t="s">
        <v>348</v>
      </c>
      <c r="C122" s="170">
        <f>+C123+C124</f>
        <v>0</v>
      </c>
      <c r="D122" s="170">
        <f>+D123+D124</f>
        <v>0</v>
      </c>
      <c r="E122" s="153">
        <f>+E123+E124</f>
        <v>0</v>
      </c>
    </row>
    <row r="123" spans="1:5" ht="12" customHeight="1">
      <c r="A123" s="133" t="s">
        <v>54</v>
      </c>
      <c r="B123" s="127" t="s">
        <v>42</v>
      </c>
      <c r="C123" s="172"/>
      <c r="D123" s="172"/>
      <c r="E123" s="155"/>
    </row>
    <row r="124" spans="1:5" ht="12" customHeight="1" thickBot="1">
      <c r="A124" s="134" t="s">
        <v>55</v>
      </c>
      <c r="B124" s="130" t="s">
        <v>43</v>
      </c>
      <c r="C124" s="173"/>
      <c r="D124" s="173"/>
      <c r="E124" s="156"/>
    </row>
    <row r="125" spans="1:5" ht="12" customHeight="1" thickBot="1">
      <c r="A125" s="138" t="s">
        <v>8</v>
      </c>
      <c r="B125" s="146" t="s">
        <v>349</v>
      </c>
      <c r="C125" s="170">
        <f>+C92+C108+C122</f>
        <v>1860000</v>
      </c>
      <c r="D125" s="170">
        <f>+D92+D108+D122</f>
        <v>1860000</v>
      </c>
      <c r="E125" s="153">
        <f>+E92+E108+E122</f>
        <v>834875</v>
      </c>
    </row>
    <row r="126" spans="1:5" ht="12" customHeight="1" thickBot="1">
      <c r="A126" s="138" t="s">
        <v>9</v>
      </c>
      <c r="B126" s="146" t="s">
        <v>350</v>
      </c>
      <c r="C126" s="170">
        <f>+C127+C128+C129</f>
        <v>0</v>
      </c>
      <c r="D126" s="170">
        <f>+D127+D128+D129</f>
        <v>100000000</v>
      </c>
      <c r="E126" s="153">
        <f>+E127+E128+E129</f>
        <v>100000000</v>
      </c>
    </row>
    <row r="127" spans="1:5" ht="12" customHeight="1">
      <c r="A127" s="133" t="s">
        <v>58</v>
      </c>
      <c r="B127" s="127" t="s">
        <v>351</v>
      </c>
      <c r="C127" s="171"/>
      <c r="D127" s="171"/>
      <c r="E127" s="154"/>
    </row>
    <row r="128" spans="1:5" ht="12" customHeight="1">
      <c r="A128" s="133" t="s">
        <v>59</v>
      </c>
      <c r="B128" s="127" t="s">
        <v>352</v>
      </c>
      <c r="C128" s="171"/>
      <c r="D128" s="171">
        <v>100000000</v>
      </c>
      <c r="E128" s="154">
        <v>100000000</v>
      </c>
    </row>
    <row r="129" spans="1:5" ht="12" customHeight="1" thickBot="1">
      <c r="A129" s="131" t="s">
        <v>60</v>
      </c>
      <c r="B129" s="125" t="s">
        <v>353</v>
      </c>
      <c r="C129" s="171"/>
      <c r="D129" s="171"/>
      <c r="E129" s="154"/>
    </row>
    <row r="130" spans="1:5" ht="12" customHeight="1" thickBot="1">
      <c r="A130" s="138" t="s">
        <v>10</v>
      </c>
      <c r="B130" s="146" t="s">
        <v>354</v>
      </c>
      <c r="C130" s="170">
        <f>+C131+C132+C134+C133</f>
        <v>0</v>
      </c>
      <c r="D130" s="170">
        <f>+D131+D132+D134+D133</f>
        <v>0</v>
      </c>
      <c r="E130" s="153">
        <f>+E131+E132+E134+E133</f>
        <v>0</v>
      </c>
    </row>
    <row r="131" spans="1:5" ht="12" customHeight="1">
      <c r="A131" s="133" t="s">
        <v>61</v>
      </c>
      <c r="B131" s="127" t="s">
        <v>355</v>
      </c>
      <c r="C131" s="171"/>
      <c r="D131" s="171"/>
      <c r="E131" s="154"/>
    </row>
    <row r="132" spans="1:5" ht="12" customHeight="1">
      <c r="A132" s="133" t="s">
        <v>62</v>
      </c>
      <c r="B132" s="127" t="s">
        <v>356</v>
      </c>
      <c r="C132" s="171"/>
      <c r="D132" s="171"/>
      <c r="E132" s="154"/>
    </row>
    <row r="133" spans="1:5" ht="12" customHeight="1">
      <c r="A133" s="133" t="s">
        <v>251</v>
      </c>
      <c r="B133" s="127" t="s">
        <v>357</v>
      </c>
      <c r="C133" s="171"/>
      <c r="D133" s="171"/>
      <c r="E133" s="154"/>
    </row>
    <row r="134" spans="1:5" ht="12" customHeight="1" thickBot="1">
      <c r="A134" s="131" t="s">
        <v>253</v>
      </c>
      <c r="B134" s="125" t="s">
        <v>358</v>
      </c>
      <c r="C134" s="171"/>
      <c r="D134" s="171"/>
      <c r="E134" s="154"/>
    </row>
    <row r="135" spans="1:5" ht="12" customHeight="1" thickBot="1">
      <c r="A135" s="138" t="s">
        <v>11</v>
      </c>
      <c r="B135" s="146" t="s">
        <v>359</v>
      </c>
      <c r="C135" s="176">
        <f>+C136+C137+C138+C139</f>
        <v>0</v>
      </c>
      <c r="D135" s="176">
        <f>+D136+D137+D138+D139</f>
        <v>0</v>
      </c>
      <c r="E135" s="189">
        <f>+E136+E137+E138+E139</f>
        <v>0</v>
      </c>
    </row>
    <row r="136" spans="1:5" ht="12" customHeight="1">
      <c r="A136" s="133" t="s">
        <v>63</v>
      </c>
      <c r="B136" s="127" t="s">
        <v>360</v>
      </c>
      <c r="C136" s="171"/>
      <c r="D136" s="171"/>
      <c r="E136" s="154"/>
    </row>
    <row r="137" spans="1:5" ht="12" customHeight="1">
      <c r="A137" s="133" t="s">
        <v>64</v>
      </c>
      <c r="B137" s="127" t="s">
        <v>361</v>
      </c>
      <c r="C137" s="171"/>
      <c r="D137" s="171"/>
      <c r="E137" s="154"/>
    </row>
    <row r="138" spans="1:5" ht="12" customHeight="1">
      <c r="A138" s="133" t="s">
        <v>260</v>
      </c>
      <c r="B138" s="127" t="s">
        <v>362</v>
      </c>
      <c r="C138" s="171"/>
      <c r="D138" s="171"/>
      <c r="E138" s="154"/>
    </row>
    <row r="139" spans="1:5" ht="12" customHeight="1" thickBot="1">
      <c r="A139" s="131" t="s">
        <v>262</v>
      </c>
      <c r="B139" s="125" t="s">
        <v>363</v>
      </c>
      <c r="C139" s="171"/>
      <c r="D139" s="171"/>
      <c r="E139" s="154"/>
    </row>
    <row r="140" spans="1:9" ht="15" customHeight="1" thickBot="1">
      <c r="A140" s="138" t="s">
        <v>12</v>
      </c>
      <c r="B140" s="146" t="s">
        <v>364</v>
      </c>
      <c r="C140" s="38">
        <f>+C141+C142+C143+C144</f>
        <v>0</v>
      </c>
      <c r="D140" s="38">
        <f>+D141+D142+D143+D144</f>
        <v>0</v>
      </c>
      <c r="E140" s="122">
        <f>+E141+E142+E143+E144</f>
        <v>0</v>
      </c>
      <c r="F140" s="187"/>
      <c r="G140" s="188"/>
      <c r="H140" s="188"/>
      <c r="I140" s="188"/>
    </row>
    <row r="141" spans="1:5" s="180" customFormat="1" ht="12.75" customHeight="1">
      <c r="A141" s="133" t="s">
        <v>108</v>
      </c>
      <c r="B141" s="127" t="s">
        <v>365</v>
      </c>
      <c r="C141" s="171"/>
      <c r="D141" s="171"/>
      <c r="E141" s="154"/>
    </row>
    <row r="142" spans="1:5" ht="12.75" customHeight="1">
      <c r="A142" s="133" t="s">
        <v>109</v>
      </c>
      <c r="B142" s="127" t="s">
        <v>366</v>
      </c>
      <c r="C142" s="171"/>
      <c r="D142" s="171"/>
      <c r="E142" s="154"/>
    </row>
    <row r="143" spans="1:5" ht="12.75" customHeight="1">
      <c r="A143" s="133" t="s">
        <v>129</v>
      </c>
      <c r="B143" s="127" t="s">
        <v>367</v>
      </c>
      <c r="C143" s="171"/>
      <c r="D143" s="171"/>
      <c r="E143" s="154"/>
    </row>
    <row r="144" spans="1:5" ht="12.75" customHeight="1" thickBot="1">
      <c r="A144" s="133" t="s">
        <v>268</v>
      </c>
      <c r="B144" s="127" t="s">
        <v>368</v>
      </c>
      <c r="C144" s="171"/>
      <c r="D144" s="171"/>
      <c r="E144" s="154"/>
    </row>
    <row r="145" spans="1:5" ht="16.5" thickBot="1">
      <c r="A145" s="138" t="s">
        <v>13</v>
      </c>
      <c r="B145" s="146" t="s">
        <v>369</v>
      </c>
      <c r="C145" s="120">
        <f>+C126+C130+C135+C140</f>
        <v>0</v>
      </c>
      <c r="D145" s="120">
        <f>+D126+D130+D135+D140</f>
        <v>100000000</v>
      </c>
      <c r="E145" s="121">
        <f>+E126+E130+E135+E140</f>
        <v>100000000</v>
      </c>
    </row>
    <row r="146" spans="1:5" ht="16.5" thickBot="1">
      <c r="A146" s="163" t="s">
        <v>14</v>
      </c>
      <c r="B146" s="166" t="s">
        <v>370</v>
      </c>
      <c r="C146" s="120">
        <f>+C125+C145</f>
        <v>1860000</v>
      </c>
      <c r="D146" s="120">
        <f>+D125+D145</f>
        <v>101860000</v>
      </c>
      <c r="E146" s="121">
        <f>+E125+E145</f>
        <v>100834875</v>
      </c>
    </row>
    <row r="148" spans="1:5" ht="18.75" customHeight="1">
      <c r="A148" s="424" t="s">
        <v>371</v>
      </c>
      <c r="B148" s="424"/>
      <c r="C148" s="424"/>
      <c r="D148" s="424"/>
      <c r="E148" s="424"/>
    </row>
    <row r="149" spans="1:5" ht="13.5" customHeight="1" thickBot="1">
      <c r="A149" s="148" t="s">
        <v>91</v>
      </c>
      <c r="B149" s="148"/>
      <c r="C149" s="178"/>
      <c r="E149" s="165" t="str">
        <f>E88</f>
        <v>Forintban!</v>
      </c>
    </row>
    <row r="150" spans="1:5" ht="21.75" thickBot="1">
      <c r="A150" s="138">
        <v>1</v>
      </c>
      <c r="B150" s="141" t="s">
        <v>372</v>
      </c>
      <c r="C150" s="164">
        <f>+C61-C125</f>
        <v>0</v>
      </c>
      <c r="D150" s="164">
        <f>+D61-D125</f>
        <v>0</v>
      </c>
      <c r="E150" s="164">
        <f>+E61-E125</f>
        <v>0</v>
      </c>
    </row>
    <row r="151" spans="1:5" ht="21.75" thickBot="1">
      <c r="A151" s="138" t="s">
        <v>6</v>
      </c>
      <c r="B151" s="141" t="s">
        <v>373</v>
      </c>
      <c r="C151" s="164">
        <f>+C84-C145</f>
        <v>0</v>
      </c>
      <c r="D151" s="164">
        <f>+D84-D145</f>
        <v>0</v>
      </c>
      <c r="E151" s="16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67" customFormat="1" ht="12.75" customHeight="1">
      <c r="C161" s="168"/>
      <c r="D161" s="168"/>
      <c r="E161" s="168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CE,Félkövér"&amp;12Mezőzombor Község Önkormányzat
 2016. ÉVI ZÁRSZÁMADÁS
ÖNKÉNT VÁLLALT FELADATAINAK MÉRLEGE&amp;R&amp;"Times New Roman CE,Félkövér dőlt"&amp;11
 1.3. melléklet a 4/2017. (V.31.)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zoomScalePageLayoutView="0" workbookViewId="0" topLeftCell="C1">
      <selection activeCell="K4" sqref="K4"/>
    </sheetView>
  </sheetViews>
  <sheetFormatPr defaultColWidth="9.00390625" defaultRowHeight="12.75"/>
  <cols>
    <col min="1" max="1" width="6.875" style="8" customWidth="1"/>
    <col min="2" max="2" width="55.125" style="16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6384" width="9.375" style="8" customWidth="1"/>
  </cols>
  <sheetData>
    <row r="1" spans="2:10" ht="39.75" customHeight="1">
      <c r="B1" s="210" t="s">
        <v>94</v>
      </c>
      <c r="C1" s="211"/>
      <c r="D1" s="211"/>
      <c r="E1" s="211"/>
      <c r="F1" s="211"/>
      <c r="G1" s="211"/>
      <c r="H1" s="211"/>
      <c r="I1" s="211"/>
      <c r="J1" s="434" t="s">
        <v>591</v>
      </c>
    </row>
    <row r="2" spans="7:10" ht="14.25" thickBot="1">
      <c r="G2" s="21"/>
      <c r="H2" s="21"/>
      <c r="I2" s="21" t="s">
        <v>597</v>
      </c>
      <c r="J2" s="434"/>
    </row>
    <row r="3" spans="1:10" ht="18" customHeight="1" thickBot="1">
      <c r="A3" s="432" t="s">
        <v>53</v>
      </c>
      <c r="B3" s="234" t="s">
        <v>39</v>
      </c>
      <c r="C3" s="235"/>
      <c r="D3" s="235"/>
      <c r="E3" s="235"/>
      <c r="F3" s="234" t="s">
        <v>40</v>
      </c>
      <c r="G3" s="236"/>
      <c r="H3" s="236"/>
      <c r="I3" s="236"/>
      <c r="J3" s="434"/>
    </row>
    <row r="4" spans="1:10" s="212" customFormat="1" ht="35.25" customHeight="1" thickBot="1">
      <c r="A4" s="433"/>
      <c r="B4" s="17" t="s">
        <v>47</v>
      </c>
      <c r="C4" s="18" t="str">
        <f>+CONCATENATE(LEFT('1.1.sz.mell.'!C3,4),". évi eredeti előirányzat")</f>
        <v>2016. évi eredeti előirányzat</v>
      </c>
      <c r="D4" s="198" t="str">
        <f>+CONCATENATE(LEFT('1.1.sz.mell.'!C3,4),". évi módosított előirányzat")</f>
        <v>2016. évi módosított előirányzat</v>
      </c>
      <c r="E4" s="18" t="str">
        <f>+CONCATENATE(LEFT('1.1.sz.mell.'!C3,4),". évi teljesítés")</f>
        <v>2016. évi teljesítés</v>
      </c>
      <c r="F4" s="17" t="s">
        <v>47</v>
      </c>
      <c r="G4" s="18" t="str">
        <f>+C4</f>
        <v>2016. évi eredeti előirányzat</v>
      </c>
      <c r="H4" s="198" t="str">
        <f>+D4</f>
        <v>2016. évi módosított előirányzat</v>
      </c>
      <c r="I4" s="227" t="str">
        <f>+E4</f>
        <v>2016. évi teljesítés</v>
      </c>
      <c r="J4" s="434"/>
    </row>
    <row r="5" spans="1:10" s="213" customFormat="1" ht="12" customHeight="1" thickBot="1">
      <c r="A5" s="237" t="s">
        <v>317</v>
      </c>
      <c r="B5" s="238" t="s">
        <v>318</v>
      </c>
      <c r="C5" s="239" t="s">
        <v>319</v>
      </c>
      <c r="D5" s="239" t="s">
        <v>320</v>
      </c>
      <c r="E5" s="239" t="s">
        <v>321</v>
      </c>
      <c r="F5" s="238" t="s">
        <v>398</v>
      </c>
      <c r="G5" s="239" t="s">
        <v>399</v>
      </c>
      <c r="H5" s="239" t="s">
        <v>400</v>
      </c>
      <c r="I5" s="240" t="s">
        <v>401</v>
      </c>
      <c r="J5" s="434"/>
    </row>
    <row r="6" spans="1:10" ht="15" customHeight="1">
      <c r="A6" s="214" t="s">
        <v>5</v>
      </c>
      <c r="B6" s="215" t="s">
        <v>374</v>
      </c>
      <c r="C6" s="201">
        <v>196961000</v>
      </c>
      <c r="D6" s="201">
        <v>212820907</v>
      </c>
      <c r="E6" s="201">
        <v>216212407</v>
      </c>
      <c r="F6" s="215" t="s">
        <v>48</v>
      </c>
      <c r="G6" s="201">
        <v>118757000</v>
      </c>
      <c r="H6" s="201">
        <v>336116465</v>
      </c>
      <c r="I6" s="207">
        <v>329253696</v>
      </c>
      <c r="J6" s="434"/>
    </row>
    <row r="7" spans="1:10" ht="15" customHeight="1">
      <c r="A7" s="216" t="s">
        <v>6</v>
      </c>
      <c r="B7" s="217" t="s">
        <v>375</v>
      </c>
      <c r="C7" s="202">
        <v>20492000</v>
      </c>
      <c r="D7" s="202">
        <v>299543591</v>
      </c>
      <c r="E7" s="202">
        <v>302427178</v>
      </c>
      <c r="F7" s="217" t="s">
        <v>110</v>
      </c>
      <c r="G7" s="202">
        <v>31778000</v>
      </c>
      <c r="H7" s="202">
        <v>81695328</v>
      </c>
      <c r="I7" s="208">
        <v>81081961</v>
      </c>
      <c r="J7" s="434"/>
    </row>
    <row r="8" spans="1:10" ht="15" customHeight="1">
      <c r="A8" s="216" t="s">
        <v>7</v>
      </c>
      <c r="B8" s="217" t="s">
        <v>376</v>
      </c>
      <c r="C8" s="202"/>
      <c r="D8" s="202"/>
      <c r="E8" s="202"/>
      <c r="F8" s="217" t="s">
        <v>133</v>
      </c>
      <c r="G8" s="202">
        <v>84434000</v>
      </c>
      <c r="H8" s="202">
        <v>153146222</v>
      </c>
      <c r="I8" s="208">
        <v>144646630</v>
      </c>
      <c r="J8" s="434"/>
    </row>
    <row r="9" spans="1:10" ht="15" customHeight="1">
      <c r="A9" s="216" t="s">
        <v>8</v>
      </c>
      <c r="B9" s="217" t="s">
        <v>101</v>
      </c>
      <c r="C9" s="202">
        <v>39000000</v>
      </c>
      <c r="D9" s="202">
        <v>35000000</v>
      </c>
      <c r="E9" s="202">
        <v>38385996</v>
      </c>
      <c r="F9" s="217" t="s">
        <v>111</v>
      </c>
      <c r="G9" s="202">
        <v>30782000</v>
      </c>
      <c r="H9" s="202">
        <v>40217296</v>
      </c>
      <c r="I9" s="208">
        <v>35423149</v>
      </c>
      <c r="J9" s="434"/>
    </row>
    <row r="10" spans="1:10" ht="15" customHeight="1">
      <c r="A10" s="216" t="s">
        <v>9</v>
      </c>
      <c r="B10" s="218" t="s">
        <v>377</v>
      </c>
      <c r="C10" s="202"/>
      <c r="D10" s="202">
        <v>2565000</v>
      </c>
      <c r="E10" s="202">
        <v>4923690</v>
      </c>
      <c r="F10" s="217" t="s">
        <v>112</v>
      </c>
      <c r="G10" s="202">
        <v>1860000</v>
      </c>
      <c r="H10" s="202">
        <v>12183617</v>
      </c>
      <c r="I10" s="208">
        <v>11774817</v>
      </c>
      <c r="J10" s="434"/>
    </row>
    <row r="11" spans="1:10" ht="15" customHeight="1">
      <c r="A11" s="216" t="s">
        <v>10</v>
      </c>
      <c r="B11" s="217" t="s">
        <v>526</v>
      </c>
      <c r="C11" s="203"/>
      <c r="D11" s="203"/>
      <c r="E11" s="203"/>
      <c r="F11" s="217" t="s">
        <v>36</v>
      </c>
      <c r="G11" s="202"/>
      <c r="H11" s="202"/>
      <c r="I11" s="208"/>
      <c r="J11" s="434"/>
    </row>
    <row r="12" spans="1:10" ht="15" customHeight="1">
      <c r="A12" s="216" t="s">
        <v>11</v>
      </c>
      <c r="B12" s="217" t="s">
        <v>247</v>
      </c>
      <c r="C12" s="202">
        <v>9518000</v>
      </c>
      <c r="D12" s="202">
        <v>9518000</v>
      </c>
      <c r="E12" s="202">
        <v>9590382</v>
      </c>
      <c r="F12" s="6"/>
      <c r="G12" s="202"/>
      <c r="H12" s="202"/>
      <c r="I12" s="208"/>
      <c r="J12" s="434"/>
    </row>
    <row r="13" spans="1:10" ht="15" customHeight="1">
      <c r="A13" s="216" t="s">
        <v>12</v>
      </c>
      <c r="B13" s="6"/>
      <c r="C13" s="202"/>
      <c r="D13" s="202"/>
      <c r="E13" s="202"/>
      <c r="F13" s="6"/>
      <c r="G13" s="202"/>
      <c r="H13" s="202"/>
      <c r="I13" s="208"/>
      <c r="J13" s="434"/>
    </row>
    <row r="14" spans="1:10" ht="15" customHeight="1">
      <c r="A14" s="216" t="s">
        <v>13</v>
      </c>
      <c r="B14" s="226"/>
      <c r="C14" s="203"/>
      <c r="D14" s="203"/>
      <c r="E14" s="203"/>
      <c r="F14" s="6"/>
      <c r="G14" s="202"/>
      <c r="H14" s="202"/>
      <c r="I14" s="208"/>
      <c r="J14" s="434"/>
    </row>
    <row r="15" spans="1:10" ht="15" customHeight="1">
      <c r="A15" s="216" t="s">
        <v>14</v>
      </c>
      <c r="B15" s="6"/>
      <c r="C15" s="202"/>
      <c r="D15" s="202"/>
      <c r="E15" s="202"/>
      <c r="F15" s="6"/>
      <c r="G15" s="202"/>
      <c r="H15" s="202"/>
      <c r="I15" s="208"/>
      <c r="J15" s="434"/>
    </row>
    <row r="16" spans="1:10" ht="15" customHeight="1">
      <c r="A16" s="216" t="s">
        <v>15</v>
      </c>
      <c r="B16" s="6"/>
      <c r="C16" s="202"/>
      <c r="D16" s="202"/>
      <c r="E16" s="202"/>
      <c r="F16" s="6"/>
      <c r="G16" s="202"/>
      <c r="H16" s="202"/>
      <c r="I16" s="208"/>
      <c r="J16" s="434"/>
    </row>
    <row r="17" spans="1:10" ht="15" customHeight="1" thickBot="1">
      <c r="A17" s="216" t="s">
        <v>16</v>
      </c>
      <c r="B17" s="10"/>
      <c r="C17" s="204"/>
      <c r="D17" s="204"/>
      <c r="E17" s="204"/>
      <c r="F17" s="6"/>
      <c r="G17" s="204"/>
      <c r="H17" s="204"/>
      <c r="I17" s="209"/>
      <c r="J17" s="434"/>
    </row>
    <row r="18" spans="1:10" ht="17.25" customHeight="1" thickBot="1">
      <c r="A18" s="219" t="s">
        <v>17</v>
      </c>
      <c r="B18" s="200" t="s">
        <v>378</v>
      </c>
      <c r="C18" s="205">
        <f>+C6+C7+C9+C10+C12+C13+C14+C15+C16+C17</f>
        <v>265971000</v>
      </c>
      <c r="D18" s="205">
        <f>+D6+D7+D9+D10+D12+D13+D14+D15+D16+D17</f>
        <v>559447498</v>
      </c>
      <c r="E18" s="205">
        <f>+E6+E7+E9+E10+E12+E13+E14+E15+E16+E17</f>
        <v>571539653</v>
      </c>
      <c r="F18" s="200" t="s">
        <v>385</v>
      </c>
      <c r="G18" s="205">
        <f>SUM(G6:G17)</f>
        <v>267611000</v>
      </c>
      <c r="H18" s="205">
        <f>SUM(H6:H17)</f>
        <v>623358928</v>
      </c>
      <c r="I18" s="205">
        <f>SUM(I6:I17)</f>
        <v>602180253</v>
      </c>
      <c r="J18" s="434"/>
    </row>
    <row r="19" spans="1:10" ht="15" customHeight="1">
      <c r="A19" s="220" t="s">
        <v>18</v>
      </c>
      <c r="B19" s="221" t="s">
        <v>379</v>
      </c>
      <c r="C19" s="22">
        <f>+C20+C21+C22+C23</f>
        <v>0</v>
      </c>
      <c r="D19" s="22">
        <f>+D20+D21+D22+D23</f>
        <v>54815120</v>
      </c>
      <c r="E19" s="22">
        <f>+E20+E21+E22+E23</f>
        <v>61734800</v>
      </c>
      <c r="F19" s="222" t="s">
        <v>118</v>
      </c>
      <c r="G19" s="206"/>
      <c r="H19" s="206"/>
      <c r="I19" s="206"/>
      <c r="J19" s="434"/>
    </row>
    <row r="20" spans="1:10" ht="15" customHeight="1">
      <c r="A20" s="223" t="s">
        <v>19</v>
      </c>
      <c r="B20" s="222" t="s">
        <v>126</v>
      </c>
      <c r="C20" s="199"/>
      <c r="D20" s="199">
        <v>54815120</v>
      </c>
      <c r="E20" s="199">
        <v>54815120</v>
      </c>
      <c r="F20" s="222" t="s">
        <v>386</v>
      </c>
      <c r="G20" s="199"/>
      <c r="H20" s="199">
        <v>100000000</v>
      </c>
      <c r="I20" s="199">
        <v>100000000</v>
      </c>
      <c r="J20" s="434"/>
    </row>
    <row r="21" spans="1:10" ht="15" customHeight="1">
      <c r="A21" s="223" t="s">
        <v>20</v>
      </c>
      <c r="B21" s="222" t="s">
        <v>127</v>
      </c>
      <c r="C21" s="199"/>
      <c r="D21" s="199"/>
      <c r="E21" s="199"/>
      <c r="F21" s="222" t="s">
        <v>92</v>
      </c>
      <c r="G21" s="199"/>
      <c r="H21" s="199"/>
      <c r="I21" s="199"/>
      <c r="J21" s="434"/>
    </row>
    <row r="22" spans="1:10" ht="15" customHeight="1">
      <c r="A22" s="223" t="s">
        <v>21</v>
      </c>
      <c r="B22" s="222" t="s">
        <v>131</v>
      </c>
      <c r="C22" s="199"/>
      <c r="D22" s="199"/>
      <c r="E22" s="199"/>
      <c r="F22" s="222" t="s">
        <v>93</v>
      </c>
      <c r="G22" s="199"/>
      <c r="H22" s="199"/>
      <c r="I22" s="199"/>
      <c r="J22" s="434"/>
    </row>
    <row r="23" spans="1:10" ht="15" customHeight="1">
      <c r="A23" s="223" t="s">
        <v>22</v>
      </c>
      <c r="B23" s="222" t="s">
        <v>132</v>
      </c>
      <c r="C23" s="199"/>
      <c r="D23" s="199"/>
      <c r="E23" s="199">
        <v>6919680</v>
      </c>
      <c r="F23" s="221" t="s">
        <v>134</v>
      </c>
      <c r="G23" s="199"/>
      <c r="H23" s="199"/>
      <c r="I23" s="199"/>
      <c r="J23" s="434"/>
    </row>
    <row r="24" spans="1:10" ht="15" customHeight="1">
      <c r="A24" s="223" t="s">
        <v>23</v>
      </c>
      <c r="B24" s="222" t="s">
        <v>380</v>
      </c>
      <c r="C24" s="224">
        <f>+C25+C26</f>
        <v>0</v>
      </c>
      <c r="D24" s="224">
        <f>+D25+D26</f>
        <v>100000000</v>
      </c>
      <c r="E24" s="224">
        <f>+E25+E26</f>
        <v>100000000</v>
      </c>
      <c r="F24" s="222" t="s">
        <v>119</v>
      </c>
      <c r="G24" s="199"/>
      <c r="H24" s="199"/>
      <c r="I24" s="199"/>
      <c r="J24" s="434"/>
    </row>
    <row r="25" spans="1:10" ht="15" customHeight="1">
      <c r="A25" s="220" t="s">
        <v>24</v>
      </c>
      <c r="B25" s="221" t="s">
        <v>381</v>
      </c>
      <c r="C25" s="206"/>
      <c r="D25" s="206">
        <v>100000000</v>
      </c>
      <c r="E25" s="206">
        <v>100000000</v>
      </c>
      <c r="F25" s="215" t="s">
        <v>557</v>
      </c>
      <c r="G25" s="206"/>
      <c r="H25" s="206">
        <v>6778133</v>
      </c>
      <c r="I25" s="206">
        <v>6778133</v>
      </c>
      <c r="J25" s="434"/>
    </row>
    <row r="26" spans="1:10" ht="15" customHeight="1" thickBot="1">
      <c r="A26" s="223" t="s">
        <v>25</v>
      </c>
      <c r="B26" s="222" t="s">
        <v>382</v>
      </c>
      <c r="C26" s="199"/>
      <c r="D26" s="199"/>
      <c r="E26" s="199"/>
      <c r="F26" s="6"/>
      <c r="G26" s="199"/>
      <c r="H26" s="199"/>
      <c r="I26" s="199"/>
      <c r="J26" s="434"/>
    </row>
    <row r="27" spans="1:10" ht="17.25" customHeight="1" thickBot="1">
      <c r="A27" s="219" t="s">
        <v>26</v>
      </c>
      <c r="B27" s="200" t="s">
        <v>383</v>
      </c>
      <c r="C27" s="205">
        <f>+C19+C24</f>
        <v>0</v>
      </c>
      <c r="D27" s="205">
        <f>+D19+D24</f>
        <v>154815120</v>
      </c>
      <c r="E27" s="205">
        <f>+E19+E24</f>
        <v>161734800</v>
      </c>
      <c r="F27" s="200" t="s">
        <v>387</v>
      </c>
      <c r="G27" s="205">
        <f>SUM(G19:G26)</f>
        <v>0</v>
      </c>
      <c r="H27" s="205">
        <f>SUM(H19:H26)</f>
        <v>106778133</v>
      </c>
      <c r="I27" s="205">
        <f>SUM(I19:I26)</f>
        <v>106778133</v>
      </c>
      <c r="J27" s="434"/>
    </row>
    <row r="28" spans="1:10" ht="17.25" customHeight="1" thickBot="1">
      <c r="A28" s="219" t="s">
        <v>27</v>
      </c>
      <c r="B28" s="225" t="s">
        <v>384</v>
      </c>
      <c r="C28" s="401">
        <f>+C18+C27</f>
        <v>265971000</v>
      </c>
      <c r="D28" s="401">
        <f>+D18+D27</f>
        <v>714262618</v>
      </c>
      <c r="E28" s="402">
        <f>+E18+E27</f>
        <v>733274453</v>
      </c>
      <c r="F28" s="225" t="s">
        <v>388</v>
      </c>
      <c r="G28" s="401">
        <f>+G18+G27</f>
        <v>267611000</v>
      </c>
      <c r="H28" s="401">
        <f>+H18+H27</f>
        <v>730137061</v>
      </c>
      <c r="I28" s="401">
        <f>+I18+I27</f>
        <v>708958386</v>
      </c>
      <c r="J28" s="434"/>
    </row>
    <row r="29" spans="1:10" ht="17.25" customHeight="1" thickBot="1">
      <c r="A29" s="219" t="s">
        <v>28</v>
      </c>
      <c r="B29" s="225" t="s">
        <v>96</v>
      </c>
      <c r="C29" s="401">
        <f>IF(C18-G18&lt;0,G18-C18,"-")</f>
        <v>1640000</v>
      </c>
      <c r="D29" s="401">
        <f>IF(D18-H18&lt;0,H18-D18,"-")</f>
        <v>63911430</v>
      </c>
      <c r="E29" s="402">
        <f>IF(E18-I18&lt;0,I18-E18,"-")</f>
        <v>30640600</v>
      </c>
      <c r="F29" s="225" t="s">
        <v>97</v>
      </c>
      <c r="G29" s="401" t="str">
        <f>IF(C18-G18&gt;0,C18-G18,"-")</f>
        <v>-</v>
      </c>
      <c r="H29" s="401" t="str">
        <f>IF(D18-H18&gt;0,D18-H18,"-")</f>
        <v>-</v>
      </c>
      <c r="I29" s="401" t="str">
        <f>IF(E18-I18&gt;0,E18-I18,"-")</f>
        <v>-</v>
      </c>
      <c r="J29" s="434"/>
    </row>
    <row r="30" spans="1:10" ht="17.25" customHeight="1" thickBot="1">
      <c r="A30" s="219" t="s">
        <v>29</v>
      </c>
      <c r="B30" s="225" t="s">
        <v>555</v>
      </c>
      <c r="C30" s="401">
        <f>IF(C28-G28&lt;0,G28-C28,"-")</f>
        <v>1640000</v>
      </c>
      <c r="D30" s="401">
        <f>IF(D28-H28&lt;0,H28-D28,"-")</f>
        <v>15874443</v>
      </c>
      <c r="E30" s="402" t="str">
        <f>IF(E28-I28&lt;0,I28-E28,"-")</f>
        <v>-</v>
      </c>
      <c r="F30" s="225" t="s">
        <v>556</v>
      </c>
      <c r="G30" s="401" t="str">
        <f>IF(C28-G28&gt;0,C28-G28,"-")</f>
        <v>-</v>
      </c>
      <c r="H30" s="401" t="str">
        <f>IF(D28-H28&gt;0,D28-H28,"-")</f>
        <v>-</v>
      </c>
      <c r="I30" s="401">
        <f>IF(E28-I28&gt;0,E28-I28,"-")</f>
        <v>24316067</v>
      </c>
      <c r="J30" s="43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zoomScalePageLayoutView="0" workbookViewId="0" topLeftCell="C1">
      <selection activeCell="I2" sqref="I2"/>
    </sheetView>
  </sheetViews>
  <sheetFormatPr defaultColWidth="9.00390625" defaultRowHeight="12.75"/>
  <cols>
    <col min="1" max="1" width="6.875" style="8" customWidth="1"/>
    <col min="2" max="2" width="55.125" style="16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6384" width="9.375" style="8" customWidth="1"/>
  </cols>
  <sheetData>
    <row r="1" spans="2:10" ht="39.75" customHeight="1">
      <c r="B1" s="210" t="s">
        <v>95</v>
      </c>
      <c r="C1" s="211"/>
      <c r="D1" s="211"/>
      <c r="E1" s="211"/>
      <c r="F1" s="211"/>
      <c r="G1" s="211"/>
      <c r="H1" s="211"/>
      <c r="I1" s="211"/>
      <c r="J1" s="437" t="s">
        <v>592</v>
      </c>
    </row>
    <row r="2" spans="7:10" ht="14.25" thickBot="1">
      <c r="G2" s="21"/>
      <c r="H2" s="21"/>
      <c r="I2" s="21" t="str">
        <f>'2.1.sz.mell  '!I2</f>
        <v>forintban!</v>
      </c>
      <c r="J2" s="437"/>
    </row>
    <row r="3" spans="1:10" ht="24" customHeight="1" thickBot="1">
      <c r="A3" s="435" t="s">
        <v>53</v>
      </c>
      <c r="B3" s="234" t="s">
        <v>39</v>
      </c>
      <c r="C3" s="235"/>
      <c r="D3" s="235"/>
      <c r="E3" s="235"/>
      <c r="F3" s="234" t="s">
        <v>40</v>
      </c>
      <c r="G3" s="236"/>
      <c r="H3" s="236"/>
      <c r="I3" s="236"/>
      <c r="J3" s="437"/>
    </row>
    <row r="4" spans="1:10" s="212" customFormat="1" ht="35.25" customHeight="1" thickBot="1">
      <c r="A4" s="436"/>
      <c r="B4" s="17" t="s">
        <v>47</v>
      </c>
      <c r="C4" s="18" t="str">
        <f>+'2.1.sz.mell  '!C4</f>
        <v>2016. évi eredeti előirányzat</v>
      </c>
      <c r="D4" s="198" t="str">
        <f>+'2.1.sz.mell  '!D4</f>
        <v>2016. évi módosított előirányzat</v>
      </c>
      <c r="E4" s="18" t="str">
        <f>+'2.1.sz.mell  '!E4</f>
        <v>2016. évi teljesítés</v>
      </c>
      <c r="F4" s="17" t="s">
        <v>47</v>
      </c>
      <c r="G4" s="18" t="str">
        <f>+'2.1.sz.mell  '!C4</f>
        <v>2016. évi eredeti előirányzat</v>
      </c>
      <c r="H4" s="198" t="str">
        <f>+'2.1.sz.mell  '!D4</f>
        <v>2016. évi módosított előirányzat</v>
      </c>
      <c r="I4" s="227" t="str">
        <f>+'2.1.sz.mell  '!E4</f>
        <v>2016. évi teljesítés</v>
      </c>
      <c r="J4" s="437"/>
    </row>
    <row r="5" spans="1:10" s="212" customFormat="1" ht="13.5" thickBot="1">
      <c r="A5" s="237" t="s">
        <v>317</v>
      </c>
      <c r="B5" s="238" t="s">
        <v>318</v>
      </c>
      <c r="C5" s="239" t="s">
        <v>319</v>
      </c>
      <c r="D5" s="239" t="s">
        <v>320</v>
      </c>
      <c r="E5" s="239" t="s">
        <v>321</v>
      </c>
      <c r="F5" s="238" t="s">
        <v>398</v>
      </c>
      <c r="G5" s="239" t="s">
        <v>399</v>
      </c>
      <c r="H5" s="239" t="s">
        <v>400</v>
      </c>
      <c r="I5" s="240" t="s">
        <v>401</v>
      </c>
      <c r="J5" s="437"/>
    </row>
    <row r="6" spans="1:10" ht="12.75" customHeight="1">
      <c r="A6" s="214" t="s">
        <v>5</v>
      </c>
      <c r="B6" s="215" t="s">
        <v>389</v>
      </c>
      <c r="C6" s="201"/>
      <c r="D6" s="201">
        <v>20000000</v>
      </c>
      <c r="E6" s="201">
        <v>20000000</v>
      </c>
      <c r="F6" s="215" t="s">
        <v>128</v>
      </c>
      <c r="G6" s="201">
        <v>700000</v>
      </c>
      <c r="H6" s="201">
        <v>14517057</v>
      </c>
      <c r="I6" s="207">
        <v>14435460</v>
      </c>
      <c r="J6" s="437"/>
    </row>
    <row r="7" spans="1:10" ht="12.75">
      <c r="A7" s="216" t="s">
        <v>6</v>
      </c>
      <c r="B7" s="217" t="s">
        <v>390</v>
      </c>
      <c r="C7" s="202"/>
      <c r="D7" s="202"/>
      <c r="E7" s="202"/>
      <c r="F7" s="217" t="s">
        <v>402</v>
      </c>
      <c r="G7" s="202"/>
      <c r="H7" s="202"/>
      <c r="I7" s="208"/>
      <c r="J7" s="437"/>
    </row>
    <row r="8" spans="1:10" ht="12.75" customHeight="1">
      <c r="A8" s="216" t="s">
        <v>7</v>
      </c>
      <c r="B8" s="217" t="s">
        <v>391</v>
      </c>
      <c r="C8" s="202"/>
      <c r="D8" s="202"/>
      <c r="E8" s="202"/>
      <c r="F8" s="217" t="s">
        <v>114</v>
      </c>
      <c r="G8" s="202"/>
      <c r="H8" s="202"/>
      <c r="I8" s="208"/>
      <c r="J8" s="437"/>
    </row>
    <row r="9" spans="1:10" ht="12.75" customHeight="1">
      <c r="A9" s="216" t="s">
        <v>8</v>
      </c>
      <c r="B9" s="217" t="s">
        <v>392</v>
      </c>
      <c r="C9" s="202"/>
      <c r="D9" s="202"/>
      <c r="E9" s="202"/>
      <c r="F9" s="217" t="s">
        <v>403</v>
      </c>
      <c r="G9" s="202"/>
      <c r="H9" s="202"/>
      <c r="I9" s="208"/>
      <c r="J9" s="437"/>
    </row>
    <row r="10" spans="1:10" ht="12.75" customHeight="1">
      <c r="A10" s="216" t="s">
        <v>9</v>
      </c>
      <c r="B10" s="217" t="s">
        <v>393</v>
      </c>
      <c r="C10" s="202"/>
      <c r="D10" s="202"/>
      <c r="E10" s="202"/>
      <c r="F10" s="217" t="s">
        <v>130</v>
      </c>
      <c r="G10" s="202">
        <v>660000</v>
      </c>
      <c r="H10" s="202"/>
      <c r="I10" s="208"/>
      <c r="J10" s="437"/>
    </row>
    <row r="11" spans="1:10" ht="12.75" customHeight="1">
      <c r="A11" s="216" t="s">
        <v>10</v>
      </c>
      <c r="B11" s="217" t="s">
        <v>394</v>
      </c>
      <c r="C11" s="203">
        <v>3000000</v>
      </c>
      <c r="D11" s="203">
        <v>3000000</v>
      </c>
      <c r="E11" s="203">
        <v>908750</v>
      </c>
      <c r="F11" s="255"/>
      <c r="G11" s="202"/>
      <c r="H11" s="202"/>
      <c r="I11" s="208"/>
      <c r="J11" s="437"/>
    </row>
    <row r="12" spans="1:10" ht="12.75" customHeight="1">
      <c r="A12" s="216" t="s">
        <v>11</v>
      </c>
      <c r="B12" s="6"/>
      <c r="C12" s="202"/>
      <c r="D12" s="202"/>
      <c r="E12" s="202"/>
      <c r="F12" s="255"/>
      <c r="G12" s="202"/>
      <c r="H12" s="202"/>
      <c r="I12" s="208"/>
      <c r="J12" s="437"/>
    </row>
    <row r="13" spans="1:10" ht="12.75" customHeight="1">
      <c r="A13" s="216" t="s">
        <v>12</v>
      </c>
      <c r="B13" s="6"/>
      <c r="C13" s="202"/>
      <c r="D13" s="202"/>
      <c r="E13" s="202"/>
      <c r="F13" s="256"/>
      <c r="G13" s="202"/>
      <c r="H13" s="202"/>
      <c r="I13" s="208"/>
      <c r="J13" s="437"/>
    </row>
    <row r="14" spans="1:10" ht="12.75" customHeight="1">
      <c r="A14" s="216" t="s">
        <v>13</v>
      </c>
      <c r="B14" s="253"/>
      <c r="C14" s="203"/>
      <c r="D14" s="203"/>
      <c r="E14" s="203"/>
      <c r="F14" s="255"/>
      <c r="G14" s="202"/>
      <c r="H14" s="202"/>
      <c r="I14" s="208"/>
      <c r="J14" s="437"/>
    </row>
    <row r="15" spans="1:10" ht="12.75">
      <c r="A15" s="216" t="s">
        <v>14</v>
      </c>
      <c r="B15" s="6"/>
      <c r="C15" s="203"/>
      <c r="D15" s="203"/>
      <c r="E15" s="203"/>
      <c r="F15" s="255"/>
      <c r="G15" s="202"/>
      <c r="H15" s="202"/>
      <c r="I15" s="208"/>
      <c r="J15" s="437"/>
    </row>
    <row r="16" spans="1:10" ht="12.75" customHeight="1" thickBot="1">
      <c r="A16" s="250" t="s">
        <v>15</v>
      </c>
      <c r="B16" s="254"/>
      <c r="C16" s="252"/>
      <c r="D16" s="44"/>
      <c r="E16" s="51"/>
      <c r="F16" s="251" t="s">
        <v>36</v>
      </c>
      <c r="G16" s="202"/>
      <c r="H16" s="202"/>
      <c r="I16" s="208"/>
      <c r="J16" s="437"/>
    </row>
    <row r="17" spans="1:10" ht="15.75" customHeight="1" thickBot="1">
      <c r="A17" s="219" t="s">
        <v>16</v>
      </c>
      <c r="B17" s="200" t="s">
        <v>395</v>
      </c>
      <c r="C17" s="205">
        <f>+C6+C8+C9+C11+C12+C13+C14+C15+C16</f>
        <v>3000000</v>
      </c>
      <c r="D17" s="205">
        <f>+D6+D8+D9+D11+D12+D13+D14+D15+D16</f>
        <v>23000000</v>
      </c>
      <c r="E17" s="205">
        <f>+E6+E8+E9+E11+E12+E13+E14+E15+E16</f>
        <v>20908750</v>
      </c>
      <c r="F17" s="200" t="s">
        <v>404</v>
      </c>
      <c r="G17" s="205">
        <f>+G6+G8+G10+G11+G12+G13+G14+G15+G16</f>
        <v>1360000</v>
      </c>
      <c r="H17" s="205">
        <f>+H6+H8+H10+H11+H12+H13+H14+H15+H16</f>
        <v>14517057</v>
      </c>
      <c r="I17" s="233">
        <f>+I6+I8+I10+I11+I12+I13+I14+I15+I16</f>
        <v>14435460</v>
      </c>
      <c r="J17" s="437"/>
    </row>
    <row r="18" spans="1:10" ht="12.75" customHeight="1">
      <c r="A18" s="214" t="s">
        <v>17</v>
      </c>
      <c r="B18" s="242" t="s">
        <v>146</v>
      </c>
      <c r="C18" s="249">
        <f>+C19+C20+C21+C22+C23</f>
        <v>0</v>
      </c>
      <c r="D18" s="249">
        <f>+D19+D20+D21+D22+D23</f>
        <v>0</v>
      </c>
      <c r="E18" s="249">
        <f>+E19+E20+E21+E22+E23</f>
        <v>0</v>
      </c>
      <c r="F18" s="222" t="s">
        <v>118</v>
      </c>
      <c r="G18" s="39"/>
      <c r="H18" s="39"/>
      <c r="I18" s="230"/>
      <c r="J18" s="437"/>
    </row>
    <row r="19" spans="1:10" ht="12.75" customHeight="1">
      <c r="A19" s="216" t="s">
        <v>18</v>
      </c>
      <c r="B19" s="243" t="s">
        <v>135</v>
      </c>
      <c r="C19" s="199"/>
      <c r="D19" s="199"/>
      <c r="E19" s="199"/>
      <c r="F19" s="222" t="s">
        <v>121</v>
      </c>
      <c r="G19" s="199"/>
      <c r="H19" s="199"/>
      <c r="I19" s="231"/>
      <c r="J19" s="437"/>
    </row>
    <row r="20" spans="1:10" ht="12.75" customHeight="1">
      <c r="A20" s="214" t="s">
        <v>19</v>
      </c>
      <c r="B20" s="243" t="s">
        <v>136</v>
      </c>
      <c r="C20" s="199"/>
      <c r="D20" s="199"/>
      <c r="E20" s="199"/>
      <c r="F20" s="222" t="s">
        <v>92</v>
      </c>
      <c r="G20" s="199"/>
      <c r="H20" s="199"/>
      <c r="I20" s="231"/>
      <c r="J20" s="437"/>
    </row>
    <row r="21" spans="1:10" ht="12.75" customHeight="1">
      <c r="A21" s="216" t="s">
        <v>20</v>
      </c>
      <c r="B21" s="243" t="s">
        <v>137</v>
      </c>
      <c r="C21" s="199"/>
      <c r="D21" s="199"/>
      <c r="E21" s="199"/>
      <c r="F21" s="222" t="s">
        <v>93</v>
      </c>
      <c r="G21" s="199"/>
      <c r="H21" s="199"/>
      <c r="I21" s="231"/>
      <c r="J21" s="437"/>
    </row>
    <row r="22" spans="1:10" ht="12.75" customHeight="1">
      <c r="A22" s="214" t="s">
        <v>21</v>
      </c>
      <c r="B22" s="243" t="s">
        <v>138</v>
      </c>
      <c r="C22" s="199"/>
      <c r="D22" s="199"/>
      <c r="E22" s="199"/>
      <c r="F22" s="221" t="s">
        <v>134</v>
      </c>
      <c r="G22" s="199"/>
      <c r="H22" s="199"/>
      <c r="I22" s="231"/>
      <c r="J22" s="437"/>
    </row>
    <row r="23" spans="1:10" ht="12.75" customHeight="1">
      <c r="A23" s="216" t="s">
        <v>22</v>
      </c>
      <c r="B23" s="244" t="s">
        <v>139</v>
      </c>
      <c r="C23" s="199"/>
      <c r="D23" s="199"/>
      <c r="E23" s="199"/>
      <c r="F23" s="222" t="s">
        <v>122</v>
      </c>
      <c r="G23" s="199"/>
      <c r="H23" s="199"/>
      <c r="I23" s="231"/>
      <c r="J23" s="437"/>
    </row>
    <row r="24" spans="1:10" ht="12.75" customHeight="1">
      <c r="A24" s="214" t="s">
        <v>23</v>
      </c>
      <c r="B24" s="245" t="s">
        <v>140</v>
      </c>
      <c r="C24" s="224">
        <f>+C25+C26+C27+C28+C29</f>
        <v>0</v>
      </c>
      <c r="D24" s="224">
        <f>+D25+D26+D27+D28+D29</f>
        <v>0</v>
      </c>
      <c r="E24" s="224">
        <f>+E25+E26+E27+E28+E29</f>
        <v>0</v>
      </c>
      <c r="F24" s="246" t="s">
        <v>120</v>
      </c>
      <c r="G24" s="199"/>
      <c r="H24" s="199"/>
      <c r="I24" s="231"/>
      <c r="J24" s="437"/>
    </row>
    <row r="25" spans="1:10" ht="12.75" customHeight="1">
      <c r="A25" s="216" t="s">
        <v>24</v>
      </c>
      <c r="B25" s="244" t="s">
        <v>141</v>
      </c>
      <c r="C25" s="199"/>
      <c r="D25" s="199"/>
      <c r="E25" s="199"/>
      <c r="F25" s="246" t="s">
        <v>405</v>
      </c>
      <c r="G25" s="199"/>
      <c r="H25" s="199"/>
      <c r="I25" s="231"/>
      <c r="J25" s="437"/>
    </row>
    <row r="26" spans="1:10" ht="12.75" customHeight="1">
      <c r="A26" s="214" t="s">
        <v>25</v>
      </c>
      <c r="B26" s="244" t="s">
        <v>142</v>
      </c>
      <c r="C26" s="199"/>
      <c r="D26" s="199"/>
      <c r="E26" s="199"/>
      <c r="F26" s="241"/>
      <c r="G26" s="199"/>
      <c r="H26" s="199"/>
      <c r="I26" s="231"/>
      <c r="J26" s="437"/>
    </row>
    <row r="27" spans="1:10" ht="12.75" customHeight="1">
      <c r="A27" s="216" t="s">
        <v>26</v>
      </c>
      <c r="B27" s="243" t="s">
        <v>143</v>
      </c>
      <c r="C27" s="199"/>
      <c r="D27" s="199"/>
      <c r="E27" s="199"/>
      <c r="F27" s="232"/>
      <c r="G27" s="199"/>
      <c r="H27" s="199"/>
      <c r="I27" s="231"/>
      <c r="J27" s="437"/>
    </row>
    <row r="28" spans="1:10" ht="12.75" customHeight="1">
      <c r="A28" s="214" t="s">
        <v>27</v>
      </c>
      <c r="B28" s="247" t="s">
        <v>144</v>
      </c>
      <c r="C28" s="199"/>
      <c r="D28" s="199"/>
      <c r="E28" s="199"/>
      <c r="F28" s="6"/>
      <c r="G28" s="199"/>
      <c r="H28" s="199"/>
      <c r="I28" s="231"/>
      <c r="J28" s="437"/>
    </row>
    <row r="29" spans="1:10" ht="12.75" customHeight="1" thickBot="1">
      <c r="A29" s="216" t="s">
        <v>28</v>
      </c>
      <c r="B29" s="248" t="s">
        <v>145</v>
      </c>
      <c r="C29" s="199"/>
      <c r="D29" s="199"/>
      <c r="E29" s="199"/>
      <c r="F29" s="232"/>
      <c r="G29" s="199"/>
      <c r="H29" s="199"/>
      <c r="I29" s="231"/>
      <c r="J29" s="437"/>
    </row>
    <row r="30" spans="1:10" ht="24.75" customHeight="1" thickBot="1">
      <c r="A30" s="219" t="s">
        <v>29</v>
      </c>
      <c r="B30" s="200" t="s">
        <v>396</v>
      </c>
      <c r="C30" s="205">
        <f>+C18+C24</f>
        <v>0</v>
      </c>
      <c r="D30" s="205">
        <f>+D18+D24</f>
        <v>0</v>
      </c>
      <c r="E30" s="205">
        <f>+E18+E24</f>
        <v>0</v>
      </c>
      <c r="F30" s="200" t="s">
        <v>407</v>
      </c>
      <c r="G30" s="205">
        <f>SUM(G18:G29)</f>
        <v>0</v>
      </c>
      <c r="H30" s="205">
        <f>SUM(H18:H29)</f>
        <v>0</v>
      </c>
      <c r="I30" s="233">
        <f>SUM(I18:I29)</f>
        <v>0</v>
      </c>
      <c r="J30" s="437"/>
    </row>
    <row r="31" spans="1:10" ht="16.5" customHeight="1" thickBot="1">
      <c r="A31" s="219" t="s">
        <v>30</v>
      </c>
      <c r="B31" s="225" t="s">
        <v>397</v>
      </c>
      <c r="C31" s="401">
        <f>+C17+C30</f>
        <v>3000000</v>
      </c>
      <c r="D31" s="401">
        <f>+D17+D30</f>
        <v>23000000</v>
      </c>
      <c r="E31" s="402">
        <f>+E17+E30</f>
        <v>20908750</v>
      </c>
      <c r="F31" s="225" t="s">
        <v>406</v>
      </c>
      <c r="G31" s="401">
        <f>+G17+G30</f>
        <v>1360000</v>
      </c>
      <c r="H31" s="401">
        <f>+H17+H30</f>
        <v>14517057</v>
      </c>
      <c r="I31" s="403">
        <f>+I17+I30</f>
        <v>14435460</v>
      </c>
      <c r="J31" s="437"/>
    </row>
    <row r="32" spans="1:10" ht="16.5" customHeight="1" thickBot="1">
      <c r="A32" s="219" t="s">
        <v>31</v>
      </c>
      <c r="B32" s="225" t="s">
        <v>96</v>
      </c>
      <c r="C32" s="401" t="str">
        <f>IF(C17-G17&lt;0,G17-C17,"-")</f>
        <v>-</v>
      </c>
      <c r="D32" s="401" t="str">
        <f>IF(D17-H17&lt;0,H17-D17,"-")</f>
        <v>-</v>
      </c>
      <c r="E32" s="402" t="str">
        <f>IF(E17-I17&lt;0,I17-E17,"-")</f>
        <v>-</v>
      </c>
      <c r="F32" s="225" t="s">
        <v>97</v>
      </c>
      <c r="G32" s="401">
        <f>IF(C17-G17&gt;0,C17-G17,"-")</f>
        <v>1640000</v>
      </c>
      <c r="H32" s="401">
        <f>IF(D17-H17&gt;0,D17-H17,"-")</f>
        <v>8482943</v>
      </c>
      <c r="I32" s="403">
        <f>IF(E17-I17&gt;0,E17-I17,"-")</f>
        <v>6473290</v>
      </c>
      <c r="J32" s="437"/>
    </row>
    <row r="33" spans="1:10" ht="16.5" customHeight="1" thickBot="1">
      <c r="A33" s="219" t="s">
        <v>32</v>
      </c>
      <c r="B33" s="225" t="s">
        <v>555</v>
      </c>
      <c r="C33" s="401" t="str">
        <f>IF(C31-G31&lt;0,G31-C31,"-")</f>
        <v>-</v>
      </c>
      <c r="D33" s="401" t="str">
        <f>IF(D31-H31&lt;0,H31-D31,"-")</f>
        <v>-</v>
      </c>
      <c r="E33" s="401" t="str">
        <f>IF(E31-I31&lt;0,I31-E31,"-")</f>
        <v>-</v>
      </c>
      <c r="F33" s="225" t="s">
        <v>556</v>
      </c>
      <c r="G33" s="401">
        <f>IF(C31-G31&gt;0,C31-G31,"-")</f>
        <v>1640000</v>
      </c>
      <c r="H33" s="401">
        <f>IF(D31-H31&gt;0,D31-H31,"-")</f>
        <v>8482943</v>
      </c>
      <c r="I33" s="401">
        <f>IF(E31-I31&gt;0,E31-I31,"-")</f>
        <v>6473290</v>
      </c>
      <c r="J33" s="437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438" t="s">
        <v>0</v>
      </c>
      <c r="B1" s="438"/>
      <c r="C1" s="438"/>
      <c r="D1" s="438"/>
      <c r="E1" s="438"/>
      <c r="F1" s="438"/>
      <c r="G1" s="438"/>
      <c r="H1" s="439" t="s">
        <v>593</v>
      </c>
    </row>
    <row r="2" spans="1:8" ht="22.5" customHeight="1" thickBot="1">
      <c r="A2" s="16"/>
      <c r="B2" s="8"/>
      <c r="C2" s="8"/>
      <c r="D2" s="8"/>
      <c r="E2" s="8"/>
      <c r="F2" s="400"/>
      <c r="G2" s="399" t="str">
        <f>'2.2.sz.mell  '!I2</f>
        <v>forintban!</v>
      </c>
      <c r="H2" s="439"/>
    </row>
    <row r="3" spans="1:8" s="5" customFormat="1" ht="50.25" customHeight="1" thickBot="1">
      <c r="A3" s="17" t="s">
        <v>50</v>
      </c>
      <c r="B3" s="18" t="s">
        <v>51</v>
      </c>
      <c r="C3" s="18" t="s">
        <v>52</v>
      </c>
      <c r="D3" s="18" t="s">
        <v>598</v>
      </c>
      <c r="E3" s="18" t="s">
        <v>599</v>
      </c>
      <c r="F3" s="41" t="s">
        <v>600</v>
      </c>
      <c r="G3" s="40" t="s">
        <v>601</v>
      </c>
      <c r="H3" s="439"/>
    </row>
    <row r="4" spans="1:8" s="8" customFormat="1" ht="12" customHeight="1" thickBot="1">
      <c r="A4" s="418" t="s">
        <v>317</v>
      </c>
      <c r="B4" s="228" t="s">
        <v>318</v>
      </c>
      <c r="C4" s="228" t="s">
        <v>319</v>
      </c>
      <c r="D4" s="228" t="s">
        <v>320</v>
      </c>
      <c r="E4" s="228" t="s">
        <v>321</v>
      </c>
      <c r="F4" s="31" t="s">
        <v>398</v>
      </c>
      <c r="G4" s="229" t="s">
        <v>408</v>
      </c>
      <c r="H4" s="439"/>
    </row>
    <row r="5" spans="1:8" ht="15.75" customHeight="1">
      <c r="A5" s="419" t="s">
        <v>573</v>
      </c>
      <c r="B5" s="417">
        <v>3000000</v>
      </c>
      <c r="C5" s="9">
        <v>2016</v>
      </c>
      <c r="D5" s="1"/>
      <c r="E5" s="1">
        <v>3000000</v>
      </c>
      <c r="F5" s="32">
        <v>3000000</v>
      </c>
      <c r="G5" s="33">
        <f>+D5+F5</f>
        <v>3000000</v>
      </c>
      <c r="H5" s="439"/>
    </row>
    <row r="6" spans="1:8" ht="15.75" customHeight="1">
      <c r="A6" s="419" t="s">
        <v>576</v>
      </c>
      <c r="B6" s="417">
        <v>135890</v>
      </c>
      <c r="C6" s="9">
        <v>2016</v>
      </c>
      <c r="D6" s="1"/>
      <c r="E6" s="1">
        <v>135890</v>
      </c>
      <c r="F6" s="32">
        <v>135890</v>
      </c>
      <c r="G6" s="33">
        <f aca="true" t="shared" si="0" ref="G6:G23">+D6+F6</f>
        <v>135890</v>
      </c>
      <c r="H6" s="439"/>
    </row>
    <row r="7" spans="1:8" ht="15.75" customHeight="1">
      <c r="A7" s="419" t="s">
        <v>575</v>
      </c>
      <c r="B7" s="417">
        <v>123627</v>
      </c>
      <c r="C7" s="9">
        <v>2016</v>
      </c>
      <c r="D7" s="1"/>
      <c r="E7" s="1">
        <v>123627</v>
      </c>
      <c r="F7" s="32">
        <v>123627</v>
      </c>
      <c r="G7" s="33">
        <f t="shared" si="0"/>
        <v>123627</v>
      </c>
      <c r="H7" s="439"/>
    </row>
    <row r="8" spans="1:8" ht="15.75" customHeight="1">
      <c r="A8" s="419" t="s">
        <v>574</v>
      </c>
      <c r="B8" s="417">
        <v>120000</v>
      </c>
      <c r="C8" s="9">
        <v>2016</v>
      </c>
      <c r="D8" s="1"/>
      <c r="E8" s="1">
        <v>120000</v>
      </c>
      <c r="F8" s="32">
        <v>120000</v>
      </c>
      <c r="G8" s="33">
        <f t="shared" si="0"/>
        <v>120000</v>
      </c>
      <c r="H8" s="439"/>
    </row>
    <row r="9" spans="1:8" ht="15.75" customHeight="1">
      <c r="A9" s="419" t="s">
        <v>577</v>
      </c>
      <c r="B9" s="417">
        <v>514569</v>
      </c>
      <c r="C9" s="9">
        <v>2016</v>
      </c>
      <c r="D9" s="1"/>
      <c r="E9" s="1">
        <v>514569</v>
      </c>
      <c r="F9" s="32">
        <v>514569</v>
      </c>
      <c r="G9" s="33">
        <f t="shared" si="0"/>
        <v>514569</v>
      </c>
      <c r="H9" s="439"/>
    </row>
    <row r="10" spans="1:8" ht="15.75" customHeight="1">
      <c r="A10" s="419" t="s">
        <v>578</v>
      </c>
      <c r="B10" s="417">
        <v>113633</v>
      </c>
      <c r="C10" s="9">
        <v>2016</v>
      </c>
      <c r="D10" s="1"/>
      <c r="E10" s="1">
        <v>113633</v>
      </c>
      <c r="F10" s="32">
        <v>113633</v>
      </c>
      <c r="G10" s="33">
        <f t="shared" si="0"/>
        <v>113633</v>
      </c>
      <c r="H10" s="439"/>
    </row>
    <row r="11" spans="1:8" ht="15.75" customHeight="1">
      <c r="A11" s="419" t="s">
        <v>579</v>
      </c>
      <c r="B11" s="417">
        <v>970915</v>
      </c>
      <c r="C11" s="9">
        <v>2016</v>
      </c>
      <c r="D11" s="1"/>
      <c r="E11" s="1">
        <v>970915</v>
      </c>
      <c r="F11" s="32">
        <v>970915</v>
      </c>
      <c r="G11" s="33">
        <f t="shared" si="0"/>
        <v>970915</v>
      </c>
      <c r="H11" s="439"/>
    </row>
    <row r="12" spans="1:8" ht="26.25" customHeight="1">
      <c r="A12" s="420" t="s">
        <v>587</v>
      </c>
      <c r="B12" s="416">
        <v>158990</v>
      </c>
      <c r="C12" s="9">
        <v>2016</v>
      </c>
      <c r="D12" s="1"/>
      <c r="E12" s="1">
        <v>158990</v>
      </c>
      <c r="F12" s="32">
        <v>158990</v>
      </c>
      <c r="G12" s="33">
        <f t="shared" si="0"/>
        <v>158990</v>
      </c>
      <c r="H12" s="439"/>
    </row>
    <row r="13" spans="1:8" ht="15.75" customHeight="1">
      <c r="A13" s="422" t="s">
        <v>580</v>
      </c>
      <c r="B13" s="1">
        <v>370657</v>
      </c>
      <c r="C13" s="9">
        <v>2016</v>
      </c>
      <c r="D13" s="1"/>
      <c r="E13" s="1">
        <v>370657</v>
      </c>
      <c r="F13" s="32">
        <v>370657</v>
      </c>
      <c r="G13" s="33">
        <f t="shared" si="0"/>
        <v>370657</v>
      </c>
      <c r="H13" s="439"/>
    </row>
    <row r="14" spans="1:8" ht="15.75" customHeight="1">
      <c r="A14" s="6" t="s">
        <v>583</v>
      </c>
      <c r="B14" s="1">
        <v>100000</v>
      </c>
      <c r="C14" s="9">
        <v>2016</v>
      </c>
      <c r="D14" s="1"/>
      <c r="E14" s="1">
        <v>100000</v>
      </c>
      <c r="F14" s="32">
        <v>100000</v>
      </c>
      <c r="G14" s="33">
        <f t="shared" si="0"/>
        <v>100000</v>
      </c>
      <c r="H14" s="439"/>
    </row>
    <row r="15" spans="1:8" ht="15.75" customHeight="1">
      <c r="A15" s="6" t="s">
        <v>584</v>
      </c>
      <c r="B15" s="1">
        <v>159899</v>
      </c>
      <c r="C15" s="9">
        <v>2016</v>
      </c>
      <c r="D15" s="1"/>
      <c r="E15" s="1">
        <v>159899</v>
      </c>
      <c r="F15" s="32">
        <v>159899</v>
      </c>
      <c r="G15" s="33">
        <f t="shared" si="0"/>
        <v>159899</v>
      </c>
      <c r="H15" s="439"/>
    </row>
    <row r="16" spans="1:8" ht="28.5" customHeight="1">
      <c r="A16" s="421" t="s">
        <v>581</v>
      </c>
      <c r="B16" s="1">
        <v>457596</v>
      </c>
      <c r="C16" s="9">
        <v>2016</v>
      </c>
      <c r="D16" s="1"/>
      <c r="E16" s="1">
        <v>457596</v>
      </c>
      <c r="F16" s="32">
        <v>457596</v>
      </c>
      <c r="G16" s="33">
        <f t="shared" si="0"/>
        <v>457596</v>
      </c>
      <c r="H16" s="439"/>
    </row>
    <row r="17" spans="1:8" ht="15.75" customHeight="1">
      <c r="A17" s="6" t="s">
        <v>582</v>
      </c>
      <c r="B17" s="1">
        <v>7074614</v>
      </c>
      <c r="C17" s="9">
        <v>2016</v>
      </c>
      <c r="D17" s="1"/>
      <c r="E17" s="1">
        <v>7074614</v>
      </c>
      <c r="F17" s="32">
        <v>7074614</v>
      </c>
      <c r="G17" s="33">
        <f t="shared" si="0"/>
        <v>7074614</v>
      </c>
      <c r="H17" s="439"/>
    </row>
    <row r="18" spans="1:8" ht="15.75" customHeight="1">
      <c r="A18" t="s">
        <v>585</v>
      </c>
      <c r="B18" s="1">
        <v>660000</v>
      </c>
      <c r="C18" s="9">
        <v>2016</v>
      </c>
      <c r="D18" s="1"/>
      <c r="E18" s="1">
        <v>660000</v>
      </c>
      <c r="F18" s="32">
        <v>660000</v>
      </c>
      <c r="G18" s="33">
        <f t="shared" si="0"/>
        <v>660000</v>
      </c>
      <c r="H18" s="439"/>
    </row>
    <row r="19" spans="1:8" ht="15.75" customHeight="1">
      <c r="A19" s="6" t="s">
        <v>586</v>
      </c>
      <c r="B19" s="1">
        <v>88900</v>
      </c>
      <c r="C19" s="9">
        <v>2016</v>
      </c>
      <c r="D19" s="1"/>
      <c r="E19" s="1">
        <v>88900</v>
      </c>
      <c r="F19" s="32">
        <v>88900</v>
      </c>
      <c r="G19" s="33">
        <f t="shared" si="0"/>
        <v>88900</v>
      </c>
      <c r="H19" s="439"/>
    </row>
    <row r="20" spans="1:8" ht="15.75" customHeight="1">
      <c r="A20" s="6" t="s">
        <v>588</v>
      </c>
      <c r="B20" s="1">
        <v>261980</v>
      </c>
      <c r="C20" s="9">
        <v>2016</v>
      </c>
      <c r="D20" s="1"/>
      <c r="E20" s="1">
        <v>261980</v>
      </c>
      <c r="F20" s="32">
        <v>261980</v>
      </c>
      <c r="G20" s="33">
        <f t="shared" si="0"/>
        <v>261980</v>
      </c>
      <c r="H20" s="439"/>
    </row>
    <row r="21" spans="1:8" ht="15.75" customHeight="1">
      <c r="A21" s="6" t="s">
        <v>589</v>
      </c>
      <c r="B21" s="1">
        <v>124190</v>
      </c>
      <c r="C21" s="9">
        <v>2016</v>
      </c>
      <c r="D21" s="1"/>
      <c r="E21" s="1">
        <v>124190</v>
      </c>
      <c r="F21" s="32">
        <v>124190</v>
      </c>
      <c r="G21" s="33">
        <f t="shared" si="0"/>
        <v>124190</v>
      </c>
      <c r="H21" s="439"/>
    </row>
    <row r="22" spans="1:8" ht="15.75" customHeight="1">
      <c r="A22" s="6"/>
      <c r="B22" s="1"/>
      <c r="C22" s="9"/>
      <c r="D22" s="1"/>
      <c r="E22" s="1"/>
      <c r="F22" s="32"/>
      <c r="G22" s="33">
        <f t="shared" si="0"/>
        <v>0</v>
      </c>
      <c r="H22" s="439"/>
    </row>
    <row r="23" spans="1:8" ht="15.75" customHeight="1" thickBot="1">
      <c r="A23" s="10"/>
      <c r="B23" s="2"/>
      <c r="C23" s="11"/>
      <c r="D23" s="2"/>
      <c r="E23" s="2"/>
      <c r="F23" s="34"/>
      <c r="G23" s="33">
        <f t="shared" si="0"/>
        <v>0</v>
      </c>
      <c r="H23" s="439"/>
    </row>
    <row r="24" spans="1:8" s="14" customFormat="1" ht="18" customHeight="1" thickBot="1">
      <c r="A24" s="19" t="s">
        <v>49</v>
      </c>
      <c r="B24" s="12">
        <f>SUM(B5:B23)</f>
        <v>14435460</v>
      </c>
      <c r="C24" s="15"/>
      <c r="D24" s="12">
        <f>SUM(D5:D23)</f>
        <v>0</v>
      </c>
      <c r="E24" s="12">
        <f>SUM(E5:E23)</f>
        <v>14435460</v>
      </c>
      <c r="F24" s="12">
        <f>SUM(F5:F23)</f>
        <v>14435460</v>
      </c>
      <c r="G24" s="13">
        <f>SUM(G5:G23)</f>
        <v>14435460</v>
      </c>
      <c r="H24" s="439"/>
    </row>
    <row r="25" spans="6:8" ht="12.75">
      <c r="F25" s="14"/>
      <c r="G25" s="14"/>
      <c r="H25" s="391"/>
    </row>
    <row r="26" ht="12.75">
      <c r="H26" s="391"/>
    </row>
    <row r="27" ht="12.75">
      <c r="H27" s="391"/>
    </row>
    <row r="28" ht="12.75">
      <c r="H28" s="391"/>
    </row>
    <row r="29" ht="12.75">
      <c r="H29" s="391"/>
    </row>
    <row r="30" ht="12.75">
      <c r="H30" s="391"/>
    </row>
    <row r="31" ht="12.75">
      <c r="H31" s="391"/>
    </row>
    <row r="32" ht="12.75">
      <c r="H32" s="391"/>
    </row>
    <row r="33" ht="12.75">
      <c r="H33" s="391"/>
    </row>
  </sheetData>
  <sheetProtection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14.875" style="286" customWidth="1"/>
    <col min="2" max="2" width="65.375" style="287" customWidth="1"/>
    <col min="3" max="5" width="17.00390625" style="288" customWidth="1"/>
    <col min="6" max="16384" width="9.375" style="20" customWidth="1"/>
  </cols>
  <sheetData>
    <row r="1" spans="1:5" s="262" customFormat="1" ht="16.5" customHeight="1" thickBot="1">
      <c r="A1" s="261"/>
      <c r="B1" s="263"/>
      <c r="C1" s="308"/>
      <c r="D1" s="273"/>
      <c r="E1" s="392" t="s">
        <v>606</v>
      </c>
    </row>
    <row r="2" spans="1:5" s="309" customFormat="1" ht="15.75" customHeight="1">
      <c r="A2" s="289" t="s">
        <v>47</v>
      </c>
      <c r="B2" s="443" t="s">
        <v>590</v>
      </c>
      <c r="C2" s="444"/>
      <c r="D2" s="445"/>
      <c r="E2" s="282" t="s">
        <v>38</v>
      </c>
    </row>
    <row r="3" spans="1:5" s="309" customFormat="1" ht="24.75" thickBot="1">
      <c r="A3" s="307" t="s">
        <v>410</v>
      </c>
      <c r="B3" s="446" t="s">
        <v>409</v>
      </c>
      <c r="C3" s="447"/>
      <c r="D3" s="448"/>
      <c r="E3" s="257" t="s">
        <v>38</v>
      </c>
    </row>
    <row r="4" spans="1:5" s="310" customFormat="1" ht="15.75" customHeight="1" thickBot="1">
      <c r="A4" s="264"/>
      <c r="B4" s="264"/>
      <c r="C4" s="265"/>
      <c r="D4" s="265"/>
      <c r="E4" s="265" t="s">
        <v>553</v>
      </c>
    </row>
    <row r="5" spans="1:5" ht="24.75" thickBot="1">
      <c r="A5" s="112" t="s">
        <v>125</v>
      </c>
      <c r="B5" s="113" t="s">
        <v>550</v>
      </c>
      <c r="C5" s="35" t="s">
        <v>148</v>
      </c>
      <c r="D5" s="35" t="s">
        <v>149</v>
      </c>
      <c r="E5" s="266" t="s">
        <v>150</v>
      </c>
    </row>
    <row r="6" spans="1:5" s="311" customFormat="1" ht="12.75" customHeight="1" thickBot="1">
      <c r="A6" s="259" t="s">
        <v>317</v>
      </c>
      <c r="B6" s="260" t="s">
        <v>318</v>
      </c>
      <c r="C6" s="260" t="s">
        <v>319</v>
      </c>
      <c r="D6" s="48" t="s">
        <v>320</v>
      </c>
      <c r="E6" s="46" t="s">
        <v>321</v>
      </c>
    </row>
    <row r="7" spans="1:5" s="311" customFormat="1" ht="15.75" customHeight="1" thickBot="1">
      <c r="A7" s="440" t="s">
        <v>39</v>
      </c>
      <c r="B7" s="441"/>
      <c r="C7" s="441"/>
      <c r="D7" s="441"/>
      <c r="E7" s="442"/>
    </row>
    <row r="8" spans="1:5" s="311" customFormat="1" ht="12" customHeight="1" thickBot="1">
      <c r="A8" s="143" t="s">
        <v>5</v>
      </c>
      <c r="B8" s="139" t="s">
        <v>210</v>
      </c>
      <c r="C8" s="170">
        <f>SUM(C9:C14)</f>
        <v>196961000</v>
      </c>
      <c r="D8" s="170">
        <f>SUM(D9:D14)</f>
        <v>216212407</v>
      </c>
      <c r="E8" s="153">
        <f>SUM(E9:E14)</f>
        <v>216212407</v>
      </c>
    </row>
    <row r="9" spans="1:5" s="285" customFormat="1" ht="12" customHeight="1">
      <c r="A9" s="295" t="s">
        <v>65</v>
      </c>
      <c r="B9" s="181" t="s">
        <v>211</v>
      </c>
      <c r="C9" s="172">
        <v>61318000</v>
      </c>
      <c r="D9" s="172">
        <v>61477348</v>
      </c>
      <c r="E9" s="155">
        <v>61477348</v>
      </c>
    </row>
    <row r="10" spans="1:5" s="312" customFormat="1" ht="12" customHeight="1">
      <c r="A10" s="296" t="s">
        <v>66</v>
      </c>
      <c r="B10" s="182" t="s">
        <v>212</v>
      </c>
      <c r="C10" s="171">
        <v>49853000</v>
      </c>
      <c r="D10" s="171">
        <v>50447530</v>
      </c>
      <c r="E10" s="154">
        <v>50447530</v>
      </c>
    </row>
    <row r="11" spans="1:5" s="312" customFormat="1" ht="12" customHeight="1">
      <c r="A11" s="296" t="s">
        <v>67</v>
      </c>
      <c r="B11" s="182" t="s">
        <v>213</v>
      </c>
      <c r="C11" s="171">
        <v>82951000</v>
      </c>
      <c r="D11" s="171">
        <v>82451936</v>
      </c>
      <c r="E11" s="154">
        <v>82451936</v>
      </c>
    </row>
    <row r="12" spans="1:5" s="312" customFormat="1" ht="12" customHeight="1">
      <c r="A12" s="296" t="s">
        <v>68</v>
      </c>
      <c r="B12" s="182" t="s">
        <v>214</v>
      </c>
      <c r="C12" s="171">
        <v>2839000</v>
      </c>
      <c r="D12" s="171">
        <v>2838600</v>
      </c>
      <c r="E12" s="154">
        <v>2838600</v>
      </c>
    </row>
    <row r="13" spans="1:5" s="312" customFormat="1" ht="12" customHeight="1">
      <c r="A13" s="296" t="s">
        <v>86</v>
      </c>
      <c r="B13" s="182" t="s">
        <v>215</v>
      </c>
      <c r="C13" s="171"/>
      <c r="D13" s="171"/>
      <c r="E13" s="154"/>
    </row>
    <row r="14" spans="1:5" s="285" customFormat="1" ht="12" customHeight="1" thickBot="1">
      <c r="A14" s="297" t="s">
        <v>69</v>
      </c>
      <c r="B14" s="162" t="s">
        <v>216</v>
      </c>
      <c r="C14" s="173"/>
      <c r="D14" s="173">
        <v>18996993</v>
      </c>
      <c r="E14" s="156">
        <v>18996993</v>
      </c>
    </row>
    <row r="15" spans="1:5" s="285" customFormat="1" ht="12" customHeight="1" thickBot="1">
      <c r="A15" s="143" t="s">
        <v>6</v>
      </c>
      <c r="B15" s="160" t="s">
        <v>217</v>
      </c>
      <c r="C15" s="170">
        <f>SUM(C16:C20)</f>
        <v>20492000</v>
      </c>
      <c r="D15" s="170">
        <f>SUM(D16:D20)</f>
        <v>299543591</v>
      </c>
      <c r="E15" s="153">
        <f>SUM(E16:E20)</f>
        <v>301864941</v>
      </c>
    </row>
    <row r="16" spans="1:5" s="285" customFormat="1" ht="12" customHeight="1">
      <c r="A16" s="295" t="s">
        <v>71</v>
      </c>
      <c r="B16" s="181" t="s">
        <v>218</v>
      </c>
      <c r="C16" s="172"/>
      <c r="D16" s="172"/>
      <c r="E16" s="155"/>
    </row>
    <row r="17" spans="1:5" s="285" customFormat="1" ht="12" customHeight="1">
      <c r="A17" s="296" t="s">
        <v>72</v>
      </c>
      <c r="B17" s="182" t="s">
        <v>219</v>
      </c>
      <c r="C17" s="171"/>
      <c r="D17" s="171"/>
      <c r="E17" s="154"/>
    </row>
    <row r="18" spans="1:5" s="285" customFormat="1" ht="12" customHeight="1">
      <c r="A18" s="296" t="s">
        <v>73</v>
      </c>
      <c r="B18" s="182" t="s">
        <v>220</v>
      </c>
      <c r="C18" s="171"/>
      <c r="D18" s="171"/>
      <c r="E18" s="154"/>
    </row>
    <row r="19" spans="1:5" s="285" customFormat="1" ht="12" customHeight="1">
      <c r="A19" s="296" t="s">
        <v>74</v>
      </c>
      <c r="B19" s="182" t="s">
        <v>221</v>
      </c>
      <c r="C19" s="171"/>
      <c r="D19" s="171"/>
      <c r="E19" s="154"/>
    </row>
    <row r="20" spans="1:5" s="285" customFormat="1" ht="12" customHeight="1">
      <c r="A20" s="296" t="s">
        <v>75</v>
      </c>
      <c r="B20" s="182" t="s">
        <v>222</v>
      </c>
      <c r="C20" s="171">
        <v>20492000</v>
      </c>
      <c r="D20" s="171">
        <v>299543591</v>
      </c>
      <c r="E20" s="154">
        <v>301864941</v>
      </c>
    </row>
    <row r="21" spans="1:5" s="312" customFormat="1" ht="12" customHeight="1" thickBot="1">
      <c r="A21" s="297" t="s">
        <v>81</v>
      </c>
      <c r="B21" s="162" t="s">
        <v>223</v>
      </c>
      <c r="C21" s="173"/>
      <c r="D21" s="173"/>
      <c r="E21" s="156"/>
    </row>
    <row r="22" spans="1:5" s="312" customFormat="1" ht="12" customHeight="1" thickBot="1">
      <c r="A22" s="143" t="s">
        <v>7</v>
      </c>
      <c r="B22" s="139" t="s">
        <v>224</v>
      </c>
      <c r="C22" s="170">
        <f>SUM(C23:C27)</f>
        <v>0</v>
      </c>
      <c r="D22" s="170">
        <f>SUM(D23:D27)</f>
        <v>20000000</v>
      </c>
      <c r="E22" s="153">
        <f>SUM(E23:E27)</f>
        <v>20000000</v>
      </c>
    </row>
    <row r="23" spans="1:5" s="312" customFormat="1" ht="12" customHeight="1">
      <c r="A23" s="295" t="s">
        <v>54</v>
      </c>
      <c r="B23" s="181" t="s">
        <v>225</v>
      </c>
      <c r="C23" s="172"/>
      <c r="D23" s="172">
        <v>20000000</v>
      </c>
      <c r="E23" s="155">
        <v>20000000</v>
      </c>
    </row>
    <row r="24" spans="1:5" s="285" customFormat="1" ht="12" customHeight="1">
      <c r="A24" s="296" t="s">
        <v>55</v>
      </c>
      <c r="B24" s="182" t="s">
        <v>226</v>
      </c>
      <c r="C24" s="171"/>
      <c r="D24" s="171"/>
      <c r="E24" s="154"/>
    </row>
    <row r="25" spans="1:5" s="312" customFormat="1" ht="12" customHeight="1">
      <c r="A25" s="296" t="s">
        <v>56</v>
      </c>
      <c r="B25" s="182" t="s">
        <v>227</v>
      </c>
      <c r="C25" s="171"/>
      <c r="D25" s="171"/>
      <c r="E25" s="154"/>
    </row>
    <row r="26" spans="1:5" s="312" customFormat="1" ht="12" customHeight="1">
      <c r="A26" s="296" t="s">
        <v>57</v>
      </c>
      <c r="B26" s="182" t="s">
        <v>228</v>
      </c>
      <c r="C26" s="171"/>
      <c r="D26" s="171"/>
      <c r="E26" s="154"/>
    </row>
    <row r="27" spans="1:5" s="312" customFormat="1" ht="12" customHeight="1">
      <c r="A27" s="296" t="s">
        <v>98</v>
      </c>
      <c r="B27" s="182" t="s">
        <v>229</v>
      </c>
      <c r="C27" s="171"/>
      <c r="D27" s="171"/>
      <c r="E27" s="154"/>
    </row>
    <row r="28" spans="1:5" s="312" customFormat="1" ht="12" customHeight="1" thickBot="1">
      <c r="A28" s="297" t="s">
        <v>99</v>
      </c>
      <c r="B28" s="183" t="s">
        <v>230</v>
      </c>
      <c r="C28" s="173"/>
      <c r="D28" s="173"/>
      <c r="E28" s="156"/>
    </row>
    <row r="29" spans="1:5" s="312" customFormat="1" ht="12" customHeight="1" thickBot="1">
      <c r="A29" s="143" t="s">
        <v>100</v>
      </c>
      <c r="B29" s="139" t="s">
        <v>542</v>
      </c>
      <c r="C29" s="176">
        <f>SUM(C30:C35)</f>
        <v>39000000</v>
      </c>
      <c r="D29" s="176">
        <f>SUM(D30:D35)</f>
        <v>39000000</v>
      </c>
      <c r="E29" s="189">
        <f>SUM(E30:E35)</f>
        <v>38385996</v>
      </c>
    </row>
    <row r="30" spans="1:5" s="312" customFormat="1" ht="12" customHeight="1">
      <c r="A30" s="295" t="s">
        <v>231</v>
      </c>
      <c r="B30" s="181" t="s">
        <v>546</v>
      </c>
      <c r="C30" s="172">
        <v>5000000</v>
      </c>
      <c r="D30" s="172">
        <v>9500000</v>
      </c>
      <c r="E30" s="155">
        <v>4773418</v>
      </c>
    </row>
    <row r="31" spans="1:5" s="312" customFormat="1" ht="12" customHeight="1">
      <c r="A31" s="296" t="s">
        <v>232</v>
      </c>
      <c r="B31" s="182" t="s">
        <v>547</v>
      </c>
      <c r="C31" s="171">
        <v>250000</v>
      </c>
      <c r="D31" s="171">
        <v>650000</v>
      </c>
      <c r="E31" s="154">
        <v>290400</v>
      </c>
    </row>
    <row r="32" spans="1:5" s="312" customFormat="1" ht="12" customHeight="1">
      <c r="A32" s="296" t="s">
        <v>233</v>
      </c>
      <c r="B32" s="182" t="s">
        <v>548</v>
      </c>
      <c r="C32" s="171">
        <v>24550000</v>
      </c>
      <c r="D32" s="171">
        <v>24550000</v>
      </c>
      <c r="E32" s="154">
        <v>24858497</v>
      </c>
    </row>
    <row r="33" spans="1:5" s="312" customFormat="1" ht="12" customHeight="1">
      <c r="A33" s="296" t="s">
        <v>543</v>
      </c>
      <c r="B33" s="182" t="s">
        <v>558</v>
      </c>
      <c r="C33" s="171">
        <v>4500000</v>
      </c>
      <c r="D33" s="171"/>
      <c r="E33" s="154">
        <v>4173516</v>
      </c>
    </row>
    <row r="34" spans="1:5" s="312" customFormat="1" ht="12" customHeight="1">
      <c r="A34" s="296" t="s">
        <v>544</v>
      </c>
      <c r="B34" s="182" t="s">
        <v>563</v>
      </c>
      <c r="C34" s="171">
        <v>4000000</v>
      </c>
      <c r="D34" s="171">
        <v>4000000</v>
      </c>
      <c r="E34" s="154">
        <v>3103706</v>
      </c>
    </row>
    <row r="35" spans="1:5" s="312" customFormat="1" ht="12" customHeight="1" thickBot="1">
      <c r="A35" s="297" t="s">
        <v>545</v>
      </c>
      <c r="B35" s="162" t="s">
        <v>234</v>
      </c>
      <c r="C35" s="173">
        <v>700000</v>
      </c>
      <c r="D35" s="173">
        <v>300000</v>
      </c>
      <c r="E35" s="156">
        <v>1186459</v>
      </c>
    </row>
    <row r="36" spans="1:5" s="312" customFormat="1" ht="12" customHeight="1" thickBot="1">
      <c r="A36" s="143" t="s">
        <v>9</v>
      </c>
      <c r="B36" s="139" t="s">
        <v>235</v>
      </c>
      <c r="C36" s="170">
        <f>SUM(C37:C46)</f>
        <v>9518000</v>
      </c>
      <c r="D36" s="170">
        <f>SUM(D37:D46)</f>
        <v>9518000</v>
      </c>
      <c r="E36" s="153">
        <f>SUM(E37:E46)</f>
        <v>9585377</v>
      </c>
    </row>
    <row r="37" spans="1:5" s="312" customFormat="1" ht="12" customHeight="1">
      <c r="A37" s="295" t="s">
        <v>58</v>
      </c>
      <c r="B37" s="181" t="s">
        <v>236</v>
      </c>
      <c r="C37" s="172"/>
      <c r="D37" s="172"/>
      <c r="E37" s="155"/>
    </row>
    <row r="38" spans="1:5" s="312" customFormat="1" ht="12" customHeight="1">
      <c r="A38" s="296" t="s">
        <v>59</v>
      </c>
      <c r="B38" s="182" t="s">
        <v>237</v>
      </c>
      <c r="C38" s="171">
        <v>600000</v>
      </c>
      <c r="D38" s="171">
        <v>2700000</v>
      </c>
      <c r="E38" s="154">
        <v>1121441</v>
      </c>
    </row>
    <row r="39" spans="1:5" s="312" customFormat="1" ht="12" customHeight="1">
      <c r="A39" s="296" t="s">
        <v>60</v>
      </c>
      <c r="B39" s="182" t="s">
        <v>238</v>
      </c>
      <c r="C39" s="171"/>
      <c r="D39" s="171"/>
      <c r="E39" s="154">
        <v>3801637</v>
      </c>
    </row>
    <row r="40" spans="1:5" s="312" customFormat="1" ht="12" customHeight="1">
      <c r="A40" s="296" t="s">
        <v>102</v>
      </c>
      <c r="B40" s="182" t="s">
        <v>239</v>
      </c>
      <c r="C40" s="171">
        <v>2100000</v>
      </c>
      <c r="D40" s="171"/>
      <c r="E40" s="154"/>
    </row>
    <row r="41" spans="1:5" s="312" customFormat="1" ht="12" customHeight="1">
      <c r="A41" s="296" t="s">
        <v>103</v>
      </c>
      <c r="B41" s="182" t="s">
        <v>240</v>
      </c>
      <c r="C41" s="171">
        <v>4795000</v>
      </c>
      <c r="D41" s="171">
        <v>4795000</v>
      </c>
      <c r="E41" s="154">
        <v>1913912</v>
      </c>
    </row>
    <row r="42" spans="1:5" s="312" customFormat="1" ht="12" customHeight="1">
      <c r="A42" s="296" t="s">
        <v>104</v>
      </c>
      <c r="B42" s="182" t="s">
        <v>241</v>
      </c>
      <c r="C42" s="171">
        <v>2023000</v>
      </c>
      <c r="D42" s="171">
        <v>2023000</v>
      </c>
      <c r="E42" s="154">
        <v>1827793</v>
      </c>
    </row>
    <row r="43" spans="1:5" s="312" customFormat="1" ht="12" customHeight="1">
      <c r="A43" s="296" t="s">
        <v>105</v>
      </c>
      <c r="B43" s="182" t="s">
        <v>242</v>
      </c>
      <c r="C43" s="171"/>
      <c r="D43" s="171"/>
      <c r="E43" s="154"/>
    </row>
    <row r="44" spans="1:5" s="312" customFormat="1" ht="12" customHeight="1">
      <c r="A44" s="296" t="s">
        <v>106</v>
      </c>
      <c r="B44" s="182" t="s">
        <v>243</v>
      </c>
      <c r="C44" s="171"/>
      <c r="D44" s="171"/>
      <c r="E44" s="154">
        <v>1903</v>
      </c>
    </row>
    <row r="45" spans="1:5" s="312" customFormat="1" ht="12" customHeight="1">
      <c r="A45" s="296" t="s">
        <v>244</v>
      </c>
      <c r="B45" s="182" t="s">
        <v>245</v>
      </c>
      <c r="C45" s="174"/>
      <c r="D45" s="174"/>
      <c r="E45" s="157"/>
    </row>
    <row r="46" spans="1:5" s="285" customFormat="1" ht="12" customHeight="1" thickBot="1">
      <c r="A46" s="297" t="s">
        <v>246</v>
      </c>
      <c r="B46" s="183" t="s">
        <v>247</v>
      </c>
      <c r="C46" s="175"/>
      <c r="D46" s="175"/>
      <c r="E46" s="158">
        <v>918691</v>
      </c>
    </row>
    <row r="47" spans="1:5" s="312" customFormat="1" ht="12" customHeight="1" thickBot="1">
      <c r="A47" s="143" t="s">
        <v>10</v>
      </c>
      <c r="B47" s="139" t="s">
        <v>248</v>
      </c>
      <c r="C47" s="170">
        <f>SUM(C48:C52)</f>
        <v>3000000</v>
      </c>
      <c r="D47" s="170">
        <f>SUM(D48:D52)</f>
        <v>3000000</v>
      </c>
      <c r="E47" s="153">
        <f>SUM(E48:E52)</f>
        <v>908750</v>
      </c>
    </row>
    <row r="48" spans="1:5" s="312" customFormat="1" ht="12" customHeight="1">
      <c r="A48" s="295" t="s">
        <v>61</v>
      </c>
      <c r="B48" s="181" t="s">
        <v>249</v>
      </c>
      <c r="C48" s="191"/>
      <c r="D48" s="191"/>
      <c r="E48" s="159"/>
    </row>
    <row r="49" spans="1:5" s="312" customFormat="1" ht="12" customHeight="1">
      <c r="A49" s="296" t="s">
        <v>62</v>
      </c>
      <c r="B49" s="182" t="s">
        <v>250</v>
      </c>
      <c r="C49" s="174">
        <v>3000000</v>
      </c>
      <c r="D49" s="174">
        <v>3000000</v>
      </c>
      <c r="E49" s="157">
        <v>908750</v>
      </c>
    </row>
    <row r="50" spans="1:5" s="312" customFormat="1" ht="12" customHeight="1">
      <c r="A50" s="296" t="s">
        <v>251</v>
      </c>
      <c r="B50" s="182" t="s">
        <v>252</v>
      </c>
      <c r="C50" s="174"/>
      <c r="D50" s="174"/>
      <c r="E50" s="157"/>
    </row>
    <row r="51" spans="1:5" s="312" customFormat="1" ht="12" customHeight="1">
      <c r="A51" s="296" t="s">
        <v>253</v>
      </c>
      <c r="B51" s="182" t="s">
        <v>254</v>
      </c>
      <c r="C51" s="174"/>
      <c r="D51" s="174"/>
      <c r="E51" s="157"/>
    </row>
    <row r="52" spans="1:5" s="312" customFormat="1" ht="12" customHeight="1" thickBot="1">
      <c r="A52" s="297" t="s">
        <v>255</v>
      </c>
      <c r="B52" s="183" t="s">
        <v>256</v>
      </c>
      <c r="C52" s="175"/>
      <c r="D52" s="175"/>
      <c r="E52" s="158"/>
    </row>
    <row r="53" spans="1:5" s="312" customFormat="1" ht="12" customHeight="1" thickBot="1">
      <c r="A53" s="143" t="s">
        <v>107</v>
      </c>
      <c r="B53" s="139" t="s">
        <v>257</v>
      </c>
      <c r="C53" s="170">
        <f>SUM(C54:C56)</f>
        <v>0</v>
      </c>
      <c r="D53" s="170">
        <f>SUM(D54:D56)</f>
        <v>2565000</v>
      </c>
      <c r="E53" s="153">
        <f>SUM(E54:E56)</f>
        <v>4923690</v>
      </c>
    </row>
    <row r="54" spans="1:5" s="285" customFormat="1" ht="12" customHeight="1">
      <c r="A54" s="295" t="s">
        <v>63</v>
      </c>
      <c r="B54" s="181" t="s">
        <v>258</v>
      </c>
      <c r="C54" s="172"/>
      <c r="D54" s="172"/>
      <c r="E54" s="155"/>
    </row>
    <row r="55" spans="1:5" s="285" customFormat="1" ht="12" customHeight="1">
      <c r="A55" s="296" t="s">
        <v>64</v>
      </c>
      <c r="B55" s="182" t="s">
        <v>259</v>
      </c>
      <c r="C55" s="171"/>
      <c r="D55" s="171"/>
      <c r="E55" s="154"/>
    </row>
    <row r="56" spans="1:5" s="285" customFormat="1" ht="12" customHeight="1">
      <c r="A56" s="296" t="s">
        <v>260</v>
      </c>
      <c r="B56" s="182" t="s">
        <v>261</v>
      </c>
      <c r="C56" s="171"/>
      <c r="D56" s="171">
        <v>2565000</v>
      </c>
      <c r="E56" s="154">
        <v>4923690</v>
      </c>
    </row>
    <row r="57" spans="1:5" s="285" customFormat="1" ht="12" customHeight="1" thickBot="1">
      <c r="A57" s="297" t="s">
        <v>262</v>
      </c>
      <c r="B57" s="183" t="s">
        <v>263</v>
      </c>
      <c r="C57" s="173"/>
      <c r="D57" s="173"/>
      <c r="E57" s="156"/>
    </row>
    <row r="58" spans="1:5" s="312" customFormat="1" ht="12" customHeight="1" thickBot="1">
      <c r="A58" s="143" t="s">
        <v>12</v>
      </c>
      <c r="B58" s="160" t="s">
        <v>264</v>
      </c>
      <c r="C58" s="170">
        <f>SUM(C59:C61)</f>
        <v>0</v>
      </c>
      <c r="D58" s="170">
        <f>SUM(D59:D61)</f>
        <v>0</v>
      </c>
      <c r="E58" s="153">
        <f>SUM(E59:E61)</f>
        <v>0</v>
      </c>
    </row>
    <row r="59" spans="1:5" s="312" customFormat="1" ht="12" customHeight="1">
      <c r="A59" s="295" t="s">
        <v>108</v>
      </c>
      <c r="B59" s="181" t="s">
        <v>265</v>
      </c>
      <c r="C59" s="174"/>
      <c r="D59" s="174"/>
      <c r="E59" s="157"/>
    </row>
    <row r="60" spans="1:5" s="312" customFormat="1" ht="12" customHeight="1">
      <c r="A60" s="296" t="s">
        <v>109</v>
      </c>
      <c r="B60" s="182" t="s">
        <v>413</v>
      </c>
      <c r="C60" s="174"/>
      <c r="D60" s="174"/>
      <c r="E60" s="157"/>
    </row>
    <row r="61" spans="1:5" s="312" customFormat="1" ht="12" customHeight="1">
      <c r="A61" s="296" t="s">
        <v>129</v>
      </c>
      <c r="B61" s="182" t="s">
        <v>267</v>
      </c>
      <c r="C61" s="174"/>
      <c r="D61" s="174"/>
      <c r="E61" s="157"/>
    </row>
    <row r="62" spans="1:5" s="312" customFormat="1" ht="12" customHeight="1" thickBot="1">
      <c r="A62" s="297" t="s">
        <v>268</v>
      </c>
      <c r="B62" s="183" t="s">
        <v>269</v>
      </c>
      <c r="C62" s="174"/>
      <c r="D62" s="174"/>
      <c r="E62" s="157"/>
    </row>
    <row r="63" spans="1:5" s="312" customFormat="1" ht="12" customHeight="1" thickBot="1">
      <c r="A63" s="143" t="s">
        <v>13</v>
      </c>
      <c r="B63" s="139" t="s">
        <v>270</v>
      </c>
      <c r="C63" s="176">
        <f>+C8+C15+C22+C29+C36+C47+C53+C58</f>
        <v>268971000</v>
      </c>
      <c r="D63" s="176">
        <f>+D8+D15+D22+D29+D36+D47+D53+D58</f>
        <v>589838998</v>
      </c>
      <c r="E63" s="189">
        <f>+E8+E15+E22+E29+E36+E47+E53+E58</f>
        <v>591881161</v>
      </c>
    </row>
    <row r="64" spans="1:5" s="312" customFormat="1" ht="12" customHeight="1" thickBot="1">
      <c r="A64" s="298" t="s">
        <v>411</v>
      </c>
      <c r="B64" s="160" t="s">
        <v>272</v>
      </c>
      <c r="C64" s="170">
        <f>SUM(C65:C67)</f>
        <v>0</v>
      </c>
      <c r="D64" s="170">
        <f>SUM(D65:D67)</f>
        <v>100000000</v>
      </c>
      <c r="E64" s="153">
        <f>SUM(E65:E67)</f>
        <v>100000000</v>
      </c>
    </row>
    <row r="65" spans="1:5" s="312" customFormat="1" ht="12" customHeight="1">
      <c r="A65" s="295" t="s">
        <v>273</v>
      </c>
      <c r="B65" s="181" t="s">
        <v>274</v>
      </c>
      <c r="C65" s="174"/>
      <c r="D65" s="174"/>
      <c r="E65" s="157"/>
    </row>
    <row r="66" spans="1:5" s="312" customFormat="1" ht="12" customHeight="1">
      <c r="A66" s="296" t="s">
        <v>275</v>
      </c>
      <c r="B66" s="182" t="s">
        <v>276</v>
      </c>
      <c r="C66" s="174"/>
      <c r="D66" s="174">
        <v>100000000</v>
      </c>
      <c r="E66" s="157">
        <v>100000000</v>
      </c>
    </row>
    <row r="67" spans="1:5" s="312" customFormat="1" ht="12" customHeight="1" thickBot="1">
      <c r="A67" s="297" t="s">
        <v>277</v>
      </c>
      <c r="B67" s="291" t="s">
        <v>278</v>
      </c>
      <c r="C67" s="174"/>
      <c r="D67" s="174"/>
      <c r="E67" s="157"/>
    </row>
    <row r="68" spans="1:5" s="312" customFormat="1" ht="12" customHeight="1" thickBot="1">
      <c r="A68" s="298" t="s">
        <v>279</v>
      </c>
      <c r="B68" s="160" t="s">
        <v>280</v>
      </c>
      <c r="C68" s="170">
        <f>SUM(C69:C72)</f>
        <v>0</v>
      </c>
      <c r="D68" s="170">
        <f>SUM(D69:D72)</f>
        <v>0</v>
      </c>
      <c r="E68" s="153">
        <f>SUM(E69:E72)</f>
        <v>0</v>
      </c>
    </row>
    <row r="69" spans="1:5" s="312" customFormat="1" ht="12" customHeight="1">
      <c r="A69" s="295" t="s">
        <v>87</v>
      </c>
      <c r="B69" s="181" t="s">
        <v>281</v>
      </c>
      <c r="C69" s="174"/>
      <c r="D69" s="174"/>
      <c r="E69" s="157"/>
    </row>
    <row r="70" spans="1:5" s="312" customFormat="1" ht="12" customHeight="1">
      <c r="A70" s="296" t="s">
        <v>88</v>
      </c>
      <c r="B70" s="182" t="s">
        <v>282</v>
      </c>
      <c r="C70" s="174"/>
      <c r="D70" s="174"/>
      <c r="E70" s="157"/>
    </row>
    <row r="71" spans="1:5" s="312" customFormat="1" ht="12" customHeight="1">
      <c r="A71" s="296" t="s">
        <v>283</v>
      </c>
      <c r="B71" s="182" t="s">
        <v>284</v>
      </c>
      <c r="C71" s="174"/>
      <c r="D71" s="174"/>
      <c r="E71" s="157"/>
    </row>
    <row r="72" spans="1:5" s="312" customFormat="1" ht="12" customHeight="1" thickBot="1">
      <c r="A72" s="297" t="s">
        <v>285</v>
      </c>
      <c r="B72" s="183" t="s">
        <v>286</v>
      </c>
      <c r="C72" s="174"/>
      <c r="D72" s="174"/>
      <c r="E72" s="157"/>
    </row>
    <row r="73" spans="1:5" s="312" customFormat="1" ht="12" customHeight="1" thickBot="1">
      <c r="A73" s="298" t="s">
        <v>287</v>
      </c>
      <c r="B73" s="160" t="s">
        <v>288</v>
      </c>
      <c r="C73" s="170">
        <f>SUM(C74:C75)</f>
        <v>0</v>
      </c>
      <c r="D73" s="170">
        <f>SUM(D74:D75)</f>
        <v>54729213</v>
      </c>
      <c r="E73" s="153">
        <f>SUM(E74:E75)</f>
        <v>54729213</v>
      </c>
    </row>
    <row r="74" spans="1:5" s="312" customFormat="1" ht="12" customHeight="1">
      <c r="A74" s="295" t="s">
        <v>289</v>
      </c>
      <c r="B74" s="181" t="s">
        <v>290</v>
      </c>
      <c r="C74" s="174"/>
      <c r="D74" s="174">
        <v>54729213</v>
      </c>
      <c r="E74" s="157">
        <v>54729213</v>
      </c>
    </row>
    <row r="75" spans="1:5" s="312" customFormat="1" ht="12" customHeight="1" thickBot="1">
      <c r="A75" s="297" t="s">
        <v>291</v>
      </c>
      <c r="B75" s="183" t="s">
        <v>292</v>
      </c>
      <c r="C75" s="174"/>
      <c r="D75" s="174"/>
      <c r="E75" s="157"/>
    </row>
    <row r="76" spans="1:5" s="312" customFormat="1" ht="12" customHeight="1" thickBot="1">
      <c r="A76" s="298" t="s">
        <v>293</v>
      </c>
      <c r="B76" s="160" t="s">
        <v>294</v>
      </c>
      <c r="C76" s="170">
        <f>SUM(C77:C79)</f>
        <v>0</v>
      </c>
      <c r="D76" s="170">
        <f>SUM(D77:D79)</f>
        <v>0</v>
      </c>
      <c r="E76" s="153">
        <f>SUM(E77:E79)</f>
        <v>6919680</v>
      </c>
    </row>
    <row r="77" spans="1:5" s="312" customFormat="1" ht="12" customHeight="1">
      <c r="A77" s="295" t="s">
        <v>295</v>
      </c>
      <c r="B77" s="181" t="s">
        <v>296</v>
      </c>
      <c r="C77" s="174"/>
      <c r="D77" s="174"/>
      <c r="E77" s="157">
        <v>6919680</v>
      </c>
    </row>
    <row r="78" spans="1:5" s="312" customFormat="1" ht="12" customHeight="1">
      <c r="A78" s="296" t="s">
        <v>297</v>
      </c>
      <c r="B78" s="182" t="s">
        <v>298</v>
      </c>
      <c r="C78" s="174"/>
      <c r="D78" s="174"/>
      <c r="E78" s="157"/>
    </row>
    <row r="79" spans="1:5" s="312" customFormat="1" ht="12" customHeight="1" thickBot="1">
      <c r="A79" s="297" t="s">
        <v>299</v>
      </c>
      <c r="B79" s="183" t="s">
        <v>300</v>
      </c>
      <c r="C79" s="174"/>
      <c r="D79" s="174"/>
      <c r="E79" s="157"/>
    </row>
    <row r="80" spans="1:5" s="312" customFormat="1" ht="12" customHeight="1" thickBot="1">
      <c r="A80" s="298" t="s">
        <v>301</v>
      </c>
      <c r="B80" s="160" t="s">
        <v>302</v>
      </c>
      <c r="C80" s="170">
        <f>SUM(C81:C84)</f>
        <v>0</v>
      </c>
      <c r="D80" s="170">
        <f>SUM(D81:D84)</f>
        <v>0</v>
      </c>
      <c r="E80" s="153">
        <f>SUM(E81:E84)</f>
        <v>0</v>
      </c>
    </row>
    <row r="81" spans="1:5" s="312" customFormat="1" ht="12" customHeight="1">
      <c r="A81" s="299" t="s">
        <v>303</v>
      </c>
      <c r="B81" s="181" t="s">
        <v>304</v>
      </c>
      <c r="C81" s="174"/>
      <c r="D81" s="174"/>
      <c r="E81" s="157"/>
    </row>
    <row r="82" spans="1:5" s="312" customFormat="1" ht="12" customHeight="1">
      <c r="A82" s="300" t="s">
        <v>305</v>
      </c>
      <c r="B82" s="182" t="s">
        <v>306</v>
      </c>
      <c r="C82" s="174"/>
      <c r="D82" s="174"/>
      <c r="E82" s="157"/>
    </row>
    <row r="83" spans="1:5" s="312" customFormat="1" ht="12" customHeight="1">
      <c r="A83" s="300" t="s">
        <v>307</v>
      </c>
      <c r="B83" s="182" t="s">
        <v>308</v>
      </c>
      <c r="C83" s="174"/>
      <c r="D83" s="174"/>
      <c r="E83" s="157"/>
    </row>
    <row r="84" spans="1:5" s="312" customFormat="1" ht="12" customHeight="1" thickBot="1">
      <c r="A84" s="301" t="s">
        <v>309</v>
      </c>
      <c r="B84" s="183" t="s">
        <v>310</v>
      </c>
      <c r="C84" s="174"/>
      <c r="D84" s="174"/>
      <c r="E84" s="157"/>
    </row>
    <row r="85" spans="1:5" s="312" customFormat="1" ht="12" customHeight="1" thickBot="1">
      <c r="A85" s="298" t="s">
        <v>311</v>
      </c>
      <c r="B85" s="160" t="s">
        <v>312</v>
      </c>
      <c r="C85" s="195"/>
      <c r="D85" s="195"/>
      <c r="E85" s="196"/>
    </row>
    <row r="86" spans="1:5" s="312" customFormat="1" ht="12" customHeight="1" thickBot="1">
      <c r="A86" s="298" t="s">
        <v>313</v>
      </c>
      <c r="B86" s="292" t="s">
        <v>314</v>
      </c>
      <c r="C86" s="176">
        <f>+C64+C68+C73+C76+C80+C85</f>
        <v>0</v>
      </c>
      <c r="D86" s="176">
        <f>+D64+D68+D73+D76+D80+D85</f>
        <v>154729213</v>
      </c>
      <c r="E86" s="189">
        <f>+E64+E68+E73+E76+E80+E85</f>
        <v>161648893</v>
      </c>
    </row>
    <row r="87" spans="1:5" s="312" customFormat="1" ht="12" customHeight="1" thickBot="1">
      <c r="A87" s="302" t="s">
        <v>315</v>
      </c>
      <c r="B87" s="293" t="s">
        <v>412</v>
      </c>
      <c r="C87" s="176">
        <f>+C63+C86</f>
        <v>268971000</v>
      </c>
      <c r="D87" s="176">
        <f>+D63+D86</f>
        <v>744568211</v>
      </c>
      <c r="E87" s="189">
        <f>+E63+E86</f>
        <v>753530054</v>
      </c>
    </row>
    <row r="88" spans="1:5" s="312" customFormat="1" ht="15" customHeight="1">
      <c r="A88" s="267"/>
      <c r="B88" s="268"/>
      <c r="C88" s="283"/>
      <c r="D88" s="283"/>
      <c r="E88" s="283"/>
    </row>
    <row r="89" spans="1:5" ht="13.5" thickBot="1">
      <c r="A89" s="269"/>
      <c r="B89" s="270"/>
      <c r="C89" s="284"/>
      <c r="D89" s="284"/>
      <c r="E89" s="284"/>
    </row>
    <row r="90" spans="1:5" s="311" customFormat="1" ht="16.5" customHeight="1" thickBot="1">
      <c r="A90" s="440" t="s">
        <v>40</v>
      </c>
      <c r="B90" s="441"/>
      <c r="C90" s="441"/>
      <c r="D90" s="441"/>
      <c r="E90" s="442"/>
    </row>
    <row r="91" spans="1:5" s="111" customFormat="1" ht="12" customHeight="1" thickBot="1">
      <c r="A91" s="290" t="s">
        <v>5</v>
      </c>
      <c r="B91" s="142" t="s">
        <v>323</v>
      </c>
      <c r="C91" s="274">
        <f>SUM(C92:C96)</f>
        <v>166159000</v>
      </c>
      <c r="D91" s="274">
        <f>SUM(D92:D96)</f>
        <v>510446697</v>
      </c>
      <c r="E91" s="274">
        <f>SUM(E92:E96)</f>
        <v>493521499</v>
      </c>
    </row>
    <row r="92" spans="1:5" ht="12" customHeight="1">
      <c r="A92" s="303" t="s">
        <v>65</v>
      </c>
      <c r="B92" s="128" t="s">
        <v>35</v>
      </c>
      <c r="C92" s="275">
        <v>45682000</v>
      </c>
      <c r="D92" s="275">
        <v>256622650</v>
      </c>
      <c r="E92" s="275">
        <v>251765050</v>
      </c>
    </row>
    <row r="93" spans="1:5" ht="12" customHeight="1">
      <c r="A93" s="296" t="s">
        <v>66</v>
      </c>
      <c r="B93" s="126" t="s">
        <v>110</v>
      </c>
      <c r="C93" s="276">
        <v>12633000</v>
      </c>
      <c r="D93" s="276">
        <v>59515023</v>
      </c>
      <c r="E93" s="276">
        <v>59515023</v>
      </c>
    </row>
    <row r="94" spans="1:5" ht="12" customHeight="1">
      <c r="A94" s="296" t="s">
        <v>67</v>
      </c>
      <c r="B94" s="126" t="s">
        <v>85</v>
      </c>
      <c r="C94" s="278">
        <v>75202000</v>
      </c>
      <c r="D94" s="278">
        <v>141908111</v>
      </c>
      <c r="E94" s="278">
        <v>135043460</v>
      </c>
    </row>
    <row r="95" spans="1:5" ht="12" customHeight="1">
      <c r="A95" s="296" t="s">
        <v>68</v>
      </c>
      <c r="B95" s="129" t="s">
        <v>111</v>
      </c>
      <c r="C95" s="278">
        <v>30782000</v>
      </c>
      <c r="D95" s="278">
        <v>40217296</v>
      </c>
      <c r="E95" s="278">
        <v>35423149</v>
      </c>
    </row>
    <row r="96" spans="1:5" ht="12" customHeight="1">
      <c r="A96" s="296" t="s">
        <v>76</v>
      </c>
      <c r="B96" s="137" t="s">
        <v>112</v>
      </c>
      <c r="C96" s="278">
        <v>1860000</v>
      </c>
      <c r="D96" s="278">
        <v>12183617</v>
      </c>
      <c r="E96" s="278">
        <v>11774817</v>
      </c>
    </row>
    <row r="97" spans="1:5" ht="12" customHeight="1">
      <c r="A97" s="296" t="s">
        <v>69</v>
      </c>
      <c r="B97" s="126" t="s">
        <v>324</v>
      </c>
      <c r="C97" s="278"/>
      <c r="D97" s="278">
        <v>4551116</v>
      </c>
      <c r="E97" s="278">
        <v>4511116</v>
      </c>
    </row>
    <row r="98" spans="1:5" ht="12" customHeight="1">
      <c r="A98" s="296" t="s">
        <v>70</v>
      </c>
      <c r="B98" s="149" t="s">
        <v>325</v>
      </c>
      <c r="C98" s="278"/>
      <c r="D98" s="278"/>
      <c r="E98" s="278"/>
    </row>
    <row r="99" spans="1:5" ht="12" customHeight="1">
      <c r="A99" s="296" t="s">
        <v>77</v>
      </c>
      <c r="B99" s="150" t="s">
        <v>326</v>
      </c>
      <c r="C99" s="278"/>
      <c r="D99" s="278"/>
      <c r="E99" s="278"/>
    </row>
    <row r="100" spans="1:5" ht="12" customHeight="1">
      <c r="A100" s="296" t="s">
        <v>78</v>
      </c>
      <c r="B100" s="150" t="s">
        <v>327</v>
      </c>
      <c r="C100" s="278"/>
      <c r="D100" s="278"/>
      <c r="E100" s="278"/>
    </row>
    <row r="101" spans="1:5" ht="12" customHeight="1">
      <c r="A101" s="296" t="s">
        <v>79</v>
      </c>
      <c r="B101" s="149" t="s">
        <v>328</v>
      </c>
      <c r="C101" s="278"/>
      <c r="D101" s="278">
        <v>2200901</v>
      </c>
      <c r="E101" s="278">
        <v>2194536</v>
      </c>
    </row>
    <row r="102" spans="1:5" ht="12" customHeight="1">
      <c r="A102" s="296" t="s">
        <v>80</v>
      </c>
      <c r="B102" s="149" t="s">
        <v>329</v>
      </c>
      <c r="C102" s="278"/>
      <c r="D102" s="278"/>
      <c r="E102" s="278"/>
    </row>
    <row r="103" spans="1:5" ht="12" customHeight="1">
      <c r="A103" s="296" t="s">
        <v>82</v>
      </c>
      <c r="B103" s="150" t="s">
        <v>330</v>
      </c>
      <c r="C103" s="278"/>
      <c r="D103" s="278"/>
      <c r="E103" s="278"/>
    </row>
    <row r="104" spans="1:5" ht="12" customHeight="1">
      <c r="A104" s="304" t="s">
        <v>113</v>
      </c>
      <c r="B104" s="151" t="s">
        <v>331</v>
      </c>
      <c r="C104" s="278"/>
      <c r="D104" s="278"/>
      <c r="E104" s="278"/>
    </row>
    <row r="105" spans="1:5" ht="12" customHeight="1">
      <c r="A105" s="296" t="s">
        <v>332</v>
      </c>
      <c r="B105" s="151" t="s">
        <v>333</v>
      </c>
      <c r="C105" s="278"/>
      <c r="D105" s="278"/>
      <c r="E105" s="278"/>
    </row>
    <row r="106" spans="1:5" s="111" customFormat="1" ht="12" customHeight="1" thickBot="1">
      <c r="A106" s="305" t="s">
        <v>334</v>
      </c>
      <c r="B106" s="152" t="s">
        <v>335</v>
      </c>
      <c r="C106" s="280"/>
      <c r="D106" s="280">
        <v>5431600</v>
      </c>
      <c r="E106" s="280">
        <v>5029165</v>
      </c>
    </row>
    <row r="107" spans="1:5" ht="12" customHeight="1" thickBot="1">
      <c r="A107" s="143" t="s">
        <v>6</v>
      </c>
      <c r="B107" s="141" t="s">
        <v>336</v>
      </c>
      <c r="C107" s="164">
        <f>+C108+C110+C112</f>
        <v>852000</v>
      </c>
      <c r="D107" s="164">
        <f>+D108+D110+D112</f>
        <v>14311270</v>
      </c>
      <c r="E107" s="164">
        <f>+E108+E110+E112</f>
        <v>14311270</v>
      </c>
    </row>
    <row r="108" spans="1:5" ht="12" customHeight="1">
      <c r="A108" s="295" t="s">
        <v>71</v>
      </c>
      <c r="B108" s="126" t="s">
        <v>128</v>
      </c>
      <c r="C108" s="277">
        <v>192000</v>
      </c>
      <c r="D108" s="277">
        <v>14311270</v>
      </c>
      <c r="E108" s="277">
        <v>14311270</v>
      </c>
    </row>
    <row r="109" spans="1:5" ht="12" customHeight="1">
      <c r="A109" s="295" t="s">
        <v>72</v>
      </c>
      <c r="B109" s="130" t="s">
        <v>337</v>
      </c>
      <c r="C109" s="277"/>
      <c r="D109" s="277"/>
      <c r="E109" s="277"/>
    </row>
    <row r="110" spans="1:5" ht="12" customHeight="1">
      <c r="A110" s="295" t="s">
        <v>73</v>
      </c>
      <c r="B110" s="130" t="s">
        <v>114</v>
      </c>
      <c r="C110" s="276"/>
      <c r="D110" s="276"/>
      <c r="E110" s="276"/>
    </row>
    <row r="111" spans="1:5" ht="12" customHeight="1">
      <c r="A111" s="295" t="s">
        <v>74</v>
      </c>
      <c r="B111" s="130" t="s">
        <v>338</v>
      </c>
      <c r="C111" s="154"/>
      <c r="D111" s="154"/>
      <c r="E111" s="154"/>
    </row>
    <row r="112" spans="1:5" ht="12" customHeight="1">
      <c r="A112" s="295" t="s">
        <v>75</v>
      </c>
      <c r="B112" s="162" t="s">
        <v>130</v>
      </c>
      <c r="C112" s="154">
        <v>660000</v>
      </c>
      <c r="D112" s="154"/>
      <c r="E112" s="154"/>
    </row>
    <row r="113" spans="1:5" ht="12" customHeight="1">
      <c r="A113" s="295" t="s">
        <v>81</v>
      </c>
      <c r="B113" s="161" t="s">
        <v>339</v>
      </c>
      <c r="C113" s="154"/>
      <c r="D113" s="154"/>
      <c r="E113" s="154"/>
    </row>
    <row r="114" spans="1:5" ht="12" customHeight="1">
      <c r="A114" s="295" t="s">
        <v>83</v>
      </c>
      <c r="B114" s="177" t="s">
        <v>340</v>
      </c>
      <c r="C114" s="154"/>
      <c r="D114" s="154"/>
      <c r="E114" s="154"/>
    </row>
    <row r="115" spans="1:5" ht="12" customHeight="1">
      <c r="A115" s="295" t="s">
        <v>115</v>
      </c>
      <c r="B115" s="150" t="s">
        <v>327</v>
      </c>
      <c r="C115" s="154"/>
      <c r="D115" s="154"/>
      <c r="E115" s="154"/>
    </row>
    <row r="116" spans="1:5" ht="12" customHeight="1">
      <c r="A116" s="295" t="s">
        <v>116</v>
      </c>
      <c r="B116" s="150" t="s">
        <v>341</v>
      </c>
      <c r="C116" s="154"/>
      <c r="D116" s="154"/>
      <c r="E116" s="154"/>
    </row>
    <row r="117" spans="1:5" ht="12" customHeight="1">
      <c r="A117" s="295" t="s">
        <v>117</v>
      </c>
      <c r="B117" s="150" t="s">
        <v>342</v>
      </c>
      <c r="C117" s="154"/>
      <c r="D117" s="154"/>
      <c r="E117" s="154"/>
    </row>
    <row r="118" spans="1:5" ht="12" customHeight="1">
      <c r="A118" s="295" t="s">
        <v>343</v>
      </c>
      <c r="B118" s="150" t="s">
        <v>330</v>
      </c>
      <c r="C118" s="154"/>
      <c r="D118" s="154"/>
      <c r="E118" s="154"/>
    </row>
    <row r="119" spans="1:5" ht="12" customHeight="1">
      <c r="A119" s="295" t="s">
        <v>344</v>
      </c>
      <c r="B119" s="150" t="s">
        <v>345</v>
      </c>
      <c r="C119" s="154"/>
      <c r="D119" s="154"/>
      <c r="E119" s="154"/>
    </row>
    <row r="120" spans="1:5" ht="12" customHeight="1" thickBot="1">
      <c r="A120" s="304" t="s">
        <v>346</v>
      </c>
      <c r="B120" s="150" t="s">
        <v>347</v>
      </c>
      <c r="C120" s="156"/>
      <c r="D120" s="156"/>
      <c r="E120" s="156"/>
    </row>
    <row r="121" spans="1:5" ht="12" customHeight="1" thickBot="1">
      <c r="A121" s="143" t="s">
        <v>7</v>
      </c>
      <c r="B121" s="146" t="s">
        <v>348</v>
      </c>
      <c r="C121" s="164">
        <f>+C122+C123</f>
        <v>0</v>
      </c>
      <c r="D121" s="164">
        <f>+D122+D123</f>
        <v>0</v>
      </c>
      <c r="E121" s="164">
        <f>+E122+E123</f>
        <v>0</v>
      </c>
    </row>
    <row r="122" spans="1:5" ht="12" customHeight="1">
      <c r="A122" s="295" t="s">
        <v>54</v>
      </c>
      <c r="B122" s="127" t="s">
        <v>42</v>
      </c>
      <c r="C122" s="277"/>
      <c r="D122" s="277"/>
      <c r="E122" s="277"/>
    </row>
    <row r="123" spans="1:5" ht="12" customHeight="1" thickBot="1">
      <c r="A123" s="297" t="s">
        <v>55</v>
      </c>
      <c r="B123" s="130" t="s">
        <v>43</v>
      </c>
      <c r="C123" s="278"/>
      <c r="D123" s="278"/>
      <c r="E123" s="278"/>
    </row>
    <row r="124" spans="1:5" ht="12" customHeight="1" thickBot="1">
      <c r="A124" s="143" t="s">
        <v>8</v>
      </c>
      <c r="B124" s="146" t="s">
        <v>349</v>
      </c>
      <c r="C124" s="164">
        <f>+C91+C107+C121</f>
        <v>167011000</v>
      </c>
      <c r="D124" s="164">
        <f>+D91+D107+D121</f>
        <v>524757967</v>
      </c>
      <c r="E124" s="164">
        <f>+E91+E107+E121</f>
        <v>507832769</v>
      </c>
    </row>
    <row r="125" spans="1:5" ht="12" customHeight="1" thickBot="1">
      <c r="A125" s="143" t="s">
        <v>9</v>
      </c>
      <c r="B125" s="146" t="s">
        <v>414</v>
      </c>
      <c r="C125" s="164">
        <f>+C126+C127+C128</f>
        <v>0</v>
      </c>
      <c r="D125" s="164">
        <f>+D126+D127+D128</f>
        <v>100000000</v>
      </c>
      <c r="E125" s="164">
        <f>+E126+E127+E128</f>
        <v>100000000</v>
      </c>
    </row>
    <row r="126" spans="1:5" ht="12" customHeight="1">
      <c r="A126" s="295" t="s">
        <v>58</v>
      </c>
      <c r="B126" s="127" t="s">
        <v>351</v>
      </c>
      <c r="C126" s="154"/>
      <c r="D126" s="154"/>
      <c r="E126" s="154"/>
    </row>
    <row r="127" spans="1:5" ht="12" customHeight="1">
      <c r="A127" s="295" t="s">
        <v>59</v>
      </c>
      <c r="B127" s="127" t="s">
        <v>352</v>
      </c>
      <c r="C127" s="154"/>
      <c r="D127" s="154">
        <v>100000000</v>
      </c>
      <c r="E127" s="154">
        <v>100000000</v>
      </c>
    </row>
    <row r="128" spans="1:5" ht="12" customHeight="1" thickBot="1">
      <c r="A128" s="304" t="s">
        <v>60</v>
      </c>
      <c r="B128" s="125" t="s">
        <v>353</v>
      </c>
      <c r="C128" s="154"/>
      <c r="D128" s="154"/>
      <c r="E128" s="154"/>
    </row>
    <row r="129" spans="1:5" ht="12" customHeight="1" thickBot="1">
      <c r="A129" s="143" t="s">
        <v>10</v>
      </c>
      <c r="B129" s="146" t="s">
        <v>354</v>
      </c>
      <c r="C129" s="164">
        <f>+C130+C131+C132+C133</f>
        <v>0</v>
      </c>
      <c r="D129" s="164">
        <f>+D130+D131+D132+D133</f>
        <v>0</v>
      </c>
      <c r="E129" s="164">
        <f>+E130+E131+E132+E133</f>
        <v>0</v>
      </c>
    </row>
    <row r="130" spans="1:5" ht="12" customHeight="1">
      <c r="A130" s="295" t="s">
        <v>61</v>
      </c>
      <c r="B130" s="127" t="s">
        <v>355</v>
      </c>
      <c r="C130" s="154"/>
      <c r="D130" s="154"/>
      <c r="E130" s="154"/>
    </row>
    <row r="131" spans="1:5" ht="12" customHeight="1">
      <c r="A131" s="295" t="s">
        <v>62</v>
      </c>
      <c r="B131" s="127" t="s">
        <v>356</v>
      </c>
      <c r="C131" s="154"/>
      <c r="D131" s="154"/>
      <c r="E131" s="154"/>
    </row>
    <row r="132" spans="1:5" ht="12" customHeight="1">
      <c r="A132" s="295" t="s">
        <v>251</v>
      </c>
      <c r="B132" s="127" t="s">
        <v>357</v>
      </c>
      <c r="C132" s="154"/>
      <c r="D132" s="154"/>
      <c r="E132" s="154"/>
    </row>
    <row r="133" spans="1:5" s="111" customFormat="1" ht="12" customHeight="1" thickBot="1">
      <c r="A133" s="304" t="s">
        <v>253</v>
      </c>
      <c r="B133" s="125" t="s">
        <v>358</v>
      </c>
      <c r="C133" s="154"/>
      <c r="D133" s="154"/>
      <c r="E133" s="154"/>
    </row>
    <row r="134" spans="1:11" ht="13.5" thickBot="1">
      <c r="A134" s="143" t="s">
        <v>11</v>
      </c>
      <c r="B134" s="146" t="s">
        <v>529</v>
      </c>
      <c r="C134" s="279">
        <f>+C135+C136+C137+C139+C138</f>
        <v>101960000</v>
      </c>
      <c r="D134" s="279">
        <f>+D135+D136+D137+D139+D138</f>
        <v>119810244</v>
      </c>
      <c r="E134" s="279">
        <f>+E135+E136+E137+E139+E138</f>
        <v>114907928</v>
      </c>
      <c r="K134" s="258"/>
    </row>
    <row r="135" spans="1:5" ht="12.75">
      <c r="A135" s="295" t="s">
        <v>63</v>
      </c>
      <c r="B135" s="127" t="s">
        <v>360</v>
      </c>
      <c r="C135" s="154"/>
      <c r="D135" s="154"/>
      <c r="E135" s="154"/>
    </row>
    <row r="136" spans="1:5" ht="12" customHeight="1">
      <c r="A136" s="295" t="s">
        <v>64</v>
      </c>
      <c r="B136" s="127" t="s">
        <v>361</v>
      </c>
      <c r="C136" s="154"/>
      <c r="D136" s="154">
        <v>6778133</v>
      </c>
      <c r="E136" s="154">
        <v>6778133</v>
      </c>
    </row>
    <row r="137" spans="1:5" s="111" customFormat="1" ht="12" customHeight="1">
      <c r="A137" s="295" t="s">
        <v>260</v>
      </c>
      <c r="B137" s="127" t="s">
        <v>528</v>
      </c>
      <c r="C137" s="154">
        <v>101960000</v>
      </c>
      <c r="D137" s="154">
        <v>113032111</v>
      </c>
      <c r="E137" s="154">
        <v>108129795</v>
      </c>
    </row>
    <row r="138" spans="1:5" s="111" customFormat="1" ht="12" customHeight="1">
      <c r="A138" s="295" t="s">
        <v>262</v>
      </c>
      <c r="B138" s="127" t="s">
        <v>362</v>
      </c>
      <c r="C138" s="154"/>
      <c r="D138" s="154"/>
      <c r="E138" s="154"/>
    </row>
    <row r="139" spans="1:5" s="111" customFormat="1" ht="12" customHeight="1" thickBot="1">
      <c r="A139" s="304" t="s">
        <v>527</v>
      </c>
      <c r="B139" s="125" t="s">
        <v>363</v>
      </c>
      <c r="C139" s="154"/>
      <c r="D139" s="154"/>
      <c r="E139" s="154"/>
    </row>
    <row r="140" spans="1:5" s="111" customFormat="1" ht="12" customHeight="1" thickBot="1">
      <c r="A140" s="143" t="s">
        <v>12</v>
      </c>
      <c r="B140" s="146" t="s">
        <v>415</v>
      </c>
      <c r="C140" s="281">
        <f>+C141+C142+C143+C144</f>
        <v>0</v>
      </c>
      <c r="D140" s="281">
        <f>+D141+D142+D143+D144</f>
        <v>0</v>
      </c>
      <c r="E140" s="281">
        <f>+E141+E142+E143+E144</f>
        <v>0</v>
      </c>
    </row>
    <row r="141" spans="1:5" s="111" customFormat="1" ht="12" customHeight="1">
      <c r="A141" s="295" t="s">
        <v>108</v>
      </c>
      <c r="B141" s="127" t="s">
        <v>365</v>
      </c>
      <c r="C141" s="154"/>
      <c r="D141" s="154"/>
      <c r="E141" s="154"/>
    </row>
    <row r="142" spans="1:5" s="111" customFormat="1" ht="12" customHeight="1">
      <c r="A142" s="295" t="s">
        <v>109</v>
      </c>
      <c r="B142" s="127" t="s">
        <v>366</v>
      </c>
      <c r="C142" s="154"/>
      <c r="D142" s="154"/>
      <c r="E142" s="154"/>
    </row>
    <row r="143" spans="1:5" s="111" customFormat="1" ht="12" customHeight="1">
      <c r="A143" s="295" t="s">
        <v>129</v>
      </c>
      <c r="B143" s="127" t="s">
        <v>367</v>
      </c>
      <c r="C143" s="154"/>
      <c r="D143" s="154"/>
      <c r="E143" s="154"/>
    </row>
    <row r="144" spans="1:5" ht="12.75" customHeight="1" thickBot="1">
      <c r="A144" s="295" t="s">
        <v>268</v>
      </c>
      <c r="B144" s="127" t="s">
        <v>368</v>
      </c>
      <c r="C144" s="154"/>
      <c r="D144" s="154"/>
      <c r="E144" s="154"/>
    </row>
    <row r="145" spans="1:5" ht="12" customHeight="1" thickBot="1">
      <c r="A145" s="143" t="s">
        <v>13</v>
      </c>
      <c r="B145" s="146" t="s">
        <v>369</v>
      </c>
      <c r="C145" s="294">
        <f>+C125+C129+C134+C140</f>
        <v>101960000</v>
      </c>
      <c r="D145" s="294">
        <f>+D125+D129+D134+D140</f>
        <v>219810244</v>
      </c>
      <c r="E145" s="294">
        <f>+E125+E129+E134+E140</f>
        <v>214907928</v>
      </c>
    </row>
    <row r="146" spans="1:5" ht="15" customHeight="1" thickBot="1">
      <c r="A146" s="306" t="s">
        <v>14</v>
      </c>
      <c r="B146" s="166" t="s">
        <v>370</v>
      </c>
      <c r="C146" s="294">
        <f>+C124+C145</f>
        <v>268971000</v>
      </c>
      <c r="D146" s="294">
        <f>+D124+D145</f>
        <v>744568211</v>
      </c>
      <c r="E146" s="294">
        <f>+E124+E145</f>
        <v>722740697</v>
      </c>
    </row>
    <row r="147" spans="1:5" ht="13.5" thickBot="1">
      <c r="A147" s="24"/>
      <c r="B147" s="25"/>
      <c r="C147" s="26"/>
      <c r="D147" s="26"/>
      <c r="E147" s="26"/>
    </row>
    <row r="148" spans="1:5" ht="15" customHeight="1" thickBot="1">
      <c r="A148" s="271" t="s">
        <v>552</v>
      </c>
      <c r="B148" s="272"/>
      <c r="C148" s="49"/>
      <c r="D148" s="50"/>
      <c r="E148" s="47">
        <v>8</v>
      </c>
    </row>
    <row r="149" spans="1:5" ht="14.25" customHeight="1" thickBot="1">
      <c r="A149" s="271" t="s">
        <v>551</v>
      </c>
      <c r="B149" s="272"/>
      <c r="C149" s="49"/>
      <c r="D149" s="50"/>
      <c r="E149" s="47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14.875" style="286" customWidth="1"/>
    <col min="2" max="2" width="64.625" style="287" customWidth="1"/>
    <col min="3" max="5" width="17.00390625" style="288" customWidth="1"/>
    <col min="6" max="16384" width="9.375" style="20" customWidth="1"/>
  </cols>
  <sheetData>
    <row r="1" spans="1:5" s="262" customFormat="1" ht="16.5" customHeight="1" thickBot="1">
      <c r="A1" s="261"/>
      <c r="B1" s="263"/>
      <c r="C1" s="308"/>
      <c r="D1" s="273"/>
      <c r="E1" s="392" t="s">
        <v>607</v>
      </c>
    </row>
    <row r="2" spans="1:5" s="309" customFormat="1" ht="15.75" customHeight="1">
      <c r="A2" s="289" t="s">
        <v>47</v>
      </c>
      <c r="B2" s="443" t="s">
        <v>590</v>
      </c>
      <c r="C2" s="444"/>
      <c r="D2" s="445"/>
      <c r="E2" s="282" t="s">
        <v>38</v>
      </c>
    </row>
    <row r="3" spans="1:5" s="309" customFormat="1" ht="24.75" thickBot="1">
      <c r="A3" s="307" t="s">
        <v>410</v>
      </c>
      <c r="B3" s="446" t="s">
        <v>530</v>
      </c>
      <c r="C3" s="447"/>
      <c r="D3" s="448"/>
      <c r="E3" s="257" t="s">
        <v>44</v>
      </c>
    </row>
    <row r="4" spans="1:5" s="310" customFormat="1" ht="15.75" customHeight="1" thickBot="1">
      <c r="A4" s="264"/>
      <c r="B4" s="264"/>
      <c r="C4" s="265"/>
      <c r="D4" s="265"/>
      <c r="E4" s="265" t="str">
        <f>'4.1. sz. mell'!E4</f>
        <v>Forintban!</v>
      </c>
    </row>
    <row r="5" spans="1:5" ht="24.75" thickBot="1">
      <c r="A5" s="112" t="s">
        <v>125</v>
      </c>
      <c r="B5" s="113" t="s">
        <v>550</v>
      </c>
      <c r="C5" s="35" t="s">
        <v>148</v>
      </c>
      <c r="D5" s="35" t="s">
        <v>149</v>
      </c>
      <c r="E5" s="266" t="s">
        <v>150</v>
      </c>
    </row>
    <row r="6" spans="1:5" s="311" customFormat="1" ht="12.75" customHeight="1" thickBot="1">
      <c r="A6" s="259" t="s">
        <v>317</v>
      </c>
      <c r="B6" s="260" t="s">
        <v>318</v>
      </c>
      <c r="C6" s="260" t="s">
        <v>319</v>
      </c>
      <c r="D6" s="48" t="s">
        <v>320</v>
      </c>
      <c r="E6" s="46" t="s">
        <v>321</v>
      </c>
    </row>
    <row r="7" spans="1:5" s="311" customFormat="1" ht="15.75" customHeight="1" thickBot="1">
      <c r="A7" s="440" t="s">
        <v>39</v>
      </c>
      <c r="B7" s="441"/>
      <c r="C7" s="441"/>
      <c r="D7" s="441"/>
      <c r="E7" s="442"/>
    </row>
    <row r="8" spans="1:5" s="311" customFormat="1" ht="12" customHeight="1" thickBot="1">
      <c r="A8" s="143" t="s">
        <v>5</v>
      </c>
      <c r="B8" s="139" t="s">
        <v>210</v>
      </c>
      <c r="C8" s="170">
        <f>SUM(C9:C14)</f>
        <v>196961000</v>
      </c>
      <c r="D8" s="170">
        <f>SUM(D9:D14)</f>
        <v>216212407</v>
      </c>
      <c r="E8" s="153">
        <f>SUM(E9:E14)</f>
        <v>216212407</v>
      </c>
    </row>
    <row r="9" spans="1:5" s="285" customFormat="1" ht="12" customHeight="1">
      <c r="A9" s="295" t="s">
        <v>65</v>
      </c>
      <c r="B9" s="181" t="s">
        <v>211</v>
      </c>
      <c r="C9" s="172">
        <v>61318000</v>
      </c>
      <c r="D9" s="172">
        <v>61477348</v>
      </c>
      <c r="E9" s="155">
        <v>61477348</v>
      </c>
    </row>
    <row r="10" spans="1:5" s="312" customFormat="1" ht="12" customHeight="1">
      <c r="A10" s="296" t="s">
        <v>66</v>
      </c>
      <c r="B10" s="182" t="s">
        <v>212</v>
      </c>
      <c r="C10" s="171">
        <v>49853000</v>
      </c>
      <c r="D10" s="171">
        <v>50447530</v>
      </c>
      <c r="E10" s="154">
        <v>50447530</v>
      </c>
    </row>
    <row r="11" spans="1:5" s="312" customFormat="1" ht="12" customHeight="1">
      <c r="A11" s="296" t="s">
        <v>67</v>
      </c>
      <c r="B11" s="182" t="s">
        <v>213</v>
      </c>
      <c r="C11" s="171">
        <v>82951000</v>
      </c>
      <c r="D11" s="171">
        <v>82451936</v>
      </c>
      <c r="E11" s="154">
        <v>82451936</v>
      </c>
    </row>
    <row r="12" spans="1:5" s="312" customFormat="1" ht="12" customHeight="1">
      <c r="A12" s="296" t="s">
        <v>68</v>
      </c>
      <c r="B12" s="182" t="s">
        <v>214</v>
      </c>
      <c r="C12" s="171">
        <v>2839000</v>
      </c>
      <c r="D12" s="171">
        <v>2838600</v>
      </c>
      <c r="E12" s="154">
        <v>2838600</v>
      </c>
    </row>
    <row r="13" spans="1:5" s="312" customFormat="1" ht="12" customHeight="1">
      <c r="A13" s="296" t="s">
        <v>86</v>
      </c>
      <c r="B13" s="182" t="s">
        <v>215</v>
      </c>
      <c r="C13" s="171"/>
      <c r="D13" s="171"/>
      <c r="E13" s="154"/>
    </row>
    <row r="14" spans="1:5" s="285" customFormat="1" ht="12" customHeight="1" thickBot="1">
      <c r="A14" s="297" t="s">
        <v>69</v>
      </c>
      <c r="B14" s="183" t="s">
        <v>216</v>
      </c>
      <c r="C14" s="173"/>
      <c r="D14" s="173">
        <v>18996993</v>
      </c>
      <c r="E14" s="156">
        <v>18996993</v>
      </c>
    </row>
    <row r="15" spans="1:5" s="285" customFormat="1" ht="12" customHeight="1" thickBot="1">
      <c r="A15" s="143" t="s">
        <v>6</v>
      </c>
      <c r="B15" s="160" t="s">
        <v>217</v>
      </c>
      <c r="C15" s="170">
        <f>SUM(C16:C20)</f>
        <v>20492000</v>
      </c>
      <c r="D15" s="170">
        <f>SUM(D16:D20)</f>
        <v>299543591</v>
      </c>
      <c r="E15" s="153">
        <f>SUM(E16:E20)</f>
        <v>301864941</v>
      </c>
    </row>
    <row r="16" spans="1:5" s="285" customFormat="1" ht="12" customHeight="1">
      <c r="A16" s="295" t="s">
        <v>71</v>
      </c>
      <c r="B16" s="181" t="s">
        <v>218</v>
      </c>
      <c r="C16" s="172"/>
      <c r="D16" s="172"/>
      <c r="E16" s="155"/>
    </row>
    <row r="17" spans="1:5" s="285" customFormat="1" ht="12" customHeight="1">
      <c r="A17" s="296" t="s">
        <v>72</v>
      </c>
      <c r="B17" s="182" t="s">
        <v>219</v>
      </c>
      <c r="C17" s="171"/>
      <c r="D17" s="171"/>
      <c r="E17" s="154"/>
    </row>
    <row r="18" spans="1:5" s="285" customFormat="1" ht="12" customHeight="1">
      <c r="A18" s="296" t="s">
        <v>73</v>
      </c>
      <c r="B18" s="182" t="s">
        <v>220</v>
      </c>
      <c r="C18" s="171"/>
      <c r="D18" s="171"/>
      <c r="E18" s="154"/>
    </row>
    <row r="19" spans="1:5" s="285" customFormat="1" ht="12" customHeight="1">
      <c r="A19" s="296" t="s">
        <v>74</v>
      </c>
      <c r="B19" s="182" t="s">
        <v>221</v>
      </c>
      <c r="C19" s="171"/>
      <c r="D19" s="171"/>
      <c r="E19" s="154"/>
    </row>
    <row r="20" spans="1:5" s="285" customFormat="1" ht="12" customHeight="1">
      <c r="A20" s="296" t="s">
        <v>75</v>
      </c>
      <c r="B20" s="182" t="s">
        <v>222</v>
      </c>
      <c r="C20" s="171">
        <v>20492000</v>
      </c>
      <c r="D20" s="171">
        <v>299543591</v>
      </c>
      <c r="E20" s="154">
        <v>301864941</v>
      </c>
    </row>
    <row r="21" spans="1:5" s="312" customFormat="1" ht="12" customHeight="1" thickBot="1">
      <c r="A21" s="297" t="s">
        <v>81</v>
      </c>
      <c r="B21" s="183" t="s">
        <v>223</v>
      </c>
      <c r="C21" s="173"/>
      <c r="D21" s="173"/>
      <c r="E21" s="156"/>
    </row>
    <row r="22" spans="1:5" s="312" customFormat="1" ht="12" customHeight="1" thickBot="1">
      <c r="A22" s="143" t="s">
        <v>7</v>
      </c>
      <c r="B22" s="139" t="s">
        <v>224</v>
      </c>
      <c r="C22" s="170">
        <f>SUM(C23:C27)</f>
        <v>0</v>
      </c>
      <c r="D22" s="170">
        <f>SUM(D23:D27)</f>
        <v>20000000</v>
      </c>
      <c r="E22" s="153">
        <f>SUM(E23:E27)</f>
        <v>20000000</v>
      </c>
    </row>
    <row r="23" spans="1:5" s="312" customFormat="1" ht="12" customHeight="1">
      <c r="A23" s="295" t="s">
        <v>54</v>
      </c>
      <c r="B23" s="181" t="s">
        <v>225</v>
      </c>
      <c r="C23" s="172"/>
      <c r="D23" s="172">
        <v>20000000</v>
      </c>
      <c r="E23" s="155">
        <v>20000000</v>
      </c>
    </row>
    <row r="24" spans="1:5" s="285" customFormat="1" ht="12" customHeight="1">
      <c r="A24" s="296" t="s">
        <v>55</v>
      </c>
      <c r="B24" s="182" t="s">
        <v>226</v>
      </c>
      <c r="C24" s="171"/>
      <c r="D24" s="171"/>
      <c r="E24" s="154"/>
    </row>
    <row r="25" spans="1:5" s="312" customFormat="1" ht="12" customHeight="1">
      <c r="A25" s="296" t="s">
        <v>56</v>
      </c>
      <c r="B25" s="182" t="s">
        <v>227</v>
      </c>
      <c r="C25" s="171"/>
      <c r="D25" s="171"/>
      <c r="E25" s="154"/>
    </row>
    <row r="26" spans="1:5" s="312" customFormat="1" ht="12" customHeight="1">
      <c r="A26" s="296" t="s">
        <v>57</v>
      </c>
      <c r="B26" s="182" t="s">
        <v>228</v>
      </c>
      <c r="C26" s="171"/>
      <c r="D26" s="171"/>
      <c r="E26" s="154"/>
    </row>
    <row r="27" spans="1:5" s="312" customFormat="1" ht="12" customHeight="1">
      <c r="A27" s="296" t="s">
        <v>98</v>
      </c>
      <c r="B27" s="182" t="s">
        <v>229</v>
      </c>
      <c r="C27" s="171"/>
      <c r="D27" s="171"/>
      <c r="E27" s="154"/>
    </row>
    <row r="28" spans="1:5" s="312" customFormat="1" ht="12" customHeight="1" thickBot="1">
      <c r="A28" s="297" t="s">
        <v>99</v>
      </c>
      <c r="B28" s="183" t="s">
        <v>230</v>
      </c>
      <c r="C28" s="173"/>
      <c r="D28" s="173"/>
      <c r="E28" s="156"/>
    </row>
    <row r="29" spans="1:5" s="312" customFormat="1" ht="12" customHeight="1" thickBot="1">
      <c r="A29" s="143" t="s">
        <v>100</v>
      </c>
      <c r="B29" s="139" t="s">
        <v>542</v>
      </c>
      <c r="C29" s="176">
        <f>SUM(C30:C35)</f>
        <v>37140000</v>
      </c>
      <c r="D29" s="176">
        <f>SUM(D30:D35)</f>
        <v>37140000</v>
      </c>
      <c r="E29" s="189">
        <f>SUM(E30:E35)</f>
        <v>37578121</v>
      </c>
    </row>
    <row r="30" spans="1:5" s="312" customFormat="1" ht="12" customHeight="1">
      <c r="A30" s="295" t="s">
        <v>231</v>
      </c>
      <c r="B30" s="181" t="s">
        <v>546</v>
      </c>
      <c r="C30" s="172">
        <v>5000000</v>
      </c>
      <c r="D30" s="172">
        <v>9500000</v>
      </c>
      <c r="E30" s="155">
        <v>4773418</v>
      </c>
    </row>
    <row r="31" spans="1:5" s="312" customFormat="1" ht="12" customHeight="1">
      <c r="A31" s="296" t="s">
        <v>232</v>
      </c>
      <c r="B31" s="182" t="s">
        <v>547</v>
      </c>
      <c r="C31" s="171">
        <v>250000</v>
      </c>
      <c r="D31" s="171">
        <v>650000</v>
      </c>
      <c r="E31" s="154">
        <v>290400</v>
      </c>
    </row>
    <row r="32" spans="1:5" s="312" customFormat="1" ht="12" customHeight="1">
      <c r="A32" s="296" t="s">
        <v>233</v>
      </c>
      <c r="B32" s="182" t="s">
        <v>548</v>
      </c>
      <c r="C32" s="171">
        <v>22690000</v>
      </c>
      <c r="D32" s="171">
        <v>22690000</v>
      </c>
      <c r="E32" s="154">
        <v>24023622</v>
      </c>
    </row>
    <row r="33" spans="1:5" s="312" customFormat="1" ht="12" customHeight="1">
      <c r="A33" s="296" t="s">
        <v>543</v>
      </c>
      <c r="B33" s="182" t="s">
        <v>558</v>
      </c>
      <c r="C33" s="171">
        <v>4500000</v>
      </c>
      <c r="D33" s="171"/>
      <c r="E33" s="154">
        <v>4173516</v>
      </c>
    </row>
    <row r="34" spans="1:5" s="312" customFormat="1" ht="12" customHeight="1">
      <c r="A34" s="296" t="s">
        <v>544</v>
      </c>
      <c r="B34" s="182" t="s">
        <v>572</v>
      </c>
      <c r="C34" s="171">
        <v>4000000</v>
      </c>
      <c r="D34" s="171">
        <v>4000000</v>
      </c>
      <c r="E34" s="154">
        <v>3130706</v>
      </c>
    </row>
    <row r="35" spans="1:5" s="312" customFormat="1" ht="12" customHeight="1" thickBot="1">
      <c r="A35" s="297" t="s">
        <v>545</v>
      </c>
      <c r="B35" s="162" t="s">
        <v>234</v>
      </c>
      <c r="C35" s="173">
        <v>700000</v>
      </c>
      <c r="D35" s="173">
        <v>300000</v>
      </c>
      <c r="E35" s="156">
        <v>1186459</v>
      </c>
    </row>
    <row r="36" spans="1:5" s="312" customFormat="1" ht="12" customHeight="1" thickBot="1">
      <c r="A36" s="143" t="s">
        <v>9</v>
      </c>
      <c r="B36" s="139" t="s">
        <v>235</v>
      </c>
      <c r="C36" s="170">
        <f>SUM(C37:C46)</f>
        <v>9518000</v>
      </c>
      <c r="D36" s="170">
        <f>SUM(D37:D46)</f>
        <v>9518000</v>
      </c>
      <c r="E36" s="153">
        <f>SUM(E37:E46)</f>
        <v>9585377</v>
      </c>
    </row>
    <row r="37" spans="1:5" s="312" customFormat="1" ht="12" customHeight="1">
      <c r="A37" s="295" t="s">
        <v>58</v>
      </c>
      <c r="B37" s="181" t="s">
        <v>236</v>
      </c>
      <c r="C37" s="172"/>
      <c r="D37" s="172"/>
      <c r="E37" s="155"/>
    </row>
    <row r="38" spans="1:5" s="312" customFormat="1" ht="12" customHeight="1">
      <c r="A38" s="296" t="s">
        <v>59</v>
      </c>
      <c r="B38" s="182" t="s">
        <v>237</v>
      </c>
      <c r="C38" s="171">
        <v>600000</v>
      </c>
      <c r="D38" s="171">
        <v>2700000</v>
      </c>
      <c r="E38" s="154">
        <v>1121441</v>
      </c>
    </row>
    <row r="39" spans="1:5" s="312" customFormat="1" ht="12" customHeight="1">
      <c r="A39" s="296" t="s">
        <v>60</v>
      </c>
      <c r="B39" s="182" t="s">
        <v>238</v>
      </c>
      <c r="C39" s="171"/>
      <c r="D39" s="171"/>
      <c r="E39" s="154">
        <v>3801637</v>
      </c>
    </row>
    <row r="40" spans="1:5" s="312" customFormat="1" ht="12" customHeight="1">
      <c r="A40" s="296" t="s">
        <v>102</v>
      </c>
      <c r="B40" s="182" t="s">
        <v>239</v>
      </c>
      <c r="C40" s="171">
        <v>2100000</v>
      </c>
      <c r="D40" s="171"/>
      <c r="E40" s="154"/>
    </row>
    <row r="41" spans="1:5" s="312" customFormat="1" ht="12" customHeight="1">
      <c r="A41" s="296" t="s">
        <v>103</v>
      </c>
      <c r="B41" s="182" t="s">
        <v>240</v>
      </c>
      <c r="C41" s="171">
        <v>4795000</v>
      </c>
      <c r="D41" s="171">
        <v>4795000</v>
      </c>
      <c r="E41" s="154">
        <v>1913912</v>
      </c>
    </row>
    <row r="42" spans="1:5" s="312" customFormat="1" ht="12" customHeight="1">
      <c r="A42" s="296" t="s">
        <v>104</v>
      </c>
      <c r="B42" s="182" t="s">
        <v>241</v>
      </c>
      <c r="C42" s="171">
        <v>2023000</v>
      </c>
      <c r="D42" s="171">
        <v>2023000</v>
      </c>
      <c r="E42" s="154">
        <v>1827793</v>
      </c>
    </row>
    <row r="43" spans="1:5" s="312" customFormat="1" ht="12" customHeight="1">
      <c r="A43" s="296" t="s">
        <v>105</v>
      </c>
      <c r="B43" s="182" t="s">
        <v>242</v>
      </c>
      <c r="C43" s="171"/>
      <c r="D43" s="171"/>
      <c r="E43" s="154"/>
    </row>
    <row r="44" spans="1:5" s="312" customFormat="1" ht="12" customHeight="1">
      <c r="A44" s="296" t="s">
        <v>106</v>
      </c>
      <c r="B44" s="182" t="s">
        <v>243</v>
      </c>
      <c r="C44" s="171"/>
      <c r="D44" s="171"/>
      <c r="E44" s="154">
        <v>1903</v>
      </c>
    </row>
    <row r="45" spans="1:5" s="312" customFormat="1" ht="12" customHeight="1">
      <c r="A45" s="296" t="s">
        <v>244</v>
      </c>
      <c r="B45" s="182" t="s">
        <v>245</v>
      </c>
      <c r="C45" s="174"/>
      <c r="D45" s="174"/>
      <c r="E45" s="157"/>
    </row>
    <row r="46" spans="1:5" s="285" customFormat="1" ht="12" customHeight="1" thickBot="1">
      <c r="A46" s="297" t="s">
        <v>246</v>
      </c>
      <c r="B46" s="183" t="s">
        <v>247</v>
      </c>
      <c r="C46" s="175"/>
      <c r="D46" s="175"/>
      <c r="E46" s="158">
        <v>918691</v>
      </c>
    </row>
    <row r="47" spans="1:5" s="312" customFormat="1" ht="12" customHeight="1" thickBot="1">
      <c r="A47" s="143" t="s">
        <v>10</v>
      </c>
      <c r="B47" s="139" t="s">
        <v>248</v>
      </c>
      <c r="C47" s="170">
        <f>SUM(C48:C52)</f>
        <v>3000000</v>
      </c>
      <c r="D47" s="170">
        <f>SUM(D48:D52)</f>
        <v>3000000</v>
      </c>
      <c r="E47" s="153">
        <f>SUM(E48:E52)</f>
        <v>908750</v>
      </c>
    </row>
    <row r="48" spans="1:5" s="312" customFormat="1" ht="12" customHeight="1">
      <c r="A48" s="295" t="s">
        <v>61</v>
      </c>
      <c r="B48" s="181" t="s">
        <v>249</v>
      </c>
      <c r="C48" s="191"/>
      <c r="D48" s="191"/>
      <c r="E48" s="159"/>
    </row>
    <row r="49" spans="1:5" s="312" customFormat="1" ht="12" customHeight="1">
      <c r="A49" s="296" t="s">
        <v>62</v>
      </c>
      <c r="B49" s="182" t="s">
        <v>250</v>
      </c>
      <c r="C49" s="174">
        <v>3000000</v>
      </c>
      <c r="D49" s="174">
        <v>3000000</v>
      </c>
      <c r="E49" s="157">
        <v>908750</v>
      </c>
    </row>
    <row r="50" spans="1:5" s="312" customFormat="1" ht="12" customHeight="1">
      <c r="A50" s="296" t="s">
        <v>251</v>
      </c>
      <c r="B50" s="182" t="s">
        <v>252</v>
      </c>
      <c r="C50" s="174"/>
      <c r="D50" s="174"/>
      <c r="E50" s="157"/>
    </row>
    <row r="51" spans="1:5" s="312" customFormat="1" ht="12" customHeight="1">
      <c r="A51" s="296" t="s">
        <v>253</v>
      </c>
      <c r="B51" s="182" t="s">
        <v>254</v>
      </c>
      <c r="C51" s="174"/>
      <c r="D51" s="174"/>
      <c r="E51" s="157"/>
    </row>
    <row r="52" spans="1:5" s="312" customFormat="1" ht="12" customHeight="1" thickBot="1">
      <c r="A52" s="297" t="s">
        <v>255</v>
      </c>
      <c r="B52" s="183" t="s">
        <v>256</v>
      </c>
      <c r="C52" s="175"/>
      <c r="D52" s="175"/>
      <c r="E52" s="158"/>
    </row>
    <row r="53" spans="1:5" s="312" customFormat="1" ht="12" customHeight="1" thickBot="1">
      <c r="A53" s="143" t="s">
        <v>107</v>
      </c>
      <c r="B53" s="139" t="s">
        <v>257</v>
      </c>
      <c r="C53" s="170">
        <f>SUM(C54:C56)</f>
        <v>0</v>
      </c>
      <c r="D53" s="170">
        <f>SUM(D54:D56)</f>
        <v>2565000</v>
      </c>
      <c r="E53" s="153">
        <f>SUM(E54:E56)</f>
        <v>4923690</v>
      </c>
    </row>
    <row r="54" spans="1:5" s="285" customFormat="1" ht="12" customHeight="1">
      <c r="A54" s="295" t="s">
        <v>63</v>
      </c>
      <c r="B54" s="181" t="s">
        <v>258</v>
      </c>
      <c r="C54" s="172"/>
      <c r="D54" s="172"/>
      <c r="E54" s="155"/>
    </row>
    <row r="55" spans="1:5" s="285" customFormat="1" ht="12" customHeight="1">
      <c r="A55" s="296" t="s">
        <v>64</v>
      </c>
      <c r="B55" s="182" t="s">
        <v>259</v>
      </c>
      <c r="C55" s="171"/>
      <c r="D55" s="171"/>
      <c r="E55" s="154"/>
    </row>
    <row r="56" spans="1:5" s="285" customFormat="1" ht="12" customHeight="1">
      <c r="A56" s="296" t="s">
        <v>260</v>
      </c>
      <c r="B56" s="182" t="s">
        <v>261</v>
      </c>
      <c r="C56" s="171"/>
      <c r="D56" s="171">
        <v>2565000</v>
      </c>
      <c r="E56" s="154">
        <v>4923690</v>
      </c>
    </row>
    <row r="57" spans="1:5" s="285" customFormat="1" ht="12" customHeight="1" thickBot="1">
      <c r="A57" s="297" t="s">
        <v>262</v>
      </c>
      <c r="B57" s="183" t="s">
        <v>263</v>
      </c>
      <c r="C57" s="173"/>
      <c r="D57" s="173"/>
      <c r="E57" s="156"/>
    </row>
    <row r="58" spans="1:5" s="312" customFormat="1" ht="12" customHeight="1" thickBot="1">
      <c r="A58" s="143" t="s">
        <v>12</v>
      </c>
      <c r="B58" s="160" t="s">
        <v>264</v>
      </c>
      <c r="C58" s="170">
        <f>SUM(C59:C61)</f>
        <v>0</v>
      </c>
      <c r="D58" s="170">
        <f>SUM(D59:D61)</f>
        <v>0</v>
      </c>
      <c r="E58" s="153">
        <f>SUM(E59:E61)</f>
        <v>0</v>
      </c>
    </row>
    <row r="59" spans="1:5" s="312" customFormat="1" ht="12" customHeight="1">
      <c r="A59" s="295" t="s">
        <v>108</v>
      </c>
      <c r="B59" s="181" t="s">
        <v>265</v>
      </c>
      <c r="C59" s="174"/>
      <c r="D59" s="174"/>
      <c r="E59" s="157"/>
    </row>
    <row r="60" spans="1:5" s="312" customFormat="1" ht="12" customHeight="1">
      <c r="A60" s="296" t="s">
        <v>109</v>
      </c>
      <c r="B60" s="182" t="s">
        <v>413</v>
      </c>
      <c r="C60" s="174"/>
      <c r="D60" s="174"/>
      <c r="E60" s="157"/>
    </row>
    <row r="61" spans="1:5" s="312" customFormat="1" ht="12" customHeight="1">
      <c r="A61" s="296" t="s">
        <v>129</v>
      </c>
      <c r="B61" s="182" t="s">
        <v>267</v>
      </c>
      <c r="C61" s="174"/>
      <c r="D61" s="174"/>
      <c r="E61" s="157"/>
    </row>
    <row r="62" spans="1:5" s="312" customFormat="1" ht="12" customHeight="1" thickBot="1">
      <c r="A62" s="297" t="s">
        <v>268</v>
      </c>
      <c r="B62" s="183" t="s">
        <v>269</v>
      </c>
      <c r="C62" s="174"/>
      <c r="D62" s="174"/>
      <c r="E62" s="157"/>
    </row>
    <row r="63" spans="1:5" s="312" customFormat="1" ht="12" customHeight="1" thickBot="1">
      <c r="A63" s="143" t="s">
        <v>13</v>
      </c>
      <c r="B63" s="139" t="s">
        <v>270</v>
      </c>
      <c r="C63" s="176">
        <f>+C8+C15+C22+C29+C36+C47+C53+C58</f>
        <v>267111000</v>
      </c>
      <c r="D63" s="176">
        <f>+D8+D15+D22+D29+D36+D47+D53+D58</f>
        <v>587978998</v>
      </c>
      <c r="E63" s="189">
        <f>+E8+E15+E22+E29+E36+E47+E53+E58</f>
        <v>591073286</v>
      </c>
    </row>
    <row r="64" spans="1:5" s="312" customFormat="1" ht="12" customHeight="1" thickBot="1">
      <c r="A64" s="298" t="s">
        <v>411</v>
      </c>
      <c r="B64" s="160" t="s">
        <v>272</v>
      </c>
      <c r="C64" s="170">
        <f>SUM(C65:C67)</f>
        <v>0</v>
      </c>
      <c r="D64" s="170">
        <f>SUM(D65:D67)</f>
        <v>0</v>
      </c>
      <c r="E64" s="153">
        <f>SUM(E65:E67)</f>
        <v>0</v>
      </c>
    </row>
    <row r="65" spans="1:5" s="312" customFormat="1" ht="12" customHeight="1">
      <c r="A65" s="295" t="s">
        <v>273</v>
      </c>
      <c r="B65" s="181" t="s">
        <v>274</v>
      </c>
      <c r="C65" s="174"/>
      <c r="D65" s="174"/>
      <c r="E65" s="157"/>
    </row>
    <row r="66" spans="1:5" s="312" customFormat="1" ht="12" customHeight="1">
      <c r="A66" s="296" t="s">
        <v>275</v>
      </c>
      <c r="B66" s="182" t="s">
        <v>276</v>
      </c>
      <c r="C66" s="174"/>
      <c r="D66" s="174"/>
      <c r="E66" s="157"/>
    </row>
    <row r="67" spans="1:5" s="312" customFormat="1" ht="12" customHeight="1" thickBot="1">
      <c r="A67" s="297" t="s">
        <v>277</v>
      </c>
      <c r="B67" s="291" t="s">
        <v>278</v>
      </c>
      <c r="C67" s="174"/>
      <c r="D67" s="174"/>
      <c r="E67" s="157"/>
    </row>
    <row r="68" spans="1:5" s="312" customFormat="1" ht="12" customHeight="1" thickBot="1">
      <c r="A68" s="298" t="s">
        <v>279</v>
      </c>
      <c r="B68" s="160" t="s">
        <v>280</v>
      </c>
      <c r="C68" s="170">
        <f>SUM(C69:C72)</f>
        <v>0</v>
      </c>
      <c r="D68" s="170">
        <f>SUM(D69:D72)</f>
        <v>0</v>
      </c>
      <c r="E68" s="153">
        <f>SUM(E69:E72)</f>
        <v>0</v>
      </c>
    </row>
    <row r="69" spans="1:5" s="312" customFormat="1" ht="12" customHeight="1">
      <c r="A69" s="295" t="s">
        <v>87</v>
      </c>
      <c r="B69" s="181" t="s">
        <v>281</v>
      </c>
      <c r="C69" s="174"/>
      <c r="D69" s="174"/>
      <c r="E69" s="157"/>
    </row>
    <row r="70" spans="1:5" s="312" customFormat="1" ht="12" customHeight="1">
      <c r="A70" s="296" t="s">
        <v>88</v>
      </c>
      <c r="B70" s="182" t="s">
        <v>282</v>
      </c>
      <c r="C70" s="174"/>
      <c r="D70" s="174"/>
      <c r="E70" s="157"/>
    </row>
    <row r="71" spans="1:5" s="312" customFormat="1" ht="12" customHeight="1">
      <c r="A71" s="296" t="s">
        <v>283</v>
      </c>
      <c r="B71" s="182" t="s">
        <v>284</v>
      </c>
      <c r="C71" s="174"/>
      <c r="D71" s="174"/>
      <c r="E71" s="157"/>
    </row>
    <row r="72" spans="1:5" s="312" customFormat="1" ht="12" customHeight="1" thickBot="1">
      <c r="A72" s="297" t="s">
        <v>285</v>
      </c>
      <c r="B72" s="183" t="s">
        <v>286</v>
      </c>
      <c r="C72" s="174"/>
      <c r="D72" s="174"/>
      <c r="E72" s="157"/>
    </row>
    <row r="73" spans="1:5" s="312" customFormat="1" ht="12" customHeight="1" thickBot="1">
      <c r="A73" s="298" t="s">
        <v>287</v>
      </c>
      <c r="B73" s="160" t="s">
        <v>288</v>
      </c>
      <c r="C73" s="170">
        <f>SUM(C74:C75)</f>
        <v>0</v>
      </c>
      <c r="D73" s="170">
        <f>SUM(D74:D75)</f>
        <v>54729823</v>
      </c>
      <c r="E73" s="153">
        <f>SUM(E74:E75)</f>
        <v>54729823</v>
      </c>
    </row>
    <row r="74" spans="1:5" s="312" customFormat="1" ht="12" customHeight="1">
      <c r="A74" s="295" t="s">
        <v>289</v>
      </c>
      <c r="B74" s="181" t="s">
        <v>290</v>
      </c>
      <c r="C74" s="174"/>
      <c r="D74" s="174">
        <v>54729823</v>
      </c>
      <c r="E74" s="157">
        <v>54729823</v>
      </c>
    </row>
    <row r="75" spans="1:5" s="312" customFormat="1" ht="12" customHeight="1" thickBot="1">
      <c r="A75" s="297" t="s">
        <v>291</v>
      </c>
      <c r="B75" s="183" t="s">
        <v>292</v>
      </c>
      <c r="C75" s="174"/>
      <c r="D75" s="174"/>
      <c r="E75" s="157"/>
    </row>
    <row r="76" spans="1:5" s="312" customFormat="1" ht="12" customHeight="1" thickBot="1">
      <c r="A76" s="298" t="s">
        <v>293</v>
      </c>
      <c r="B76" s="160" t="s">
        <v>294</v>
      </c>
      <c r="C76" s="170">
        <f>SUM(C77:C79)</f>
        <v>0</v>
      </c>
      <c r="D76" s="170">
        <f>SUM(D77:D79)</f>
        <v>0</v>
      </c>
      <c r="E76" s="153">
        <f>SUM(E77:E79)</f>
        <v>6919680</v>
      </c>
    </row>
    <row r="77" spans="1:5" s="312" customFormat="1" ht="12" customHeight="1">
      <c r="A77" s="295" t="s">
        <v>295</v>
      </c>
      <c r="B77" s="181" t="s">
        <v>296</v>
      </c>
      <c r="C77" s="174"/>
      <c r="D77" s="174"/>
      <c r="E77" s="157">
        <v>6919680</v>
      </c>
    </row>
    <row r="78" spans="1:5" s="312" customFormat="1" ht="12" customHeight="1">
      <c r="A78" s="296" t="s">
        <v>297</v>
      </c>
      <c r="B78" s="182" t="s">
        <v>298</v>
      </c>
      <c r="C78" s="174"/>
      <c r="D78" s="174"/>
      <c r="E78" s="157"/>
    </row>
    <row r="79" spans="1:5" s="312" customFormat="1" ht="12" customHeight="1" thickBot="1">
      <c r="A79" s="297" t="s">
        <v>299</v>
      </c>
      <c r="B79" s="183" t="s">
        <v>300</v>
      </c>
      <c r="C79" s="174"/>
      <c r="D79" s="174"/>
      <c r="E79" s="157"/>
    </row>
    <row r="80" spans="1:5" s="312" customFormat="1" ht="12" customHeight="1" thickBot="1">
      <c r="A80" s="298" t="s">
        <v>301</v>
      </c>
      <c r="B80" s="160" t="s">
        <v>302</v>
      </c>
      <c r="C80" s="170">
        <f>SUM(C81:C84)</f>
        <v>0</v>
      </c>
      <c r="D80" s="170">
        <f>SUM(D81:D84)</f>
        <v>0</v>
      </c>
      <c r="E80" s="153">
        <f>SUM(E81:E84)</f>
        <v>0</v>
      </c>
    </row>
    <row r="81" spans="1:5" s="312" customFormat="1" ht="12" customHeight="1">
      <c r="A81" s="299" t="s">
        <v>303</v>
      </c>
      <c r="B81" s="181" t="s">
        <v>304</v>
      </c>
      <c r="C81" s="174"/>
      <c r="D81" s="174"/>
      <c r="E81" s="157"/>
    </row>
    <row r="82" spans="1:5" s="312" customFormat="1" ht="12" customHeight="1">
      <c r="A82" s="300" t="s">
        <v>305</v>
      </c>
      <c r="B82" s="182" t="s">
        <v>306</v>
      </c>
      <c r="C82" s="174"/>
      <c r="D82" s="174"/>
      <c r="E82" s="157"/>
    </row>
    <row r="83" spans="1:5" s="312" customFormat="1" ht="12" customHeight="1">
      <c r="A83" s="300" t="s">
        <v>307</v>
      </c>
      <c r="B83" s="182" t="s">
        <v>308</v>
      </c>
      <c r="C83" s="174"/>
      <c r="D83" s="174"/>
      <c r="E83" s="157"/>
    </row>
    <row r="84" spans="1:5" s="312" customFormat="1" ht="12" customHeight="1" thickBot="1">
      <c r="A84" s="301" t="s">
        <v>309</v>
      </c>
      <c r="B84" s="183" t="s">
        <v>310</v>
      </c>
      <c r="C84" s="174"/>
      <c r="D84" s="174"/>
      <c r="E84" s="157"/>
    </row>
    <row r="85" spans="1:5" s="312" customFormat="1" ht="12" customHeight="1" thickBot="1">
      <c r="A85" s="298" t="s">
        <v>311</v>
      </c>
      <c r="B85" s="160" t="s">
        <v>312</v>
      </c>
      <c r="C85" s="195"/>
      <c r="D85" s="195"/>
      <c r="E85" s="196"/>
    </row>
    <row r="86" spans="1:5" s="312" customFormat="1" ht="12" customHeight="1" thickBot="1">
      <c r="A86" s="298" t="s">
        <v>313</v>
      </c>
      <c r="B86" s="292" t="s">
        <v>314</v>
      </c>
      <c r="C86" s="176">
        <f>+C64+C68+C73+C76+C80+C85</f>
        <v>0</v>
      </c>
      <c r="D86" s="176">
        <f>+D64+D68+D73+D76+D80+D85</f>
        <v>54729823</v>
      </c>
      <c r="E86" s="189">
        <f>+E64+E68+E73+E76+E80+E85</f>
        <v>61649503</v>
      </c>
    </row>
    <row r="87" spans="1:5" s="312" customFormat="1" ht="12" customHeight="1" thickBot="1">
      <c r="A87" s="302" t="s">
        <v>315</v>
      </c>
      <c r="B87" s="293" t="s">
        <v>412</v>
      </c>
      <c r="C87" s="176">
        <f>+C63+C86</f>
        <v>267111000</v>
      </c>
      <c r="D87" s="176">
        <f>+D63+D86</f>
        <v>642708821</v>
      </c>
      <c r="E87" s="189">
        <f>+E63+E86</f>
        <v>652722789</v>
      </c>
    </row>
    <row r="88" spans="1:5" s="312" customFormat="1" ht="15" customHeight="1">
      <c r="A88" s="267"/>
      <c r="B88" s="268"/>
      <c r="C88" s="283"/>
      <c r="D88" s="283"/>
      <c r="E88" s="283"/>
    </row>
    <row r="89" spans="1:5" ht="13.5" thickBot="1">
      <c r="A89" s="269"/>
      <c r="B89" s="270"/>
      <c r="C89" s="284"/>
      <c r="D89" s="284"/>
      <c r="E89" s="284"/>
    </row>
    <row r="90" spans="1:5" s="311" customFormat="1" ht="16.5" customHeight="1" thickBot="1">
      <c r="A90" s="440" t="s">
        <v>40</v>
      </c>
      <c r="B90" s="441"/>
      <c r="C90" s="441"/>
      <c r="D90" s="441"/>
      <c r="E90" s="442"/>
    </row>
    <row r="91" spans="1:5" s="111" customFormat="1" ht="12" customHeight="1" thickBot="1">
      <c r="A91" s="290" t="s">
        <v>5</v>
      </c>
      <c r="B91" s="142" t="s">
        <v>323</v>
      </c>
      <c r="C91" s="274">
        <f>SUM(C92:C96)</f>
        <v>164299000</v>
      </c>
      <c r="D91" s="274">
        <f>SUM(D92:D96)</f>
        <v>508586697</v>
      </c>
      <c r="E91" s="274">
        <f>SUM(E92:E96)</f>
        <v>492686624</v>
      </c>
    </row>
    <row r="92" spans="1:5" ht="12" customHeight="1">
      <c r="A92" s="303" t="s">
        <v>65</v>
      </c>
      <c r="B92" s="128" t="s">
        <v>35</v>
      </c>
      <c r="C92" s="275">
        <v>45682000</v>
      </c>
      <c r="D92" s="275">
        <v>256622650</v>
      </c>
      <c r="E92" s="275">
        <v>251765050</v>
      </c>
    </row>
    <row r="93" spans="1:5" ht="12" customHeight="1">
      <c r="A93" s="296" t="s">
        <v>66</v>
      </c>
      <c r="B93" s="126" t="s">
        <v>110</v>
      </c>
      <c r="C93" s="276">
        <v>12633000</v>
      </c>
      <c r="D93" s="276">
        <v>59515023</v>
      </c>
      <c r="E93" s="276">
        <v>59515023</v>
      </c>
    </row>
    <row r="94" spans="1:5" ht="12" customHeight="1">
      <c r="A94" s="296" t="s">
        <v>67</v>
      </c>
      <c r="B94" s="126" t="s">
        <v>85</v>
      </c>
      <c r="C94" s="278">
        <v>75202000</v>
      </c>
      <c r="D94" s="278">
        <v>141908111</v>
      </c>
      <c r="E94" s="278">
        <v>135043460</v>
      </c>
    </row>
    <row r="95" spans="1:5" ht="12" customHeight="1">
      <c r="A95" s="296" t="s">
        <v>68</v>
      </c>
      <c r="B95" s="129" t="s">
        <v>111</v>
      </c>
      <c r="C95" s="278">
        <v>30782000</v>
      </c>
      <c r="D95" s="278">
        <v>40217296</v>
      </c>
      <c r="E95" s="278">
        <v>35423149</v>
      </c>
    </row>
    <row r="96" spans="1:5" ht="12" customHeight="1">
      <c r="A96" s="296" t="s">
        <v>76</v>
      </c>
      <c r="B96" s="137" t="s">
        <v>112</v>
      </c>
      <c r="C96" s="278"/>
      <c r="D96" s="278">
        <v>10323617</v>
      </c>
      <c r="E96" s="278">
        <v>10939942</v>
      </c>
    </row>
    <row r="97" spans="1:5" ht="12" customHeight="1">
      <c r="A97" s="296" t="s">
        <v>69</v>
      </c>
      <c r="B97" s="126" t="s">
        <v>324</v>
      </c>
      <c r="C97" s="278"/>
      <c r="D97" s="278">
        <v>4551116</v>
      </c>
      <c r="E97" s="278">
        <v>4551116</v>
      </c>
    </row>
    <row r="98" spans="1:5" ht="12" customHeight="1">
      <c r="A98" s="296" t="s">
        <v>70</v>
      </c>
      <c r="B98" s="149" t="s">
        <v>325</v>
      </c>
      <c r="C98" s="278"/>
      <c r="D98" s="278"/>
      <c r="E98" s="278"/>
    </row>
    <row r="99" spans="1:5" ht="12" customHeight="1">
      <c r="A99" s="296" t="s">
        <v>77</v>
      </c>
      <c r="B99" s="150" t="s">
        <v>326</v>
      </c>
      <c r="C99" s="278"/>
      <c r="D99" s="278"/>
      <c r="E99" s="278"/>
    </row>
    <row r="100" spans="1:5" ht="12" customHeight="1">
      <c r="A100" s="296" t="s">
        <v>78</v>
      </c>
      <c r="B100" s="150" t="s">
        <v>327</v>
      </c>
      <c r="C100" s="278"/>
      <c r="D100" s="278"/>
      <c r="E100" s="278"/>
    </row>
    <row r="101" spans="1:5" ht="12" customHeight="1">
      <c r="A101" s="296" t="s">
        <v>79</v>
      </c>
      <c r="B101" s="149" t="s">
        <v>328</v>
      </c>
      <c r="C101" s="278"/>
      <c r="D101" s="278">
        <v>2200901</v>
      </c>
      <c r="E101" s="278">
        <v>2194536</v>
      </c>
    </row>
    <row r="102" spans="1:5" ht="12" customHeight="1">
      <c r="A102" s="296" t="s">
        <v>80</v>
      </c>
      <c r="B102" s="149" t="s">
        <v>329</v>
      </c>
      <c r="C102" s="278"/>
      <c r="D102" s="278"/>
      <c r="E102" s="278"/>
    </row>
    <row r="103" spans="1:5" ht="12" customHeight="1">
      <c r="A103" s="296" t="s">
        <v>82</v>
      </c>
      <c r="B103" s="150" t="s">
        <v>330</v>
      </c>
      <c r="C103" s="278"/>
      <c r="D103" s="278"/>
      <c r="E103" s="278"/>
    </row>
    <row r="104" spans="1:5" ht="12" customHeight="1">
      <c r="A104" s="304" t="s">
        <v>113</v>
      </c>
      <c r="B104" s="151" t="s">
        <v>331</v>
      </c>
      <c r="C104" s="278"/>
      <c r="D104" s="278"/>
      <c r="E104" s="278"/>
    </row>
    <row r="105" spans="1:5" ht="12" customHeight="1">
      <c r="A105" s="296" t="s">
        <v>332</v>
      </c>
      <c r="B105" s="151" t="s">
        <v>333</v>
      </c>
      <c r="C105" s="278"/>
      <c r="D105" s="278"/>
      <c r="E105" s="278"/>
    </row>
    <row r="106" spans="1:5" s="111" customFormat="1" ht="12" customHeight="1" thickBot="1">
      <c r="A106" s="305" t="s">
        <v>334</v>
      </c>
      <c r="B106" s="152" t="s">
        <v>335</v>
      </c>
      <c r="C106" s="280"/>
      <c r="D106" s="280">
        <v>3571600</v>
      </c>
      <c r="E106" s="280">
        <v>4194290</v>
      </c>
    </row>
    <row r="107" spans="1:5" ht="12" customHeight="1" thickBot="1">
      <c r="A107" s="143" t="s">
        <v>6</v>
      </c>
      <c r="B107" s="141" t="s">
        <v>336</v>
      </c>
      <c r="C107" s="164">
        <f>+C108+C110+C112</f>
        <v>852000</v>
      </c>
      <c r="D107" s="164">
        <f>+D108+D110+D112</f>
        <v>14311270</v>
      </c>
      <c r="E107" s="164">
        <f>+E108+E110+E112</f>
        <v>14311270</v>
      </c>
    </row>
    <row r="108" spans="1:5" ht="12" customHeight="1">
      <c r="A108" s="295" t="s">
        <v>71</v>
      </c>
      <c r="B108" s="126" t="s">
        <v>128</v>
      </c>
      <c r="C108" s="277">
        <v>192000</v>
      </c>
      <c r="D108" s="277">
        <v>14311270</v>
      </c>
      <c r="E108" s="277">
        <v>14311270</v>
      </c>
    </row>
    <row r="109" spans="1:5" ht="12" customHeight="1">
      <c r="A109" s="295" t="s">
        <v>72</v>
      </c>
      <c r="B109" s="130" t="s">
        <v>337</v>
      </c>
      <c r="C109" s="277"/>
      <c r="D109" s="277"/>
      <c r="E109" s="277"/>
    </row>
    <row r="110" spans="1:5" ht="12" customHeight="1">
      <c r="A110" s="295" t="s">
        <v>73</v>
      </c>
      <c r="B110" s="130" t="s">
        <v>114</v>
      </c>
      <c r="C110" s="276"/>
      <c r="D110" s="276"/>
      <c r="E110" s="276"/>
    </row>
    <row r="111" spans="1:5" ht="12" customHeight="1">
      <c r="A111" s="295" t="s">
        <v>74</v>
      </c>
      <c r="B111" s="130" t="s">
        <v>338</v>
      </c>
      <c r="C111" s="154"/>
      <c r="D111" s="154"/>
      <c r="E111" s="154"/>
    </row>
    <row r="112" spans="1:5" ht="12" customHeight="1">
      <c r="A112" s="295" t="s">
        <v>75</v>
      </c>
      <c r="B112" s="162" t="s">
        <v>130</v>
      </c>
      <c r="C112" s="154">
        <v>660000</v>
      </c>
      <c r="D112" s="154"/>
      <c r="E112" s="154"/>
    </row>
    <row r="113" spans="1:5" ht="12" customHeight="1">
      <c r="A113" s="295" t="s">
        <v>81</v>
      </c>
      <c r="B113" s="161" t="s">
        <v>339</v>
      </c>
      <c r="C113" s="154"/>
      <c r="D113" s="154"/>
      <c r="E113" s="154"/>
    </row>
    <row r="114" spans="1:5" ht="12" customHeight="1">
      <c r="A114" s="295" t="s">
        <v>83</v>
      </c>
      <c r="B114" s="177" t="s">
        <v>340</v>
      </c>
      <c r="C114" s="154"/>
      <c r="D114" s="154"/>
      <c r="E114" s="154"/>
    </row>
    <row r="115" spans="1:5" ht="12" customHeight="1">
      <c r="A115" s="295" t="s">
        <v>115</v>
      </c>
      <c r="B115" s="150" t="s">
        <v>327</v>
      </c>
      <c r="C115" s="154"/>
      <c r="D115" s="154"/>
      <c r="E115" s="154"/>
    </row>
    <row r="116" spans="1:5" ht="12" customHeight="1">
      <c r="A116" s="295" t="s">
        <v>116</v>
      </c>
      <c r="B116" s="150" t="s">
        <v>341</v>
      </c>
      <c r="C116" s="154"/>
      <c r="D116" s="154"/>
      <c r="E116" s="154"/>
    </row>
    <row r="117" spans="1:5" ht="12" customHeight="1">
      <c r="A117" s="295" t="s">
        <v>117</v>
      </c>
      <c r="B117" s="150" t="s">
        <v>342</v>
      </c>
      <c r="C117" s="154"/>
      <c r="D117" s="154"/>
      <c r="E117" s="154"/>
    </row>
    <row r="118" spans="1:5" ht="12" customHeight="1">
      <c r="A118" s="295" t="s">
        <v>343</v>
      </c>
      <c r="B118" s="150" t="s">
        <v>330</v>
      </c>
      <c r="C118" s="154"/>
      <c r="D118" s="154"/>
      <c r="E118" s="154"/>
    </row>
    <row r="119" spans="1:5" ht="12" customHeight="1">
      <c r="A119" s="295" t="s">
        <v>344</v>
      </c>
      <c r="B119" s="150" t="s">
        <v>345</v>
      </c>
      <c r="C119" s="154"/>
      <c r="D119" s="154"/>
      <c r="E119" s="154"/>
    </row>
    <row r="120" spans="1:5" ht="12" customHeight="1" thickBot="1">
      <c r="A120" s="304" t="s">
        <v>346</v>
      </c>
      <c r="B120" s="150" t="s">
        <v>347</v>
      </c>
      <c r="C120" s="156"/>
      <c r="D120" s="156"/>
      <c r="E120" s="156"/>
    </row>
    <row r="121" spans="1:5" ht="12" customHeight="1" thickBot="1">
      <c r="A121" s="143" t="s">
        <v>7</v>
      </c>
      <c r="B121" s="146" t="s">
        <v>348</v>
      </c>
      <c r="C121" s="164">
        <f>+C122+C123</f>
        <v>0</v>
      </c>
      <c r="D121" s="164">
        <f>+D122+D123</f>
        <v>0</v>
      </c>
      <c r="E121" s="164">
        <f>+E122+E123</f>
        <v>0</v>
      </c>
    </row>
    <row r="122" spans="1:5" ht="12" customHeight="1">
      <c r="A122" s="295" t="s">
        <v>54</v>
      </c>
      <c r="B122" s="127" t="s">
        <v>42</v>
      </c>
      <c r="C122" s="277"/>
      <c r="D122" s="277"/>
      <c r="E122" s="277"/>
    </row>
    <row r="123" spans="1:5" ht="12" customHeight="1" thickBot="1">
      <c r="A123" s="297" t="s">
        <v>55</v>
      </c>
      <c r="B123" s="130" t="s">
        <v>43</v>
      </c>
      <c r="C123" s="278"/>
      <c r="D123" s="278"/>
      <c r="E123" s="278"/>
    </row>
    <row r="124" spans="1:5" ht="12" customHeight="1" thickBot="1">
      <c r="A124" s="143" t="s">
        <v>8</v>
      </c>
      <c r="B124" s="146" t="s">
        <v>349</v>
      </c>
      <c r="C124" s="164">
        <f>+C91+C107+C121</f>
        <v>165151000</v>
      </c>
      <c r="D124" s="164">
        <f>+D91+D107+D121</f>
        <v>522897967</v>
      </c>
      <c r="E124" s="164">
        <f>+E91+E107+E121</f>
        <v>506997894</v>
      </c>
    </row>
    <row r="125" spans="1:5" ht="12" customHeight="1" thickBot="1">
      <c r="A125" s="143" t="s">
        <v>9</v>
      </c>
      <c r="B125" s="146" t="s">
        <v>414</v>
      </c>
      <c r="C125" s="164">
        <f>+C126+C127+C128</f>
        <v>0</v>
      </c>
      <c r="D125" s="164">
        <f>+D126+D127+D128</f>
        <v>0</v>
      </c>
      <c r="E125" s="164">
        <f>+E126+E127+E128</f>
        <v>0</v>
      </c>
    </row>
    <row r="126" spans="1:5" ht="12" customHeight="1">
      <c r="A126" s="295" t="s">
        <v>58</v>
      </c>
      <c r="B126" s="127" t="s">
        <v>351</v>
      </c>
      <c r="C126" s="154"/>
      <c r="D126" s="154"/>
      <c r="E126" s="154"/>
    </row>
    <row r="127" spans="1:5" ht="12" customHeight="1">
      <c r="A127" s="295" t="s">
        <v>59</v>
      </c>
      <c r="B127" s="127" t="s">
        <v>352</v>
      </c>
      <c r="C127" s="154"/>
      <c r="D127" s="154"/>
      <c r="E127" s="154"/>
    </row>
    <row r="128" spans="1:5" ht="12" customHeight="1" thickBot="1">
      <c r="A128" s="304" t="s">
        <v>60</v>
      </c>
      <c r="B128" s="125" t="s">
        <v>353</v>
      </c>
      <c r="C128" s="154"/>
      <c r="D128" s="154"/>
      <c r="E128" s="154"/>
    </row>
    <row r="129" spans="1:5" ht="12" customHeight="1" thickBot="1">
      <c r="A129" s="143" t="s">
        <v>10</v>
      </c>
      <c r="B129" s="146" t="s">
        <v>354</v>
      </c>
      <c r="C129" s="164">
        <f>+C130+C131+C132+C133</f>
        <v>0</v>
      </c>
      <c r="D129" s="164">
        <f>+D130+D131+D132+D133</f>
        <v>0</v>
      </c>
      <c r="E129" s="164">
        <f>+E130+E131+E132+E133</f>
        <v>0</v>
      </c>
    </row>
    <row r="130" spans="1:5" ht="12" customHeight="1">
      <c r="A130" s="295" t="s">
        <v>61</v>
      </c>
      <c r="B130" s="127" t="s">
        <v>355</v>
      </c>
      <c r="C130" s="154"/>
      <c r="D130" s="154"/>
      <c r="E130" s="154"/>
    </row>
    <row r="131" spans="1:5" ht="12" customHeight="1">
      <c r="A131" s="295" t="s">
        <v>62</v>
      </c>
      <c r="B131" s="127" t="s">
        <v>356</v>
      </c>
      <c r="C131" s="154"/>
      <c r="D131" s="154"/>
      <c r="E131" s="154"/>
    </row>
    <row r="132" spans="1:5" ht="12" customHeight="1">
      <c r="A132" s="295" t="s">
        <v>251</v>
      </c>
      <c r="B132" s="127" t="s">
        <v>357</v>
      </c>
      <c r="C132" s="154"/>
      <c r="D132" s="154"/>
      <c r="E132" s="154"/>
    </row>
    <row r="133" spans="1:5" s="111" customFormat="1" ht="12" customHeight="1" thickBot="1">
      <c r="A133" s="304" t="s">
        <v>253</v>
      </c>
      <c r="B133" s="125" t="s">
        <v>358</v>
      </c>
      <c r="C133" s="154"/>
      <c r="D133" s="154"/>
      <c r="E133" s="154"/>
    </row>
    <row r="134" spans="1:11" ht="13.5" thickBot="1">
      <c r="A134" s="143" t="s">
        <v>11</v>
      </c>
      <c r="B134" s="146" t="s">
        <v>529</v>
      </c>
      <c r="C134" s="279">
        <f>+C135+C136+C138+C139+C137</f>
        <v>101960000</v>
      </c>
      <c r="D134" s="279">
        <f>+D135+D136+D138+D139+D137</f>
        <v>119810224</v>
      </c>
      <c r="E134" s="279">
        <f>+E135+E136+E138+E139+E137</f>
        <v>0</v>
      </c>
      <c r="K134" s="258"/>
    </row>
    <row r="135" spans="1:5" ht="12.75">
      <c r="A135" s="295" t="s">
        <v>63</v>
      </c>
      <c r="B135" s="127" t="s">
        <v>360</v>
      </c>
      <c r="C135" s="154"/>
      <c r="D135" s="154"/>
      <c r="E135" s="154"/>
    </row>
    <row r="136" spans="1:5" ht="12" customHeight="1">
      <c r="A136" s="295" t="s">
        <v>64</v>
      </c>
      <c r="B136" s="127" t="s">
        <v>361</v>
      </c>
      <c r="C136" s="154"/>
      <c r="D136" s="154">
        <v>6778113</v>
      </c>
      <c r="E136" s="154"/>
    </row>
    <row r="137" spans="1:5" ht="12" customHeight="1">
      <c r="A137" s="295" t="s">
        <v>260</v>
      </c>
      <c r="B137" s="127" t="s">
        <v>528</v>
      </c>
      <c r="C137" s="154">
        <v>101960000</v>
      </c>
      <c r="D137" s="154">
        <v>113032111</v>
      </c>
      <c r="E137" s="154"/>
    </row>
    <row r="138" spans="1:5" s="111" customFormat="1" ht="12" customHeight="1">
      <c r="A138" s="295" t="s">
        <v>262</v>
      </c>
      <c r="B138" s="127" t="s">
        <v>362</v>
      </c>
      <c r="C138" s="154"/>
      <c r="D138" s="154"/>
      <c r="E138" s="154"/>
    </row>
    <row r="139" spans="1:5" s="111" customFormat="1" ht="12" customHeight="1" thickBot="1">
      <c r="A139" s="304" t="s">
        <v>527</v>
      </c>
      <c r="B139" s="125" t="s">
        <v>363</v>
      </c>
      <c r="C139" s="154"/>
      <c r="D139" s="154"/>
      <c r="E139" s="154"/>
    </row>
    <row r="140" spans="1:5" s="111" customFormat="1" ht="12" customHeight="1" thickBot="1">
      <c r="A140" s="143" t="s">
        <v>12</v>
      </c>
      <c r="B140" s="146" t="s">
        <v>415</v>
      </c>
      <c r="C140" s="281">
        <f>+C141+C142+C143+C144</f>
        <v>0</v>
      </c>
      <c r="D140" s="281">
        <f>+D141+D142+D143+D144</f>
        <v>0</v>
      </c>
      <c r="E140" s="281">
        <f>+E141+E142+E143+E144</f>
        <v>0</v>
      </c>
    </row>
    <row r="141" spans="1:5" s="111" customFormat="1" ht="12" customHeight="1">
      <c r="A141" s="295" t="s">
        <v>108</v>
      </c>
      <c r="B141" s="127" t="s">
        <v>365</v>
      </c>
      <c r="C141" s="154"/>
      <c r="D141" s="154"/>
      <c r="E141" s="154"/>
    </row>
    <row r="142" spans="1:5" s="111" customFormat="1" ht="12" customHeight="1">
      <c r="A142" s="295" t="s">
        <v>109</v>
      </c>
      <c r="B142" s="127" t="s">
        <v>366</v>
      </c>
      <c r="C142" s="154"/>
      <c r="D142" s="154"/>
      <c r="E142" s="154"/>
    </row>
    <row r="143" spans="1:5" s="111" customFormat="1" ht="12" customHeight="1">
      <c r="A143" s="295" t="s">
        <v>129</v>
      </c>
      <c r="B143" s="127" t="s">
        <v>367</v>
      </c>
      <c r="C143" s="154"/>
      <c r="D143" s="154"/>
      <c r="E143" s="154"/>
    </row>
    <row r="144" spans="1:5" ht="12.75" customHeight="1" thickBot="1">
      <c r="A144" s="295" t="s">
        <v>268</v>
      </c>
      <c r="B144" s="127" t="s">
        <v>368</v>
      </c>
      <c r="C144" s="154"/>
      <c r="D144" s="154"/>
      <c r="E144" s="154"/>
    </row>
    <row r="145" spans="1:5" ht="12" customHeight="1" thickBot="1">
      <c r="A145" s="143" t="s">
        <v>13</v>
      </c>
      <c r="B145" s="146" t="s">
        <v>369</v>
      </c>
      <c r="C145" s="294">
        <f>+C125+C129+C134+C140</f>
        <v>101960000</v>
      </c>
      <c r="D145" s="294">
        <f>+D125+D129+D134+D140</f>
        <v>119810224</v>
      </c>
      <c r="E145" s="294">
        <f>+E125+E129+E134+E140</f>
        <v>0</v>
      </c>
    </row>
    <row r="146" spans="1:5" ht="15" customHeight="1" thickBot="1">
      <c r="A146" s="306" t="s">
        <v>14</v>
      </c>
      <c r="B146" s="166" t="s">
        <v>370</v>
      </c>
      <c r="C146" s="294">
        <f>+C124+C145</f>
        <v>267111000</v>
      </c>
      <c r="D146" s="294">
        <f>+D124+D145</f>
        <v>642708191</v>
      </c>
      <c r="E146" s="294">
        <f>+E124+E145</f>
        <v>506997894</v>
      </c>
    </row>
    <row r="147" spans="1:5" ht="13.5" thickBot="1">
      <c r="A147" s="24"/>
      <c r="B147" s="25"/>
      <c r="C147" s="26"/>
      <c r="D147" s="26"/>
      <c r="E147" s="26"/>
    </row>
    <row r="148" spans="1:5" ht="15" customHeight="1" thickBot="1">
      <c r="A148" s="395" t="s">
        <v>552</v>
      </c>
      <c r="B148" s="396"/>
      <c r="C148" s="49"/>
      <c r="D148" s="50"/>
      <c r="E148" s="47"/>
    </row>
    <row r="149" spans="1:5" ht="14.25" customHeight="1" thickBot="1">
      <c r="A149" s="397" t="s">
        <v>551</v>
      </c>
      <c r="B149" s="398"/>
      <c r="C149" s="49"/>
      <c r="D149" s="50"/>
      <c r="E149" s="4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zoomScalePageLayoutView="0" workbookViewId="0" topLeftCell="A1">
      <selection activeCell="E35" sqref="E35"/>
    </sheetView>
  </sheetViews>
  <sheetFormatPr defaultColWidth="9.00390625" defaultRowHeight="12.75"/>
  <cols>
    <col min="1" max="1" width="14.875" style="286" customWidth="1"/>
    <col min="2" max="2" width="65.375" style="287" customWidth="1"/>
    <col min="3" max="5" width="17.00390625" style="288" customWidth="1"/>
    <col min="6" max="16384" width="9.375" style="20" customWidth="1"/>
  </cols>
  <sheetData>
    <row r="1" spans="1:5" s="262" customFormat="1" ht="16.5" customHeight="1" thickBot="1">
      <c r="A1" s="261"/>
      <c r="B1" s="263"/>
      <c r="C1" s="308"/>
      <c r="D1" s="273"/>
      <c r="E1" s="392" t="s">
        <v>608</v>
      </c>
    </row>
    <row r="2" spans="1:5" s="309" customFormat="1" ht="15.75" customHeight="1">
      <c r="A2" s="289" t="s">
        <v>47</v>
      </c>
      <c r="B2" s="443" t="s">
        <v>590</v>
      </c>
      <c r="C2" s="444"/>
      <c r="D2" s="445"/>
      <c r="E2" s="282" t="s">
        <v>38</v>
      </c>
    </row>
    <row r="3" spans="1:5" s="309" customFormat="1" ht="24.75" thickBot="1">
      <c r="A3" s="307" t="s">
        <v>410</v>
      </c>
      <c r="B3" s="446" t="s">
        <v>531</v>
      </c>
      <c r="C3" s="447"/>
      <c r="D3" s="448"/>
      <c r="E3" s="257" t="s">
        <v>45</v>
      </c>
    </row>
    <row r="4" spans="1:5" s="310" customFormat="1" ht="15.75" customHeight="1" thickBot="1">
      <c r="A4" s="264"/>
      <c r="B4" s="264"/>
      <c r="C4" s="265"/>
      <c r="D4" s="265"/>
      <c r="E4" s="265" t="str">
        <f>'4.2. sz. mell'!E4</f>
        <v>Forintban!</v>
      </c>
    </row>
    <row r="5" spans="1:5" ht="24.75" thickBot="1">
      <c r="A5" s="112" t="s">
        <v>125</v>
      </c>
      <c r="B5" s="113" t="s">
        <v>550</v>
      </c>
      <c r="C5" s="35" t="s">
        <v>148</v>
      </c>
      <c r="D5" s="35" t="s">
        <v>149</v>
      </c>
      <c r="E5" s="266" t="s">
        <v>150</v>
      </c>
    </row>
    <row r="6" spans="1:5" s="311" customFormat="1" ht="12.75" customHeight="1" thickBot="1">
      <c r="A6" s="259" t="s">
        <v>317</v>
      </c>
      <c r="B6" s="260" t="s">
        <v>318</v>
      </c>
      <c r="C6" s="260" t="s">
        <v>319</v>
      </c>
      <c r="D6" s="48" t="s">
        <v>320</v>
      </c>
      <c r="E6" s="46" t="s">
        <v>321</v>
      </c>
    </row>
    <row r="7" spans="1:5" s="311" customFormat="1" ht="15.75" customHeight="1" thickBot="1">
      <c r="A7" s="440" t="s">
        <v>39</v>
      </c>
      <c r="B7" s="441"/>
      <c r="C7" s="441"/>
      <c r="D7" s="441"/>
      <c r="E7" s="442"/>
    </row>
    <row r="8" spans="1:5" s="311" customFormat="1" ht="12" customHeight="1" thickBot="1">
      <c r="A8" s="143" t="s">
        <v>5</v>
      </c>
      <c r="B8" s="139" t="s">
        <v>210</v>
      </c>
      <c r="C8" s="170">
        <f>SUM(C9:C14)</f>
        <v>0</v>
      </c>
      <c r="D8" s="170">
        <f>SUM(D9:D14)</f>
        <v>0</v>
      </c>
      <c r="E8" s="153">
        <f>SUM(E9:E14)</f>
        <v>0</v>
      </c>
    </row>
    <row r="9" spans="1:5" s="285" customFormat="1" ht="12" customHeight="1">
      <c r="A9" s="295" t="s">
        <v>65</v>
      </c>
      <c r="B9" s="181" t="s">
        <v>211</v>
      </c>
      <c r="C9" s="172"/>
      <c r="D9" s="172"/>
      <c r="E9" s="155"/>
    </row>
    <row r="10" spans="1:5" s="312" customFormat="1" ht="12" customHeight="1">
      <c r="A10" s="296" t="s">
        <v>66</v>
      </c>
      <c r="B10" s="182" t="s">
        <v>212</v>
      </c>
      <c r="C10" s="171"/>
      <c r="D10" s="171"/>
      <c r="E10" s="154"/>
    </row>
    <row r="11" spans="1:5" s="312" customFormat="1" ht="12" customHeight="1">
      <c r="A11" s="296" t="s">
        <v>67</v>
      </c>
      <c r="B11" s="182" t="s">
        <v>213</v>
      </c>
      <c r="C11" s="171"/>
      <c r="D11" s="171"/>
      <c r="E11" s="154"/>
    </row>
    <row r="12" spans="1:5" s="312" customFormat="1" ht="12" customHeight="1">
      <c r="A12" s="296" t="s">
        <v>68</v>
      </c>
      <c r="B12" s="182" t="s">
        <v>214</v>
      </c>
      <c r="C12" s="171"/>
      <c r="D12" s="171"/>
      <c r="E12" s="154"/>
    </row>
    <row r="13" spans="1:5" s="312" customFormat="1" ht="12" customHeight="1">
      <c r="A13" s="296" t="s">
        <v>86</v>
      </c>
      <c r="B13" s="182" t="s">
        <v>215</v>
      </c>
      <c r="C13" s="171"/>
      <c r="D13" s="171"/>
      <c r="E13" s="154"/>
    </row>
    <row r="14" spans="1:5" s="285" customFormat="1" ht="12" customHeight="1" thickBot="1">
      <c r="A14" s="297" t="s">
        <v>69</v>
      </c>
      <c r="B14" s="183" t="s">
        <v>216</v>
      </c>
      <c r="C14" s="173"/>
      <c r="D14" s="173"/>
      <c r="E14" s="156"/>
    </row>
    <row r="15" spans="1:5" s="285" customFormat="1" ht="12" customHeight="1" thickBot="1">
      <c r="A15" s="143" t="s">
        <v>6</v>
      </c>
      <c r="B15" s="160" t="s">
        <v>217</v>
      </c>
      <c r="C15" s="170">
        <f>SUM(C16:C20)</f>
        <v>0</v>
      </c>
      <c r="D15" s="170">
        <f>SUM(D16:D20)</f>
        <v>0</v>
      </c>
      <c r="E15" s="153">
        <f>SUM(E16:E20)</f>
        <v>0</v>
      </c>
    </row>
    <row r="16" spans="1:5" s="285" customFormat="1" ht="12" customHeight="1">
      <c r="A16" s="295" t="s">
        <v>71</v>
      </c>
      <c r="B16" s="181" t="s">
        <v>218</v>
      </c>
      <c r="C16" s="172"/>
      <c r="D16" s="172"/>
      <c r="E16" s="155"/>
    </row>
    <row r="17" spans="1:5" s="285" customFormat="1" ht="12" customHeight="1">
      <c r="A17" s="296" t="s">
        <v>72</v>
      </c>
      <c r="B17" s="182" t="s">
        <v>219</v>
      </c>
      <c r="C17" s="171"/>
      <c r="D17" s="171"/>
      <c r="E17" s="154"/>
    </row>
    <row r="18" spans="1:5" s="285" customFormat="1" ht="12" customHeight="1">
      <c r="A18" s="296" t="s">
        <v>73</v>
      </c>
      <c r="B18" s="182" t="s">
        <v>220</v>
      </c>
      <c r="C18" s="171"/>
      <c r="D18" s="171"/>
      <c r="E18" s="154"/>
    </row>
    <row r="19" spans="1:5" s="285" customFormat="1" ht="12" customHeight="1">
      <c r="A19" s="296" t="s">
        <v>74</v>
      </c>
      <c r="B19" s="182" t="s">
        <v>221</v>
      </c>
      <c r="C19" s="171"/>
      <c r="D19" s="171"/>
      <c r="E19" s="154"/>
    </row>
    <row r="20" spans="1:5" s="285" customFormat="1" ht="12" customHeight="1">
      <c r="A20" s="296" t="s">
        <v>75</v>
      </c>
      <c r="B20" s="182" t="s">
        <v>222</v>
      </c>
      <c r="C20" s="171"/>
      <c r="D20" s="171"/>
      <c r="E20" s="154"/>
    </row>
    <row r="21" spans="1:5" s="312" customFormat="1" ht="12" customHeight="1" thickBot="1">
      <c r="A21" s="297" t="s">
        <v>81</v>
      </c>
      <c r="B21" s="183" t="s">
        <v>223</v>
      </c>
      <c r="C21" s="173"/>
      <c r="D21" s="173"/>
      <c r="E21" s="156"/>
    </row>
    <row r="22" spans="1:5" s="312" customFormat="1" ht="12" customHeight="1" thickBot="1">
      <c r="A22" s="143" t="s">
        <v>7</v>
      </c>
      <c r="B22" s="139" t="s">
        <v>224</v>
      </c>
      <c r="C22" s="170">
        <f>SUM(C23:C27)</f>
        <v>0</v>
      </c>
      <c r="D22" s="170">
        <f>SUM(D23:D27)</f>
        <v>0</v>
      </c>
      <c r="E22" s="153">
        <f>SUM(E23:E27)</f>
        <v>0</v>
      </c>
    </row>
    <row r="23" spans="1:5" s="312" customFormat="1" ht="12" customHeight="1">
      <c r="A23" s="295" t="s">
        <v>54</v>
      </c>
      <c r="B23" s="181" t="s">
        <v>225</v>
      </c>
      <c r="C23" s="172"/>
      <c r="D23" s="172"/>
      <c r="E23" s="155"/>
    </row>
    <row r="24" spans="1:5" s="285" customFormat="1" ht="12" customHeight="1">
      <c r="A24" s="296" t="s">
        <v>55</v>
      </c>
      <c r="B24" s="182" t="s">
        <v>226</v>
      </c>
      <c r="C24" s="171"/>
      <c r="D24" s="171"/>
      <c r="E24" s="154"/>
    </row>
    <row r="25" spans="1:5" s="312" customFormat="1" ht="12" customHeight="1">
      <c r="A25" s="296" t="s">
        <v>56</v>
      </c>
      <c r="B25" s="182" t="s">
        <v>227</v>
      </c>
      <c r="C25" s="171"/>
      <c r="D25" s="171"/>
      <c r="E25" s="154"/>
    </row>
    <row r="26" spans="1:5" s="312" customFormat="1" ht="12" customHeight="1">
      <c r="A26" s="296" t="s">
        <v>57</v>
      </c>
      <c r="B26" s="182" t="s">
        <v>228</v>
      </c>
      <c r="C26" s="171"/>
      <c r="D26" s="171"/>
      <c r="E26" s="154"/>
    </row>
    <row r="27" spans="1:5" s="312" customFormat="1" ht="12" customHeight="1">
      <c r="A27" s="296" t="s">
        <v>98</v>
      </c>
      <c r="B27" s="182" t="s">
        <v>229</v>
      </c>
      <c r="C27" s="171"/>
      <c r="D27" s="171"/>
      <c r="E27" s="154"/>
    </row>
    <row r="28" spans="1:5" s="312" customFormat="1" ht="12" customHeight="1" thickBot="1">
      <c r="A28" s="297" t="s">
        <v>99</v>
      </c>
      <c r="B28" s="183" t="s">
        <v>230</v>
      </c>
      <c r="C28" s="173"/>
      <c r="D28" s="173"/>
      <c r="E28" s="156"/>
    </row>
    <row r="29" spans="1:5" s="312" customFormat="1" ht="12" customHeight="1" thickBot="1">
      <c r="A29" s="143" t="s">
        <v>100</v>
      </c>
      <c r="B29" s="139" t="s">
        <v>542</v>
      </c>
      <c r="C29" s="176">
        <f>SUM(C30:C35)</f>
        <v>1860000</v>
      </c>
      <c r="D29" s="176">
        <f>SUM(D30:D35)</f>
        <v>1860000</v>
      </c>
      <c r="E29" s="189">
        <f>SUM(E30:E35)</f>
        <v>834857</v>
      </c>
    </row>
    <row r="30" spans="1:5" s="312" customFormat="1" ht="12" customHeight="1">
      <c r="A30" s="295" t="s">
        <v>231</v>
      </c>
      <c r="B30" s="181" t="s">
        <v>546</v>
      </c>
      <c r="C30" s="172"/>
      <c r="D30" s="172"/>
      <c r="E30" s="155"/>
    </row>
    <row r="31" spans="1:5" s="312" customFormat="1" ht="12" customHeight="1">
      <c r="A31" s="296" t="s">
        <v>232</v>
      </c>
      <c r="B31" s="182" t="s">
        <v>547</v>
      </c>
      <c r="C31" s="171"/>
      <c r="D31" s="171"/>
      <c r="E31" s="154"/>
    </row>
    <row r="32" spans="1:5" s="312" customFormat="1" ht="12" customHeight="1">
      <c r="A32" s="296" t="s">
        <v>233</v>
      </c>
      <c r="B32" s="182" t="s">
        <v>548</v>
      </c>
      <c r="C32" s="171">
        <v>1860000</v>
      </c>
      <c r="D32" s="171">
        <v>1860000</v>
      </c>
      <c r="E32" s="154">
        <v>834857</v>
      </c>
    </row>
    <row r="33" spans="1:5" s="312" customFormat="1" ht="12" customHeight="1">
      <c r="A33" s="296" t="s">
        <v>543</v>
      </c>
      <c r="B33" s="182" t="s">
        <v>558</v>
      </c>
      <c r="C33" s="171"/>
      <c r="D33" s="171"/>
      <c r="E33" s="154"/>
    </row>
    <row r="34" spans="1:5" s="312" customFormat="1" ht="12" customHeight="1">
      <c r="A34" s="296" t="s">
        <v>544</v>
      </c>
      <c r="B34" s="182" t="s">
        <v>572</v>
      </c>
      <c r="C34" s="171"/>
      <c r="D34" s="171"/>
      <c r="E34" s="154"/>
    </row>
    <row r="35" spans="1:5" s="312" customFormat="1" ht="12" customHeight="1" thickBot="1">
      <c r="A35" s="297" t="s">
        <v>545</v>
      </c>
      <c r="B35" s="162" t="s">
        <v>234</v>
      </c>
      <c r="C35" s="173"/>
      <c r="D35" s="173"/>
      <c r="E35" s="156"/>
    </row>
    <row r="36" spans="1:5" s="312" customFormat="1" ht="12" customHeight="1" thickBot="1">
      <c r="A36" s="143" t="s">
        <v>9</v>
      </c>
      <c r="B36" s="139" t="s">
        <v>235</v>
      </c>
      <c r="C36" s="170">
        <f>SUM(C37:C46)</f>
        <v>0</v>
      </c>
      <c r="D36" s="170">
        <f>SUM(D37:D46)</f>
        <v>0</v>
      </c>
      <c r="E36" s="153">
        <f>SUM(E37:E46)</f>
        <v>0</v>
      </c>
    </row>
    <row r="37" spans="1:5" s="312" customFormat="1" ht="12" customHeight="1">
      <c r="A37" s="295" t="s">
        <v>58</v>
      </c>
      <c r="B37" s="181" t="s">
        <v>236</v>
      </c>
      <c r="C37" s="172"/>
      <c r="D37" s="172"/>
      <c r="E37" s="155"/>
    </row>
    <row r="38" spans="1:5" s="312" customFormat="1" ht="12" customHeight="1">
      <c r="A38" s="296" t="s">
        <v>59</v>
      </c>
      <c r="B38" s="182" t="s">
        <v>237</v>
      </c>
      <c r="C38" s="171"/>
      <c r="D38" s="171"/>
      <c r="E38" s="154"/>
    </row>
    <row r="39" spans="1:5" s="312" customFormat="1" ht="12" customHeight="1">
      <c r="A39" s="296" t="s">
        <v>60</v>
      </c>
      <c r="B39" s="182" t="s">
        <v>238</v>
      </c>
      <c r="C39" s="171"/>
      <c r="D39" s="171"/>
      <c r="E39" s="154"/>
    </row>
    <row r="40" spans="1:5" s="312" customFormat="1" ht="12" customHeight="1">
      <c r="A40" s="296" t="s">
        <v>102</v>
      </c>
      <c r="B40" s="182" t="s">
        <v>239</v>
      </c>
      <c r="C40" s="171"/>
      <c r="D40" s="171"/>
      <c r="E40" s="154"/>
    </row>
    <row r="41" spans="1:5" s="312" customFormat="1" ht="12" customHeight="1">
      <c r="A41" s="296" t="s">
        <v>103</v>
      </c>
      <c r="B41" s="182" t="s">
        <v>240</v>
      </c>
      <c r="C41" s="171"/>
      <c r="D41" s="171"/>
      <c r="E41" s="154"/>
    </row>
    <row r="42" spans="1:5" s="312" customFormat="1" ht="12" customHeight="1">
      <c r="A42" s="296" t="s">
        <v>104</v>
      </c>
      <c r="B42" s="182" t="s">
        <v>241</v>
      </c>
      <c r="C42" s="171"/>
      <c r="D42" s="171"/>
      <c r="E42" s="154"/>
    </row>
    <row r="43" spans="1:5" s="312" customFormat="1" ht="12" customHeight="1">
      <c r="A43" s="296" t="s">
        <v>105</v>
      </c>
      <c r="B43" s="182" t="s">
        <v>242</v>
      </c>
      <c r="C43" s="171"/>
      <c r="D43" s="171"/>
      <c r="E43" s="154"/>
    </row>
    <row r="44" spans="1:5" s="312" customFormat="1" ht="12" customHeight="1">
      <c r="A44" s="296" t="s">
        <v>106</v>
      </c>
      <c r="B44" s="182" t="s">
        <v>243</v>
      </c>
      <c r="C44" s="171"/>
      <c r="D44" s="171"/>
      <c r="E44" s="154"/>
    </row>
    <row r="45" spans="1:5" s="312" customFormat="1" ht="12" customHeight="1">
      <c r="A45" s="296" t="s">
        <v>244</v>
      </c>
      <c r="B45" s="182" t="s">
        <v>245</v>
      </c>
      <c r="C45" s="174"/>
      <c r="D45" s="174"/>
      <c r="E45" s="157"/>
    </row>
    <row r="46" spans="1:5" s="285" customFormat="1" ht="12" customHeight="1" thickBot="1">
      <c r="A46" s="297" t="s">
        <v>246</v>
      </c>
      <c r="B46" s="183" t="s">
        <v>247</v>
      </c>
      <c r="C46" s="175"/>
      <c r="D46" s="175"/>
      <c r="E46" s="158"/>
    </row>
    <row r="47" spans="1:5" s="312" customFormat="1" ht="12" customHeight="1" thickBot="1">
      <c r="A47" s="143" t="s">
        <v>10</v>
      </c>
      <c r="B47" s="139" t="s">
        <v>248</v>
      </c>
      <c r="C47" s="170">
        <f>SUM(C48:C52)</f>
        <v>0</v>
      </c>
      <c r="D47" s="170">
        <f>SUM(D48:D52)</f>
        <v>0</v>
      </c>
      <c r="E47" s="153">
        <f>SUM(E48:E52)</f>
        <v>0</v>
      </c>
    </row>
    <row r="48" spans="1:5" s="312" customFormat="1" ht="12" customHeight="1">
      <c r="A48" s="295" t="s">
        <v>61</v>
      </c>
      <c r="B48" s="181" t="s">
        <v>249</v>
      </c>
      <c r="C48" s="191"/>
      <c r="D48" s="191"/>
      <c r="E48" s="159"/>
    </row>
    <row r="49" spans="1:5" s="312" customFormat="1" ht="12" customHeight="1">
      <c r="A49" s="296" t="s">
        <v>62</v>
      </c>
      <c r="B49" s="182" t="s">
        <v>250</v>
      </c>
      <c r="C49" s="174"/>
      <c r="D49" s="174"/>
      <c r="E49" s="157"/>
    </row>
    <row r="50" spans="1:5" s="312" customFormat="1" ht="12" customHeight="1">
      <c r="A50" s="296" t="s">
        <v>251</v>
      </c>
      <c r="B50" s="182" t="s">
        <v>252</v>
      </c>
      <c r="C50" s="174"/>
      <c r="D50" s="174"/>
      <c r="E50" s="157"/>
    </row>
    <row r="51" spans="1:5" s="312" customFormat="1" ht="12" customHeight="1">
      <c r="A51" s="296" t="s">
        <v>253</v>
      </c>
      <c r="B51" s="182" t="s">
        <v>254</v>
      </c>
      <c r="C51" s="174"/>
      <c r="D51" s="174"/>
      <c r="E51" s="157"/>
    </row>
    <row r="52" spans="1:5" s="312" customFormat="1" ht="12" customHeight="1" thickBot="1">
      <c r="A52" s="297" t="s">
        <v>255</v>
      </c>
      <c r="B52" s="183" t="s">
        <v>256</v>
      </c>
      <c r="C52" s="175"/>
      <c r="D52" s="175"/>
      <c r="E52" s="158"/>
    </row>
    <row r="53" spans="1:5" s="312" customFormat="1" ht="12" customHeight="1" thickBot="1">
      <c r="A53" s="143" t="s">
        <v>107</v>
      </c>
      <c r="B53" s="139" t="s">
        <v>257</v>
      </c>
      <c r="C53" s="170">
        <f>SUM(C54:C56)</f>
        <v>0</v>
      </c>
      <c r="D53" s="170">
        <f>SUM(D54:D56)</f>
        <v>0</v>
      </c>
      <c r="E53" s="153">
        <f>SUM(E54:E56)</f>
        <v>0</v>
      </c>
    </row>
    <row r="54" spans="1:5" s="285" customFormat="1" ht="12" customHeight="1">
      <c r="A54" s="295" t="s">
        <v>63</v>
      </c>
      <c r="B54" s="181" t="s">
        <v>258</v>
      </c>
      <c r="C54" s="172"/>
      <c r="D54" s="172"/>
      <c r="E54" s="155"/>
    </row>
    <row r="55" spans="1:5" s="285" customFormat="1" ht="12" customHeight="1">
      <c r="A55" s="296" t="s">
        <v>64</v>
      </c>
      <c r="B55" s="182" t="s">
        <v>259</v>
      </c>
      <c r="C55" s="171"/>
      <c r="D55" s="171"/>
      <c r="E55" s="154"/>
    </row>
    <row r="56" spans="1:5" s="285" customFormat="1" ht="12" customHeight="1">
      <c r="A56" s="296" t="s">
        <v>260</v>
      </c>
      <c r="B56" s="182" t="s">
        <v>261</v>
      </c>
      <c r="C56" s="171"/>
      <c r="D56" s="171"/>
      <c r="E56" s="154"/>
    </row>
    <row r="57" spans="1:5" s="285" customFormat="1" ht="12" customHeight="1" thickBot="1">
      <c r="A57" s="297" t="s">
        <v>262</v>
      </c>
      <c r="B57" s="183" t="s">
        <v>263</v>
      </c>
      <c r="C57" s="173"/>
      <c r="D57" s="173"/>
      <c r="E57" s="156"/>
    </row>
    <row r="58" spans="1:5" s="312" customFormat="1" ht="12" customHeight="1" thickBot="1">
      <c r="A58" s="143" t="s">
        <v>12</v>
      </c>
      <c r="B58" s="160" t="s">
        <v>264</v>
      </c>
      <c r="C58" s="170">
        <f>SUM(C59:C61)</f>
        <v>0</v>
      </c>
      <c r="D58" s="170">
        <f>SUM(D59:D61)</f>
        <v>0</v>
      </c>
      <c r="E58" s="153">
        <f>SUM(E59:E61)</f>
        <v>0</v>
      </c>
    </row>
    <row r="59" spans="1:5" s="312" customFormat="1" ht="12" customHeight="1">
      <c r="A59" s="295" t="s">
        <v>108</v>
      </c>
      <c r="B59" s="181" t="s">
        <v>265</v>
      </c>
      <c r="C59" s="174"/>
      <c r="D59" s="174"/>
      <c r="E59" s="157"/>
    </row>
    <row r="60" spans="1:5" s="312" customFormat="1" ht="12" customHeight="1">
      <c r="A60" s="296" t="s">
        <v>109</v>
      </c>
      <c r="B60" s="182" t="s">
        <v>413</v>
      </c>
      <c r="C60" s="174"/>
      <c r="D60" s="174"/>
      <c r="E60" s="157"/>
    </row>
    <row r="61" spans="1:5" s="312" customFormat="1" ht="12" customHeight="1">
      <c r="A61" s="296" t="s">
        <v>129</v>
      </c>
      <c r="B61" s="182" t="s">
        <v>267</v>
      </c>
      <c r="C61" s="174"/>
      <c r="D61" s="174"/>
      <c r="E61" s="157"/>
    </row>
    <row r="62" spans="1:5" s="312" customFormat="1" ht="12" customHeight="1" thickBot="1">
      <c r="A62" s="297" t="s">
        <v>268</v>
      </c>
      <c r="B62" s="183" t="s">
        <v>269</v>
      </c>
      <c r="C62" s="174"/>
      <c r="D62" s="174"/>
      <c r="E62" s="157"/>
    </row>
    <row r="63" spans="1:5" s="312" customFormat="1" ht="12" customHeight="1" thickBot="1">
      <c r="A63" s="143" t="s">
        <v>13</v>
      </c>
      <c r="B63" s="139" t="s">
        <v>270</v>
      </c>
      <c r="C63" s="176">
        <f>+C8+C15+C22+C29+C36+C47+C53+C58</f>
        <v>1860000</v>
      </c>
      <c r="D63" s="176">
        <f>+D8+D15+D22+D29+D36+D47+D53+D58</f>
        <v>1860000</v>
      </c>
      <c r="E63" s="189">
        <f>+E8+E15+E22+E29+E36+E47+E53+E58</f>
        <v>834857</v>
      </c>
    </row>
    <row r="64" spans="1:5" s="312" customFormat="1" ht="12" customHeight="1" thickBot="1">
      <c r="A64" s="298" t="s">
        <v>411</v>
      </c>
      <c r="B64" s="160" t="s">
        <v>272</v>
      </c>
      <c r="C64" s="170">
        <f>SUM(C65:C67)</f>
        <v>0</v>
      </c>
      <c r="D64" s="170">
        <f>SUM(D65:D67)</f>
        <v>100000000</v>
      </c>
      <c r="E64" s="153">
        <f>SUM(E65:E67)</f>
        <v>100000000</v>
      </c>
    </row>
    <row r="65" spans="1:5" s="312" customFormat="1" ht="12" customHeight="1">
      <c r="A65" s="295" t="s">
        <v>273</v>
      </c>
      <c r="B65" s="181" t="s">
        <v>274</v>
      </c>
      <c r="C65" s="174"/>
      <c r="D65" s="174"/>
      <c r="E65" s="157"/>
    </row>
    <row r="66" spans="1:5" s="312" customFormat="1" ht="12" customHeight="1">
      <c r="A66" s="296" t="s">
        <v>275</v>
      </c>
      <c r="B66" s="182" t="s">
        <v>276</v>
      </c>
      <c r="C66" s="174"/>
      <c r="D66" s="174">
        <v>100000000</v>
      </c>
      <c r="E66" s="157">
        <v>100000000</v>
      </c>
    </row>
    <row r="67" spans="1:5" s="312" customFormat="1" ht="12" customHeight="1" thickBot="1">
      <c r="A67" s="297" t="s">
        <v>277</v>
      </c>
      <c r="B67" s="291" t="s">
        <v>278</v>
      </c>
      <c r="C67" s="174"/>
      <c r="D67" s="174"/>
      <c r="E67" s="157"/>
    </row>
    <row r="68" spans="1:5" s="312" customFormat="1" ht="12" customHeight="1" thickBot="1">
      <c r="A68" s="298" t="s">
        <v>279</v>
      </c>
      <c r="B68" s="160" t="s">
        <v>280</v>
      </c>
      <c r="C68" s="170">
        <f>SUM(C69:C72)</f>
        <v>0</v>
      </c>
      <c r="D68" s="170">
        <f>SUM(D69:D72)</f>
        <v>0</v>
      </c>
      <c r="E68" s="153">
        <f>SUM(E69:E72)</f>
        <v>0</v>
      </c>
    </row>
    <row r="69" spans="1:5" s="312" customFormat="1" ht="12" customHeight="1">
      <c r="A69" s="295" t="s">
        <v>87</v>
      </c>
      <c r="B69" s="181" t="s">
        <v>281</v>
      </c>
      <c r="C69" s="174"/>
      <c r="D69" s="174"/>
      <c r="E69" s="157"/>
    </row>
    <row r="70" spans="1:5" s="312" customFormat="1" ht="12" customHeight="1">
      <c r="A70" s="296" t="s">
        <v>88</v>
      </c>
      <c r="B70" s="182" t="s">
        <v>282</v>
      </c>
      <c r="C70" s="174"/>
      <c r="D70" s="174"/>
      <c r="E70" s="157"/>
    </row>
    <row r="71" spans="1:5" s="312" customFormat="1" ht="12" customHeight="1">
      <c r="A71" s="296" t="s">
        <v>283</v>
      </c>
      <c r="B71" s="182" t="s">
        <v>284</v>
      </c>
      <c r="C71" s="174"/>
      <c r="D71" s="174"/>
      <c r="E71" s="157"/>
    </row>
    <row r="72" spans="1:5" s="312" customFormat="1" ht="12" customHeight="1" thickBot="1">
      <c r="A72" s="297" t="s">
        <v>285</v>
      </c>
      <c r="B72" s="183" t="s">
        <v>286</v>
      </c>
      <c r="C72" s="174"/>
      <c r="D72" s="174"/>
      <c r="E72" s="157"/>
    </row>
    <row r="73" spans="1:5" s="312" customFormat="1" ht="12" customHeight="1" thickBot="1">
      <c r="A73" s="298" t="s">
        <v>287</v>
      </c>
      <c r="B73" s="160" t="s">
        <v>288</v>
      </c>
      <c r="C73" s="170">
        <f>SUM(C74:C75)</f>
        <v>0</v>
      </c>
      <c r="D73" s="170">
        <f>SUM(D74:D75)</f>
        <v>0</v>
      </c>
      <c r="E73" s="153">
        <f>SUM(E74:E75)</f>
        <v>0</v>
      </c>
    </row>
    <row r="74" spans="1:5" s="312" customFormat="1" ht="12" customHeight="1">
      <c r="A74" s="295" t="s">
        <v>289</v>
      </c>
      <c r="B74" s="181" t="s">
        <v>290</v>
      </c>
      <c r="C74" s="174"/>
      <c r="D74" s="174"/>
      <c r="E74" s="157"/>
    </row>
    <row r="75" spans="1:5" s="312" customFormat="1" ht="12" customHeight="1" thickBot="1">
      <c r="A75" s="297" t="s">
        <v>291</v>
      </c>
      <c r="B75" s="183" t="s">
        <v>292</v>
      </c>
      <c r="C75" s="174"/>
      <c r="D75" s="174"/>
      <c r="E75" s="157"/>
    </row>
    <row r="76" spans="1:5" s="312" customFormat="1" ht="12" customHeight="1" thickBot="1">
      <c r="A76" s="298" t="s">
        <v>293</v>
      </c>
      <c r="B76" s="160" t="s">
        <v>294</v>
      </c>
      <c r="C76" s="170">
        <f>SUM(C77:C79)</f>
        <v>0</v>
      </c>
      <c r="D76" s="170">
        <f>SUM(D77:D79)</f>
        <v>0</v>
      </c>
      <c r="E76" s="153">
        <f>SUM(E77:E79)</f>
        <v>0</v>
      </c>
    </row>
    <row r="77" spans="1:5" s="312" customFormat="1" ht="12" customHeight="1">
      <c r="A77" s="295" t="s">
        <v>295</v>
      </c>
      <c r="B77" s="181" t="s">
        <v>296</v>
      </c>
      <c r="C77" s="174"/>
      <c r="D77" s="174"/>
      <c r="E77" s="157"/>
    </row>
    <row r="78" spans="1:5" s="312" customFormat="1" ht="12" customHeight="1">
      <c r="A78" s="296" t="s">
        <v>297</v>
      </c>
      <c r="B78" s="182" t="s">
        <v>298</v>
      </c>
      <c r="C78" s="174"/>
      <c r="D78" s="174"/>
      <c r="E78" s="157"/>
    </row>
    <row r="79" spans="1:5" s="312" customFormat="1" ht="12" customHeight="1" thickBot="1">
      <c r="A79" s="297" t="s">
        <v>299</v>
      </c>
      <c r="B79" s="183" t="s">
        <v>300</v>
      </c>
      <c r="C79" s="174"/>
      <c r="D79" s="174"/>
      <c r="E79" s="157"/>
    </row>
    <row r="80" spans="1:5" s="312" customFormat="1" ht="12" customHeight="1" thickBot="1">
      <c r="A80" s="298" t="s">
        <v>301</v>
      </c>
      <c r="B80" s="160" t="s">
        <v>302</v>
      </c>
      <c r="C80" s="170">
        <f>SUM(C81:C84)</f>
        <v>0</v>
      </c>
      <c r="D80" s="170">
        <f>SUM(D81:D84)</f>
        <v>0</v>
      </c>
      <c r="E80" s="153">
        <f>SUM(E81:E84)</f>
        <v>0</v>
      </c>
    </row>
    <row r="81" spans="1:5" s="312" customFormat="1" ht="12" customHeight="1">
      <c r="A81" s="299" t="s">
        <v>303</v>
      </c>
      <c r="B81" s="181" t="s">
        <v>304</v>
      </c>
      <c r="C81" s="174"/>
      <c r="D81" s="174"/>
      <c r="E81" s="157"/>
    </row>
    <row r="82" spans="1:5" s="312" customFormat="1" ht="12" customHeight="1">
      <c r="A82" s="300" t="s">
        <v>305</v>
      </c>
      <c r="B82" s="182" t="s">
        <v>306</v>
      </c>
      <c r="C82" s="174"/>
      <c r="D82" s="174"/>
      <c r="E82" s="157"/>
    </row>
    <row r="83" spans="1:5" s="312" customFormat="1" ht="12" customHeight="1">
      <c r="A83" s="300" t="s">
        <v>307</v>
      </c>
      <c r="B83" s="182" t="s">
        <v>308</v>
      </c>
      <c r="C83" s="174"/>
      <c r="D83" s="174"/>
      <c r="E83" s="157"/>
    </row>
    <row r="84" spans="1:5" s="312" customFormat="1" ht="12" customHeight="1" thickBot="1">
      <c r="A84" s="301" t="s">
        <v>309</v>
      </c>
      <c r="B84" s="183" t="s">
        <v>310</v>
      </c>
      <c r="C84" s="174"/>
      <c r="D84" s="174"/>
      <c r="E84" s="157"/>
    </row>
    <row r="85" spans="1:5" s="312" customFormat="1" ht="12" customHeight="1" thickBot="1">
      <c r="A85" s="298" t="s">
        <v>311</v>
      </c>
      <c r="B85" s="160" t="s">
        <v>312</v>
      </c>
      <c r="C85" s="195"/>
      <c r="D85" s="195"/>
      <c r="E85" s="196"/>
    </row>
    <row r="86" spans="1:5" s="312" customFormat="1" ht="12" customHeight="1" thickBot="1">
      <c r="A86" s="298" t="s">
        <v>313</v>
      </c>
      <c r="B86" s="292" t="s">
        <v>314</v>
      </c>
      <c r="C86" s="176">
        <f>+C64+C68+C73+C76+C80+C85</f>
        <v>0</v>
      </c>
      <c r="D86" s="176">
        <f>+D64+D68+D73+D76+D80+D85</f>
        <v>100000000</v>
      </c>
      <c r="E86" s="189">
        <f>+E64+E68+E73+E76+E80+E85</f>
        <v>100000000</v>
      </c>
    </row>
    <row r="87" spans="1:5" s="312" customFormat="1" ht="12" customHeight="1" thickBot="1">
      <c r="A87" s="302" t="s">
        <v>315</v>
      </c>
      <c r="B87" s="293" t="s">
        <v>412</v>
      </c>
      <c r="C87" s="176">
        <f>+C63+C86</f>
        <v>1860000</v>
      </c>
      <c r="D87" s="176">
        <f>+D63+D86</f>
        <v>101860000</v>
      </c>
      <c r="E87" s="189">
        <f>+E63+E86</f>
        <v>100834857</v>
      </c>
    </row>
    <row r="88" spans="1:5" s="312" customFormat="1" ht="15" customHeight="1">
      <c r="A88" s="267"/>
      <c r="B88" s="268"/>
      <c r="C88" s="283"/>
      <c r="D88" s="283"/>
      <c r="E88" s="283"/>
    </row>
    <row r="89" spans="1:5" ht="13.5" thickBot="1">
      <c r="A89" s="269"/>
      <c r="B89" s="270"/>
      <c r="C89" s="284"/>
      <c r="D89" s="284"/>
      <c r="E89" s="284"/>
    </row>
    <row r="90" spans="1:5" s="311" customFormat="1" ht="16.5" customHeight="1" thickBot="1">
      <c r="A90" s="440" t="s">
        <v>40</v>
      </c>
      <c r="B90" s="441"/>
      <c r="C90" s="441"/>
      <c r="D90" s="441"/>
      <c r="E90" s="442"/>
    </row>
    <row r="91" spans="1:5" s="111" customFormat="1" ht="12" customHeight="1" thickBot="1">
      <c r="A91" s="290" t="s">
        <v>5</v>
      </c>
      <c r="B91" s="142" t="s">
        <v>323</v>
      </c>
      <c r="C91" s="274">
        <f>SUM(C92:C96)</f>
        <v>1860000</v>
      </c>
      <c r="D91" s="274">
        <f>SUM(D92:D96)</f>
        <v>1860000</v>
      </c>
      <c r="E91" s="274">
        <f>SUM(E92:E96)</f>
        <v>834875</v>
      </c>
    </row>
    <row r="92" spans="1:5" ht="12" customHeight="1">
      <c r="A92" s="303" t="s">
        <v>65</v>
      </c>
      <c r="B92" s="128" t="s">
        <v>35</v>
      </c>
      <c r="C92" s="275"/>
      <c r="D92" s="275"/>
      <c r="E92" s="275"/>
    </row>
    <row r="93" spans="1:5" ht="12" customHeight="1">
      <c r="A93" s="296" t="s">
        <v>66</v>
      </c>
      <c r="B93" s="126" t="s">
        <v>110</v>
      </c>
      <c r="C93" s="276"/>
      <c r="D93" s="276"/>
      <c r="E93" s="276"/>
    </row>
    <row r="94" spans="1:5" ht="12" customHeight="1">
      <c r="A94" s="296" t="s">
        <v>67</v>
      </c>
      <c r="B94" s="126" t="s">
        <v>85</v>
      </c>
      <c r="C94" s="278"/>
      <c r="D94" s="278"/>
      <c r="E94" s="278"/>
    </row>
    <row r="95" spans="1:5" ht="12" customHeight="1">
      <c r="A95" s="296" t="s">
        <v>68</v>
      </c>
      <c r="B95" s="129" t="s">
        <v>111</v>
      </c>
      <c r="C95" s="278"/>
      <c r="D95" s="278"/>
      <c r="E95" s="278"/>
    </row>
    <row r="96" spans="1:5" ht="12" customHeight="1">
      <c r="A96" s="296" t="s">
        <v>76</v>
      </c>
      <c r="B96" s="137" t="s">
        <v>112</v>
      </c>
      <c r="C96" s="278">
        <v>1860000</v>
      </c>
      <c r="D96" s="278">
        <v>1860000</v>
      </c>
      <c r="E96" s="278">
        <v>834875</v>
      </c>
    </row>
    <row r="97" spans="1:5" ht="12" customHeight="1">
      <c r="A97" s="296" t="s">
        <v>69</v>
      </c>
      <c r="B97" s="126" t="s">
        <v>324</v>
      </c>
      <c r="C97" s="278"/>
      <c r="D97" s="278"/>
      <c r="E97" s="278"/>
    </row>
    <row r="98" spans="1:5" ht="12" customHeight="1">
      <c r="A98" s="296" t="s">
        <v>70</v>
      </c>
      <c r="B98" s="149" t="s">
        <v>325</v>
      </c>
      <c r="C98" s="278"/>
      <c r="D98" s="278"/>
      <c r="E98" s="278"/>
    </row>
    <row r="99" spans="1:5" ht="12" customHeight="1">
      <c r="A99" s="296" t="s">
        <v>77</v>
      </c>
      <c r="B99" s="150" t="s">
        <v>326</v>
      </c>
      <c r="C99" s="278"/>
      <c r="D99" s="278"/>
      <c r="E99" s="278"/>
    </row>
    <row r="100" spans="1:5" ht="12" customHeight="1">
      <c r="A100" s="296" t="s">
        <v>78</v>
      </c>
      <c r="B100" s="150" t="s">
        <v>327</v>
      </c>
      <c r="C100" s="278"/>
      <c r="D100" s="278"/>
      <c r="E100" s="278"/>
    </row>
    <row r="101" spans="1:5" ht="12" customHeight="1">
      <c r="A101" s="296" t="s">
        <v>79</v>
      </c>
      <c r="B101" s="149" t="s">
        <v>328</v>
      </c>
      <c r="C101" s="278"/>
      <c r="D101" s="278"/>
      <c r="E101" s="278"/>
    </row>
    <row r="102" spans="1:5" ht="12" customHeight="1">
      <c r="A102" s="296" t="s">
        <v>80</v>
      </c>
      <c r="B102" s="149" t="s">
        <v>329</v>
      </c>
      <c r="C102" s="278"/>
      <c r="D102" s="278"/>
      <c r="E102" s="278"/>
    </row>
    <row r="103" spans="1:5" ht="12" customHeight="1">
      <c r="A103" s="296" t="s">
        <v>82</v>
      </c>
      <c r="B103" s="150" t="s">
        <v>330</v>
      </c>
      <c r="C103" s="278"/>
      <c r="D103" s="278"/>
      <c r="E103" s="278"/>
    </row>
    <row r="104" spans="1:5" ht="12" customHeight="1">
      <c r="A104" s="304" t="s">
        <v>113</v>
      </c>
      <c r="B104" s="151" t="s">
        <v>331</v>
      </c>
      <c r="C104" s="278"/>
      <c r="D104" s="278"/>
      <c r="E104" s="278"/>
    </row>
    <row r="105" spans="1:5" ht="12" customHeight="1">
      <c r="A105" s="296" t="s">
        <v>332</v>
      </c>
      <c r="B105" s="151" t="s">
        <v>333</v>
      </c>
      <c r="C105" s="278"/>
      <c r="D105" s="278"/>
      <c r="E105" s="278"/>
    </row>
    <row r="106" spans="1:5" s="111" customFormat="1" ht="12" customHeight="1" thickBot="1">
      <c r="A106" s="305" t="s">
        <v>334</v>
      </c>
      <c r="B106" s="152" t="s">
        <v>335</v>
      </c>
      <c r="C106" s="280">
        <v>1860000</v>
      </c>
      <c r="D106" s="280">
        <v>1860000</v>
      </c>
      <c r="E106" s="280">
        <v>834875</v>
      </c>
    </row>
    <row r="107" spans="1:5" ht="12" customHeight="1" thickBot="1">
      <c r="A107" s="143" t="s">
        <v>6</v>
      </c>
      <c r="B107" s="141" t="s">
        <v>336</v>
      </c>
      <c r="C107" s="164">
        <f>+C108+C110+C112</f>
        <v>0</v>
      </c>
      <c r="D107" s="164">
        <f>+D108+D110+D112</f>
        <v>0</v>
      </c>
      <c r="E107" s="164">
        <f>+E108+E110+E112</f>
        <v>0</v>
      </c>
    </row>
    <row r="108" spans="1:5" ht="12" customHeight="1">
      <c r="A108" s="295" t="s">
        <v>71</v>
      </c>
      <c r="B108" s="126" t="s">
        <v>128</v>
      </c>
      <c r="C108" s="277"/>
      <c r="D108" s="277"/>
      <c r="E108" s="277"/>
    </row>
    <row r="109" spans="1:5" ht="12" customHeight="1">
      <c r="A109" s="295" t="s">
        <v>72</v>
      </c>
      <c r="B109" s="130" t="s">
        <v>337</v>
      </c>
      <c r="C109" s="277"/>
      <c r="D109" s="277"/>
      <c r="E109" s="277"/>
    </row>
    <row r="110" spans="1:5" ht="12" customHeight="1">
      <c r="A110" s="295" t="s">
        <v>73</v>
      </c>
      <c r="B110" s="130" t="s">
        <v>114</v>
      </c>
      <c r="C110" s="276"/>
      <c r="D110" s="276"/>
      <c r="E110" s="276"/>
    </row>
    <row r="111" spans="1:5" ht="12" customHeight="1">
      <c r="A111" s="295" t="s">
        <v>74</v>
      </c>
      <c r="B111" s="130" t="s">
        <v>338</v>
      </c>
      <c r="C111" s="154"/>
      <c r="D111" s="154"/>
      <c r="E111" s="154"/>
    </row>
    <row r="112" spans="1:5" ht="12" customHeight="1">
      <c r="A112" s="295" t="s">
        <v>75</v>
      </c>
      <c r="B112" s="162" t="s">
        <v>130</v>
      </c>
      <c r="C112" s="154"/>
      <c r="D112" s="154"/>
      <c r="E112" s="154"/>
    </row>
    <row r="113" spans="1:5" ht="12" customHeight="1">
      <c r="A113" s="295" t="s">
        <v>81</v>
      </c>
      <c r="B113" s="161" t="s">
        <v>339</v>
      </c>
      <c r="C113" s="154"/>
      <c r="D113" s="154"/>
      <c r="E113" s="154"/>
    </row>
    <row r="114" spans="1:5" ht="12" customHeight="1">
      <c r="A114" s="295" t="s">
        <v>83</v>
      </c>
      <c r="B114" s="177" t="s">
        <v>340</v>
      </c>
      <c r="C114" s="154"/>
      <c r="D114" s="154"/>
      <c r="E114" s="154"/>
    </row>
    <row r="115" spans="1:5" ht="12" customHeight="1">
      <c r="A115" s="295" t="s">
        <v>115</v>
      </c>
      <c r="B115" s="150" t="s">
        <v>327</v>
      </c>
      <c r="C115" s="154"/>
      <c r="D115" s="154"/>
      <c r="E115" s="154"/>
    </row>
    <row r="116" spans="1:5" ht="12" customHeight="1">
      <c r="A116" s="295" t="s">
        <v>116</v>
      </c>
      <c r="B116" s="150" t="s">
        <v>341</v>
      </c>
      <c r="C116" s="154"/>
      <c r="D116" s="154"/>
      <c r="E116" s="154"/>
    </row>
    <row r="117" spans="1:5" ht="12" customHeight="1">
      <c r="A117" s="295" t="s">
        <v>117</v>
      </c>
      <c r="B117" s="150" t="s">
        <v>342</v>
      </c>
      <c r="C117" s="154"/>
      <c r="D117" s="154"/>
      <c r="E117" s="154"/>
    </row>
    <row r="118" spans="1:5" ht="12" customHeight="1">
      <c r="A118" s="295" t="s">
        <v>343</v>
      </c>
      <c r="B118" s="150" t="s">
        <v>330</v>
      </c>
      <c r="C118" s="154"/>
      <c r="D118" s="154"/>
      <c r="E118" s="154"/>
    </row>
    <row r="119" spans="1:5" ht="12" customHeight="1">
      <c r="A119" s="295" t="s">
        <v>344</v>
      </c>
      <c r="B119" s="150" t="s">
        <v>345</v>
      </c>
      <c r="C119" s="154"/>
      <c r="D119" s="154"/>
      <c r="E119" s="154"/>
    </row>
    <row r="120" spans="1:5" ht="12" customHeight="1" thickBot="1">
      <c r="A120" s="304" t="s">
        <v>346</v>
      </c>
      <c r="B120" s="150" t="s">
        <v>347</v>
      </c>
      <c r="C120" s="156"/>
      <c r="D120" s="156"/>
      <c r="E120" s="156"/>
    </row>
    <row r="121" spans="1:5" ht="12" customHeight="1" thickBot="1">
      <c r="A121" s="143" t="s">
        <v>7</v>
      </c>
      <c r="B121" s="146" t="s">
        <v>348</v>
      </c>
      <c r="C121" s="164">
        <f>+C122+C123</f>
        <v>0</v>
      </c>
      <c r="D121" s="164">
        <f>+D122+D123</f>
        <v>0</v>
      </c>
      <c r="E121" s="164">
        <f>+E122+E123</f>
        <v>0</v>
      </c>
    </row>
    <row r="122" spans="1:5" ht="12" customHeight="1">
      <c r="A122" s="295" t="s">
        <v>54</v>
      </c>
      <c r="B122" s="127" t="s">
        <v>42</v>
      </c>
      <c r="C122" s="277"/>
      <c r="D122" s="277"/>
      <c r="E122" s="277"/>
    </row>
    <row r="123" spans="1:5" ht="12" customHeight="1" thickBot="1">
      <c r="A123" s="297" t="s">
        <v>55</v>
      </c>
      <c r="B123" s="130" t="s">
        <v>43</v>
      </c>
      <c r="C123" s="278"/>
      <c r="D123" s="278"/>
      <c r="E123" s="278"/>
    </row>
    <row r="124" spans="1:5" ht="12" customHeight="1" thickBot="1">
      <c r="A124" s="143" t="s">
        <v>8</v>
      </c>
      <c r="B124" s="146" t="s">
        <v>349</v>
      </c>
      <c r="C124" s="164">
        <f>+C91+C107+C121</f>
        <v>1860000</v>
      </c>
      <c r="D124" s="164">
        <f>+D91+D107+D121</f>
        <v>1860000</v>
      </c>
      <c r="E124" s="164">
        <f>+E91+E107+E121</f>
        <v>834875</v>
      </c>
    </row>
    <row r="125" spans="1:5" ht="12" customHeight="1" thickBot="1">
      <c r="A125" s="143" t="s">
        <v>9</v>
      </c>
      <c r="B125" s="146" t="s">
        <v>414</v>
      </c>
      <c r="C125" s="164">
        <f>+C126+C127+C128</f>
        <v>0</v>
      </c>
      <c r="D125" s="164">
        <f>+D126+D127+D128</f>
        <v>100000000</v>
      </c>
      <c r="E125" s="164">
        <f>+E126+E127+E128</f>
        <v>100000000</v>
      </c>
    </row>
    <row r="126" spans="1:5" ht="12" customHeight="1">
      <c r="A126" s="295" t="s">
        <v>58</v>
      </c>
      <c r="B126" s="127" t="s">
        <v>351</v>
      </c>
      <c r="C126" s="154"/>
      <c r="D126" s="154"/>
      <c r="E126" s="154"/>
    </row>
    <row r="127" spans="1:5" ht="12" customHeight="1">
      <c r="A127" s="295" t="s">
        <v>59</v>
      </c>
      <c r="B127" s="127" t="s">
        <v>352</v>
      </c>
      <c r="C127" s="154"/>
      <c r="D127" s="154">
        <v>100000000</v>
      </c>
      <c r="E127" s="154">
        <v>100000000</v>
      </c>
    </row>
    <row r="128" spans="1:5" ht="12" customHeight="1" thickBot="1">
      <c r="A128" s="304" t="s">
        <v>60</v>
      </c>
      <c r="B128" s="125" t="s">
        <v>353</v>
      </c>
      <c r="C128" s="154"/>
      <c r="D128" s="154"/>
      <c r="E128" s="154"/>
    </row>
    <row r="129" spans="1:5" ht="12" customHeight="1" thickBot="1">
      <c r="A129" s="143" t="s">
        <v>10</v>
      </c>
      <c r="B129" s="146" t="s">
        <v>354</v>
      </c>
      <c r="C129" s="164">
        <f>+C130+C131+C132+C133</f>
        <v>0</v>
      </c>
      <c r="D129" s="164">
        <f>+D130+D131+D132+D133</f>
        <v>0</v>
      </c>
      <c r="E129" s="164">
        <f>+E130+E131+E132+E133</f>
        <v>0</v>
      </c>
    </row>
    <row r="130" spans="1:5" ht="12" customHeight="1">
      <c r="A130" s="295" t="s">
        <v>61</v>
      </c>
      <c r="B130" s="127" t="s">
        <v>355</v>
      </c>
      <c r="C130" s="154"/>
      <c r="D130" s="154"/>
      <c r="E130" s="154"/>
    </row>
    <row r="131" spans="1:5" ht="12" customHeight="1">
      <c r="A131" s="295" t="s">
        <v>62</v>
      </c>
      <c r="B131" s="127" t="s">
        <v>356</v>
      </c>
      <c r="C131" s="154"/>
      <c r="D131" s="154"/>
      <c r="E131" s="154"/>
    </row>
    <row r="132" spans="1:5" ht="12" customHeight="1">
      <c r="A132" s="295" t="s">
        <v>251</v>
      </c>
      <c r="B132" s="127" t="s">
        <v>357</v>
      </c>
      <c r="C132" s="154"/>
      <c r="D132" s="154"/>
      <c r="E132" s="154"/>
    </row>
    <row r="133" spans="1:5" s="111" customFormat="1" ht="12" customHeight="1" thickBot="1">
      <c r="A133" s="304" t="s">
        <v>253</v>
      </c>
      <c r="B133" s="125" t="s">
        <v>358</v>
      </c>
      <c r="C133" s="154"/>
      <c r="D133" s="154"/>
      <c r="E133" s="154"/>
    </row>
    <row r="134" spans="1:11" ht="13.5" thickBot="1">
      <c r="A134" s="143" t="s">
        <v>11</v>
      </c>
      <c r="B134" s="146" t="s">
        <v>529</v>
      </c>
      <c r="C134" s="279">
        <f>+C135+C136+C138+C139+C137</f>
        <v>0</v>
      </c>
      <c r="D134" s="279">
        <f>+D135+D136+D138+D139+D137</f>
        <v>0</v>
      </c>
      <c r="E134" s="279">
        <f>+E135+E136+E138+E139+E137</f>
        <v>0</v>
      </c>
      <c r="K134" s="258"/>
    </row>
    <row r="135" spans="1:5" ht="12.75">
      <c r="A135" s="295" t="s">
        <v>63</v>
      </c>
      <c r="B135" s="127" t="s">
        <v>360</v>
      </c>
      <c r="C135" s="154"/>
      <c r="D135" s="154"/>
      <c r="E135" s="154"/>
    </row>
    <row r="136" spans="1:5" ht="12" customHeight="1">
      <c r="A136" s="295" t="s">
        <v>64</v>
      </c>
      <c r="B136" s="127" t="s">
        <v>361</v>
      </c>
      <c r="C136" s="154"/>
      <c r="D136" s="154"/>
      <c r="E136" s="154"/>
    </row>
    <row r="137" spans="1:5" ht="12" customHeight="1">
      <c r="A137" s="295" t="s">
        <v>260</v>
      </c>
      <c r="B137" s="127" t="s">
        <v>528</v>
      </c>
      <c r="C137" s="154"/>
      <c r="D137" s="154"/>
      <c r="E137" s="154"/>
    </row>
    <row r="138" spans="1:5" s="111" customFormat="1" ht="12" customHeight="1">
      <c r="A138" s="295" t="s">
        <v>262</v>
      </c>
      <c r="B138" s="127" t="s">
        <v>362</v>
      </c>
      <c r="C138" s="154"/>
      <c r="D138" s="154"/>
      <c r="E138" s="154"/>
    </row>
    <row r="139" spans="1:5" s="111" customFormat="1" ht="12" customHeight="1" thickBot="1">
      <c r="A139" s="304" t="s">
        <v>527</v>
      </c>
      <c r="B139" s="125" t="s">
        <v>363</v>
      </c>
      <c r="C139" s="154"/>
      <c r="D139" s="154"/>
      <c r="E139" s="154"/>
    </row>
    <row r="140" spans="1:5" s="111" customFormat="1" ht="12" customHeight="1" thickBot="1">
      <c r="A140" s="143" t="s">
        <v>12</v>
      </c>
      <c r="B140" s="146" t="s">
        <v>415</v>
      </c>
      <c r="C140" s="281">
        <f>+C141+C142+C143+C144</f>
        <v>0</v>
      </c>
      <c r="D140" s="281">
        <f>+D141+D142+D143+D144</f>
        <v>0</v>
      </c>
      <c r="E140" s="281">
        <f>+E141+E142+E143+E144</f>
        <v>0</v>
      </c>
    </row>
    <row r="141" spans="1:5" s="111" customFormat="1" ht="12" customHeight="1">
      <c r="A141" s="295" t="s">
        <v>108</v>
      </c>
      <c r="B141" s="127" t="s">
        <v>365</v>
      </c>
      <c r="C141" s="154"/>
      <c r="D141" s="154"/>
      <c r="E141" s="154"/>
    </row>
    <row r="142" spans="1:5" s="111" customFormat="1" ht="12" customHeight="1">
      <c r="A142" s="295" t="s">
        <v>109</v>
      </c>
      <c r="B142" s="127" t="s">
        <v>366</v>
      </c>
      <c r="C142" s="154"/>
      <c r="D142" s="154"/>
      <c r="E142" s="154"/>
    </row>
    <row r="143" spans="1:5" s="111" customFormat="1" ht="12" customHeight="1">
      <c r="A143" s="295" t="s">
        <v>129</v>
      </c>
      <c r="B143" s="127" t="s">
        <v>367</v>
      </c>
      <c r="C143" s="154"/>
      <c r="D143" s="154"/>
      <c r="E143" s="154"/>
    </row>
    <row r="144" spans="1:5" ht="12.75" customHeight="1" thickBot="1">
      <c r="A144" s="295" t="s">
        <v>268</v>
      </c>
      <c r="B144" s="127" t="s">
        <v>368</v>
      </c>
      <c r="C144" s="154"/>
      <c r="D144" s="154"/>
      <c r="E144" s="154"/>
    </row>
    <row r="145" spans="1:5" ht="12" customHeight="1" thickBot="1">
      <c r="A145" s="143" t="s">
        <v>13</v>
      </c>
      <c r="B145" s="146" t="s">
        <v>369</v>
      </c>
      <c r="C145" s="294">
        <f>+C125+C129+C134+C140</f>
        <v>0</v>
      </c>
      <c r="D145" s="294">
        <f>+D125+D129+D134+D140</f>
        <v>100000000</v>
      </c>
      <c r="E145" s="294">
        <f>+E125+E129+E134+E140</f>
        <v>100000000</v>
      </c>
    </row>
    <row r="146" spans="1:5" ht="15" customHeight="1" thickBot="1">
      <c r="A146" s="306" t="s">
        <v>14</v>
      </c>
      <c r="B146" s="166" t="s">
        <v>370</v>
      </c>
      <c r="C146" s="294">
        <f>+C124+C145</f>
        <v>1860000</v>
      </c>
      <c r="D146" s="294">
        <f>+D124+D145</f>
        <v>101860000</v>
      </c>
      <c r="E146" s="294">
        <f>+E124+E145</f>
        <v>100834875</v>
      </c>
    </row>
    <row r="147" spans="1:5" ht="13.5" thickBot="1">
      <c r="A147" s="24"/>
      <c r="B147" s="25"/>
      <c r="C147" s="26"/>
      <c r="D147" s="26"/>
      <c r="E147" s="26"/>
    </row>
    <row r="148" spans="1:5" ht="15" customHeight="1" thickBot="1">
      <c r="A148" s="395" t="s">
        <v>552</v>
      </c>
      <c r="B148" s="396"/>
      <c r="C148" s="49"/>
      <c r="D148" s="50"/>
      <c r="E148" s="47"/>
    </row>
    <row r="149" spans="1:5" ht="14.25" customHeight="1" thickBot="1">
      <c r="A149" s="397" t="s">
        <v>551</v>
      </c>
      <c r="B149" s="398"/>
      <c r="C149" s="49"/>
      <c r="D149" s="50"/>
      <c r="E149" s="4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2017-05-31T09:31:54Z</cp:lastPrinted>
  <dcterms:created xsi:type="dcterms:W3CDTF">1999-10-30T10:30:45Z</dcterms:created>
  <dcterms:modified xsi:type="dcterms:W3CDTF">2017-05-31T09:56:07Z</dcterms:modified>
  <cp:category/>
  <cp:version/>
  <cp:contentType/>
  <cp:contentStatus/>
</cp:coreProperties>
</file>