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255" windowWidth="12660" windowHeight="12420" tabRatio="828" firstSheet="10" activeTab="15"/>
  </bookViews>
  <sheets>
    <sheet name="1.1.sz.mell.össz.mérl." sheetId="1" r:id="rId1"/>
    <sheet name="1.2.sz.mell.köt.mérl." sheetId="2" r:id="rId2"/>
    <sheet name="1.3.sz.mell.önként_mérl." sheetId="3" r:id="rId3"/>
    <sheet name="2.1.sz.mell_műk_mérl. " sheetId="4" r:id="rId4"/>
    <sheet name="2.2.sz.mell_felh_mérl. " sheetId="5" r:id="rId5"/>
    <sheet name="3.sz.mell.Beruh." sheetId="6" r:id="rId6"/>
    <sheet name="4.sz.mell.Felúj." sheetId="7" r:id="rId7"/>
    <sheet name="5.1. sz. mell Önk.összes" sheetId="8" r:id="rId8"/>
    <sheet name="5.1.1. sz. mell Önk.köt." sheetId="9" r:id="rId9"/>
    <sheet name="5.1.2. sz. mell Önk.önként " sheetId="10" r:id="rId10"/>
    <sheet name="5.2. sz. mell-Hivatal" sheetId="11" r:id="rId11"/>
    <sheet name="5.3. sz. mell-Óvoda" sheetId="12" r:id="rId12"/>
    <sheet name="5.4. sz. mell-Műv.Ház" sheetId="13" r:id="rId13"/>
    <sheet name="6.sz.mell. Létszám" sheetId="14" r:id="rId14"/>
    <sheet name="7.sz.mell. EU-projekt" sheetId="15" r:id="rId15"/>
    <sheet name="8.sz.mell.rendezvények" sheetId="16" r:id="rId16"/>
  </sheets>
  <definedNames>
    <definedName name="_xlfn.IFERROR" hidden="1">#NAME?</definedName>
    <definedName name="_xlnm.Print_Titles" localSheetId="0">'1.1.sz.mell.össz.mérl.'!$1:$2</definedName>
    <definedName name="_xlnm.Print_Titles" localSheetId="1">'1.2.sz.mell.köt.mérl.'!$1:$2</definedName>
    <definedName name="_xlnm.Print_Titles" localSheetId="2">'1.3.sz.mell.önként_mérl.'!$1:$2</definedName>
    <definedName name="_xlnm.Print_Titles" localSheetId="5">'3.sz.mell.Beruh.'!$1:$5</definedName>
    <definedName name="_xlnm.Print_Titles" localSheetId="7">'5.1. sz. mell Önk.összes'!$1:$6</definedName>
    <definedName name="_xlnm.Print_Titles" localSheetId="8">'5.1.1. sz. mell Önk.köt.'!$1:$6</definedName>
    <definedName name="_xlnm.Print_Titles" localSheetId="9">'5.1.2. sz. mell Önk.önként '!$1:$6</definedName>
    <definedName name="_xlnm.Print_Titles" localSheetId="10">'5.2. sz. mell-Hivatal'!$1:$6</definedName>
    <definedName name="_xlnm.Print_Titles" localSheetId="11">'5.3. sz. mell-Óvoda'!$1:$6</definedName>
    <definedName name="_xlnm.Print_Titles" localSheetId="12">'5.4. sz. mell-Műv.Ház'!$1:$6</definedName>
    <definedName name="_xlnm.Print_Titles" localSheetId="15">'8.sz.mell.rendezvények'!$2:$5</definedName>
    <definedName name="_xlnm.Print_Area" localSheetId="0">'1.1.sz.mell.össz.mérl.'!$A$1:$H$153</definedName>
    <definedName name="_xlnm.Print_Area" localSheetId="1">'1.2.sz.mell.köt.mérl.'!$A$1:$H$153</definedName>
    <definedName name="_xlnm.Print_Area" localSheetId="2">'1.3.sz.mell.önként_mérl.'!$A$1:$H$153</definedName>
  </definedNames>
  <calcPr fullCalcOnLoad="1"/>
</workbook>
</file>

<file path=xl/sharedStrings.xml><?xml version="1.0" encoding="utf-8"?>
<sst xmlns="http://schemas.openxmlformats.org/spreadsheetml/2006/main" count="2594" uniqueCount="514">
  <si>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</si>
  <si>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</si>
  <si>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</si>
  <si>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</si>
  <si>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</si>
  <si>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</si>
  <si>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</si>
  <si>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</si>
  <si>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</si>
  <si>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</si>
  <si>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</si>
  <si>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</si>
  <si>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</si>
  <si>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</si>
  <si>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</si>
  <si>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</si>
  <si>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</si>
  <si>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</si>
  <si>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</si>
  <si>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</si>
  <si>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</si>
  <si>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</si>
  <si>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</si>
  <si>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</si>
  <si>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</si>
  <si>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</si>
  <si>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</si>
  <si>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</si>
  <si>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</si>
  <si>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</si>
  <si>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</si>
  <si>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</si>
  <si>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</si>
  <si>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</si>
  <si>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</si>
  <si>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</si>
  <si>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</si>
  <si>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</si>
  <si>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</si>
  <si>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Ezer forintban !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</si>
  <si>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</si>
  <si>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</si>
  <si>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</si>
  <si>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</si>
  <si>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</si>
  <si>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Általános tartalék</t>
  </si>
  <si>
    <t>Céltartalék</t>
  </si>
  <si>
    <t xml:space="preserve"> Ezer forintban !</t>
  </si>
  <si>
    <t>Megnevezés</t>
  </si>
  <si>
    <t>Személyi juttatások</t>
  </si>
  <si>
    <t>Beruházás  megnevezése</t>
  </si>
  <si>
    <t>Teljes költség</t>
  </si>
  <si>
    <t>Kivitelezés kezdési és befejezési éve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</si>
  <si>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</si>
  <si>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</si>
  <si>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</si>
  <si>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</si>
  <si>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</si>
  <si>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</si>
  <si>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</si>
  <si>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</si>
  <si>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</si>
  <si>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</si>
  <si>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</si>
  <si>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</si>
  <si>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</si>
  <si>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</si>
  <si>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</si>
  <si>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</si>
  <si>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</si>
  <si>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</si>
  <si>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</si>
  <si>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</si>
  <si>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</si>
  <si>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</si>
  <si>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</si>
  <si>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</si>
  <si>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</si>
  <si>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</si>
  <si>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</si>
  <si>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</si>
  <si>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</si>
  <si>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</si>
  <si>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</si>
  <si>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</si>
  <si>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</si>
  <si>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</si>
  <si>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</si>
  <si>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</si>
  <si>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</si>
  <si>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</si>
  <si>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</si>
  <si>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</si>
  <si>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</si>
  <si>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</si>
  <si>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</si>
  <si>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</si>
  <si>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</si>
  <si>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</si>
  <si>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</si>
  <si>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</si>
  <si>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</si>
  <si>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</si>
  <si>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</si>
  <si>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</si>
  <si>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</si>
  <si>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</si>
  <si>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</si>
  <si>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</si>
  <si>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</si>
  <si>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</si>
  <si>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</si>
  <si>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</si>
  <si>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</si>
  <si>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</si>
  <si>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</si>
  <si>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</si>
  <si>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</si>
  <si>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</si>
  <si>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</si>
  <si>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</si>
  <si>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</si>
  <si>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</si>
  <si>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</si>
  <si>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</si>
  <si>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</si>
  <si>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</si>
  <si>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</si>
  <si>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</si>
  <si>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</si>
  <si>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</si>
  <si>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</si>
  <si>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</si>
  <si>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</si>
  <si>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</si>
  <si>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</si>
  <si>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</si>
  <si>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</si>
  <si>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</si>
  <si>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</si>
  <si>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</si>
  <si>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</si>
  <si>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</si>
  <si>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</si>
  <si>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</si>
  <si>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</si>
  <si>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</si>
  <si>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</si>
  <si>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</si>
  <si>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</si>
  <si>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</si>
  <si>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</si>
  <si>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</si>
  <si>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</si>
  <si>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</si>
  <si>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</si>
  <si>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</si>
  <si>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</si>
  <si>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</si>
  <si>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</si>
  <si>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</si>
  <si>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</si>
  <si>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</si>
  <si>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</si>
  <si>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</si>
  <si>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</si>
  <si>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</si>
  <si>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</si>
  <si>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</si>
  <si>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</si>
  <si>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</si>
  <si>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</si>
  <si>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</si>
  <si>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</si>
  <si>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</si>
  <si>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</si>
  <si>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</si>
  <si>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</si>
  <si>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</si>
  <si>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</si>
  <si>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</si>
  <si>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</si>
  <si>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</si>
  <si>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</si>
  <si>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</si>
  <si>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</si>
  <si>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</si>
  <si>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</si>
  <si>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</si>
  <si>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</si>
  <si>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</si>
  <si>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</si>
  <si>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</si>
  <si>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</si>
  <si>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</si>
  <si>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</si>
  <si>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</si>
  <si>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</si>
  <si>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</si>
  <si>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</si>
  <si>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</si>
  <si>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</si>
  <si>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</si>
  <si>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</si>
  <si>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</si>
  <si>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</si>
  <si>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</si>
  <si>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</si>
  <si>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</si>
  <si>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</si>
  <si>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</si>
  <si>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</si>
  <si>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</si>
  <si>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</si>
  <si>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</si>
  <si>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</si>
  <si>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</si>
  <si>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</si>
  <si>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</si>
  <si>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</si>
  <si>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</si>
  <si>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</si>
  <si>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</si>
  <si>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</si>
  <si>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</si>
  <si>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</si>
  <si>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</si>
  <si>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</si>
  <si>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</si>
  <si>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</si>
  <si>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</si>
  <si>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</si>
  <si>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</si>
  <si>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</si>
  <si>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</si>
  <si>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</si>
  <si>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</si>
  <si>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</si>
  <si>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</si>
  <si>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</si>
  <si>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</si>
  <si>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</si>
  <si>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</si>
  <si>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</si>
  <si>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</si>
  <si>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</si>
  <si>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</si>
  <si>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</si>
  <si>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</si>
  <si>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</si>
  <si>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</si>
  <si>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</si>
  <si>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</si>
  <si>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</si>
  <si>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</si>
  <si>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</si>
  <si>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</si>
  <si>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</si>
  <si>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</si>
  <si>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</si>
  <si>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</si>
  <si>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</si>
  <si>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</si>
  <si>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</si>
  <si>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</si>
  <si>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</si>
  <si>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</si>
  <si>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</si>
  <si>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</si>
  <si>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</si>
  <si>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</si>
  <si>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</si>
  <si>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</si>
  <si>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</si>
  <si>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</si>
  <si>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</si>
  <si>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</si>
  <si>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</si>
  <si>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</si>
  <si>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</si>
  <si>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</si>
  <si>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</si>
  <si>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</si>
  <si>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</si>
  <si>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</si>
  <si>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</si>
  <si>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</si>
  <si>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</si>
  <si>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</si>
  <si>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</si>
  <si>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</si>
  <si>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</si>
  <si>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</si>
  <si>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</si>
  <si>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</si>
  <si>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</si>
  <si>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</si>
  <si>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</si>
  <si>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</si>
  <si>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</si>
  <si>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</si>
  <si>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</si>
  <si>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</si>
  <si>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</si>
  <si>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</si>
  <si>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</si>
  <si>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</si>
  <si>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</si>
  <si>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</si>
  <si>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</si>
  <si>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</si>
  <si>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</si>
  <si>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</si>
  <si>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</si>
  <si>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</si>
  <si>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</si>
  <si>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</si>
  <si>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</si>
  <si>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</si>
  <si>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</si>
  <si>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</si>
  <si>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</si>
  <si>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</si>
  <si>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</si>
  <si>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</si>
  <si>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</si>
  <si>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</si>
  <si>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</si>
  <si>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</si>
  <si>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</si>
  <si>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BEVÉTEL ÖSSZESEN (12+25)</t>
  </si>
  <si>
    <t>KIADÁSOK ÖSSZESEN (12+25)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</si>
  <si>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</si>
  <si>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</si>
  <si>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</si>
  <si>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</si>
  <si>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</si>
  <si>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</si>
  <si>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</si>
  <si>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</si>
  <si>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</si>
  <si>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</si>
  <si>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</si>
  <si>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</si>
  <si>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</si>
  <si>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</si>
  <si>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</si>
  <si>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</si>
  <si>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</si>
  <si>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</si>
  <si>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</si>
  <si>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</si>
  <si>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</si>
  <si>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</si>
  <si>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</si>
  <si>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</si>
  <si>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</si>
  <si>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</si>
  <si>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</si>
  <si>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BEVÉTELEK ÖSSZESEN: (9+16)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</si>
  <si>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</si>
  <si>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</si>
  <si>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</si>
  <si>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</si>
  <si>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</si>
  <si>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</si>
  <si>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</si>
  <si>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Művelődési Ház és Könyvtár</t>
  </si>
  <si>
    <t>Napközi Otthonos Óvoda</t>
  </si>
  <si>
    <t>7.5.</t>
  </si>
  <si>
    <t>Központi, irányítószervi támogatás folyósítása</t>
  </si>
  <si>
    <t>13.4.</t>
  </si>
  <si>
    <t>Belföldi finanszírozás bevételei (13.1. + … + 13.4.)</t>
  </si>
  <si>
    <t>Kunfehértó Község Önkormányzat</t>
  </si>
  <si>
    <t>Kunfehértó Községi Önkormányzat Napközi Otthonos Óvoda</t>
  </si>
  <si>
    <t>Kunfehértó Község Önkormányzat Művelődési Ház és Könyvtár</t>
  </si>
  <si>
    <t>Kunfehértó Község Polgármesteri Hivatala</t>
  </si>
  <si>
    <t>Kunfehértó Község Önkormányzata</t>
  </si>
  <si>
    <t>Kunfehértó Község Önkormányzata összesen:</t>
  </si>
  <si>
    <t>Napközi Otthonos Óvoda összesen:</t>
  </si>
  <si>
    <t>KEOP pályázat - szennyvízberuházás</t>
  </si>
  <si>
    <t>2011.-2015.</t>
  </si>
  <si>
    <t>2015.</t>
  </si>
  <si>
    <t>Kunfehértó Község Önkormányzat
2015. ÉVI KÖLTSÉGVETÉSÉNEK ÖSSZEVONT MÉRLEGE</t>
  </si>
  <si>
    <t xml:space="preserve">Kunfehértó Község Önkormányzat
2015. ÉVI KÖLTSÉGVETÉS
KÖTELEZŐ FELADATAINAK MÉRLEGE </t>
  </si>
  <si>
    <t>Kunfehértó Község Önkormányzat
2015. ÉVI KÖLTSÉGVETÉS
ÖNKÉNT VÁLLALT FELADATAINAK MÉRLEGE</t>
  </si>
  <si>
    <t>I. Működési célú bevételek és kiadások 2015. évi mérlege
(Önkormányzati szinten)
Kunfehértó Község Önkormányzatánál</t>
  </si>
  <si>
    <t>II. Felhalmozási célú bevételek és kiadások 2015. évi mérlege
(Önkormányzati szinten)
Kunfehértó Község Önkormányzatánál</t>
  </si>
  <si>
    <t>Beruházási kiadások 2015. évi előirányzata beruházásonként
Kunfehértó Község Önkormányzatánál</t>
  </si>
  <si>
    <t>2015. évi összes bevétel, kiadás</t>
  </si>
  <si>
    <t>2015. évi kötelező feladatainak bevételei, kiadásai</t>
  </si>
  <si>
    <t>2015. évi önként vállalt feladatainak bevételei, kiadásai</t>
  </si>
  <si>
    <t>Polgármesteri Hivatal összesen:</t>
  </si>
  <si>
    <t>Művelődési Ház és Könyvtár összesen:</t>
  </si>
  <si>
    <t>Önkormányzat mindösszesen:</t>
  </si>
  <si>
    <t>Érdekeltségnövelő pályázatból (önerő) tárgyi eszköz vásárlás</t>
  </si>
  <si>
    <t>Kisértékű tárgyi eszközök vásárlása</t>
  </si>
  <si>
    <t>Hangtechnika Díszterembe</t>
  </si>
  <si>
    <t>Szekrény</t>
  </si>
  <si>
    <t>Mobil kordon vásárlás</t>
  </si>
  <si>
    <t>Rendezvény megnevezése</t>
  </si>
  <si>
    <t>Rendezvény kiadásai</t>
  </si>
  <si>
    <t>Személyi juttatás</t>
  </si>
  <si>
    <t>Munkaadót terhelő járulék</t>
  </si>
  <si>
    <t>Dologi kiadások</t>
  </si>
  <si>
    <t>Felhalmozási kiadások</t>
  </si>
  <si>
    <t>Kunfehértó Község Önkormányzata és intézményei által szervezett 2015. évi települési rendezvények bemutatása</t>
  </si>
  <si>
    <t>Sörfsztivál</t>
  </si>
  <si>
    <t>Művelődési Ház szervezésében megvalósuló rendezvények</t>
  </si>
  <si>
    <t>adatok E Ft-ban</t>
  </si>
  <si>
    <t>Felhasználás
2015. XII.31-ig</t>
  </si>
  <si>
    <t xml:space="preserve">
2015. év utáni szükséglet
</t>
  </si>
  <si>
    <t>Földterület vásárlás (üdülőingatlan)</t>
  </si>
  <si>
    <t>Tájház fűtésrendszer kiépítés, világítás bővítés</t>
  </si>
  <si>
    <t>2015. évi eredeti
előirányzat</t>
  </si>
  <si>
    <t>2015. évi módosított
előirányzat</t>
  </si>
  <si>
    <t>Sporttábor emeleti társalgóba ülőgarnitúra</t>
  </si>
  <si>
    <t>Szegfű és Körtefa utcák felületi zárása</t>
  </si>
  <si>
    <t>Rendezési terv</t>
  </si>
  <si>
    <t>Kerti kistraktor (közmunka program)</t>
  </si>
  <si>
    <t>Ágaprító (közmunka program)</t>
  </si>
  <si>
    <t>Belterületi kamerarendszer bővítése</t>
  </si>
  <si>
    <t>Útépítés (Széchenyi u., Erdei F. tér, Deák F. u.)</t>
  </si>
  <si>
    <t>Gyalogos átkelő (ABC, Iskola u.)</t>
  </si>
  <si>
    <t>Parceli út építése</t>
  </si>
  <si>
    <t>Informatikai fejlesztés (5 db tablet)</t>
  </si>
  <si>
    <t>Informatikai fejlesztés (1 db tablet)</t>
  </si>
  <si>
    <t>Polgármesteri Hivatal fűtéskorszerűsítés</t>
  </si>
  <si>
    <t>Belterületi csapadékvíz elvezetés</t>
  </si>
  <si>
    <t>Módosított
előirányzat
2015.05.21.</t>
  </si>
  <si>
    <t xml:space="preserve"> </t>
  </si>
  <si>
    <t>Önkormányzat szervezésében megvalósuló rendezvények</t>
  </si>
  <si>
    <t>Klíma vásárlás Sporttábor ifiklub</t>
  </si>
  <si>
    <t>Fűnyíró szerelvény, fűnyíróhoz fűzött blokk</t>
  </si>
  <si>
    <t>Módosított
előirányzat
2015.08.26.</t>
  </si>
  <si>
    <t>10=(2-9)</t>
  </si>
  <si>
    <t>Felhalmozási célú finanszírozási kiadások összesen (13.+...+24.)</t>
  </si>
  <si>
    <t>Hiány külső finanszírozásának bevételei
(20+…+24 )</t>
  </si>
  <si>
    <t>Módosítás
2015.12.16.</t>
  </si>
  <si>
    <t>Varró féle ingatlan vásárlás</t>
  </si>
  <si>
    <t>Kültéri fitness pálya</t>
  </si>
  <si>
    <t>Ford Transit vásárlás</t>
  </si>
  <si>
    <t>Felvásárló telep megvásárlása</t>
  </si>
  <si>
    <t>Felújítási kiadások 2015. évi előirányzata felújításonként
Kunfehértó Község Önkormányzatánál</t>
  </si>
  <si>
    <t>Felújítás  megnevezése</t>
  </si>
  <si>
    <t>Gondozási Központ felújítási munkái (padlózat, kerítés)</t>
  </si>
  <si>
    <t>Sportcsarnok felújítása</t>
  </si>
  <si>
    <t>Sporttábor kazáncsere</t>
  </si>
  <si>
    <t>Sporttábor ablakcsere</t>
  </si>
  <si>
    <t>ÖSSZESEN:</t>
  </si>
  <si>
    <t>Tópart villanykorszerűsítése</t>
  </si>
  <si>
    <t>Úttörő téri szolgálati lakás felújítása</t>
  </si>
  <si>
    <t>Kemping WC felújítása</t>
  </si>
  <si>
    <t>Temető világításkorszerűsítése</t>
  </si>
  <si>
    <t>Európai uniós támogatással megvalósuló projektek 
bevételei, kiadásai, hozzájárulások</t>
  </si>
  <si>
    <t>EU-s projekt neve, azonosítója:</t>
  </si>
  <si>
    <t>KEOP-1.2.0/B/2010-0026</t>
  </si>
  <si>
    <t>Eredeti előirányzat</t>
  </si>
  <si>
    <t>Ezer forintban!</t>
  </si>
  <si>
    <t>Források</t>
  </si>
  <si>
    <t>2011.</t>
  </si>
  <si>
    <t>2012.</t>
  </si>
  <si>
    <t>2013.</t>
  </si>
  <si>
    <t>2014.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</si>
  <si>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</si>
  <si>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</si>
  <si>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</si>
  <si>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</si>
  <si>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</si>
  <si>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</si>
  <si>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</si>
  <si>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</si>
  <si>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</si>
  <si>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</si>
  <si>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</si>
  <si>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</si>
  <si>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</si>
  <si>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Módosított előirányzat 2015. 05. 21.</t>
  </si>
  <si>
    <t>2015. évi módosított előirányzat</t>
  </si>
  <si>
    <t>Általános iskola 3 tanterem világításkorszerűsítése</t>
  </si>
  <si>
    <t>kemping faház vásárlás</t>
  </si>
  <si>
    <t>2015</t>
  </si>
  <si>
    <t>Módosított
előirányzat
2016.01.20.</t>
  </si>
  <si>
    <t>Módosítás
2016.02.17.</t>
  </si>
  <si>
    <t>Módosítás 2016.01.20.</t>
  </si>
  <si>
    <t>Polgármesteri Hivatal</t>
  </si>
  <si>
    <t>Módosítás 2016.02.17.</t>
  </si>
  <si>
    <t>BM önerő</t>
  </si>
  <si>
    <t>* 1.1. melléklet az 1/2015. (II.12.) önkormányzati rendelethez</t>
  </si>
  <si>
    <t>*1.2. melléklet az 1/2015. (II.12.) önkormányzati rendelethez</t>
  </si>
  <si>
    <t>*1.3. melléklet az 1/2015. (II.12.) önkormányzati rendelethez</t>
  </si>
  <si>
    <t>*2.1. melléklet az 1/2015. (II.12.) önkormányzati rendelethez</t>
  </si>
  <si>
    <t>*2.2. melléklet az 1/2015. (II.12.) önkormányzati rendelethez</t>
  </si>
  <si>
    <t>*3. melléklet az 1/2015. (II.12.) önkormányzati rendelethez</t>
  </si>
  <si>
    <t xml:space="preserve"> *4. melléklet az 1/2015. (II.12.) önkormányzati rendelethez</t>
  </si>
  <si>
    <t>*5.1. melléklet az 1/2015. (II.12.) önkormányzati rendelethez</t>
  </si>
  <si>
    <t>*5.1.1. melléklet az 1/2015. (II.12.) önkormányzati rendelethez</t>
  </si>
  <si>
    <t>*5.1.2. melléklet az 1/2015. (II.12.) önkormányzati rendelethez</t>
  </si>
  <si>
    <t>*5.2. melléklet az 1/2015. (II.12.) önkormányzati rendelethez</t>
  </si>
  <si>
    <t>*5.3. melléklet az 1/2015. (II.12.) önkormányzati rendelethez</t>
  </si>
  <si>
    <t>*5.4. melléklet az 1/2015. (II.12.) önkormányzati rendelethez</t>
  </si>
  <si>
    <t>*7. sz. mellékelt az 1/2015. (II.12.) önkormányzati rendelethez</t>
  </si>
  <si>
    <t>6. melléklet az 1/2015. (II.12.) önkormányzati rendelethez</t>
  </si>
  <si>
    <t>KUNFEHÉRTÓ KÖZSÉG ÖNKORMÁNYZATÁNAK ÉS INTÉZMÉNYEINEK
2015. ÉVI ENGEDÉLYEZETT LÉTSZÁMA</t>
  </si>
  <si>
    <t>Intézmény megnevezése</t>
  </si>
  <si>
    <t>Engedélyezett létszám (fő)</t>
  </si>
  <si>
    <t>Köztisztviselő</t>
  </si>
  <si>
    <t>Közalkalmazott</t>
  </si>
  <si>
    <t>Mt.hatálya alá tartozó</t>
  </si>
  <si>
    <t>Közfoglalkoztatott</t>
  </si>
  <si>
    <t>Önkormányzat</t>
  </si>
  <si>
    <t>ÖNKORMÁNYZAT ÉS INTÉZMÉNYEI MINDÖSSZESEN:</t>
  </si>
  <si>
    <t>KÖZFOGLALKOZTATOTTAK:</t>
  </si>
  <si>
    <t>*8. sz. melléklet az 1/2015.(II.12.) önkormányzati rendelethez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</si>
</sst>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  <numFmt numFmtId="173" formatCode="#"/>
    <numFmt numFmtId="174" formatCode="_-* #,##0\ _F_t_-;\-* #,##0\ _F_t_-;_-* &quot;-&quot;??\ _F_t_-;_-@_-"/>
    <numFmt numFmtId="175" formatCode="[$-40E]yyyy\.\ mmmm\ d\.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€-2]\ #\ ##,000_);[Red]\([$€-2]\ #\ ##,000\)"/>
    <numFmt numFmtId="180" formatCode="#,##0.0"/>
  </numFmts>
  <fonts count="73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b/>
      <i/>
      <sz val="12"/>
      <name val="Times New Roman CE"/>
      <family val="0"/>
    </font>
    <font>
      <b/>
      <i/>
      <sz val="14"/>
      <name val="Times New Roman CE"/>
      <family val="0"/>
    </font>
    <font>
      <i/>
      <sz val="10"/>
      <name val="Times New Roman"/>
      <family val="1"/>
    </font>
    <font>
      <b/>
      <i/>
      <sz val="16"/>
      <name val="Times New Roman CE"/>
      <family val="0"/>
    </font>
    <font>
      <sz val="9"/>
      <name val="Times New Roman CE"/>
      <family val="0"/>
    </font>
    <font>
      <b/>
      <i/>
      <sz val="11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lightHorizontal"/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0" fillId="22" borderId="7" applyNumberFormat="0" applyFont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3" fillId="29" borderId="0" applyNumberFormat="0" applyBorder="0" applyAlignment="0" applyProtection="0"/>
    <xf numFmtId="0" fontId="64" fillId="30" borderId="8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>
      <alignment/>
      <protection/>
    </xf>
    <xf numFmtId="0" fontId="6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0" fontId="70" fillId="30" borderId="1" applyNumberFormat="0" applyAlignment="0" applyProtection="0"/>
    <xf numFmtId="9" fontId="0" fillId="0" borderId="0" applyFont="0" applyFill="0" applyBorder="0" applyAlignment="0" applyProtection="0"/>
  </cellStyleXfs>
  <cellXfs count="470">
    <xf numFmtId="0" fontId="0" fillId="0" borderId="0" xfId="0" applyAlignment="1">
      <alignment/>
    </xf>
    <xf numFmtId="172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59" applyFont="1" applyFill="1" applyBorder="1" applyAlignment="1" applyProtection="1">
      <alignment horizontal="center" vertical="center" wrapText="1"/>
      <protection/>
    </xf>
    <xf numFmtId="0" fontId="6" fillId="0" borderId="0" xfId="59" applyFont="1" applyFill="1" applyBorder="1" applyAlignment="1" applyProtection="1">
      <alignment vertical="center" wrapText="1"/>
      <protection/>
    </xf>
    <xf numFmtId="0" fontId="13" fillId="0" borderId="10" xfId="59" applyFont="1" applyFill="1" applyBorder="1" applyAlignment="1" applyProtection="1">
      <alignment horizontal="left" vertical="center" wrapText="1" indent="1"/>
      <protection/>
    </xf>
    <xf numFmtId="0" fontId="13" fillId="0" borderId="11" xfId="59" applyFont="1" applyFill="1" applyBorder="1" applyAlignment="1" applyProtection="1">
      <alignment horizontal="left" vertical="center" wrapText="1" indent="1"/>
      <protection/>
    </xf>
    <xf numFmtId="0" fontId="13" fillId="0" borderId="12" xfId="59" applyFont="1" applyFill="1" applyBorder="1" applyAlignment="1" applyProtection="1">
      <alignment horizontal="left" vertical="center" wrapText="1" indent="1"/>
      <protection/>
    </xf>
    <xf numFmtId="0" fontId="13" fillId="0" borderId="13" xfId="59" applyFont="1" applyFill="1" applyBorder="1" applyAlignment="1" applyProtection="1">
      <alignment horizontal="left" vertical="center" wrapText="1" indent="1"/>
      <protection/>
    </xf>
    <xf numFmtId="0" fontId="13" fillId="0" borderId="14" xfId="59" applyFont="1" applyFill="1" applyBorder="1" applyAlignment="1" applyProtection="1">
      <alignment horizontal="left" vertical="center" wrapText="1" indent="1"/>
      <protection/>
    </xf>
    <xf numFmtId="0" fontId="13" fillId="0" borderId="15" xfId="59" applyFont="1" applyFill="1" applyBorder="1" applyAlignment="1" applyProtection="1">
      <alignment horizontal="left" vertical="center" wrapText="1" indent="1"/>
      <protection/>
    </xf>
    <xf numFmtId="49" fontId="13" fillId="0" borderId="16" xfId="59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59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59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59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59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59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59" applyFont="1" applyFill="1" applyBorder="1" applyAlignment="1" applyProtection="1">
      <alignment horizontal="left" vertical="center" wrapText="1" indent="1"/>
      <protection/>
    </xf>
    <xf numFmtId="0" fontId="12" fillId="0" borderId="22" xfId="59" applyFont="1" applyFill="1" applyBorder="1" applyAlignment="1" applyProtection="1">
      <alignment horizontal="left" vertical="center" wrapText="1" indent="1"/>
      <protection/>
    </xf>
    <xf numFmtId="0" fontId="12" fillId="0" borderId="23" xfId="59" applyFont="1" applyFill="1" applyBorder="1" applyAlignment="1" applyProtection="1">
      <alignment horizontal="left" vertical="center" wrapText="1" indent="1"/>
      <protection/>
    </xf>
    <xf numFmtId="0" fontId="12" fillId="0" borderId="24" xfId="59" applyFont="1" applyFill="1" applyBorder="1" applyAlignment="1" applyProtection="1">
      <alignment horizontal="left" vertical="center" wrapText="1" indent="1"/>
      <protection/>
    </xf>
    <xf numFmtId="0" fontId="7" fillId="0" borderId="22" xfId="59" applyFont="1" applyFill="1" applyBorder="1" applyAlignment="1" applyProtection="1">
      <alignment horizontal="center" vertical="center" wrapText="1"/>
      <protection/>
    </xf>
    <xf numFmtId="0" fontId="7" fillId="0" borderId="23" xfId="59" applyFont="1" applyFill="1" applyBorder="1" applyAlignment="1" applyProtection="1">
      <alignment horizontal="center" vertical="center" wrapText="1"/>
      <protection/>
    </xf>
    <xf numFmtId="0" fontId="12" fillId="0" borderId="23" xfId="59" applyFont="1" applyFill="1" applyBorder="1" applyAlignment="1" applyProtection="1">
      <alignment vertical="center" wrapText="1"/>
      <protection/>
    </xf>
    <xf numFmtId="0" fontId="12" fillId="0" borderId="25" xfId="59" applyFont="1" applyFill="1" applyBorder="1" applyAlignment="1" applyProtection="1">
      <alignment vertical="center" wrapText="1"/>
      <protection/>
    </xf>
    <xf numFmtId="0" fontId="12" fillId="0" borderId="22" xfId="59" applyFont="1" applyFill="1" applyBorder="1" applyAlignment="1" applyProtection="1">
      <alignment horizontal="center" vertical="center" wrapText="1"/>
      <protection/>
    </xf>
    <xf numFmtId="0" fontId="12" fillId="0" borderId="23" xfId="59" applyFont="1" applyFill="1" applyBorder="1" applyAlignment="1" applyProtection="1">
      <alignment horizontal="center" vertical="center" wrapText="1"/>
      <protection/>
    </xf>
    <xf numFmtId="0" fontId="12" fillId="0" borderId="26" xfId="59" applyFont="1" applyFill="1" applyBorder="1" applyAlignment="1" applyProtection="1">
      <alignment horizontal="center" vertical="center" wrapText="1"/>
      <protection/>
    </xf>
    <xf numFmtId="0" fontId="7" fillId="0" borderId="26" xfId="59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ill="1" applyAlignment="1">
      <alignment vertical="center" wrapText="1"/>
    </xf>
    <xf numFmtId="172" fontId="0" fillId="0" borderId="0" xfId="0" applyNumberFormat="1" applyFill="1" applyAlignment="1">
      <alignment horizontal="center" vertical="center" wrapText="1"/>
    </xf>
    <xf numFmtId="172" fontId="3" fillId="0" borderId="0" xfId="0" applyNumberFormat="1" applyFont="1" applyFill="1" applyAlignment="1">
      <alignment horizontal="center" vertical="center" wrapText="1"/>
    </xf>
    <xf numFmtId="172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72" fontId="12" fillId="0" borderId="27" xfId="0" applyNumberFormat="1" applyFont="1" applyFill="1" applyBorder="1" applyAlignment="1" applyProtection="1">
      <alignment horizontal="center" vertical="center" wrapText="1"/>
      <protection/>
    </xf>
    <xf numFmtId="172" fontId="12" fillId="0" borderId="28" xfId="0" applyNumberFormat="1" applyFont="1" applyFill="1" applyBorder="1" applyAlignment="1" applyProtection="1">
      <alignment horizontal="center" vertical="center" wrapText="1"/>
      <protection/>
    </xf>
    <xf numFmtId="172" fontId="12" fillId="0" borderId="29" xfId="0" applyNumberFormat="1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ill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72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3" xfId="59" applyFont="1" applyFill="1" applyBorder="1" applyAlignment="1" applyProtection="1">
      <alignment horizontal="left" vertical="center" wrapText="1" indent="1"/>
      <protection/>
    </xf>
    <xf numFmtId="172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5" fillId="0" borderId="32" xfId="0" applyFont="1" applyFill="1" applyBorder="1" applyAlignment="1" applyProtection="1">
      <alignment horizontal="right"/>
      <protection/>
    </xf>
    <xf numFmtId="0" fontId="13" fillId="0" borderId="28" xfId="59" applyFont="1" applyFill="1" applyBorder="1" applyAlignment="1" applyProtection="1">
      <alignment horizontal="left" vertical="center" wrapText="1" indent="1"/>
      <protection/>
    </xf>
    <xf numFmtId="0" fontId="13" fillId="0" borderId="11" xfId="59" applyFont="1" applyFill="1" applyBorder="1" applyAlignment="1" applyProtection="1">
      <alignment horizontal="left" indent="6"/>
      <protection/>
    </xf>
    <xf numFmtId="0" fontId="13" fillId="0" borderId="11" xfId="59" applyFont="1" applyFill="1" applyBorder="1" applyAlignment="1" applyProtection="1">
      <alignment horizontal="left" vertical="center" wrapText="1" indent="6"/>
      <protection/>
    </xf>
    <xf numFmtId="0" fontId="13" fillId="0" borderId="15" xfId="59" applyFont="1" applyFill="1" applyBorder="1" applyAlignment="1" applyProtection="1">
      <alignment horizontal="left" vertical="center" wrapText="1" indent="6"/>
      <protection/>
    </xf>
    <xf numFmtId="0" fontId="13" fillId="0" borderId="33" xfId="59" applyFont="1" applyFill="1" applyBorder="1" applyAlignment="1" applyProtection="1">
      <alignment horizontal="left" vertical="center" wrapText="1" indent="6"/>
      <protection/>
    </xf>
    <xf numFmtId="172" fontId="0" fillId="0" borderId="0" xfId="0" applyNumberFormat="1" applyFill="1" applyAlignment="1" applyProtection="1">
      <alignment horizontal="center" vertical="center" wrapText="1"/>
      <protection/>
    </xf>
    <xf numFmtId="172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172" fontId="2" fillId="0" borderId="0" xfId="0" applyNumberFormat="1" applyFont="1" applyFill="1" applyAlignment="1" applyProtection="1">
      <alignment vertical="center" wrapText="1"/>
      <protection/>
    </xf>
    <xf numFmtId="0" fontId="7" fillId="0" borderId="34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1" fillId="0" borderId="35" xfId="0" applyFont="1" applyBorder="1" applyAlignment="1" applyProtection="1">
      <alignment horizontal="left" wrapText="1" inden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5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72" fontId="13" fillId="0" borderId="36" xfId="59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37" xfId="59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27" xfId="0" applyFont="1" applyBorder="1" applyAlignment="1" applyProtection="1">
      <alignment horizontal="left" vertical="center" wrapText="1" indent="1"/>
      <protection/>
    </xf>
    <xf numFmtId="172" fontId="12" fillId="0" borderId="38" xfId="59" applyNumberFormat="1" applyFont="1" applyFill="1" applyBorder="1" applyAlignment="1" applyProtection="1">
      <alignment horizontal="right" vertical="center" wrapText="1" indent="1"/>
      <protection/>
    </xf>
    <xf numFmtId="172" fontId="12" fillId="0" borderId="26" xfId="59" applyNumberFormat="1" applyFont="1" applyFill="1" applyBorder="1" applyAlignment="1" applyProtection="1">
      <alignment horizontal="right" vertical="center" wrapText="1" indent="1"/>
      <protection/>
    </xf>
    <xf numFmtId="172" fontId="13" fillId="0" borderId="39" xfId="59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30" xfId="59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40" xfId="59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41" xfId="59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30" xfId="59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26" xfId="59" applyNumberFormat="1" applyFont="1" applyFill="1" applyBorder="1" applyAlignment="1" applyProtection="1">
      <alignment horizontal="right" vertical="center" wrapText="1" indent="1"/>
      <protection/>
    </xf>
    <xf numFmtId="172" fontId="6" fillId="0" borderId="0" xfId="59" applyNumberFormat="1" applyFont="1" applyFill="1" applyBorder="1" applyAlignment="1" applyProtection="1">
      <alignment horizontal="right" vertical="center" wrapText="1" indent="1"/>
      <protection/>
    </xf>
    <xf numFmtId="172" fontId="13" fillId="0" borderId="31" xfId="59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32" xfId="0" applyFont="1" applyFill="1" applyBorder="1" applyAlignment="1" applyProtection="1">
      <alignment horizontal="right" vertical="center"/>
      <protection/>
    </xf>
    <xf numFmtId="172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26" xfId="0" applyNumberFormat="1" applyFont="1" applyFill="1" applyBorder="1" applyAlignment="1" applyProtection="1">
      <alignment horizontal="right" vertical="center" wrapText="1" indent="1"/>
      <protection/>
    </xf>
    <xf numFmtId="172" fontId="5" fillId="0" borderId="0" xfId="0" applyNumberFormat="1" applyFont="1" applyFill="1" applyAlignment="1" applyProtection="1">
      <alignment horizontal="right" vertical="center"/>
      <protection/>
    </xf>
    <xf numFmtId="172" fontId="3" fillId="0" borderId="0" xfId="0" applyNumberFormat="1" applyFont="1" applyFill="1" applyAlignment="1" applyProtection="1">
      <alignment horizontal="center" vertical="center" wrapText="1"/>
      <protection/>
    </xf>
    <xf numFmtId="172" fontId="12" fillId="0" borderId="42" xfId="0" applyNumberFormat="1" applyFont="1" applyFill="1" applyBorder="1" applyAlignment="1" applyProtection="1">
      <alignment horizontal="center" vertical="center" wrapText="1"/>
      <protection/>
    </xf>
    <xf numFmtId="172" fontId="12" fillId="0" borderId="22" xfId="0" applyNumberFormat="1" applyFont="1" applyFill="1" applyBorder="1" applyAlignment="1" applyProtection="1">
      <alignment horizontal="center" vertical="center" wrapText="1"/>
      <protection/>
    </xf>
    <xf numFmtId="172" fontId="12" fillId="0" borderId="23" xfId="0" applyNumberFormat="1" applyFont="1" applyFill="1" applyBorder="1" applyAlignment="1" applyProtection="1">
      <alignment horizontal="center" vertical="center" wrapText="1"/>
      <protection/>
    </xf>
    <xf numFmtId="172" fontId="12" fillId="0" borderId="26" xfId="0" applyNumberFormat="1" applyFont="1" applyFill="1" applyBorder="1" applyAlignment="1" applyProtection="1">
      <alignment horizontal="center" vertical="center" wrapText="1"/>
      <protection/>
    </xf>
    <xf numFmtId="172" fontId="12" fillId="0" borderId="0" xfId="0" applyNumberFormat="1" applyFont="1" applyFill="1" applyAlignment="1" applyProtection="1">
      <alignment horizontal="center" vertical="center" wrapText="1"/>
      <protection/>
    </xf>
    <xf numFmtId="172" fontId="0" fillId="0" borderId="43" xfId="0" applyNumberFormat="1" applyFill="1" applyBorder="1" applyAlignment="1" applyProtection="1">
      <alignment horizontal="left" vertical="center" wrapText="1" indent="1"/>
      <protection/>
    </xf>
    <xf numFmtId="172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44" xfId="0" applyNumberFormat="1" applyFill="1" applyBorder="1" applyAlignment="1" applyProtection="1">
      <alignment horizontal="left" vertical="center" wrapText="1" indent="1"/>
      <protection/>
    </xf>
    <xf numFmtId="172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72" fontId="3" fillId="0" borderId="42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45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44" xfId="0" applyNumberFormat="1" applyFont="1" applyFill="1" applyBorder="1" applyAlignment="1" applyProtection="1">
      <alignment horizontal="left" vertical="center" wrapText="1" indent="1"/>
      <protection/>
    </xf>
    <xf numFmtId="172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72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72" fontId="12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2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72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72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72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72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172" fontId="1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46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172" fontId="12" fillId="0" borderId="46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9" fillId="0" borderId="0" xfId="0" applyFont="1" applyFill="1" applyAlignment="1" applyProtection="1">
      <alignment vertical="center" wrapText="1"/>
      <protection/>
    </xf>
    <xf numFmtId="0" fontId="15" fillId="0" borderId="28" xfId="0" applyFont="1" applyBorder="1" applyAlignment="1" applyProtection="1">
      <alignment horizontal="left" vertical="center" wrapText="1" indent="1"/>
      <protection/>
    </xf>
    <xf numFmtId="0" fontId="2" fillId="0" borderId="0" xfId="59" applyFont="1" applyFill="1" applyProtection="1">
      <alignment/>
      <protection/>
    </xf>
    <xf numFmtId="0" fontId="2" fillId="0" borderId="0" xfId="59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72" fontId="0" fillId="0" borderId="45" xfId="0" applyNumberFormat="1" applyFill="1" applyBorder="1" applyAlignment="1" applyProtection="1">
      <alignment horizontal="left" vertical="center" wrapText="1" indent="1"/>
      <protection/>
    </xf>
    <xf numFmtId="172" fontId="13" fillId="0" borderId="41" xfId="59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0" fontId="12" fillId="0" borderId="24" xfId="59" applyFont="1" applyFill="1" applyBorder="1" applyAlignment="1" applyProtection="1">
      <alignment horizontal="center" vertical="center" wrapText="1"/>
      <protection/>
    </xf>
    <xf numFmtId="0" fontId="12" fillId="0" borderId="25" xfId="59" applyFont="1" applyFill="1" applyBorder="1" applyAlignment="1" applyProtection="1">
      <alignment horizontal="center" vertical="center" wrapText="1"/>
      <protection/>
    </xf>
    <xf numFmtId="0" fontId="12" fillId="0" borderId="38" xfId="59" applyFont="1" applyFill="1" applyBorder="1" applyAlignment="1" applyProtection="1">
      <alignment horizontal="center" vertical="center" wrapText="1"/>
      <protection/>
    </xf>
    <xf numFmtId="172" fontId="13" fillId="0" borderId="40" xfId="59" applyNumberFormat="1" applyFont="1" applyFill="1" applyBorder="1" applyAlignment="1" applyProtection="1">
      <alignment horizontal="right" vertical="center" wrapText="1" indent="1"/>
      <protection/>
    </xf>
    <xf numFmtId="0" fontId="13" fillId="0" borderId="12" xfId="59" applyFont="1" applyFill="1" applyBorder="1" applyAlignment="1" applyProtection="1">
      <alignment horizontal="left" vertical="center" wrapText="1" indent="6"/>
      <protection/>
    </xf>
    <xf numFmtId="0" fontId="2" fillId="0" borderId="0" xfId="59" applyFill="1" applyProtection="1">
      <alignment/>
      <protection/>
    </xf>
    <xf numFmtId="0" fontId="13" fillId="0" borderId="0" xfId="59" applyFont="1" applyFill="1" applyProtection="1">
      <alignment/>
      <protection/>
    </xf>
    <xf numFmtId="0" fontId="0" fillId="0" borderId="0" xfId="59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7" fillId="0" borderId="22" xfId="0" applyFont="1" applyBorder="1" applyAlignment="1" applyProtection="1">
      <alignment wrapText="1"/>
      <protection/>
    </xf>
    <xf numFmtId="0" fontId="16" fillId="0" borderId="15" xfId="0" applyFont="1" applyBorder="1" applyAlignment="1" applyProtection="1">
      <alignment wrapTex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17" fillId="0" borderId="23" xfId="0" applyFont="1" applyBorder="1" applyAlignment="1" applyProtection="1">
      <alignment wrapText="1"/>
      <protection/>
    </xf>
    <xf numFmtId="0" fontId="17" fillId="0" borderId="27" xfId="0" applyFont="1" applyBorder="1" applyAlignment="1" applyProtection="1">
      <alignment wrapText="1"/>
      <protection/>
    </xf>
    <xf numFmtId="0" fontId="17" fillId="0" borderId="28" xfId="0" applyFont="1" applyBorder="1" applyAlignment="1" applyProtection="1">
      <alignment wrapText="1"/>
      <protection/>
    </xf>
    <xf numFmtId="0" fontId="2" fillId="0" borderId="0" xfId="59" applyFill="1" applyAlignment="1" applyProtection="1">
      <alignment/>
      <protection/>
    </xf>
    <xf numFmtId="172" fontId="15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4" fillId="0" borderId="0" xfId="59" applyFont="1" applyFill="1" applyProtection="1">
      <alignment/>
      <protection/>
    </xf>
    <xf numFmtId="0" fontId="6" fillId="0" borderId="0" xfId="59" applyFont="1" applyFill="1" applyProtection="1">
      <alignment/>
      <protection/>
    </xf>
    <xf numFmtId="49" fontId="13" fillId="0" borderId="18" xfId="59" applyNumberFormat="1" applyFont="1" applyFill="1" applyBorder="1" applyAlignment="1" applyProtection="1">
      <alignment horizontal="center" vertical="center" wrapText="1"/>
      <protection/>
    </xf>
    <xf numFmtId="49" fontId="13" fillId="0" borderId="17" xfId="59" applyNumberFormat="1" applyFont="1" applyFill="1" applyBorder="1" applyAlignment="1" applyProtection="1">
      <alignment horizontal="center" vertical="center" wrapText="1"/>
      <protection/>
    </xf>
    <xf numFmtId="49" fontId="13" fillId="0" borderId="19" xfId="59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27" xfId="0" applyFont="1" applyBorder="1" applyAlignment="1" applyProtection="1">
      <alignment horizontal="center" wrapText="1"/>
      <protection/>
    </xf>
    <xf numFmtId="0" fontId="13" fillId="0" borderId="0" xfId="0" applyFont="1" applyFill="1" applyAlignment="1" applyProtection="1">
      <alignment horizontal="center" vertical="center" wrapText="1"/>
      <protection/>
    </xf>
    <xf numFmtId="49" fontId="13" fillId="0" borderId="20" xfId="59" applyNumberFormat="1" applyFont="1" applyFill="1" applyBorder="1" applyAlignment="1" applyProtection="1">
      <alignment horizontal="center" vertical="center" wrapText="1"/>
      <protection/>
    </xf>
    <xf numFmtId="49" fontId="13" fillId="0" borderId="16" xfId="59" applyNumberFormat="1" applyFont="1" applyFill="1" applyBorder="1" applyAlignment="1" applyProtection="1">
      <alignment horizontal="center" vertical="center" wrapText="1"/>
      <protection/>
    </xf>
    <xf numFmtId="49" fontId="13" fillId="0" borderId="21" xfId="59" applyNumberFormat="1" applyFont="1" applyFill="1" applyBorder="1" applyAlignment="1" applyProtection="1">
      <alignment horizontal="center" vertical="center" wrapText="1"/>
      <protection/>
    </xf>
    <xf numFmtId="0" fontId="17" fillId="0" borderId="27" xfId="0" applyFont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59" applyFont="1" applyFill="1" applyBorder="1" applyAlignment="1" applyProtection="1">
      <alignment horizontal="left" vertical="center" wrapText="1" indent="1"/>
      <protection/>
    </xf>
    <xf numFmtId="0" fontId="13" fillId="0" borderId="11" xfId="59" applyFont="1" applyFill="1" applyBorder="1" applyAlignment="1" applyProtection="1">
      <alignment horizontal="left" vertical="center" wrapText="1" indent="1"/>
      <protection/>
    </xf>
    <xf numFmtId="0" fontId="13" fillId="0" borderId="28" xfId="59" applyFont="1" applyFill="1" applyBorder="1" applyAlignment="1" applyProtection="1" quotePrefix="1">
      <alignment horizontal="left" vertical="center" wrapText="1" inden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72" fontId="13" fillId="0" borderId="40" xfId="59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4" fontId="13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39" xfId="0" applyNumberFormat="1" applyFont="1" applyFill="1" applyBorder="1" applyAlignment="1" applyProtection="1" quotePrefix="1">
      <alignment horizontal="right" vertical="center" indent="1"/>
      <protection/>
    </xf>
    <xf numFmtId="172" fontId="4" fillId="0" borderId="22" xfId="0" applyNumberFormat="1" applyFont="1" applyFill="1" applyBorder="1" applyAlignment="1" applyProtection="1">
      <alignment horizontal="center" vertical="center" wrapText="1"/>
      <protection/>
    </xf>
    <xf numFmtId="172" fontId="4" fillId="0" borderId="23" xfId="0" applyNumberFormat="1" applyFont="1" applyFill="1" applyBorder="1" applyAlignment="1" applyProtection="1">
      <alignment horizontal="center" vertical="center" wrapText="1"/>
      <protection/>
    </xf>
    <xf numFmtId="172" fontId="4" fillId="0" borderId="26" xfId="0" applyNumberFormat="1" applyFont="1" applyFill="1" applyBorder="1" applyAlignment="1" applyProtection="1">
      <alignment horizontal="center" vertical="center" wrapText="1"/>
      <protection/>
    </xf>
    <xf numFmtId="172" fontId="2" fillId="0" borderId="17" xfId="0" applyNumberFormat="1" applyFont="1" applyFill="1" applyBorder="1" applyAlignment="1" applyProtection="1">
      <alignment horizontal="left" vertical="center" wrapText="1"/>
      <protection locked="0"/>
    </xf>
    <xf numFmtId="172" fontId="2" fillId="0" borderId="11" xfId="0" applyNumberFormat="1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30" xfId="0" applyNumberFormat="1" applyFont="1" applyFill="1" applyBorder="1" applyAlignment="1" applyProtection="1">
      <alignment vertical="center" wrapText="1"/>
      <protection/>
    </xf>
    <xf numFmtId="172" fontId="13" fillId="0" borderId="49" xfId="59" applyNumberFormat="1" applyFont="1" applyFill="1" applyBorder="1" applyAlignment="1" applyProtection="1">
      <alignment horizontal="right" vertical="center" wrapText="1" indent="1"/>
      <protection locked="0"/>
    </xf>
    <xf numFmtId="172" fontId="13" fillId="33" borderId="40" xfId="59" applyNumberFormat="1" applyFont="1" applyFill="1" applyBorder="1" applyAlignment="1" applyProtection="1">
      <alignment horizontal="right" vertical="center" wrapText="1" indent="1"/>
      <protection/>
    </xf>
    <xf numFmtId="172" fontId="2" fillId="34" borderId="11" xfId="0" applyNumberFormat="1" applyFont="1" applyFill="1" applyBorder="1" applyAlignment="1" applyProtection="1">
      <alignment vertical="center" wrapText="1"/>
      <protection locked="0"/>
    </xf>
    <xf numFmtId="49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172" fontId="2" fillId="34" borderId="30" xfId="0" applyNumberFormat="1" applyFont="1" applyFill="1" applyBorder="1" applyAlignment="1" applyProtection="1">
      <alignment vertical="center" wrapText="1"/>
      <protection/>
    </xf>
    <xf numFmtId="172" fontId="2" fillId="34" borderId="12" xfId="0" applyNumberFormat="1" applyFont="1" applyFill="1" applyBorder="1" applyAlignment="1" applyProtection="1">
      <alignment vertical="center" wrapText="1"/>
      <protection locked="0"/>
    </xf>
    <xf numFmtId="49" fontId="2" fillId="34" borderId="12" xfId="0" applyNumberFormat="1" applyFont="1" applyFill="1" applyBorder="1" applyAlignment="1" applyProtection="1">
      <alignment horizontal="center" vertical="center" wrapText="1"/>
      <protection locked="0"/>
    </xf>
    <xf numFmtId="172" fontId="2" fillId="34" borderId="40" xfId="0" applyNumberFormat="1" applyFont="1" applyFill="1" applyBorder="1" applyAlignment="1" applyProtection="1">
      <alignment vertical="center" wrapText="1"/>
      <protection/>
    </xf>
    <xf numFmtId="172" fontId="23" fillId="0" borderId="22" xfId="0" applyNumberFormat="1" applyFont="1" applyFill="1" applyBorder="1" applyAlignment="1" applyProtection="1">
      <alignment horizontal="left" vertical="center" wrapText="1"/>
      <protection locked="0"/>
    </xf>
    <xf numFmtId="172" fontId="23" fillId="0" borderId="23" xfId="0" applyNumberFormat="1" applyFont="1" applyFill="1" applyBorder="1" applyAlignment="1" applyProtection="1">
      <alignment vertical="center" wrapText="1"/>
      <protection locked="0"/>
    </xf>
    <xf numFmtId="172" fontId="23" fillId="0" borderId="26" xfId="0" applyNumberFormat="1" applyFont="1" applyFill="1" applyBorder="1" applyAlignment="1" applyProtection="1">
      <alignment vertical="center" wrapText="1"/>
      <protection locked="0"/>
    </xf>
    <xf numFmtId="172" fontId="25" fillId="0" borderId="22" xfId="0" applyNumberFormat="1" applyFont="1" applyFill="1" applyBorder="1" applyAlignment="1" applyProtection="1">
      <alignment horizontal="left" vertical="center" wrapText="1"/>
      <protection locked="0"/>
    </xf>
    <xf numFmtId="172" fontId="25" fillId="0" borderId="23" xfId="0" applyNumberFormat="1" applyFont="1" applyFill="1" applyBorder="1" applyAlignment="1" applyProtection="1">
      <alignment vertical="center" wrapText="1"/>
      <protection locked="0"/>
    </xf>
    <xf numFmtId="172" fontId="2" fillId="34" borderId="50" xfId="0" applyNumberFormat="1" applyFont="1" applyFill="1" applyBorder="1" applyAlignment="1" applyProtection="1">
      <alignment vertical="center" wrapText="1"/>
      <protection locked="0"/>
    </xf>
    <xf numFmtId="172" fontId="22" fillId="0" borderId="42" xfId="0" applyNumberFormat="1" applyFont="1" applyFill="1" applyBorder="1" applyAlignment="1" applyProtection="1">
      <alignment horizontal="left" vertical="center" wrapText="1"/>
      <protection locked="0"/>
    </xf>
    <xf numFmtId="172" fontId="23" fillId="34" borderId="23" xfId="0" applyNumberFormat="1" applyFont="1" applyFill="1" applyBorder="1" applyAlignment="1" applyProtection="1">
      <alignment vertical="center" wrapText="1"/>
      <protection locked="0"/>
    </xf>
    <xf numFmtId="172" fontId="25" fillId="34" borderId="23" xfId="0" applyNumberFormat="1" applyFont="1" applyFill="1" applyBorder="1" applyAlignment="1" applyProtection="1">
      <alignment vertical="center" wrapText="1"/>
      <protection locked="0"/>
    </xf>
    <xf numFmtId="180" fontId="13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0" applyFont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3" fontId="2" fillId="0" borderId="11" xfId="0" applyNumberFormat="1" applyFont="1" applyBorder="1" applyAlignment="1">
      <alignment vertical="center"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center" vertical="center" wrapText="1"/>
      <protection/>
    </xf>
    <xf numFmtId="0" fontId="12" fillId="0" borderId="38" xfId="0" applyFont="1" applyFill="1" applyBorder="1" applyAlignment="1" applyProtection="1">
      <alignment horizontal="center" vertical="center" wrapText="1"/>
      <protection/>
    </xf>
    <xf numFmtId="49" fontId="7" fillId="0" borderId="13" xfId="0" applyNumberFormat="1" applyFont="1" applyFill="1" applyBorder="1" applyAlignment="1" applyProtection="1" quotePrefix="1">
      <alignment horizontal="right" vertical="center" indent="1"/>
      <protection/>
    </xf>
    <xf numFmtId="0" fontId="7" fillId="0" borderId="33" xfId="0" applyFont="1" applyFill="1" applyBorder="1" applyAlignment="1" applyProtection="1">
      <alignment horizontal="right" vertical="center" indent="1"/>
      <protection/>
    </xf>
    <xf numFmtId="0" fontId="7" fillId="0" borderId="31" xfId="0" applyFont="1" applyFill="1" applyBorder="1" applyAlignment="1" applyProtection="1">
      <alignment horizontal="right" vertical="center" indent="1"/>
      <protection/>
    </xf>
    <xf numFmtId="172" fontId="13" fillId="0" borderId="13" xfId="59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33" xfId="59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3" xfId="59" applyNumberFormat="1" applyFont="1" applyFill="1" applyBorder="1" applyAlignment="1" applyProtection="1">
      <alignment horizontal="right" vertical="center" wrapText="1" indent="1"/>
      <protection/>
    </xf>
    <xf numFmtId="172" fontId="13" fillId="0" borderId="39" xfId="59" applyNumberFormat="1" applyFont="1" applyFill="1" applyBorder="1" applyAlignment="1" applyProtection="1">
      <alignment horizontal="right" vertical="center" wrapText="1" indent="1"/>
      <protection/>
    </xf>
    <xf numFmtId="172" fontId="13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33" xfId="59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31" xfId="59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3" xfId="59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39" xfId="59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7" xfId="0" applyFont="1" applyFill="1" applyBorder="1" applyAlignment="1" applyProtection="1">
      <alignment horizontal="center" vertical="center" wrapText="1"/>
      <protection/>
    </xf>
    <xf numFmtId="0" fontId="12" fillId="0" borderId="28" xfId="0" applyFont="1" applyFill="1" applyBorder="1" applyAlignment="1" applyProtection="1">
      <alignment horizontal="left" vertical="center" wrapText="1" indent="1"/>
      <protection/>
    </xf>
    <xf numFmtId="0" fontId="12" fillId="0" borderId="27" xfId="0" applyFont="1" applyFill="1" applyBorder="1" applyAlignment="1" applyProtection="1">
      <alignment horizontal="center" vertical="center" wrapText="1"/>
      <protection/>
    </xf>
    <xf numFmtId="0" fontId="12" fillId="0" borderId="28" xfId="59" applyFont="1" applyFill="1" applyBorder="1" applyAlignment="1" applyProtection="1">
      <alignment horizontal="left" vertical="center" wrapText="1" indent="1"/>
      <protection/>
    </xf>
    <xf numFmtId="0" fontId="7" fillId="0" borderId="33" xfId="59" applyFont="1" applyFill="1" applyBorder="1" applyAlignment="1" applyProtection="1">
      <alignment horizontal="center" vertical="center" wrapText="1"/>
      <protection/>
    </xf>
    <xf numFmtId="0" fontId="26" fillId="0" borderId="11" xfId="59" applyFont="1" applyFill="1" applyBorder="1" applyAlignment="1" applyProtection="1">
      <alignment horizontal="center" vertical="center" wrapText="1"/>
      <protection/>
    </xf>
    <xf numFmtId="0" fontId="26" fillId="0" borderId="13" xfId="59" applyFont="1" applyFill="1" applyBorder="1" applyAlignment="1" applyProtection="1">
      <alignment horizontal="center" vertical="center" wrapText="1"/>
      <protection/>
    </xf>
    <xf numFmtId="3" fontId="2" fillId="0" borderId="13" xfId="0" applyNumberFormat="1" applyFont="1" applyBorder="1" applyAlignment="1">
      <alignment vertical="center"/>
    </xf>
    <xf numFmtId="3" fontId="6" fillId="0" borderId="39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3" fontId="6" fillId="0" borderId="33" xfId="0" applyNumberFormat="1" applyFont="1" applyBorder="1" applyAlignment="1">
      <alignment vertical="center"/>
    </xf>
    <xf numFmtId="3" fontId="6" fillId="0" borderId="31" xfId="0" applyNumberFormat="1" applyFont="1" applyBorder="1" applyAlignment="1">
      <alignment vertical="center"/>
    </xf>
    <xf numFmtId="0" fontId="2" fillId="0" borderId="33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172" fontId="12" fillId="0" borderId="35" xfId="0" applyNumberFormat="1" applyFont="1" applyFill="1" applyBorder="1" applyAlignment="1" applyProtection="1">
      <alignment horizontal="center" vertical="center" wrapText="1"/>
      <protection/>
    </xf>
    <xf numFmtId="172" fontId="12" fillId="0" borderId="51" xfId="0" applyNumberFormat="1" applyFont="1" applyFill="1" applyBorder="1" applyAlignment="1" applyProtection="1">
      <alignment horizontal="center" vertical="center" wrapText="1"/>
      <protection/>
    </xf>
    <xf numFmtId="172" fontId="71" fillId="0" borderId="0" xfId="0" applyNumberFormat="1" applyFont="1" applyFill="1" applyBorder="1" applyAlignment="1" applyProtection="1">
      <alignment horizontal="center" vertical="center" wrapText="1"/>
      <protection/>
    </xf>
    <xf numFmtId="172" fontId="13" fillId="0" borderId="13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11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72" fontId="13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72" fontId="13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72" fontId="13" fillId="0" borderId="20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72" fontId="13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72" fontId="12" fillId="0" borderId="23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13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11" xfId="0" applyNumberFormat="1" applyFont="1" applyFill="1" applyBorder="1" applyAlignment="1" applyProtection="1">
      <alignment horizontal="left" vertical="center" wrapText="1" indent="1"/>
      <protection/>
    </xf>
    <xf numFmtId="172" fontId="18" fillId="0" borderId="52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14" xfId="0" applyNumberFormat="1" applyFont="1" applyFill="1" applyBorder="1" applyAlignment="1" applyProtection="1">
      <alignment horizontal="left" vertical="center" wrapText="1" indent="2"/>
      <protection/>
    </xf>
    <xf numFmtId="172" fontId="13" fillId="0" borderId="50" xfId="0" applyNumberFormat="1" applyFont="1" applyFill="1" applyBorder="1" applyAlignment="1" applyProtection="1">
      <alignment horizontal="left" vertical="center" wrapText="1" indent="2"/>
      <protection/>
    </xf>
    <xf numFmtId="172" fontId="13" fillId="0" borderId="53" xfId="0" applyNumberFormat="1" applyFont="1" applyFill="1" applyBorder="1" applyAlignment="1" applyProtection="1">
      <alignment horizontal="left" vertical="center" wrapText="1" indent="2"/>
      <protection/>
    </xf>
    <xf numFmtId="172" fontId="13" fillId="0" borderId="21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33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20" xfId="0" applyNumberFormat="1" applyFont="1" applyFill="1" applyBorder="1" applyAlignment="1" applyProtection="1">
      <alignment horizontal="left" vertical="center" wrapText="1" indent="1"/>
      <protection/>
    </xf>
    <xf numFmtId="172" fontId="3" fillId="0" borderId="26" xfId="0" applyNumberFormat="1" applyFont="1" applyFill="1" applyBorder="1" applyAlignment="1" applyProtection="1">
      <alignment horizontal="right" vertical="center" wrapText="1" indent="1"/>
      <protection/>
    </xf>
    <xf numFmtId="172" fontId="3" fillId="0" borderId="23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35" xfId="0" applyNumberFormat="1" applyFont="1" applyFill="1" applyBorder="1" applyAlignment="1" applyProtection="1">
      <alignment horizontal="right" vertical="center" wrapText="1" indent="1"/>
      <protection/>
    </xf>
    <xf numFmtId="172" fontId="2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54" xfId="0" applyNumberFormat="1" applyFont="1" applyFill="1" applyBorder="1" applyAlignment="1" applyProtection="1" quotePrefix="1">
      <alignment horizontal="right" vertical="center" indent="1"/>
      <protection/>
    </xf>
    <xf numFmtId="0" fontId="7" fillId="0" borderId="55" xfId="0" applyFont="1" applyFill="1" applyBorder="1" applyAlignment="1" applyProtection="1">
      <alignment horizontal="right" vertical="center" indent="1"/>
      <protection/>
    </xf>
    <xf numFmtId="172" fontId="13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4" xfId="59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6" xfId="59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5" xfId="59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4" xfId="59" applyNumberFormat="1" applyFont="1" applyFill="1" applyBorder="1" applyAlignment="1" applyProtection="1">
      <alignment horizontal="right" vertical="center" wrapText="1" indent="1"/>
      <protection/>
    </xf>
    <xf numFmtId="172" fontId="13" fillId="0" borderId="56" xfId="59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5" xfId="59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4" xfId="59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4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56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56" xfId="0" applyNumberFormat="1" applyFont="1" applyFill="1" applyBorder="1" applyAlignment="1" applyProtection="1">
      <alignment horizontal="left" vertical="center" wrapText="1" indent="1"/>
      <protection locked="0"/>
    </xf>
    <xf numFmtId="172" fontId="13" fillId="0" borderId="55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54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56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56" xfId="0" applyNumberFormat="1" applyFont="1" applyFill="1" applyBorder="1" applyAlignment="1" applyProtection="1">
      <alignment horizontal="left" vertical="center" wrapText="1" indent="1"/>
      <protection locked="0"/>
    </xf>
    <xf numFmtId="172" fontId="13" fillId="0" borderId="55" xfId="0" applyNumberFormat="1" applyFont="1" applyFill="1" applyBorder="1" applyAlignment="1" applyProtection="1">
      <alignment horizontal="left" vertical="center" wrapText="1" indent="1"/>
      <protection locked="0"/>
    </xf>
    <xf numFmtId="172" fontId="3" fillId="0" borderId="57" xfId="0" applyNumberFormat="1" applyFont="1" applyFill="1" applyBorder="1" applyAlignment="1" applyProtection="1">
      <alignment horizontal="right" vertical="center" wrapText="1" indent="1"/>
      <protection/>
    </xf>
    <xf numFmtId="172" fontId="3" fillId="0" borderId="48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13" xfId="0" applyNumberFormat="1" applyFont="1" applyFill="1" applyBorder="1" applyAlignment="1" applyProtection="1">
      <alignment vertical="center" wrapText="1"/>
      <protection locked="0"/>
    </xf>
    <xf numFmtId="172" fontId="13" fillId="0" borderId="13" xfId="0" applyNumberFormat="1" applyFont="1" applyFill="1" applyBorder="1" applyAlignment="1" applyProtection="1">
      <alignment vertical="center" wrapText="1"/>
      <protection/>
    </xf>
    <xf numFmtId="172" fontId="13" fillId="0" borderId="54" xfId="0" applyNumberFormat="1" applyFont="1" applyFill="1" applyBorder="1" applyAlignment="1" applyProtection="1">
      <alignment vertical="center" wrapText="1"/>
      <protection/>
    </xf>
    <xf numFmtId="172" fontId="13" fillId="0" borderId="39" xfId="0" applyNumberFormat="1" applyFont="1" applyFill="1" applyBorder="1" applyAlignment="1" applyProtection="1">
      <alignment vertical="center" wrapText="1"/>
      <protection locked="0"/>
    </xf>
    <xf numFmtId="172" fontId="13" fillId="0" borderId="11" xfId="0" applyNumberFormat="1" applyFont="1" applyFill="1" applyBorder="1" applyAlignment="1" applyProtection="1">
      <alignment vertical="center" wrapText="1"/>
      <protection locked="0"/>
    </xf>
    <xf numFmtId="172" fontId="13" fillId="0" borderId="11" xfId="0" applyNumberFormat="1" applyFont="1" applyFill="1" applyBorder="1" applyAlignment="1" applyProtection="1">
      <alignment vertical="center" wrapText="1"/>
      <protection/>
    </xf>
    <xf numFmtId="172" fontId="13" fillId="0" borderId="56" xfId="0" applyNumberFormat="1" applyFont="1" applyFill="1" applyBorder="1" applyAlignment="1" applyProtection="1">
      <alignment vertical="center" wrapText="1"/>
      <protection/>
    </xf>
    <xf numFmtId="172" fontId="13" fillId="0" borderId="30" xfId="0" applyNumberFormat="1" applyFont="1" applyFill="1" applyBorder="1" applyAlignment="1" applyProtection="1">
      <alignment vertical="center" wrapText="1"/>
      <protection locked="0"/>
    </xf>
    <xf numFmtId="172" fontId="13" fillId="0" borderId="56" xfId="0" applyNumberFormat="1" applyFont="1" applyFill="1" applyBorder="1" applyAlignment="1" applyProtection="1">
      <alignment vertical="center" wrapText="1"/>
      <protection locked="0"/>
    </xf>
    <xf numFmtId="172" fontId="13" fillId="0" borderId="11" xfId="0" applyNumberFormat="1" applyFont="1" applyFill="1" applyBorder="1" applyAlignment="1" applyProtection="1">
      <alignment vertical="center" wrapText="1"/>
      <protection locked="0"/>
    </xf>
    <xf numFmtId="172" fontId="13" fillId="0" borderId="56" xfId="0" applyNumberFormat="1" applyFont="1" applyFill="1" applyBorder="1" applyAlignment="1" applyProtection="1">
      <alignment vertical="center" wrapText="1"/>
      <protection locked="0"/>
    </xf>
    <xf numFmtId="172" fontId="12" fillId="0" borderId="23" xfId="0" applyNumberFormat="1" applyFont="1" applyFill="1" applyBorder="1" applyAlignment="1" applyProtection="1">
      <alignment vertical="center" wrapText="1"/>
      <protection/>
    </xf>
    <xf numFmtId="172" fontId="13" fillId="0" borderId="52" xfId="0" applyNumberFormat="1" applyFont="1" applyFill="1" applyBorder="1" applyAlignment="1" applyProtection="1">
      <alignment vertical="center" wrapText="1"/>
      <protection/>
    </xf>
    <xf numFmtId="172" fontId="18" fillId="0" borderId="10" xfId="0" applyNumberFormat="1" applyFont="1" applyFill="1" applyBorder="1" applyAlignment="1" applyProtection="1">
      <alignment vertical="center" wrapText="1"/>
      <protection/>
    </xf>
    <xf numFmtId="172" fontId="13" fillId="0" borderId="14" xfId="0" applyNumberFormat="1" applyFont="1" applyFill="1" applyBorder="1" applyAlignment="1" applyProtection="1">
      <alignment vertical="center" wrapText="1"/>
      <protection/>
    </xf>
    <xf numFmtId="172" fontId="18" fillId="0" borderId="11" xfId="0" applyNumberFormat="1" applyFont="1" applyFill="1" applyBorder="1" applyAlignment="1" applyProtection="1">
      <alignment vertical="center" wrapText="1"/>
      <protection/>
    </xf>
    <xf numFmtId="172" fontId="13" fillId="0" borderId="10" xfId="0" applyNumberFormat="1" applyFont="1" applyFill="1" applyBorder="1" applyAlignment="1" applyProtection="1">
      <alignment vertical="center" wrapText="1"/>
      <protection locked="0"/>
    </xf>
    <xf numFmtId="172" fontId="13" fillId="0" borderId="11" xfId="0" applyNumberFormat="1" applyFont="1" applyFill="1" applyBorder="1" applyAlignment="1" applyProtection="1">
      <alignment vertical="center" wrapText="1"/>
      <protection/>
    </xf>
    <xf numFmtId="172" fontId="3" fillId="0" borderId="46" xfId="0" applyNumberFormat="1" applyFont="1" applyFill="1" applyBorder="1" applyAlignment="1" applyProtection="1">
      <alignment vertical="center" wrapText="1"/>
      <protection/>
    </xf>
    <xf numFmtId="172" fontId="12" fillId="0" borderId="26" xfId="0" applyNumberFormat="1" applyFont="1" applyFill="1" applyBorder="1" applyAlignment="1" applyProtection="1">
      <alignment vertical="center" wrapText="1"/>
      <protection/>
    </xf>
    <xf numFmtId="172" fontId="13" fillId="0" borderId="13" xfId="0" applyNumberFormat="1" applyFont="1" applyFill="1" applyBorder="1" applyAlignment="1" applyProtection="1">
      <alignment vertical="center" wrapText="1"/>
      <protection/>
    </xf>
    <xf numFmtId="172" fontId="13" fillId="0" borderId="54" xfId="0" applyNumberFormat="1" applyFont="1" applyFill="1" applyBorder="1" applyAlignment="1" applyProtection="1">
      <alignment vertical="center" wrapText="1"/>
      <protection/>
    </xf>
    <xf numFmtId="172" fontId="13" fillId="0" borderId="39" xfId="0" applyNumberFormat="1" applyFont="1" applyFill="1" applyBorder="1" applyAlignment="1" applyProtection="1">
      <alignment vertical="center" wrapText="1"/>
      <protection locked="0"/>
    </xf>
    <xf numFmtId="172" fontId="13" fillId="0" borderId="56" xfId="0" applyNumberFormat="1" applyFont="1" applyFill="1" applyBorder="1" applyAlignment="1" applyProtection="1">
      <alignment vertical="center" wrapText="1"/>
      <protection/>
    </xf>
    <xf numFmtId="172" fontId="13" fillId="0" borderId="30" xfId="0" applyNumberFormat="1" applyFont="1" applyFill="1" applyBorder="1" applyAlignment="1" applyProtection="1">
      <alignment vertical="center" wrapText="1"/>
      <protection locked="0"/>
    </xf>
    <xf numFmtId="172" fontId="13" fillId="0" borderId="33" xfId="0" applyNumberFormat="1" applyFont="1" applyFill="1" applyBorder="1" applyAlignment="1" applyProtection="1">
      <alignment vertical="center" wrapText="1"/>
      <protection locked="0"/>
    </xf>
    <xf numFmtId="172" fontId="13" fillId="0" borderId="55" xfId="0" applyNumberFormat="1" applyFont="1" applyFill="1" applyBorder="1" applyAlignment="1" applyProtection="1">
      <alignment vertical="center" wrapText="1"/>
      <protection locked="0"/>
    </xf>
    <xf numFmtId="172" fontId="13" fillId="0" borderId="31" xfId="0" applyNumberFormat="1" applyFont="1" applyFill="1" applyBorder="1" applyAlignment="1" applyProtection="1">
      <alignment vertical="center" wrapText="1"/>
      <protection locked="0"/>
    </xf>
    <xf numFmtId="172" fontId="3" fillId="0" borderId="42" xfId="0" applyNumberFormat="1" applyFont="1" applyFill="1" applyBorder="1" applyAlignment="1" applyProtection="1">
      <alignment vertical="center" wrapText="1"/>
      <protection/>
    </xf>
    <xf numFmtId="0" fontId="26" fillId="0" borderId="15" xfId="59" applyFont="1" applyFill="1" applyBorder="1" applyAlignment="1" applyProtection="1">
      <alignment horizontal="center" vertical="center" wrapText="1"/>
      <protection/>
    </xf>
    <xf numFmtId="3" fontId="2" fillId="0" borderId="15" xfId="0" applyNumberFormat="1" applyFont="1" applyBorder="1" applyAlignment="1">
      <alignment vertical="center"/>
    </xf>
    <xf numFmtId="3" fontId="6" fillId="0" borderId="41" xfId="0" applyNumberFormat="1" applyFont="1" applyBorder="1" applyAlignment="1">
      <alignment vertical="center"/>
    </xf>
    <xf numFmtId="172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46" xfId="59" applyFont="1" applyFill="1" applyBorder="1" applyAlignment="1" applyProtection="1">
      <alignment horizontal="center" vertical="center" wrapText="1"/>
      <protection/>
    </xf>
    <xf numFmtId="0" fontId="7" fillId="0" borderId="54" xfId="0" applyFont="1" applyFill="1" applyBorder="1" applyAlignment="1" applyProtection="1">
      <alignment horizontal="center" vertical="center"/>
      <protection/>
    </xf>
    <xf numFmtId="0" fontId="7" fillId="0" borderId="55" xfId="0" applyFont="1" applyFill="1" applyBorder="1" applyAlignment="1" applyProtection="1">
      <alignment horizontal="center" vertical="center"/>
      <protection/>
    </xf>
    <xf numFmtId="49" fontId="7" fillId="0" borderId="58" xfId="0" applyNumberFormat="1" applyFont="1" applyFill="1" applyBorder="1" applyAlignment="1" applyProtection="1" quotePrefix="1">
      <alignment horizontal="right" vertical="center" indent="1"/>
      <protection/>
    </xf>
    <xf numFmtId="49" fontId="7" fillId="0" borderId="59" xfId="0" applyNumberFormat="1" applyFont="1" applyFill="1" applyBorder="1" applyAlignment="1" applyProtection="1" quotePrefix="1">
      <alignment horizontal="right" vertical="center" indent="1"/>
      <protection/>
    </xf>
    <xf numFmtId="0" fontId="7" fillId="0" borderId="60" xfId="0" applyFont="1" applyFill="1" applyBorder="1" applyAlignment="1" applyProtection="1">
      <alignment horizontal="right" vertical="center" indent="1"/>
      <protection/>
    </xf>
    <xf numFmtId="0" fontId="7" fillId="0" borderId="61" xfId="0" applyFont="1" applyFill="1" applyBorder="1" applyAlignment="1" applyProtection="1">
      <alignment horizontal="right" vertical="center" indent="1"/>
      <protection/>
    </xf>
    <xf numFmtId="172" fontId="13" fillId="0" borderId="54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26" xfId="0" applyNumberFormat="1" applyFont="1" applyFill="1" applyBorder="1" applyAlignment="1" applyProtection="1">
      <alignment horizontal="left" vertical="center" wrapText="1" indent="1"/>
      <protection/>
    </xf>
    <xf numFmtId="172" fontId="5" fillId="0" borderId="0" xfId="0" applyNumberFormat="1" applyFont="1" applyFill="1" applyAlignment="1" applyProtection="1">
      <alignment horizontal="right" wrapText="1"/>
      <protection/>
    </xf>
    <xf numFmtId="172" fontId="2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72" fontId="2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72" fontId="2" fillId="0" borderId="33" xfId="0" applyNumberFormat="1" applyFont="1" applyFill="1" applyBorder="1" applyAlignment="1" applyProtection="1">
      <alignment vertical="center" wrapText="1"/>
      <protection locked="0"/>
    </xf>
    <xf numFmtId="172" fontId="2" fillId="0" borderId="31" xfId="0" applyNumberFormat="1" applyFont="1" applyFill="1" applyBorder="1" applyAlignment="1" applyProtection="1">
      <alignment vertical="center" wrapText="1"/>
      <protection/>
    </xf>
    <xf numFmtId="172" fontId="20" fillId="0" borderId="22" xfId="0" applyNumberFormat="1" applyFont="1" applyFill="1" applyBorder="1" applyAlignment="1" applyProtection="1">
      <alignment horizontal="left" vertical="center" wrapText="1"/>
      <protection/>
    </xf>
    <xf numFmtId="172" fontId="20" fillId="0" borderId="23" xfId="0" applyNumberFormat="1" applyFont="1" applyFill="1" applyBorder="1" applyAlignment="1" applyProtection="1">
      <alignment vertical="center" wrapText="1"/>
      <protection/>
    </xf>
    <xf numFmtId="172" fontId="20" fillId="34" borderId="23" xfId="0" applyNumberFormat="1" applyFont="1" applyFill="1" applyBorder="1" applyAlignment="1" applyProtection="1">
      <alignment vertical="center" wrapText="1"/>
      <protection/>
    </xf>
    <xf numFmtId="172" fontId="3" fillId="0" borderId="0" xfId="0" applyNumberFormat="1" applyFont="1" applyFill="1" applyAlignment="1">
      <alignment vertical="center" wrapText="1"/>
    </xf>
    <xf numFmtId="172" fontId="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2" fontId="2" fillId="0" borderId="15" xfId="0" applyNumberFormat="1" applyFont="1" applyFill="1" applyBorder="1" applyAlignment="1" applyProtection="1">
      <alignment vertical="center" wrapText="1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41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4" fillId="0" borderId="0" xfId="0" applyFont="1" applyFill="1" applyAlignment="1" applyProtection="1">
      <alignment/>
      <protection/>
    </xf>
    <xf numFmtId="0" fontId="1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38" xfId="0" applyFont="1" applyFill="1" applyBorder="1" applyAlignment="1" applyProtection="1">
      <alignment horizontal="center" vertical="center"/>
      <protection/>
    </xf>
    <xf numFmtId="49" fontId="1" fillId="0" borderId="20" xfId="0" applyNumberFormat="1" applyFont="1" applyFill="1" applyBorder="1" applyAlignment="1" applyProtection="1">
      <alignment vertical="center"/>
      <protection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1" fillId="0" borderId="39" xfId="0" applyNumberFormat="1" applyFont="1" applyFill="1" applyBorder="1" applyAlignment="1" applyProtection="1">
      <alignment vertical="center"/>
      <protection/>
    </xf>
    <xf numFmtId="49" fontId="9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9" fillId="0" borderId="11" xfId="0" applyNumberFormat="1" applyFont="1" applyFill="1" applyBorder="1" applyAlignment="1" applyProtection="1">
      <alignment vertical="center"/>
      <protection locked="0"/>
    </xf>
    <xf numFmtId="3" fontId="9" fillId="0" borderId="30" xfId="0" applyNumberFormat="1" applyFont="1" applyFill="1" applyBorder="1" applyAlignment="1" applyProtection="1">
      <alignment vertical="center"/>
      <protection/>
    </xf>
    <xf numFmtId="49" fontId="1" fillId="0" borderId="17" xfId="0" applyNumberFormat="1" applyFont="1" applyFill="1" applyBorder="1" applyAlignment="1" applyProtection="1">
      <alignment vertical="center"/>
      <protection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3" fontId="1" fillId="0" borderId="30" xfId="0" applyNumberFormat="1" applyFont="1" applyFill="1" applyBorder="1" applyAlignment="1" applyProtection="1">
      <alignment vertical="center"/>
      <protection/>
    </xf>
    <xf numFmtId="49" fontId="1" fillId="0" borderId="19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49" fontId="4" fillId="0" borderId="22" xfId="0" applyNumberFormat="1" applyFont="1" applyFill="1" applyBorder="1" applyAlignment="1" applyProtection="1">
      <alignment vertical="center"/>
      <protection/>
    </xf>
    <xf numFmtId="3" fontId="1" fillId="0" borderId="23" xfId="0" applyNumberFormat="1" applyFont="1" applyFill="1" applyBorder="1" applyAlignment="1" applyProtection="1">
      <alignment vertical="center"/>
      <protection/>
    </xf>
    <xf numFmtId="3" fontId="1" fillId="0" borderId="26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49" fontId="1" fillId="0" borderId="17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172" fontId="13" fillId="0" borderId="62" xfId="59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63" xfId="59" applyNumberFormat="1" applyFont="1" applyFill="1" applyBorder="1" applyAlignment="1" applyProtection="1">
      <alignment horizontal="right" vertical="center" wrapText="1" indent="1"/>
      <protection locked="0"/>
    </xf>
    <xf numFmtId="49" fontId="4" fillId="0" borderId="0" xfId="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Fill="1" applyBorder="1" applyAlignment="1" applyProtection="1">
      <alignment vertical="center"/>
      <protection/>
    </xf>
    <xf numFmtId="0" fontId="13" fillId="0" borderId="12" xfId="59" applyFont="1" applyFill="1" applyBorder="1" applyAlignment="1" applyProtection="1">
      <alignment horizontal="left" vertical="center" indent="6"/>
      <protection/>
    </xf>
    <xf numFmtId="0" fontId="13" fillId="0" borderId="11" xfId="59" applyFont="1" applyFill="1" applyBorder="1" applyAlignment="1" applyProtection="1">
      <alignment horizontal="left" vertical="center" indent="6"/>
      <protection/>
    </xf>
    <xf numFmtId="0" fontId="8" fillId="0" borderId="0" xfId="59" applyFont="1" applyFill="1" applyAlignment="1" applyProtection="1">
      <alignment horizontal="right"/>
      <protection/>
    </xf>
    <xf numFmtId="0" fontId="6" fillId="0" borderId="0" xfId="59" applyFont="1" applyFill="1" applyAlignment="1" applyProtection="1">
      <alignment horizontal="center" vertical="center" wrapText="1"/>
      <protection/>
    </xf>
    <xf numFmtId="172" fontId="6" fillId="0" borderId="0" xfId="59" applyNumberFormat="1" applyFont="1" applyFill="1" applyBorder="1" applyAlignment="1" applyProtection="1">
      <alignment horizontal="center" vertical="center"/>
      <protection/>
    </xf>
    <xf numFmtId="172" fontId="19" fillId="0" borderId="32" xfId="59" applyNumberFormat="1" applyFont="1" applyFill="1" applyBorder="1" applyAlignment="1" applyProtection="1">
      <alignment horizontal="left" vertical="center"/>
      <protection/>
    </xf>
    <xf numFmtId="172" fontId="19" fillId="0" borderId="32" xfId="59" applyNumberFormat="1" applyFont="1" applyFill="1" applyBorder="1" applyAlignment="1" applyProtection="1">
      <alignment horizontal="left"/>
      <protection/>
    </xf>
    <xf numFmtId="0" fontId="6" fillId="0" borderId="0" xfId="59" applyFont="1" applyFill="1" applyAlignment="1" applyProtection="1">
      <alignment horizontal="center"/>
      <protection/>
    </xf>
    <xf numFmtId="172" fontId="7" fillId="0" borderId="64" xfId="0" applyNumberFormat="1" applyFont="1" applyFill="1" applyBorder="1" applyAlignment="1" applyProtection="1">
      <alignment horizontal="center" vertical="center" wrapText="1"/>
      <protection/>
    </xf>
    <xf numFmtId="172" fontId="7" fillId="0" borderId="65" xfId="0" applyNumberFormat="1" applyFont="1" applyFill="1" applyBorder="1" applyAlignment="1" applyProtection="1">
      <alignment horizontal="center" vertical="center" wrapText="1"/>
      <protection/>
    </xf>
    <xf numFmtId="172" fontId="71" fillId="0" borderId="66" xfId="0" applyNumberFormat="1" applyFont="1" applyFill="1" applyBorder="1" applyAlignment="1" applyProtection="1">
      <alignment horizontal="center" vertical="center" wrapText="1"/>
      <protection/>
    </xf>
    <xf numFmtId="172" fontId="8" fillId="0" borderId="0" xfId="0" applyNumberFormat="1" applyFont="1" applyFill="1" applyAlignment="1" applyProtection="1">
      <alignment horizontal="right" vertical="top" wrapText="1"/>
      <protection/>
    </xf>
    <xf numFmtId="172" fontId="7" fillId="0" borderId="48" xfId="0" applyNumberFormat="1" applyFont="1" applyFill="1" applyBorder="1" applyAlignment="1" applyProtection="1">
      <alignment horizontal="center" vertical="center" wrapText="1"/>
      <protection/>
    </xf>
    <xf numFmtId="172" fontId="7" fillId="0" borderId="51" xfId="0" applyNumberFormat="1" applyFont="1" applyFill="1" applyBorder="1" applyAlignment="1" applyProtection="1">
      <alignment horizontal="center" vertical="center" wrapText="1"/>
      <protection/>
    </xf>
    <xf numFmtId="172" fontId="7" fillId="0" borderId="46" xfId="0" applyNumberFormat="1" applyFont="1" applyFill="1" applyBorder="1" applyAlignment="1" applyProtection="1">
      <alignment horizontal="center" vertical="center" wrapText="1"/>
      <protection/>
    </xf>
    <xf numFmtId="172" fontId="6" fillId="0" borderId="0" xfId="0" applyNumberFormat="1" applyFont="1" applyFill="1" applyAlignment="1" applyProtection="1">
      <alignment horizontal="center" vertical="center" wrapText="1"/>
      <protection/>
    </xf>
    <xf numFmtId="172" fontId="7" fillId="0" borderId="67" xfId="0" applyNumberFormat="1" applyFont="1" applyFill="1" applyBorder="1" applyAlignment="1" applyProtection="1">
      <alignment horizontal="center" vertical="center" wrapText="1"/>
      <protection/>
    </xf>
    <xf numFmtId="172" fontId="7" fillId="0" borderId="68" xfId="0" applyNumberFormat="1" applyFont="1" applyFill="1" applyBorder="1" applyAlignment="1" applyProtection="1">
      <alignment horizontal="center" vertical="center" wrapText="1"/>
      <protection/>
    </xf>
    <xf numFmtId="172" fontId="20" fillId="0" borderId="0" xfId="0" applyNumberFormat="1" applyFont="1" applyFill="1" applyAlignment="1">
      <alignment horizontal="center" vertical="center" wrapText="1"/>
    </xf>
    <xf numFmtId="172" fontId="8" fillId="0" borderId="0" xfId="0" applyNumberFormat="1" applyFont="1" applyFill="1" applyAlignment="1">
      <alignment horizontal="right" vertical="top" wrapText="1"/>
    </xf>
    <xf numFmtId="172" fontId="5" fillId="0" borderId="32" xfId="0" applyNumberFormat="1" applyFont="1" applyFill="1" applyBorder="1" applyAlignment="1" applyProtection="1">
      <alignment horizontal="right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0" fontId="24" fillId="0" borderId="32" xfId="0" applyFont="1" applyBorder="1" applyAlignment="1" applyProtection="1">
      <alignment horizontal="right" vertical="top"/>
      <protection locked="0"/>
    </xf>
    <xf numFmtId="0" fontId="24" fillId="0" borderId="0" xfId="0" applyFont="1" applyAlignment="1" applyProtection="1">
      <alignment horizontal="right" vertical="top"/>
      <protection locked="0"/>
    </xf>
    <xf numFmtId="0" fontId="24" fillId="0" borderId="0" xfId="0" applyFont="1" applyAlignment="1" applyProtection="1">
      <alignment horizontal="right" vertical="top"/>
      <protection/>
    </xf>
    <xf numFmtId="0" fontId="24" fillId="0" borderId="32" xfId="0" applyFont="1" applyBorder="1" applyAlignment="1" applyProtection="1">
      <alignment horizontal="right" vertical="top"/>
      <protection/>
    </xf>
    <xf numFmtId="0" fontId="27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 applyProtection="1">
      <alignment horizontal="left"/>
      <protection/>
    </xf>
    <xf numFmtId="0" fontId="8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72" fillId="0" borderId="0" xfId="0" applyFont="1" applyAlignment="1">
      <alignment horizontal="left" vertical="center" indent="10"/>
    </xf>
    <xf numFmtId="0" fontId="72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51" fillId="0" borderId="26" xfId="0" applyFont="1" applyFill="1" applyBorder="1" applyAlignment="1">
      <alignment horizontal="center" vertical="center"/>
    </xf>
    <xf numFmtId="0" fontId="51" fillId="0" borderId="23" xfId="0" applyFont="1" applyFill="1" applyBorder="1" applyAlignment="1">
      <alignment horizontal="center" vertical="center"/>
    </xf>
    <xf numFmtId="0" fontId="72" fillId="0" borderId="22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/>
    </xf>
    <xf numFmtId="0" fontId="48" fillId="0" borderId="23" xfId="0" applyFont="1" applyFill="1" applyBorder="1" applyAlignment="1">
      <alignment horizontal="center" vertical="center"/>
    </xf>
    <xf numFmtId="0" fontId="48" fillId="0" borderId="26" xfId="0" applyFont="1" applyFill="1" applyBorder="1" applyAlignment="1">
      <alignment horizontal="center" vertical="center"/>
    </xf>
    <xf numFmtId="0" fontId="48" fillId="0" borderId="22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8" fillId="0" borderId="22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0" fontId="51" fillId="0" borderId="42" xfId="0" applyFont="1" applyFill="1" applyBorder="1" applyAlignment="1">
      <alignment horizontal="center"/>
    </xf>
    <xf numFmtId="0" fontId="51" fillId="0" borderId="42" xfId="0" applyFont="1" applyFill="1" applyBorder="1" applyAlignment="1">
      <alignment horizontal="center" vertical="center"/>
    </xf>
    <xf numFmtId="0" fontId="51" fillId="0" borderId="46" xfId="0" applyFont="1" applyFill="1" applyBorder="1" applyAlignment="1">
      <alignment horizontal="center"/>
    </xf>
    <xf numFmtId="0" fontId="51" fillId="0" borderId="51" xfId="0" applyFont="1" applyFill="1" applyBorder="1" applyAlignment="1">
      <alignment horizontal="center"/>
    </xf>
    <xf numFmtId="0" fontId="51" fillId="0" borderId="48" xfId="0" applyFont="1" applyFill="1" applyBorder="1" applyAlignment="1">
      <alignment horizontal="center"/>
    </xf>
    <xf numFmtId="0" fontId="72" fillId="0" borderId="0" xfId="0" applyFont="1" applyAlignment="1">
      <alignment horizontal="center" vertical="center" wrapText="1"/>
    </xf>
    <xf numFmtId="0" fontId="24" fillId="0" borderId="0" xfId="0" applyFont="1" applyAlignment="1">
      <alignment horizontal="right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_KVRENMUNKA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153"/>
  <sheetViews>
    <sheetView view="pageBreakPreview" zoomScale="97" zoomScaleNormal="120" zoomScaleSheetLayoutView="97" workbookViewId="0" topLeftCell="A1">
      <selection activeCell="J15" sqref="J15"/>
    </sheetView>
  </sheetViews>
  <sheetFormatPr defaultColWidth="9.00390625" defaultRowHeight="12.75"/>
  <cols>
    <col min="1" max="1" width="9.50390625" style="137" customWidth="1"/>
    <col min="2" max="2" width="68.50390625" style="137" customWidth="1"/>
    <col min="3" max="3" width="13.50390625" style="138" customWidth="1"/>
    <col min="4" max="4" width="14.00390625" style="154" customWidth="1"/>
    <col min="5" max="7" width="11.50390625" style="154" customWidth="1"/>
    <col min="8" max="8" width="13.375" style="154" customWidth="1"/>
    <col min="9" max="16384" width="9.375" style="154" customWidth="1"/>
  </cols>
  <sheetData>
    <row r="1" spans="1:8" ht="15.75">
      <c r="A1" s="403" t="s">
        <v>488</v>
      </c>
      <c r="B1" s="403"/>
      <c r="C1" s="403"/>
      <c r="D1" s="403"/>
      <c r="E1" s="403"/>
      <c r="F1" s="403"/>
      <c r="G1" s="403"/>
      <c r="H1" s="403"/>
    </row>
    <row r="2" spans="1:8" ht="57.75" customHeight="1">
      <c r="A2" s="404" t="s">
        <v>383</v>
      </c>
      <c r="B2" s="404"/>
      <c r="C2" s="404"/>
      <c r="D2" s="404"/>
      <c r="E2" s="404"/>
      <c r="F2" s="404"/>
      <c r="G2" s="404"/>
      <c r="H2" s="404"/>
    </row>
    <row r="3" spans="1:8" ht="15.75" customHeight="1">
      <c r="A3" s="405" t="s">
        <v>4</v>
      </c>
      <c r="B3" s="405"/>
      <c r="C3" s="405"/>
      <c r="D3" s="405"/>
      <c r="E3" s="405"/>
      <c r="F3" s="405"/>
      <c r="G3" s="405"/>
      <c r="H3" s="405"/>
    </row>
    <row r="4" spans="1:8" ht="15.75" customHeight="1" thickBot="1">
      <c r="A4" s="406" t="s">
        <v>88</v>
      </c>
      <c r="B4" s="406"/>
      <c r="H4" s="94" t="s">
        <v>128</v>
      </c>
    </row>
    <row r="5" spans="1:8" ht="37.5" customHeight="1" thickBot="1">
      <c r="A5" s="21" t="s">
        <v>53</v>
      </c>
      <c r="B5" s="22" t="s">
        <v>5</v>
      </c>
      <c r="C5" s="28" t="s">
        <v>414</v>
      </c>
      <c r="D5" s="28" t="s">
        <v>429</v>
      </c>
      <c r="E5" s="28" t="s">
        <v>434</v>
      </c>
      <c r="F5" s="28" t="s">
        <v>482</v>
      </c>
      <c r="G5" s="28" t="s">
        <v>483</v>
      </c>
      <c r="H5" s="28" t="s">
        <v>415</v>
      </c>
    </row>
    <row r="6" spans="1:8" s="155" customFormat="1" ht="12" customHeight="1" thickBot="1">
      <c r="A6" s="149">
        <v>1</v>
      </c>
      <c r="B6" s="150">
        <v>2</v>
      </c>
      <c r="C6" s="151">
        <v>3</v>
      </c>
      <c r="D6" s="151">
        <v>4</v>
      </c>
      <c r="E6" s="151">
        <v>5</v>
      </c>
      <c r="F6" s="151"/>
      <c r="G6" s="151">
        <v>6</v>
      </c>
      <c r="H6" s="151">
        <v>7</v>
      </c>
    </row>
    <row r="7" spans="1:8" s="156" customFormat="1" ht="12" customHeight="1" thickBot="1">
      <c r="A7" s="18" t="s">
        <v>6</v>
      </c>
      <c r="B7" s="19" t="s">
        <v>148</v>
      </c>
      <c r="C7" s="84">
        <f aca="true" t="shared" si="0" ref="C7:H7">+C8+C9+C10+C11+C12+C13</f>
        <v>89121</v>
      </c>
      <c r="D7" s="84">
        <f t="shared" si="0"/>
        <v>89938</v>
      </c>
      <c r="E7" s="84">
        <f t="shared" si="0"/>
        <v>91885</v>
      </c>
      <c r="F7" s="84">
        <f t="shared" si="0"/>
        <v>96515</v>
      </c>
      <c r="G7" s="84">
        <f t="shared" si="0"/>
        <v>0</v>
      </c>
      <c r="H7" s="84">
        <f t="shared" si="0"/>
        <v>96515</v>
      </c>
    </row>
    <row r="8" spans="1:8" s="156" customFormat="1" ht="12" customHeight="1">
      <c r="A8" s="13" t="s">
        <v>65</v>
      </c>
      <c r="B8" s="157" t="s">
        <v>149</v>
      </c>
      <c r="C8" s="87">
        <f>'1.2.sz.mell.köt.mérl.'!C8+'1.3.sz.mell.önként_mérl.'!C8</f>
        <v>33880</v>
      </c>
      <c r="D8" s="87">
        <f>'1.2.sz.mell.köt.mérl.'!D8+'1.3.sz.mell.önként_mérl.'!D8</f>
        <v>33880</v>
      </c>
      <c r="E8" s="87">
        <f>'1.2.sz.mell.köt.mérl.'!E8+'1.3.sz.mell.önként_mérl.'!E8</f>
        <v>33880</v>
      </c>
      <c r="F8" s="87">
        <f>'1.2.sz.mell.köt.mérl.'!F8+'1.3.sz.mell.önként_mérl.'!F8</f>
        <v>34124</v>
      </c>
      <c r="G8" s="87">
        <f>'1.2.sz.mell.köt.mérl.'!G8+'1.3.sz.mell.önként_mérl.'!G8</f>
        <v>0</v>
      </c>
      <c r="H8" s="87">
        <f>'1.2.sz.mell.köt.mérl.'!H8+'1.3.sz.mell.önként_mérl.'!H8</f>
        <v>34124</v>
      </c>
    </row>
    <row r="9" spans="1:8" s="156" customFormat="1" ht="12" customHeight="1">
      <c r="A9" s="12" t="s">
        <v>66</v>
      </c>
      <c r="B9" s="158" t="s">
        <v>150</v>
      </c>
      <c r="C9" s="86">
        <f>'1.2.sz.mell.köt.mérl.'!C9+'1.3.sz.mell.önként_mérl.'!C9</f>
        <v>32615</v>
      </c>
      <c r="D9" s="86">
        <f>'1.2.sz.mell.köt.mérl.'!D9+'1.3.sz.mell.önként_mérl.'!D9</f>
        <v>32615</v>
      </c>
      <c r="E9" s="86">
        <f>'1.2.sz.mell.köt.mérl.'!E9+'1.3.sz.mell.önként_mérl.'!E9</f>
        <v>32615</v>
      </c>
      <c r="F9" s="86">
        <f>'1.2.sz.mell.köt.mérl.'!F9+'1.3.sz.mell.önként_mérl.'!F9</f>
        <v>33725</v>
      </c>
      <c r="G9" s="86">
        <f>'1.2.sz.mell.köt.mérl.'!G9+'1.3.sz.mell.önként_mérl.'!G9</f>
        <v>0</v>
      </c>
      <c r="H9" s="86">
        <f>'1.2.sz.mell.köt.mérl.'!H9+'1.3.sz.mell.önként_mérl.'!H9</f>
        <v>33725</v>
      </c>
    </row>
    <row r="10" spans="1:8" s="156" customFormat="1" ht="12" customHeight="1">
      <c r="A10" s="12" t="s">
        <v>67</v>
      </c>
      <c r="B10" s="158" t="s">
        <v>151</v>
      </c>
      <c r="C10" s="86">
        <f>'1.2.sz.mell.köt.mérl.'!C10+'1.3.sz.mell.önként_mérl.'!C10</f>
        <v>20117</v>
      </c>
      <c r="D10" s="86">
        <f>'1.2.sz.mell.köt.mérl.'!D10+'1.3.sz.mell.önként_mérl.'!D10</f>
        <v>20194</v>
      </c>
      <c r="E10" s="86">
        <f>'1.2.sz.mell.köt.mérl.'!E10+'1.3.sz.mell.önként_mérl.'!E10</f>
        <v>20636</v>
      </c>
      <c r="F10" s="86">
        <f>'1.2.sz.mell.köt.mérl.'!F10+'1.3.sz.mell.önként_mérl.'!F10</f>
        <v>21236</v>
      </c>
      <c r="G10" s="86">
        <f>'1.2.sz.mell.köt.mérl.'!G10+'1.3.sz.mell.önként_mérl.'!G10</f>
        <v>0</v>
      </c>
      <c r="H10" s="86">
        <f>'1.2.sz.mell.köt.mérl.'!H10+'1.3.sz.mell.önként_mérl.'!H10</f>
        <v>21236</v>
      </c>
    </row>
    <row r="11" spans="1:8" s="156" customFormat="1" ht="12" customHeight="1">
      <c r="A11" s="12" t="s">
        <v>68</v>
      </c>
      <c r="B11" s="158" t="s">
        <v>152</v>
      </c>
      <c r="C11" s="86">
        <f>'1.2.sz.mell.köt.mérl.'!C11+'1.3.sz.mell.önként_mérl.'!C11</f>
        <v>2509</v>
      </c>
      <c r="D11" s="86">
        <f>'1.2.sz.mell.köt.mérl.'!D11+'1.3.sz.mell.önként_mérl.'!D11</f>
        <v>2509</v>
      </c>
      <c r="E11" s="86">
        <f>'1.2.sz.mell.köt.mérl.'!E11+'1.3.sz.mell.önként_mérl.'!E11</f>
        <v>2644</v>
      </c>
      <c r="F11" s="86">
        <f>'1.2.sz.mell.köt.mérl.'!F11+'1.3.sz.mell.önként_mérl.'!F11</f>
        <v>2644</v>
      </c>
      <c r="G11" s="86">
        <f>'1.2.sz.mell.köt.mérl.'!G11+'1.3.sz.mell.önként_mérl.'!G11</f>
        <v>0</v>
      </c>
      <c r="H11" s="86">
        <f>'1.2.sz.mell.köt.mérl.'!H11+'1.3.sz.mell.önként_mérl.'!H11</f>
        <v>2644</v>
      </c>
    </row>
    <row r="12" spans="1:8" s="156" customFormat="1" ht="12" customHeight="1">
      <c r="A12" s="12" t="s">
        <v>85</v>
      </c>
      <c r="B12" s="158" t="s">
        <v>153</v>
      </c>
      <c r="C12" s="86">
        <f>'1.2.sz.mell.köt.mérl.'!C12+'1.3.sz.mell.önként_mérl.'!C12</f>
        <v>0</v>
      </c>
      <c r="D12" s="86">
        <f>'1.2.sz.mell.köt.mérl.'!D12+'1.3.sz.mell.önként_mérl.'!D12</f>
        <v>0</v>
      </c>
      <c r="E12" s="86">
        <f>'1.2.sz.mell.köt.mérl.'!E12+'1.3.sz.mell.önként_mérl.'!E12</f>
        <v>1370</v>
      </c>
      <c r="F12" s="86">
        <f>'1.2.sz.mell.köt.mérl.'!F12+'1.3.sz.mell.önként_mérl.'!F12</f>
        <v>2883</v>
      </c>
      <c r="G12" s="86">
        <f>'1.2.sz.mell.köt.mérl.'!G12+'1.3.sz.mell.önként_mérl.'!G12</f>
        <v>0</v>
      </c>
      <c r="H12" s="86">
        <f>'1.2.sz.mell.köt.mérl.'!H12+'1.3.sz.mell.önként_mérl.'!H12</f>
        <v>2883</v>
      </c>
    </row>
    <row r="13" spans="1:8" s="156" customFormat="1" ht="12" customHeight="1" thickBot="1">
      <c r="A13" s="14" t="s">
        <v>69</v>
      </c>
      <c r="B13" s="159" t="s">
        <v>154</v>
      </c>
      <c r="C13" s="86">
        <f>'1.2.sz.mell.köt.mérl.'!C13+'1.3.sz.mell.önként_mérl.'!C13</f>
        <v>0</v>
      </c>
      <c r="D13" s="86">
        <f>'1.2.sz.mell.köt.mérl.'!D13+'1.3.sz.mell.önként_mérl.'!D13</f>
        <v>740</v>
      </c>
      <c r="E13" s="86">
        <f>'1.2.sz.mell.köt.mérl.'!E13+'1.3.sz.mell.önként_mérl.'!E13</f>
        <v>740</v>
      </c>
      <c r="F13" s="86">
        <f>'1.2.sz.mell.köt.mérl.'!F13+'1.3.sz.mell.önként_mérl.'!F13</f>
        <v>1903</v>
      </c>
      <c r="G13" s="86">
        <f>'1.2.sz.mell.köt.mérl.'!G13+'1.3.sz.mell.önként_mérl.'!G13</f>
        <v>0</v>
      </c>
      <c r="H13" s="86">
        <f>'1.2.sz.mell.köt.mérl.'!H13+'1.3.sz.mell.önként_mérl.'!H13</f>
        <v>1903</v>
      </c>
    </row>
    <row r="14" spans="1:8" s="156" customFormat="1" ht="12" customHeight="1" thickBot="1">
      <c r="A14" s="18" t="s">
        <v>7</v>
      </c>
      <c r="B14" s="79" t="s">
        <v>155</v>
      </c>
      <c r="C14" s="84">
        <f aca="true" t="shared" si="1" ref="C14:H14">+C15+C16+C17+C18+C19</f>
        <v>18173</v>
      </c>
      <c r="D14" s="84">
        <f t="shared" si="1"/>
        <v>43204</v>
      </c>
      <c r="E14" s="84">
        <f t="shared" si="1"/>
        <v>43204</v>
      </c>
      <c r="F14" s="84">
        <f t="shared" si="1"/>
        <v>49196</v>
      </c>
      <c r="G14" s="84">
        <f t="shared" si="1"/>
        <v>2695</v>
      </c>
      <c r="H14" s="84">
        <f t="shared" si="1"/>
        <v>51891</v>
      </c>
    </row>
    <row r="15" spans="1:8" s="156" customFormat="1" ht="12" customHeight="1">
      <c r="A15" s="13" t="s">
        <v>71</v>
      </c>
      <c r="B15" s="157" t="s">
        <v>156</v>
      </c>
      <c r="C15" s="87">
        <f>'1.2.sz.mell.köt.mérl.'!C15+'1.3.sz.mell.önként_mérl.'!C15</f>
        <v>0</v>
      </c>
      <c r="D15" s="87">
        <f>'1.2.sz.mell.köt.mérl.'!D15+'1.3.sz.mell.önként_mérl.'!D15</f>
        <v>6807</v>
      </c>
      <c r="E15" s="87">
        <f>'1.2.sz.mell.köt.mérl.'!E15+'1.3.sz.mell.önként_mérl.'!E15</f>
        <v>6807</v>
      </c>
      <c r="F15" s="87">
        <f>'1.2.sz.mell.köt.mérl.'!F15+'1.3.sz.mell.önként_mérl.'!F15</f>
        <v>6807</v>
      </c>
      <c r="G15" s="87">
        <f>'1.2.sz.mell.köt.mérl.'!G15+'1.3.sz.mell.önként_mérl.'!G15</f>
        <v>0</v>
      </c>
      <c r="H15" s="87">
        <f>'1.2.sz.mell.köt.mérl.'!H15+'1.3.sz.mell.önként_mérl.'!H15</f>
        <v>6807</v>
      </c>
    </row>
    <row r="16" spans="1:8" s="156" customFormat="1" ht="12" customHeight="1">
      <c r="A16" s="12" t="s">
        <v>72</v>
      </c>
      <c r="B16" s="158" t="s">
        <v>157</v>
      </c>
      <c r="C16" s="86">
        <f>'1.2.sz.mell.köt.mérl.'!C16+'1.3.sz.mell.önként_mérl.'!C16</f>
        <v>0</v>
      </c>
      <c r="D16" s="86">
        <f>'1.2.sz.mell.köt.mérl.'!D16+'1.3.sz.mell.önként_mérl.'!D16</f>
        <v>0</v>
      </c>
      <c r="E16" s="86">
        <f>'1.2.sz.mell.köt.mérl.'!E16+'1.3.sz.mell.önként_mérl.'!E16</f>
        <v>0</v>
      </c>
      <c r="F16" s="86">
        <f>'1.2.sz.mell.köt.mérl.'!F16+'1.3.sz.mell.önként_mérl.'!F16</f>
        <v>0</v>
      </c>
      <c r="G16" s="86">
        <f>'1.2.sz.mell.köt.mérl.'!G16+'1.3.sz.mell.önként_mérl.'!G16</f>
        <v>0</v>
      </c>
      <c r="H16" s="86">
        <f>'1.2.sz.mell.köt.mérl.'!H16+'1.3.sz.mell.önként_mérl.'!H16</f>
        <v>0</v>
      </c>
    </row>
    <row r="17" spans="1:8" s="156" customFormat="1" ht="12" customHeight="1">
      <c r="A17" s="12" t="s">
        <v>73</v>
      </c>
      <c r="B17" s="158" t="s">
        <v>360</v>
      </c>
      <c r="C17" s="86">
        <f>'1.2.sz.mell.köt.mérl.'!C17+'1.3.sz.mell.önként_mérl.'!C17</f>
        <v>1150</v>
      </c>
      <c r="D17" s="86">
        <f>'1.2.sz.mell.köt.mérl.'!D17+'1.3.sz.mell.önként_mérl.'!D17</f>
        <v>1150</v>
      </c>
      <c r="E17" s="86">
        <f>'1.2.sz.mell.köt.mérl.'!E17+'1.3.sz.mell.önként_mérl.'!E17</f>
        <v>1150</v>
      </c>
      <c r="F17" s="86">
        <f>'1.2.sz.mell.köt.mérl.'!F17+'1.3.sz.mell.önként_mérl.'!F17</f>
        <v>1150</v>
      </c>
      <c r="G17" s="86">
        <f>'1.2.sz.mell.köt.mérl.'!G17+'1.3.sz.mell.önként_mérl.'!G17</f>
        <v>0</v>
      </c>
      <c r="H17" s="86">
        <f>'1.2.sz.mell.köt.mérl.'!H17+'1.3.sz.mell.önként_mérl.'!H17</f>
        <v>1150</v>
      </c>
    </row>
    <row r="18" spans="1:8" s="156" customFormat="1" ht="12" customHeight="1">
      <c r="A18" s="12" t="s">
        <v>74</v>
      </c>
      <c r="B18" s="158" t="s">
        <v>361</v>
      </c>
      <c r="C18" s="86">
        <f>'1.2.sz.mell.köt.mérl.'!C18+'1.3.sz.mell.önként_mérl.'!C18</f>
        <v>0</v>
      </c>
      <c r="D18" s="86">
        <f>'1.2.sz.mell.köt.mérl.'!D18+'1.3.sz.mell.önként_mérl.'!D18</f>
        <v>0</v>
      </c>
      <c r="E18" s="86">
        <f>'1.2.sz.mell.köt.mérl.'!E18+'1.3.sz.mell.önként_mérl.'!E18</f>
        <v>0</v>
      </c>
      <c r="F18" s="86">
        <f>'1.2.sz.mell.köt.mérl.'!F18+'1.3.sz.mell.önként_mérl.'!F18</f>
        <v>0</v>
      </c>
      <c r="G18" s="86">
        <f>'1.2.sz.mell.köt.mérl.'!G18+'1.3.sz.mell.önként_mérl.'!G18</f>
        <v>0</v>
      </c>
      <c r="H18" s="86">
        <f>'1.2.sz.mell.köt.mérl.'!H18+'1.3.sz.mell.önként_mérl.'!H18</f>
        <v>0</v>
      </c>
    </row>
    <row r="19" spans="1:8" s="156" customFormat="1" ht="12" customHeight="1">
      <c r="A19" s="12" t="s">
        <v>75</v>
      </c>
      <c r="B19" s="158" t="s">
        <v>158</v>
      </c>
      <c r="C19" s="86">
        <f>'1.2.sz.mell.köt.mérl.'!C19+'1.3.sz.mell.önként_mérl.'!C19</f>
        <v>17023</v>
      </c>
      <c r="D19" s="86">
        <f>'1.2.sz.mell.köt.mérl.'!D19+'1.3.sz.mell.önként_mérl.'!D19</f>
        <v>35247</v>
      </c>
      <c r="E19" s="86">
        <f>'1.2.sz.mell.köt.mérl.'!E19+'1.3.sz.mell.önként_mérl.'!E19</f>
        <v>35247</v>
      </c>
      <c r="F19" s="86">
        <f>'1.2.sz.mell.köt.mérl.'!F19+'1.3.sz.mell.önként_mérl.'!F19</f>
        <v>41239</v>
      </c>
      <c r="G19" s="86">
        <f>'1.2.sz.mell.köt.mérl.'!G19+'1.3.sz.mell.önként_mérl.'!G19</f>
        <v>2695</v>
      </c>
      <c r="H19" s="86">
        <f>'1.2.sz.mell.köt.mérl.'!H19+'1.3.sz.mell.önként_mérl.'!H19</f>
        <v>43934</v>
      </c>
    </row>
    <row r="20" spans="1:8" s="156" customFormat="1" ht="12" customHeight="1" thickBot="1">
      <c r="A20" s="14" t="s">
        <v>81</v>
      </c>
      <c r="B20" s="159" t="s">
        <v>159</v>
      </c>
      <c r="C20" s="88">
        <f>'1.2.sz.mell.köt.mérl.'!C20+'1.3.sz.mell.önként_mérl.'!C20</f>
        <v>0</v>
      </c>
      <c r="D20" s="88">
        <f>'1.2.sz.mell.köt.mérl.'!D20+'1.3.sz.mell.önként_mérl.'!D20</f>
        <v>0</v>
      </c>
      <c r="E20" s="88">
        <f>'1.2.sz.mell.köt.mérl.'!E20+'1.3.sz.mell.önként_mérl.'!E20</f>
        <v>0</v>
      </c>
      <c r="F20" s="88">
        <f>'1.2.sz.mell.köt.mérl.'!F20+'1.3.sz.mell.önként_mérl.'!F20</f>
        <v>0</v>
      </c>
      <c r="G20" s="88">
        <f>'1.2.sz.mell.köt.mérl.'!G20+'1.3.sz.mell.önként_mérl.'!G20</f>
        <v>0</v>
      </c>
      <c r="H20" s="88">
        <f>'1.2.sz.mell.köt.mérl.'!H20+'1.3.sz.mell.önként_mérl.'!H20</f>
        <v>0</v>
      </c>
    </row>
    <row r="21" spans="1:8" s="156" customFormat="1" ht="12" customHeight="1" thickBot="1">
      <c r="A21" s="18" t="s">
        <v>8</v>
      </c>
      <c r="B21" s="19" t="s">
        <v>160</v>
      </c>
      <c r="C21" s="84">
        <f aca="true" t="shared" si="2" ref="C21:H21">+C22+C23+C24+C25+C26</f>
        <v>256032</v>
      </c>
      <c r="D21" s="84">
        <f t="shared" si="2"/>
        <v>419431</v>
      </c>
      <c r="E21" s="84">
        <f t="shared" si="2"/>
        <v>419431</v>
      </c>
      <c r="F21" s="84">
        <f t="shared" si="2"/>
        <v>521512</v>
      </c>
      <c r="G21" s="84">
        <f t="shared" si="2"/>
        <v>-80565</v>
      </c>
      <c r="H21" s="84">
        <f t="shared" si="2"/>
        <v>440947</v>
      </c>
    </row>
    <row r="22" spans="1:8" s="156" customFormat="1" ht="12" customHeight="1">
      <c r="A22" s="13" t="s">
        <v>54</v>
      </c>
      <c r="B22" s="157" t="s">
        <v>161</v>
      </c>
      <c r="C22" s="87">
        <f>'1.2.sz.mell.köt.mérl.'!C22+'1.3.sz.mell.önként_mérl.'!C22</f>
        <v>0</v>
      </c>
      <c r="D22" s="87">
        <f>'1.2.sz.mell.köt.mérl.'!D22+'1.3.sz.mell.önként_mérl.'!D22</f>
        <v>0</v>
      </c>
      <c r="E22" s="87">
        <f>'1.2.sz.mell.köt.mérl.'!E22+'1.3.sz.mell.önként_mérl.'!E22</f>
        <v>0</v>
      </c>
      <c r="F22" s="87">
        <f>'1.2.sz.mell.köt.mérl.'!F22+'1.3.sz.mell.önként_mérl.'!F22</f>
        <v>36235</v>
      </c>
      <c r="G22" s="87">
        <f>'1.2.sz.mell.köt.mérl.'!G22+'1.3.sz.mell.önként_mérl.'!G22</f>
        <v>0</v>
      </c>
      <c r="H22" s="87">
        <f>'1.2.sz.mell.köt.mérl.'!H22+'1.3.sz.mell.önként_mérl.'!H22</f>
        <v>36235</v>
      </c>
    </row>
    <row r="23" spans="1:8" s="156" customFormat="1" ht="12" customHeight="1">
      <c r="A23" s="12" t="s">
        <v>55</v>
      </c>
      <c r="B23" s="158" t="s">
        <v>162</v>
      </c>
      <c r="C23" s="86">
        <f>'1.2.sz.mell.köt.mérl.'!C23+'1.3.sz.mell.önként_mérl.'!C23</f>
        <v>0</v>
      </c>
      <c r="D23" s="86">
        <f>'1.2.sz.mell.köt.mérl.'!D23+'1.3.sz.mell.önként_mérl.'!D23</f>
        <v>0</v>
      </c>
      <c r="E23" s="86">
        <f>'1.2.sz.mell.köt.mérl.'!E23+'1.3.sz.mell.önként_mérl.'!E23</f>
        <v>0</v>
      </c>
      <c r="F23" s="86">
        <f>'1.2.sz.mell.köt.mérl.'!F23+'1.3.sz.mell.önként_mérl.'!F23</f>
        <v>0</v>
      </c>
      <c r="G23" s="86">
        <f>'1.2.sz.mell.köt.mérl.'!G23+'1.3.sz.mell.önként_mérl.'!G23</f>
        <v>0</v>
      </c>
      <c r="H23" s="86">
        <f>'1.2.sz.mell.köt.mérl.'!H23+'1.3.sz.mell.önként_mérl.'!H23</f>
        <v>0</v>
      </c>
    </row>
    <row r="24" spans="1:8" s="156" customFormat="1" ht="12" customHeight="1">
      <c r="A24" s="12" t="s">
        <v>56</v>
      </c>
      <c r="B24" s="158" t="s">
        <v>362</v>
      </c>
      <c r="C24" s="86">
        <f>'1.2.sz.mell.köt.mérl.'!C24+'1.3.sz.mell.önként_mérl.'!C24</f>
        <v>0</v>
      </c>
      <c r="D24" s="86">
        <f>'1.2.sz.mell.köt.mérl.'!D24+'1.3.sz.mell.önként_mérl.'!D24</f>
        <v>0</v>
      </c>
      <c r="E24" s="86">
        <f>'1.2.sz.mell.köt.mérl.'!E24+'1.3.sz.mell.önként_mérl.'!E24</f>
        <v>0</v>
      </c>
      <c r="F24" s="86">
        <f>'1.2.sz.mell.köt.mérl.'!F24+'1.3.sz.mell.önként_mérl.'!F24</f>
        <v>0</v>
      </c>
      <c r="G24" s="86">
        <f>'1.2.sz.mell.köt.mérl.'!G24+'1.3.sz.mell.önként_mérl.'!G24</f>
        <v>0</v>
      </c>
      <c r="H24" s="86">
        <f>'1.2.sz.mell.köt.mérl.'!H24+'1.3.sz.mell.önként_mérl.'!H24</f>
        <v>0</v>
      </c>
    </row>
    <row r="25" spans="1:8" s="156" customFormat="1" ht="12" customHeight="1">
      <c r="A25" s="12" t="s">
        <v>57</v>
      </c>
      <c r="B25" s="158" t="s">
        <v>363</v>
      </c>
      <c r="C25" s="86">
        <f>'1.2.sz.mell.köt.mérl.'!C25+'1.3.sz.mell.önként_mérl.'!C25</f>
        <v>0</v>
      </c>
      <c r="D25" s="86">
        <f>'1.2.sz.mell.köt.mérl.'!D25+'1.3.sz.mell.önként_mérl.'!D25</f>
        <v>0</v>
      </c>
      <c r="E25" s="86">
        <f>'1.2.sz.mell.köt.mérl.'!E25+'1.3.sz.mell.önként_mérl.'!E25</f>
        <v>0</v>
      </c>
      <c r="F25" s="86">
        <f>'1.2.sz.mell.köt.mérl.'!F25+'1.3.sz.mell.önként_mérl.'!F25</f>
        <v>0</v>
      </c>
      <c r="G25" s="86">
        <f>'1.2.sz.mell.köt.mérl.'!G25+'1.3.sz.mell.önként_mérl.'!G25</f>
        <v>0</v>
      </c>
      <c r="H25" s="86">
        <f>'1.2.sz.mell.köt.mérl.'!H25+'1.3.sz.mell.önként_mérl.'!H25</f>
        <v>0</v>
      </c>
    </row>
    <row r="26" spans="1:8" s="156" customFormat="1" ht="12" customHeight="1">
      <c r="A26" s="12" t="s">
        <v>95</v>
      </c>
      <c r="B26" s="158" t="s">
        <v>163</v>
      </c>
      <c r="C26" s="86">
        <f>'1.2.sz.mell.köt.mérl.'!C26+'1.3.sz.mell.önként_mérl.'!C26</f>
        <v>256032</v>
      </c>
      <c r="D26" s="86">
        <f>'1.2.sz.mell.köt.mérl.'!D26+'1.3.sz.mell.önként_mérl.'!D26</f>
        <v>419431</v>
      </c>
      <c r="E26" s="86">
        <f>'1.2.sz.mell.köt.mérl.'!E26+'1.3.sz.mell.önként_mérl.'!E26</f>
        <v>419431</v>
      </c>
      <c r="F26" s="86">
        <f>'1.2.sz.mell.köt.mérl.'!F26+'1.3.sz.mell.önként_mérl.'!F26</f>
        <v>485277</v>
      </c>
      <c r="G26" s="86">
        <f>'1.2.sz.mell.köt.mérl.'!G26+'1.3.sz.mell.önként_mérl.'!G26</f>
        <v>-80565</v>
      </c>
      <c r="H26" s="86">
        <f>'1.2.sz.mell.köt.mérl.'!H26+'1.3.sz.mell.önként_mérl.'!H26</f>
        <v>404712</v>
      </c>
    </row>
    <row r="27" spans="1:8" s="156" customFormat="1" ht="12" customHeight="1" thickBot="1">
      <c r="A27" s="14" t="s">
        <v>96</v>
      </c>
      <c r="B27" s="159" t="s">
        <v>164</v>
      </c>
      <c r="C27" s="88">
        <f>'1.2.sz.mell.köt.mérl.'!C27+'1.3.sz.mell.önként_mérl.'!C27</f>
        <v>172281</v>
      </c>
      <c r="D27" s="88">
        <f>'1.2.sz.mell.köt.mérl.'!D27+'1.3.sz.mell.önként_mérl.'!D27</f>
        <v>335680</v>
      </c>
      <c r="E27" s="88">
        <f>'1.2.sz.mell.köt.mérl.'!E27+'1.3.sz.mell.önként_mérl.'!E27</f>
        <v>335680</v>
      </c>
      <c r="F27" s="88">
        <f>'1.2.sz.mell.köt.mérl.'!F27+'1.3.sz.mell.önként_mérl.'!F27</f>
        <v>437761</v>
      </c>
      <c r="G27" s="88">
        <f>'1.2.sz.mell.köt.mérl.'!G27+'1.3.sz.mell.önként_mérl.'!G27</f>
        <v>-33183</v>
      </c>
      <c r="H27" s="88">
        <f>'1.2.sz.mell.köt.mérl.'!H27+'1.3.sz.mell.önként_mérl.'!H27</f>
        <v>404578</v>
      </c>
    </row>
    <row r="28" spans="1:8" s="156" customFormat="1" ht="12" customHeight="1" thickBot="1">
      <c r="A28" s="18" t="s">
        <v>97</v>
      </c>
      <c r="B28" s="19" t="s">
        <v>165</v>
      </c>
      <c r="C28" s="90">
        <f aca="true" t="shared" si="3" ref="C28:H28">+C29+C32+C33+C34</f>
        <v>138811</v>
      </c>
      <c r="D28" s="90">
        <f t="shared" si="3"/>
        <v>138811</v>
      </c>
      <c r="E28" s="90">
        <f t="shared" si="3"/>
        <v>138811</v>
      </c>
      <c r="F28" s="90">
        <f t="shared" si="3"/>
        <v>138811</v>
      </c>
      <c r="G28" s="90">
        <f t="shared" si="3"/>
        <v>12300</v>
      </c>
      <c r="H28" s="90">
        <f t="shared" si="3"/>
        <v>151111</v>
      </c>
    </row>
    <row r="29" spans="1:8" s="156" customFormat="1" ht="12" customHeight="1">
      <c r="A29" s="13" t="s">
        <v>166</v>
      </c>
      <c r="B29" s="157" t="s">
        <v>172</v>
      </c>
      <c r="C29" s="210">
        <f aca="true" t="shared" si="4" ref="C29:H29">+C30+C31</f>
        <v>133344</v>
      </c>
      <c r="D29" s="210">
        <f t="shared" si="4"/>
        <v>133344</v>
      </c>
      <c r="E29" s="210">
        <f t="shared" si="4"/>
        <v>133344</v>
      </c>
      <c r="F29" s="210">
        <f t="shared" si="4"/>
        <v>133344</v>
      </c>
      <c r="G29" s="210">
        <f t="shared" si="4"/>
        <v>10300</v>
      </c>
      <c r="H29" s="210">
        <f t="shared" si="4"/>
        <v>143644</v>
      </c>
    </row>
    <row r="30" spans="1:8" s="156" customFormat="1" ht="12" customHeight="1">
      <c r="A30" s="12" t="s">
        <v>167</v>
      </c>
      <c r="B30" s="158" t="s">
        <v>173</v>
      </c>
      <c r="C30" s="86">
        <f>'1.2.sz.mell.köt.mérl.'!C30+'1.3.sz.mell.önként_mérl.'!C30</f>
        <v>27744</v>
      </c>
      <c r="D30" s="86">
        <f>'1.2.sz.mell.köt.mérl.'!D30+'1.3.sz.mell.önként_mérl.'!D30</f>
        <v>27744</v>
      </c>
      <c r="E30" s="86">
        <f>'1.2.sz.mell.köt.mérl.'!E30+'1.3.sz.mell.önként_mérl.'!E30</f>
        <v>27744</v>
      </c>
      <c r="F30" s="86">
        <f>'1.2.sz.mell.köt.mérl.'!F30+'1.3.sz.mell.önként_mérl.'!F30</f>
        <v>27744</v>
      </c>
      <c r="G30" s="86">
        <f>'1.2.sz.mell.köt.mérl.'!G30+'1.3.sz.mell.önként_mérl.'!G30</f>
        <v>2600</v>
      </c>
      <c r="H30" s="86">
        <f>'1.2.sz.mell.köt.mérl.'!H30+'1.3.sz.mell.önként_mérl.'!H30</f>
        <v>30344</v>
      </c>
    </row>
    <row r="31" spans="1:8" s="156" customFormat="1" ht="12" customHeight="1">
      <c r="A31" s="12" t="s">
        <v>168</v>
      </c>
      <c r="B31" s="158" t="s">
        <v>174</v>
      </c>
      <c r="C31" s="86">
        <f>'1.2.sz.mell.köt.mérl.'!C31+'1.3.sz.mell.önként_mérl.'!C31</f>
        <v>105600</v>
      </c>
      <c r="D31" s="86">
        <f>'1.2.sz.mell.köt.mérl.'!D31+'1.3.sz.mell.önként_mérl.'!D31</f>
        <v>105600</v>
      </c>
      <c r="E31" s="86">
        <f>'1.2.sz.mell.köt.mérl.'!E31+'1.3.sz.mell.önként_mérl.'!E31</f>
        <v>105600</v>
      </c>
      <c r="F31" s="86">
        <f>'1.2.sz.mell.köt.mérl.'!F31+'1.3.sz.mell.önként_mérl.'!F31</f>
        <v>105600</v>
      </c>
      <c r="G31" s="86">
        <f>'1.2.sz.mell.köt.mérl.'!G31+'1.3.sz.mell.önként_mérl.'!G31</f>
        <v>7700</v>
      </c>
      <c r="H31" s="86">
        <f>'1.2.sz.mell.köt.mérl.'!H31+'1.3.sz.mell.önként_mérl.'!H31</f>
        <v>113300</v>
      </c>
    </row>
    <row r="32" spans="1:8" s="156" customFormat="1" ht="12" customHeight="1">
      <c r="A32" s="12" t="s">
        <v>169</v>
      </c>
      <c r="B32" s="158" t="s">
        <v>175</v>
      </c>
      <c r="C32" s="86">
        <f>'1.2.sz.mell.köt.mérl.'!C32+'1.3.sz.mell.önként_mérl.'!C32</f>
        <v>5467</v>
      </c>
      <c r="D32" s="86">
        <f>'1.2.sz.mell.köt.mérl.'!D32+'1.3.sz.mell.önként_mérl.'!D32</f>
        <v>5467</v>
      </c>
      <c r="E32" s="86">
        <f>'1.2.sz.mell.köt.mérl.'!E32+'1.3.sz.mell.önként_mérl.'!E32</f>
        <v>5467</v>
      </c>
      <c r="F32" s="86">
        <f>'1.2.sz.mell.köt.mérl.'!F32+'1.3.sz.mell.önként_mérl.'!F32</f>
        <v>5467</v>
      </c>
      <c r="G32" s="86">
        <f>'1.2.sz.mell.köt.mérl.'!G32+'1.3.sz.mell.önként_mérl.'!G32</f>
        <v>1400</v>
      </c>
      <c r="H32" s="86">
        <f>'1.2.sz.mell.köt.mérl.'!H32+'1.3.sz.mell.önként_mérl.'!H32</f>
        <v>6867</v>
      </c>
    </row>
    <row r="33" spans="1:8" s="156" customFormat="1" ht="12" customHeight="1">
      <c r="A33" s="12" t="s">
        <v>170</v>
      </c>
      <c r="B33" s="158" t="s">
        <v>176</v>
      </c>
      <c r="C33" s="86">
        <f>'1.2.sz.mell.köt.mérl.'!C33+'1.3.sz.mell.önként_mérl.'!C33</f>
        <v>0</v>
      </c>
      <c r="D33" s="86">
        <f>'1.2.sz.mell.köt.mérl.'!D33+'1.3.sz.mell.önként_mérl.'!D33</f>
        <v>0</v>
      </c>
      <c r="E33" s="86">
        <f>'1.2.sz.mell.köt.mérl.'!E33+'1.3.sz.mell.önként_mérl.'!E33</f>
        <v>0</v>
      </c>
      <c r="F33" s="86">
        <f>'1.2.sz.mell.köt.mérl.'!F33+'1.3.sz.mell.önként_mérl.'!F33</f>
        <v>0</v>
      </c>
      <c r="G33" s="86">
        <f>'1.2.sz.mell.köt.mérl.'!G33+'1.3.sz.mell.önként_mérl.'!G33</f>
        <v>0</v>
      </c>
      <c r="H33" s="86">
        <f>'1.2.sz.mell.köt.mérl.'!H33+'1.3.sz.mell.önként_mérl.'!H33</f>
        <v>0</v>
      </c>
    </row>
    <row r="34" spans="1:8" s="156" customFormat="1" ht="12" customHeight="1" thickBot="1">
      <c r="A34" s="14" t="s">
        <v>171</v>
      </c>
      <c r="B34" s="159" t="s">
        <v>177</v>
      </c>
      <c r="C34" s="88">
        <f>'1.2.sz.mell.köt.mérl.'!C34+'1.3.sz.mell.önként_mérl.'!C34</f>
        <v>0</v>
      </c>
      <c r="D34" s="88">
        <f>'1.2.sz.mell.köt.mérl.'!D34+'1.3.sz.mell.önként_mérl.'!D34</f>
        <v>0</v>
      </c>
      <c r="E34" s="88">
        <f>'1.2.sz.mell.köt.mérl.'!E34+'1.3.sz.mell.önként_mérl.'!E34</f>
        <v>0</v>
      </c>
      <c r="F34" s="88">
        <f>'1.2.sz.mell.köt.mérl.'!F34+'1.3.sz.mell.önként_mérl.'!F34</f>
        <v>0</v>
      </c>
      <c r="G34" s="88">
        <f>'1.2.sz.mell.köt.mérl.'!G34+'1.3.sz.mell.önként_mérl.'!G34</f>
        <v>600</v>
      </c>
      <c r="H34" s="88">
        <f>'1.2.sz.mell.köt.mérl.'!H34+'1.3.sz.mell.önként_mérl.'!H34</f>
        <v>600</v>
      </c>
    </row>
    <row r="35" spans="1:8" s="156" customFormat="1" ht="12" customHeight="1" thickBot="1">
      <c r="A35" s="18" t="s">
        <v>10</v>
      </c>
      <c r="B35" s="19" t="s">
        <v>178</v>
      </c>
      <c r="C35" s="84">
        <f aca="true" t="shared" si="5" ref="C35:H35">SUM(C36:C45)</f>
        <v>156148</v>
      </c>
      <c r="D35" s="84">
        <f t="shared" si="5"/>
        <v>200266</v>
      </c>
      <c r="E35" s="84">
        <f t="shared" si="5"/>
        <v>200266</v>
      </c>
      <c r="F35" s="84">
        <f t="shared" si="5"/>
        <v>98854</v>
      </c>
      <c r="G35" s="84">
        <f t="shared" si="5"/>
        <v>30125</v>
      </c>
      <c r="H35" s="84">
        <f t="shared" si="5"/>
        <v>128979</v>
      </c>
    </row>
    <row r="36" spans="1:8" s="156" customFormat="1" ht="12" customHeight="1">
      <c r="A36" s="13" t="s">
        <v>58</v>
      </c>
      <c r="B36" s="157" t="s">
        <v>181</v>
      </c>
      <c r="C36" s="87">
        <f>'1.2.sz.mell.köt.mérl.'!C36+'1.3.sz.mell.önként_mérl.'!C36</f>
        <v>450</v>
      </c>
      <c r="D36" s="87">
        <f>'1.2.sz.mell.köt.mérl.'!D36+'1.3.sz.mell.önként_mérl.'!D36</f>
        <v>450</v>
      </c>
      <c r="E36" s="87">
        <f>'1.2.sz.mell.köt.mérl.'!E36+'1.3.sz.mell.önként_mérl.'!E36</f>
        <v>450</v>
      </c>
      <c r="F36" s="87">
        <f>'1.2.sz.mell.köt.mérl.'!F36+'1.3.sz.mell.önként_mérl.'!F36</f>
        <v>450</v>
      </c>
      <c r="G36" s="87">
        <f>'1.2.sz.mell.köt.mérl.'!G36+'1.3.sz.mell.önként_mérl.'!G36</f>
        <v>0</v>
      </c>
      <c r="H36" s="87">
        <f>'1.2.sz.mell.köt.mérl.'!H36+'1.3.sz.mell.önként_mérl.'!H36</f>
        <v>450</v>
      </c>
    </row>
    <row r="37" spans="1:8" s="156" customFormat="1" ht="12" customHeight="1">
      <c r="A37" s="12" t="s">
        <v>59</v>
      </c>
      <c r="B37" s="158" t="s">
        <v>182</v>
      </c>
      <c r="C37" s="86">
        <f>'1.2.sz.mell.köt.mérl.'!C37+'1.3.sz.mell.önként_mérl.'!C37</f>
        <v>57805</v>
      </c>
      <c r="D37" s="86">
        <f>'1.2.sz.mell.köt.mérl.'!D37+'1.3.sz.mell.önként_mérl.'!D37</f>
        <v>57805</v>
      </c>
      <c r="E37" s="86">
        <f>'1.2.sz.mell.köt.mérl.'!E37+'1.3.sz.mell.önként_mérl.'!E37</f>
        <v>57805</v>
      </c>
      <c r="F37" s="86">
        <f>'1.2.sz.mell.köt.mérl.'!F37+'1.3.sz.mell.önként_mérl.'!F37</f>
        <v>64805</v>
      </c>
      <c r="G37" s="86">
        <f>'1.2.sz.mell.köt.mérl.'!G37+'1.3.sz.mell.önként_mérl.'!G37</f>
        <v>10600</v>
      </c>
      <c r="H37" s="86">
        <f>'1.2.sz.mell.köt.mérl.'!H37+'1.3.sz.mell.önként_mérl.'!H37</f>
        <v>75405</v>
      </c>
    </row>
    <row r="38" spans="1:8" s="156" customFormat="1" ht="12" customHeight="1">
      <c r="A38" s="12" t="s">
        <v>60</v>
      </c>
      <c r="B38" s="158" t="s">
        <v>183</v>
      </c>
      <c r="C38" s="86">
        <f>'1.2.sz.mell.köt.mérl.'!C38+'1.3.sz.mell.önként_mérl.'!C38</f>
        <v>750</v>
      </c>
      <c r="D38" s="86">
        <f>'1.2.sz.mell.köt.mérl.'!D38+'1.3.sz.mell.önként_mérl.'!D38</f>
        <v>750</v>
      </c>
      <c r="E38" s="86">
        <f>'1.2.sz.mell.köt.mérl.'!E38+'1.3.sz.mell.önként_mérl.'!E38</f>
        <v>750</v>
      </c>
      <c r="F38" s="86">
        <f>'1.2.sz.mell.köt.mérl.'!F38+'1.3.sz.mell.önként_mérl.'!F38</f>
        <v>750</v>
      </c>
      <c r="G38" s="86">
        <f>'1.2.sz.mell.köt.mérl.'!G38+'1.3.sz.mell.önként_mérl.'!G38</f>
        <v>958</v>
      </c>
      <c r="H38" s="86">
        <f>'1.2.sz.mell.köt.mérl.'!H38+'1.3.sz.mell.önként_mérl.'!H38</f>
        <v>1708</v>
      </c>
    </row>
    <row r="39" spans="1:8" s="156" customFormat="1" ht="12" customHeight="1">
      <c r="A39" s="12" t="s">
        <v>99</v>
      </c>
      <c r="B39" s="158" t="s">
        <v>184</v>
      </c>
      <c r="C39" s="86">
        <f>'1.2.sz.mell.köt.mérl.'!C39+'1.3.sz.mell.önként_mérl.'!C39</f>
        <v>400</v>
      </c>
      <c r="D39" s="86">
        <f>'1.2.sz.mell.köt.mérl.'!D39+'1.3.sz.mell.önként_mérl.'!D39</f>
        <v>400</v>
      </c>
      <c r="E39" s="86">
        <f>'1.2.sz.mell.köt.mérl.'!E39+'1.3.sz.mell.önként_mérl.'!E39</f>
        <v>400</v>
      </c>
      <c r="F39" s="86">
        <f>'1.2.sz.mell.köt.mérl.'!F39+'1.3.sz.mell.önként_mérl.'!F39</f>
        <v>400</v>
      </c>
      <c r="G39" s="86">
        <f>'1.2.sz.mell.köt.mérl.'!G39+'1.3.sz.mell.önként_mérl.'!G39</f>
        <v>0</v>
      </c>
      <c r="H39" s="86">
        <f>'1.2.sz.mell.köt.mérl.'!H39+'1.3.sz.mell.önként_mérl.'!H39</f>
        <v>400</v>
      </c>
    </row>
    <row r="40" spans="1:8" s="156" customFormat="1" ht="12" customHeight="1">
      <c r="A40" s="12" t="s">
        <v>100</v>
      </c>
      <c r="B40" s="158" t="s">
        <v>185</v>
      </c>
      <c r="C40" s="86">
        <f>'1.2.sz.mell.köt.mérl.'!C40+'1.3.sz.mell.önként_mérl.'!C40</f>
        <v>9116</v>
      </c>
      <c r="D40" s="86">
        <f>'1.2.sz.mell.köt.mérl.'!D40+'1.3.sz.mell.önként_mérl.'!D40</f>
        <v>9116</v>
      </c>
      <c r="E40" s="86">
        <f>'1.2.sz.mell.köt.mérl.'!E40+'1.3.sz.mell.önként_mérl.'!E40</f>
        <v>9116</v>
      </c>
      <c r="F40" s="86">
        <f>'1.2.sz.mell.köt.mérl.'!F40+'1.3.sz.mell.önként_mérl.'!F40</f>
        <v>9116</v>
      </c>
      <c r="G40" s="86">
        <f>'1.2.sz.mell.köt.mérl.'!G40+'1.3.sz.mell.önként_mérl.'!G40</f>
        <v>0</v>
      </c>
      <c r="H40" s="86">
        <f>'1.2.sz.mell.köt.mérl.'!H40+'1.3.sz.mell.önként_mérl.'!H40</f>
        <v>9116</v>
      </c>
    </row>
    <row r="41" spans="1:8" s="156" customFormat="1" ht="12" customHeight="1">
      <c r="A41" s="12" t="s">
        <v>101</v>
      </c>
      <c r="B41" s="158" t="s">
        <v>186</v>
      </c>
      <c r="C41" s="86">
        <f>'1.2.sz.mell.köt.mérl.'!C41+'1.3.sz.mell.önként_mérl.'!C41</f>
        <v>15498</v>
      </c>
      <c r="D41" s="86">
        <f>'1.2.sz.mell.köt.mérl.'!D41+'1.3.sz.mell.önként_mérl.'!D41</f>
        <v>15498</v>
      </c>
      <c r="E41" s="86">
        <f>'1.2.sz.mell.köt.mérl.'!E41+'1.3.sz.mell.önként_mérl.'!E41</f>
        <v>15498</v>
      </c>
      <c r="F41" s="86">
        <f>'1.2.sz.mell.köt.mérl.'!F41+'1.3.sz.mell.önként_mérl.'!F41</f>
        <v>15498</v>
      </c>
      <c r="G41" s="86">
        <f>'1.2.sz.mell.köt.mérl.'!G41+'1.3.sz.mell.önként_mérl.'!G41</f>
        <v>3600</v>
      </c>
      <c r="H41" s="86">
        <f>'1.2.sz.mell.köt.mérl.'!H41+'1.3.sz.mell.önként_mérl.'!H41</f>
        <v>19098</v>
      </c>
    </row>
    <row r="42" spans="1:8" s="156" customFormat="1" ht="12" customHeight="1">
      <c r="A42" s="12" t="s">
        <v>102</v>
      </c>
      <c r="B42" s="158" t="s">
        <v>187</v>
      </c>
      <c r="C42" s="86">
        <f>'1.2.sz.mell.köt.mérl.'!C42+'1.3.sz.mell.önként_mérl.'!C42</f>
        <v>72129</v>
      </c>
      <c r="D42" s="86">
        <f>'1.2.sz.mell.köt.mérl.'!D42+'1.3.sz.mell.önként_mérl.'!D42</f>
        <v>116247</v>
      </c>
      <c r="E42" s="86">
        <f>'1.2.sz.mell.köt.mérl.'!E42+'1.3.sz.mell.önként_mérl.'!E42</f>
        <v>116247</v>
      </c>
      <c r="F42" s="86">
        <f>'1.2.sz.mell.köt.mérl.'!F42+'1.3.sz.mell.önként_mérl.'!F42</f>
        <v>7835</v>
      </c>
      <c r="G42" s="86">
        <f>'1.2.sz.mell.köt.mérl.'!G42+'1.3.sz.mell.önként_mérl.'!G42</f>
        <v>14000</v>
      </c>
      <c r="H42" s="86">
        <f>'1.2.sz.mell.köt.mérl.'!H42+'1.3.sz.mell.önként_mérl.'!H42</f>
        <v>21835</v>
      </c>
    </row>
    <row r="43" spans="1:8" s="156" customFormat="1" ht="12" customHeight="1">
      <c r="A43" s="12" t="s">
        <v>103</v>
      </c>
      <c r="B43" s="158" t="s">
        <v>188</v>
      </c>
      <c r="C43" s="86">
        <f>'1.2.sz.mell.köt.mérl.'!C43+'1.3.sz.mell.önként_mérl.'!C43</f>
        <v>0</v>
      </c>
      <c r="D43" s="86">
        <f>'1.2.sz.mell.köt.mérl.'!D43+'1.3.sz.mell.önként_mérl.'!D43</f>
        <v>0</v>
      </c>
      <c r="E43" s="86">
        <f>'1.2.sz.mell.köt.mérl.'!E43+'1.3.sz.mell.önként_mérl.'!E43</f>
        <v>0</v>
      </c>
      <c r="F43" s="86">
        <f>'1.2.sz.mell.köt.mérl.'!F43+'1.3.sz.mell.önként_mérl.'!F43</f>
        <v>0</v>
      </c>
      <c r="G43" s="86">
        <f>'1.2.sz.mell.köt.mérl.'!G43+'1.3.sz.mell.önként_mérl.'!G43</f>
        <v>0</v>
      </c>
      <c r="H43" s="86">
        <f>'1.2.sz.mell.köt.mérl.'!H43+'1.3.sz.mell.önként_mérl.'!H43</f>
        <v>0</v>
      </c>
    </row>
    <row r="44" spans="1:8" s="156" customFormat="1" ht="12" customHeight="1">
      <c r="A44" s="12" t="s">
        <v>179</v>
      </c>
      <c r="B44" s="158" t="s">
        <v>189</v>
      </c>
      <c r="C44" s="89">
        <f>'1.2.sz.mell.köt.mérl.'!C44+'1.3.sz.mell.önként_mérl.'!C44</f>
        <v>0</v>
      </c>
      <c r="D44" s="89">
        <f>'1.2.sz.mell.köt.mérl.'!D44+'1.3.sz.mell.önként_mérl.'!D44</f>
        <v>0</v>
      </c>
      <c r="E44" s="89">
        <f>'1.2.sz.mell.köt.mérl.'!E44+'1.3.sz.mell.önként_mérl.'!E44</f>
        <v>0</v>
      </c>
      <c r="F44" s="89">
        <f>'1.2.sz.mell.köt.mérl.'!F44+'1.3.sz.mell.önként_mérl.'!F44</f>
        <v>0</v>
      </c>
      <c r="G44" s="89">
        <f>'1.2.sz.mell.köt.mérl.'!G44+'1.3.sz.mell.önként_mérl.'!G44</f>
        <v>0</v>
      </c>
      <c r="H44" s="89">
        <f>'1.2.sz.mell.köt.mérl.'!H44+'1.3.sz.mell.önként_mérl.'!H44</f>
        <v>0</v>
      </c>
    </row>
    <row r="45" spans="1:8" s="156" customFormat="1" ht="12" customHeight="1" thickBot="1">
      <c r="A45" s="14" t="s">
        <v>180</v>
      </c>
      <c r="B45" s="159" t="s">
        <v>190</v>
      </c>
      <c r="C45" s="146">
        <f>'1.2.sz.mell.köt.mérl.'!C45+'1.3.sz.mell.önként_mérl.'!C45</f>
        <v>0</v>
      </c>
      <c r="D45" s="146">
        <f>'1.2.sz.mell.köt.mérl.'!D45+'1.3.sz.mell.önként_mérl.'!D45</f>
        <v>0</v>
      </c>
      <c r="E45" s="146">
        <f>'1.2.sz.mell.köt.mérl.'!E45+'1.3.sz.mell.önként_mérl.'!E45</f>
        <v>0</v>
      </c>
      <c r="F45" s="146">
        <f>'1.2.sz.mell.köt.mérl.'!F45+'1.3.sz.mell.önként_mérl.'!F45</f>
        <v>0</v>
      </c>
      <c r="G45" s="146">
        <f>'1.2.sz.mell.köt.mérl.'!G45+'1.3.sz.mell.önként_mérl.'!G45</f>
        <v>967</v>
      </c>
      <c r="H45" s="146">
        <f>'1.2.sz.mell.köt.mérl.'!H45+'1.3.sz.mell.önként_mérl.'!H45</f>
        <v>967</v>
      </c>
    </row>
    <row r="46" spans="1:8" s="156" customFormat="1" ht="12" customHeight="1" thickBot="1">
      <c r="A46" s="18" t="s">
        <v>11</v>
      </c>
      <c r="B46" s="19" t="s">
        <v>191</v>
      </c>
      <c r="C46" s="84">
        <f aca="true" t="shared" si="6" ref="C46:H46">SUM(C47:C51)</f>
        <v>0</v>
      </c>
      <c r="D46" s="84">
        <f t="shared" si="6"/>
        <v>0</v>
      </c>
      <c r="E46" s="84">
        <f t="shared" si="6"/>
        <v>0</v>
      </c>
      <c r="F46" s="84">
        <f t="shared" si="6"/>
        <v>0</v>
      </c>
      <c r="G46" s="84">
        <f t="shared" si="6"/>
        <v>0</v>
      </c>
      <c r="H46" s="84">
        <f t="shared" si="6"/>
        <v>0</v>
      </c>
    </row>
    <row r="47" spans="1:8" s="156" customFormat="1" ht="12" customHeight="1">
      <c r="A47" s="13" t="s">
        <v>61</v>
      </c>
      <c r="B47" s="157" t="s">
        <v>195</v>
      </c>
      <c r="C47" s="197">
        <f>'1.2.sz.mell.köt.mérl.'!C47+'1.3.sz.mell.önként_mérl.'!C47</f>
        <v>0</v>
      </c>
      <c r="D47" s="197">
        <f>'1.2.sz.mell.köt.mérl.'!D47+'1.3.sz.mell.önként_mérl.'!D47</f>
        <v>0</v>
      </c>
      <c r="E47" s="197">
        <f>'1.2.sz.mell.köt.mérl.'!E47+'1.3.sz.mell.önként_mérl.'!E47</f>
        <v>0</v>
      </c>
      <c r="F47" s="197">
        <f>'1.2.sz.mell.köt.mérl.'!F47+'1.3.sz.mell.önként_mérl.'!F47</f>
        <v>0</v>
      </c>
      <c r="G47" s="197">
        <f>'1.2.sz.mell.köt.mérl.'!G47+'1.3.sz.mell.önként_mérl.'!G47</f>
        <v>0</v>
      </c>
      <c r="H47" s="197">
        <f>'1.2.sz.mell.köt.mérl.'!H47+'1.3.sz.mell.önként_mérl.'!H47</f>
        <v>0</v>
      </c>
    </row>
    <row r="48" spans="1:8" s="156" customFormat="1" ht="12" customHeight="1">
      <c r="A48" s="12" t="s">
        <v>62</v>
      </c>
      <c r="B48" s="158" t="s">
        <v>196</v>
      </c>
      <c r="C48" s="89">
        <f>'1.2.sz.mell.köt.mérl.'!C48+'1.3.sz.mell.önként_mérl.'!C48</f>
        <v>0</v>
      </c>
      <c r="D48" s="89">
        <f>'1.2.sz.mell.köt.mérl.'!D48+'1.3.sz.mell.önként_mérl.'!D48</f>
        <v>0</v>
      </c>
      <c r="E48" s="89">
        <f>'1.2.sz.mell.köt.mérl.'!E48+'1.3.sz.mell.önként_mérl.'!E48</f>
        <v>0</v>
      </c>
      <c r="F48" s="89">
        <f>'1.2.sz.mell.köt.mérl.'!F48+'1.3.sz.mell.önként_mérl.'!F48</f>
        <v>0</v>
      </c>
      <c r="G48" s="89">
        <f>'1.2.sz.mell.köt.mérl.'!G48+'1.3.sz.mell.önként_mérl.'!G48</f>
        <v>0</v>
      </c>
      <c r="H48" s="89">
        <f>'1.2.sz.mell.köt.mérl.'!H48+'1.3.sz.mell.önként_mérl.'!H48</f>
        <v>0</v>
      </c>
    </row>
    <row r="49" spans="1:8" s="156" customFormat="1" ht="12" customHeight="1">
      <c r="A49" s="12" t="s">
        <v>192</v>
      </c>
      <c r="B49" s="158" t="s">
        <v>197</v>
      </c>
      <c r="C49" s="89">
        <f>'1.2.sz.mell.köt.mérl.'!C49+'1.3.sz.mell.önként_mérl.'!C49</f>
        <v>0</v>
      </c>
      <c r="D49" s="89">
        <f>'1.2.sz.mell.köt.mérl.'!D49+'1.3.sz.mell.önként_mérl.'!D49</f>
        <v>0</v>
      </c>
      <c r="E49" s="89">
        <f>'1.2.sz.mell.köt.mérl.'!E49+'1.3.sz.mell.önként_mérl.'!E49</f>
        <v>0</v>
      </c>
      <c r="F49" s="89">
        <f>'1.2.sz.mell.köt.mérl.'!F49+'1.3.sz.mell.önként_mérl.'!F49</f>
        <v>0</v>
      </c>
      <c r="G49" s="89">
        <f>'1.2.sz.mell.köt.mérl.'!G49+'1.3.sz.mell.önként_mérl.'!G49</f>
        <v>0</v>
      </c>
      <c r="H49" s="89">
        <f>'1.2.sz.mell.köt.mérl.'!H49+'1.3.sz.mell.önként_mérl.'!H49</f>
        <v>0</v>
      </c>
    </row>
    <row r="50" spans="1:8" s="156" customFormat="1" ht="12" customHeight="1">
      <c r="A50" s="12" t="s">
        <v>193</v>
      </c>
      <c r="B50" s="158" t="s">
        <v>198</v>
      </c>
      <c r="C50" s="89">
        <f>'1.2.sz.mell.köt.mérl.'!C50+'1.3.sz.mell.önként_mérl.'!C50</f>
        <v>0</v>
      </c>
      <c r="D50" s="89">
        <f>'1.2.sz.mell.köt.mérl.'!D50+'1.3.sz.mell.önként_mérl.'!D50</f>
        <v>0</v>
      </c>
      <c r="E50" s="89">
        <f>'1.2.sz.mell.köt.mérl.'!E50+'1.3.sz.mell.önként_mérl.'!E50</f>
        <v>0</v>
      </c>
      <c r="F50" s="89">
        <f>'1.2.sz.mell.köt.mérl.'!F50+'1.3.sz.mell.önként_mérl.'!F50</f>
        <v>0</v>
      </c>
      <c r="G50" s="89">
        <f>'1.2.sz.mell.köt.mérl.'!G50+'1.3.sz.mell.önként_mérl.'!G50</f>
        <v>0</v>
      </c>
      <c r="H50" s="89">
        <f>'1.2.sz.mell.köt.mérl.'!H50+'1.3.sz.mell.önként_mérl.'!H50</f>
        <v>0</v>
      </c>
    </row>
    <row r="51" spans="1:8" s="156" customFormat="1" ht="12" customHeight="1" thickBot="1">
      <c r="A51" s="14" t="s">
        <v>194</v>
      </c>
      <c r="B51" s="159" t="s">
        <v>199</v>
      </c>
      <c r="C51" s="146">
        <f>'1.2.sz.mell.köt.mérl.'!C51+'1.3.sz.mell.önként_mérl.'!C51</f>
        <v>0</v>
      </c>
      <c r="D51" s="146">
        <f>'1.2.sz.mell.köt.mérl.'!D51+'1.3.sz.mell.önként_mérl.'!D51</f>
        <v>0</v>
      </c>
      <c r="E51" s="146">
        <f>'1.2.sz.mell.köt.mérl.'!E51+'1.3.sz.mell.önként_mérl.'!E51</f>
        <v>0</v>
      </c>
      <c r="F51" s="146">
        <f>'1.2.sz.mell.köt.mérl.'!F51+'1.3.sz.mell.önként_mérl.'!F51</f>
        <v>0</v>
      </c>
      <c r="G51" s="146">
        <f>'1.2.sz.mell.köt.mérl.'!G51+'1.3.sz.mell.önként_mérl.'!G51</f>
        <v>0</v>
      </c>
      <c r="H51" s="146">
        <f>'1.2.sz.mell.köt.mérl.'!H51+'1.3.sz.mell.önként_mérl.'!H51</f>
        <v>0</v>
      </c>
    </row>
    <row r="52" spans="1:8" s="156" customFormat="1" ht="12" customHeight="1" thickBot="1">
      <c r="A52" s="18" t="s">
        <v>104</v>
      </c>
      <c r="B52" s="19" t="s">
        <v>200</v>
      </c>
      <c r="C52" s="84">
        <f aca="true" t="shared" si="7" ref="C52:H52">SUM(C53:C55)</f>
        <v>0</v>
      </c>
      <c r="D52" s="84">
        <f t="shared" si="7"/>
        <v>0</v>
      </c>
      <c r="E52" s="84">
        <f t="shared" si="7"/>
        <v>0</v>
      </c>
      <c r="F52" s="84">
        <f t="shared" si="7"/>
        <v>0</v>
      </c>
      <c r="G52" s="84">
        <f t="shared" si="7"/>
        <v>0</v>
      </c>
      <c r="H52" s="84">
        <f t="shared" si="7"/>
        <v>0</v>
      </c>
    </row>
    <row r="53" spans="1:8" s="156" customFormat="1" ht="12" customHeight="1">
      <c r="A53" s="13" t="s">
        <v>63</v>
      </c>
      <c r="B53" s="157" t="s">
        <v>201</v>
      </c>
      <c r="C53" s="87">
        <f>'1.2.sz.mell.köt.mérl.'!C53+'1.3.sz.mell.önként_mérl.'!C53</f>
        <v>0</v>
      </c>
      <c r="D53" s="87">
        <f>'1.2.sz.mell.köt.mérl.'!D53+'1.3.sz.mell.önként_mérl.'!D53</f>
        <v>0</v>
      </c>
      <c r="E53" s="87">
        <f>'1.2.sz.mell.köt.mérl.'!E53+'1.3.sz.mell.önként_mérl.'!E53</f>
        <v>0</v>
      </c>
      <c r="F53" s="87">
        <f>'1.2.sz.mell.köt.mérl.'!F53+'1.3.sz.mell.önként_mérl.'!F53</f>
        <v>0</v>
      </c>
      <c r="G53" s="87">
        <f>'1.2.sz.mell.köt.mérl.'!G53+'1.3.sz.mell.önként_mérl.'!G53</f>
        <v>0</v>
      </c>
      <c r="H53" s="87">
        <f>'1.2.sz.mell.köt.mérl.'!H53+'1.3.sz.mell.önként_mérl.'!H53</f>
        <v>0</v>
      </c>
    </row>
    <row r="54" spans="1:8" s="156" customFormat="1" ht="12" customHeight="1">
      <c r="A54" s="12" t="s">
        <v>64</v>
      </c>
      <c r="B54" s="158" t="s">
        <v>364</v>
      </c>
      <c r="C54" s="86">
        <f>'1.2.sz.mell.köt.mérl.'!C54+'1.3.sz.mell.önként_mérl.'!C54</f>
        <v>0</v>
      </c>
      <c r="D54" s="86">
        <f>'1.2.sz.mell.köt.mérl.'!D54+'1.3.sz.mell.önként_mérl.'!D54</f>
        <v>0</v>
      </c>
      <c r="E54" s="86">
        <f>'1.2.sz.mell.köt.mérl.'!E54+'1.3.sz.mell.önként_mérl.'!E54</f>
        <v>0</v>
      </c>
      <c r="F54" s="86">
        <f>'1.2.sz.mell.köt.mérl.'!F54+'1.3.sz.mell.önként_mérl.'!F54</f>
        <v>0</v>
      </c>
      <c r="G54" s="86">
        <f>'1.2.sz.mell.köt.mérl.'!G54+'1.3.sz.mell.önként_mérl.'!G54</f>
        <v>0</v>
      </c>
      <c r="H54" s="86">
        <f>'1.2.sz.mell.köt.mérl.'!H54+'1.3.sz.mell.önként_mérl.'!H54</f>
        <v>0</v>
      </c>
    </row>
    <row r="55" spans="1:8" s="156" customFormat="1" ht="12" customHeight="1">
      <c r="A55" s="12" t="s">
        <v>205</v>
      </c>
      <c r="B55" s="158" t="s">
        <v>203</v>
      </c>
      <c r="C55" s="86">
        <f>'1.2.sz.mell.köt.mérl.'!C55+'1.3.sz.mell.önként_mérl.'!C55</f>
        <v>0</v>
      </c>
      <c r="D55" s="86">
        <f>'1.2.sz.mell.köt.mérl.'!D55+'1.3.sz.mell.önként_mérl.'!D55</f>
        <v>0</v>
      </c>
      <c r="E55" s="86">
        <f>'1.2.sz.mell.köt.mérl.'!E55+'1.3.sz.mell.önként_mérl.'!E55</f>
        <v>0</v>
      </c>
      <c r="F55" s="86">
        <f>'1.2.sz.mell.köt.mérl.'!F55+'1.3.sz.mell.önként_mérl.'!F55</f>
        <v>0</v>
      </c>
      <c r="G55" s="86">
        <f>'1.2.sz.mell.köt.mérl.'!G55+'1.3.sz.mell.önként_mérl.'!G55</f>
        <v>0</v>
      </c>
      <c r="H55" s="86">
        <f>'1.2.sz.mell.köt.mérl.'!H55+'1.3.sz.mell.önként_mérl.'!H55</f>
        <v>0</v>
      </c>
    </row>
    <row r="56" spans="1:8" s="156" customFormat="1" ht="12" customHeight="1" thickBot="1">
      <c r="A56" s="14" t="s">
        <v>206</v>
      </c>
      <c r="B56" s="159" t="s">
        <v>204</v>
      </c>
      <c r="C56" s="88">
        <f>'1.2.sz.mell.köt.mérl.'!C56+'1.3.sz.mell.önként_mérl.'!C56</f>
        <v>0</v>
      </c>
      <c r="D56" s="88">
        <f>'1.2.sz.mell.köt.mérl.'!D56+'1.3.sz.mell.önként_mérl.'!D56</f>
        <v>0</v>
      </c>
      <c r="E56" s="88">
        <f>'1.2.sz.mell.köt.mérl.'!E56+'1.3.sz.mell.önként_mérl.'!E56</f>
        <v>0</v>
      </c>
      <c r="F56" s="88">
        <f>'1.2.sz.mell.köt.mérl.'!F56+'1.3.sz.mell.önként_mérl.'!F56</f>
        <v>0</v>
      </c>
      <c r="G56" s="88">
        <f>'1.2.sz.mell.köt.mérl.'!G56+'1.3.sz.mell.önként_mérl.'!G56</f>
        <v>0</v>
      </c>
      <c r="H56" s="88">
        <f>'1.2.sz.mell.köt.mérl.'!H56+'1.3.sz.mell.önként_mérl.'!H56</f>
        <v>0</v>
      </c>
    </row>
    <row r="57" spans="1:8" s="156" customFormat="1" ht="12" customHeight="1" thickBot="1">
      <c r="A57" s="18" t="s">
        <v>13</v>
      </c>
      <c r="B57" s="79" t="s">
        <v>207</v>
      </c>
      <c r="C57" s="84">
        <f aca="true" t="shared" si="8" ref="C57:H57">SUM(C58:C60)</f>
        <v>0</v>
      </c>
      <c r="D57" s="84">
        <f t="shared" si="8"/>
        <v>0</v>
      </c>
      <c r="E57" s="84">
        <f t="shared" si="8"/>
        <v>0</v>
      </c>
      <c r="F57" s="84">
        <f t="shared" si="8"/>
        <v>0</v>
      </c>
      <c r="G57" s="84">
        <f t="shared" si="8"/>
        <v>35560</v>
      </c>
      <c r="H57" s="84">
        <f t="shared" si="8"/>
        <v>35560</v>
      </c>
    </row>
    <row r="58" spans="1:8" s="156" customFormat="1" ht="12" customHeight="1">
      <c r="A58" s="13" t="s">
        <v>105</v>
      </c>
      <c r="B58" s="157" t="s">
        <v>209</v>
      </c>
      <c r="C58" s="89">
        <f>'1.2.sz.mell.köt.mérl.'!C58+'1.3.sz.mell.önként_mérl.'!C58</f>
        <v>0</v>
      </c>
      <c r="D58" s="89">
        <f>'1.2.sz.mell.köt.mérl.'!D58+'1.3.sz.mell.önként_mérl.'!D58</f>
        <v>0</v>
      </c>
      <c r="E58" s="89">
        <f>'1.2.sz.mell.köt.mérl.'!E58+'1.3.sz.mell.önként_mérl.'!E58</f>
        <v>0</v>
      </c>
      <c r="F58" s="89">
        <f>'1.2.sz.mell.köt.mérl.'!F58+'1.3.sz.mell.önként_mérl.'!F58</f>
        <v>0</v>
      </c>
      <c r="G58" s="89">
        <f>'1.2.sz.mell.köt.mérl.'!G58+'1.3.sz.mell.önként_mérl.'!G58</f>
        <v>0</v>
      </c>
      <c r="H58" s="89">
        <f>'1.2.sz.mell.köt.mérl.'!H58+'1.3.sz.mell.önként_mérl.'!H58</f>
        <v>0</v>
      </c>
    </row>
    <row r="59" spans="1:8" s="156" customFormat="1" ht="12" customHeight="1">
      <c r="A59" s="12" t="s">
        <v>106</v>
      </c>
      <c r="B59" s="158" t="s">
        <v>365</v>
      </c>
      <c r="C59" s="89">
        <f>'1.2.sz.mell.köt.mérl.'!C59+'1.3.sz.mell.önként_mérl.'!C59</f>
        <v>0</v>
      </c>
      <c r="D59" s="89">
        <f>'1.2.sz.mell.köt.mérl.'!D59+'1.3.sz.mell.önként_mérl.'!D59</f>
        <v>0</v>
      </c>
      <c r="E59" s="89">
        <f>'1.2.sz.mell.köt.mérl.'!E59+'1.3.sz.mell.önként_mérl.'!E59</f>
        <v>0</v>
      </c>
      <c r="F59" s="89">
        <f>'1.2.sz.mell.köt.mérl.'!F59+'1.3.sz.mell.önként_mérl.'!F59</f>
        <v>0</v>
      </c>
      <c r="G59" s="89">
        <f>'1.2.sz.mell.köt.mérl.'!G59+'1.3.sz.mell.önként_mérl.'!G59</f>
        <v>0</v>
      </c>
      <c r="H59" s="89">
        <f>'1.2.sz.mell.köt.mérl.'!H59+'1.3.sz.mell.önként_mérl.'!H59</f>
        <v>0</v>
      </c>
    </row>
    <row r="60" spans="1:8" s="156" customFormat="1" ht="12" customHeight="1">
      <c r="A60" s="12" t="s">
        <v>129</v>
      </c>
      <c r="B60" s="158" t="s">
        <v>210</v>
      </c>
      <c r="C60" s="89">
        <f>'1.2.sz.mell.köt.mérl.'!C60+'1.3.sz.mell.önként_mérl.'!C60</f>
        <v>0</v>
      </c>
      <c r="D60" s="89">
        <f>'1.2.sz.mell.köt.mérl.'!D60+'1.3.sz.mell.önként_mérl.'!D60</f>
        <v>0</v>
      </c>
      <c r="E60" s="89">
        <f>'1.2.sz.mell.köt.mérl.'!E60+'1.3.sz.mell.önként_mérl.'!E60</f>
        <v>0</v>
      </c>
      <c r="F60" s="89">
        <f>'1.2.sz.mell.köt.mérl.'!F60+'1.3.sz.mell.önként_mérl.'!F60</f>
        <v>0</v>
      </c>
      <c r="G60" s="89">
        <f>'1.2.sz.mell.köt.mérl.'!G60+'1.3.sz.mell.önként_mérl.'!G60</f>
        <v>35560</v>
      </c>
      <c r="H60" s="89">
        <f>'1.2.sz.mell.köt.mérl.'!H60+'1.3.sz.mell.önként_mérl.'!H60</f>
        <v>35560</v>
      </c>
    </row>
    <row r="61" spans="1:8" s="156" customFormat="1" ht="12" customHeight="1" thickBot="1">
      <c r="A61" s="14" t="s">
        <v>208</v>
      </c>
      <c r="B61" s="159" t="s">
        <v>211</v>
      </c>
      <c r="C61" s="89">
        <f>'1.2.sz.mell.köt.mérl.'!C61+'1.3.sz.mell.önként_mérl.'!C61</f>
        <v>0</v>
      </c>
      <c r="D61" s="89">
        <f>'1.2.sz.mell.köt.mérl.'!D61+'1.3.sz.mell.önként_mérl.'!D61</f>
        <v>0</v>
      </c>
      <c r="E61" s="89">
        <f>'1.2.sz.mell.köt.mérl.'!E61+'1.3.sz.mell.önként_mérl.'!E61</f>
        <v>0</v>
      </c>
      <c r="F61" s="89">
        <f>'1.2.sz.mell.köt.mérl.'!F61+'1.3.sz.mell.önként_mérl.'!F61</f>
        <v>0</v>
      </c>
      <c r="G61" s="89">
        <f>'1.2.sz.mell.köt.mérl.'!G61+'1.3.sz.mell.önként_mérl.'!G61</f>
        <v>0</v>
      </c>
      <c r="H61" s="89">
        <f>'1.2.sz.mell.köt.mérl.'!H61+'1.3.sz.mell.önként_mérl.'!H61</f>
        <v>0</v>
      </c>
    </row>
    <row r="62" spans="1:8" s="156" customFormat="1" ht="12" customHeight="1" thickBot="1">
      <c r="A62" s="18" t="s">
        <v>14</v>
      </c>
      <c r="B62" s="19" t="s">
        <v>212</v>
      </c>
      <c r="C62" s="90">
        <f aca="true" t="shared" si="9" ref="C62:H62">+C7+C14+C21+C28+C35+C46+C52+C57</f>
        <v>658285</v>
      </c>
      <c r="D62" s="90">
        <f t="shared" si="9"/>
        <v>891650</v>
      </c>
      <c r="E62" s="90">
        <f t="shared" si="9"/>
        <v>893597</v>
      </c>
      <c r="F62" s="90">
        <f t="shared" si="9"/>
        <v>904888</v>
      </c>
      <c r="G62" s="90">
        <f t="shared" si="9"/>
        <v>115</v>
      </c>
      <c r="H62" s="90">
        <f t="shared" si="9"/>
        <v>905003</v>
      </c>
    </row>
    <row r="63" spans="1:8" s="156" customFormat="1" ht="12" customHeight="1" thickBot="1">
      <c r="A63" s="160" t="s">
        <v>213</v>
      </c>
      <c r="B63" s="79" t="s">
        <v>214</v>
      </c>
      <c r="C63" s="84">
        <f aca="true" t="shared" si="10" ref="C63:H63">SUM(C64:C66)</f>
        <v>0</v>
      </c>
      <c r="D63" s="84">
        <f t="shared" si="10"/>
        <v>0</v>
      </c>
      <c r="E63" s="84">
        <f t="shared" si="10"/>
        <v>0</v>
      </c>
      <c r="F63" s="84">
        <f t="shared" si="10"/>
        <v>0</v>
      </c>
      <c r="G63" s="84">
        <f t="shared" si="10"/>
        <v>0</v>
      </c>
      <c r="H63" s="84">
        <f t="shared" si="10"/>
        <v>0</v>
      </c>
    </row>
    <row r="64" spans="1:8" s="156" customFormat="1" ht="12" customHeight="1">
      <c r="A64" s="13" t="s">
        <v>247</v>
      </c>
      <c r="B64" s="157" t="s">
        <v>215</v>
      </c>
      <c r="C64" s="89">
        <f>'1.2.sz.mell.köt.mérl.'!C64+'1.3.sz.mell.önként_mérl.'!C64</f>
        <v>0</v>
      </c>
      <c r="D64" s="89">
        <f>'1.2.sz.mell.köt.mérl.'!D64+'1.3.sz.mell.önként_mérl.'!D64</f>
        <v>0</v>
      </c>
      <c r="E64" s="89">
        <f>'1.2.sz.mell.köt.mérl.'!E64+'1.3.sz.mell.önként_mérl.'!E64</f>
        <v>0</v>
      </c>
      <c r="F64" s="89">
        <f>'1.2.sz.mell.köt.mérl.'!F64+'1.3.sz.mell.önként_mérl.'!F64</f>
        <v>0</v>
      </c>
      <c r="G64" s="89">
        <f>'1.2.sz.mell.köt.mérl.'!G64+'1.3.sz.mell.önként_mérl.'!G64</f>
        <v>0</v>
      </c>
      <c r="H64" s="89">
        <f>'1.2.sz.mell.köt.mérl.'!H64+'1.3.sz.mell.önként_mérl.'!H64</f>
        <v>0</v>
      </c>
    </row>
    <row r="65" spans="1:8" s="156" customFormat="1" ht="12" customHeight="1">
      <c r="A65" s="12" t="s">
        <v>256</v>
      </c>
      <c r="B65" s="158" t="s">
        <v>216</v>
      </c>
      <c r="C65" s="89">
        <f>'1.2.sz.mell.köt.mérl.'!C65+'1.3.sz.mell.önként_mérl.'!C65</f>
        <v>0</v>
      </c>
      <c r="D65" s="89">
        <f>'1.2.sz.mell.köt.mérl.'!D65+'1.3.sz.mell.önként_mérl.'!D65</f>
        <v>0</v>
      </c>
      <c r="E65" s="89">
        <f>'1.2.sz.mell.köt.mérl.'!E65+'1.3.sz.mell.önként_mérl.'!E65</f>
        <v>0</v>
      </c>
      <c r="F65" s="89">
        <f>'1.2.sz.mell.köt.mérl.'!F65+'1.3.sz.mell.önként_mérl.'!F65</f>
        <v>0</v>
      </c>
      <c r="G65" s="89">
        <f>'1.2.sz.mell.köt.mérl.'!G65+'1.3.sz.mell.önként_mérl.'!G65</f>
        <v>0</v>
      </c>
      <c r="H65" s="89">
        <f>'1.2.sz.mell.köt.mérl.'!H65+'1.3.sz.mell.önként_mérl.'!H65</f>
        <v>0</v>
      </c>
    </row>
    <row r="66" spans="1:8" s="156" customFormat="1" ht="12" customHeight="1" thickBot="1">
      <c r="A66" s="14" t="s">
        <v>257</v>
      </c>
      <c r="B66" s="161" t="s">
        <v>217</v>
      </c>
      <c r="C66" s="89">
        <f>'1.2.sz.mell.köt.mérl.'!C66+'1.3.sz.mell.önként_mérl.'!C66</f>
        <v>0</v>
      </c>
      <c r="D66" s="89">
        <f>'1.2.sz.mell.köt.mérl.'!D66+'1.3.sz.mell.önként_mérl.'!D66</f>
        <v>0</v>
      </c>
      <c r="E66" s="89">
        <f>'1.2.sz.mell.köt.mérl.'!E66+'1.3.sz.mell.önként_mérl.'!E66</f>
        <v>0</v>
      </c>
      <c r="F66" s="89">
        <f>'1.2.sz.mell.köt.mérl.'!F66+'1.3.sz.mell.önként_mérl.'!F66</f>
        <v>0</v>
      </c>
      <c r="G66" s="89">
        <f>'1.2.sz.mell.köt.mérl.'!G66+'1.3.sz.mell.önként_mérl.'!G66</f>
        <v>0</v>
      </c>
      <c r="H66" s="89">
        <f>'1.2.sz.mell.köt.mérl.'!H66+'1.3.sz.mell.önként_mérl.'!H66</f>
        <v>0</v>
      </c>
    </row>
    <row r="67" spans="1:8" s="156" customFormat="1" ht="12" customHeight="1" thickBot="1">
      <c r="A67" s="160" t="s">
        <v>218</v>
      </c>
      <c r="B67" s="79" t="s">
        <v>219</v>
      </c>
      <c r="C67" s="84">
        <f aca="true" t="shared" si="11" ref="C67:H67">SUM(C68:C71)</f>
        <v>0</v>
      </c>
      <c r="D67" s="84">
        <f t="shared" si="11"/>
        <v>0</v>
      </c>
      <c r="E67" s="84">
        <f t="shared" si="11"/>
        <v>0</v>
      </c>
      <c r="F67" s="84">
        <f t="shared" si="11"/>
        <v>0</v>
      </c>
      <c r="G67" s="84">
        <f t="shared" si="11"/>
        <v>0</v>
      </c>
      <c r="H67" s="84">
        <f t="shared" si="11"/>
        <v>0</v>
      </c>
    </row>
    <row r="68" spans="1:8" s="156" customFormat="1" ht="12" customHeight="1">
      <c r="A68" s="13" t="s">
        <v>86</v>
      </c>
      <c r="B68" s="157" t="s">
        <v>220</v>
      </c>
      <c r="C68" s="89">
        <f>'1.2.sz.mell.köt.mérl.'!C68+'1.3.sz.mell.önként_mérl.'!C68</f>
        <v>0</v>
      </c>
      <c r="D68" s="89">
        <f>'1.2.sz.mell.köt.mérl.'!D68+'1.3.sz.mell.önként_mérl.'!D68</f>
        <v>0</v>
      </c>
      <c r="E68" s="89">
        <f>'1.2.sz.mell.köt.mérl.'!E68+'1.3.sz.mell.önként_mérl.'!E68</f>
        <v>0</v>
      </c>
      <c r="F68" s="89">
        <f>'1.2.sz.mell.köt.mérl.'!F68+'1.3.sz.mell.önként_mérl.'!F68</f>
        <v>0</v>
      </c>
      <c r="G68" s="89">
        <f>'1.2.sz.mell.köt.mérl.'!G68+'1.3.sz.mell.önként_mérl.'!G68</f>
        <v>0</v>
      </c>
      <c r="H68" s="89">
        <f>'1.2.sz.mell.köt.mérl.'!H68+'1.3.sz.mell.önként_mérl.'!H68</f>
        <v>0</v>
      </c>
    </row>
    <row r="69" spans="1:8" s="156" customFormat="1" ht="12" customHeight="1">
      <c r="A69" s="12" t="s">
        <v>87</v>
      </c>
      <c r="B69" s="158" t="s">
        <v>221</v>
      </c>
      <c r="C69" s="89">
        <f>'1.2.sz.mell.köt.mérl.'!C69+'1.3.sz.mell.önként_mérl.'!C69</f>
        <v>0</v>
      </c>
      <c r="D69" s="89">
        <f>'1.2.sz.mell.köt.mérl.'!D69+'1.3.sz.mell.önként_mérl.'!D69</f>
        <v>0</v>
      </c>
      <c r="E69" s="89">
        <f>'1.2.sz.mell.köt.mérl.'!E69+'1.3.sz.mell.önként_mérl.'!E69</f>
        <v>0</v>
      </c>
      <c r="F69" s="89">
        <f>'1.2.sz.mell.köt.mérl.'!F69+'1.3.sz.mell.önként_mérl.'!F69</f>
        <v>0</v>
      </c>
      <c r="G69" s="89">
        <f>'1.2.sz.mell.köt.mérl.'!G69+'1.3.sz.mell.önként_mérl.'!G69</f>
        <v>0</v>
      </c>
      <c r="H69" s="89">
        <f>'1.2.sz.mell.köt.mérl.'!H69+'1.3.sz.mell.önként_mérl.'!H69</f>
        <v>0</v>
      </c>
    </row>
    <row r="70" spans="1:8" s="156" customFormat="1" ht="12" customHeight="1">
      <c r="A70" s="12" t="s">
        <v>248</v>
      </c>
      <c r="B70" s="158" t="s">
        <v>222</v>
      </c>
      <c r="C70" s="89">
        <f>'1.2.sz.mell.köt.mérl.'!C70+'1.3.sz.mell.önként_mérl.'!C70</f>
        <v>0</v>
      </c>
      <c r="D70" s="89">
        <f>'1.2.sz.mell.köt.mérl.'!D70+'1.3.sz.mell.önként_mérl.'!D70</f>
        <v>0</v>
      </c>
      <c r="E70" s="89">
        <f>'1.2.sz.mell.köt.mérl.'!E70+'1.3.sz.mell.önként_mérl.'!E70</f>
        <v>0</v>
      </c>
      <c r="F70" s="89">
        <f>'1.2.sz.mell.köt.mérl.'!F70+'1.3.sz.mell.önként_mérl.'!F70</f>
        <v>0</v>
      </c>
      <c r="G70" s="89">
        <f>'1.2.sz.mell.köt.mérl.'!G70+'1.3.sz.mell.önként_mérl.'!G70</f>
        <v>0</v>
      </c>
      <c r="H70" s="89">
        <f>'1.2.sz.mell.köt.mérl.'!H70+'1.3.sz.mell.önként_mérl.'!H70</f>
        <v>0</v>
      </c>
    </row>
    <row r="71" spans="1:8" s="156" customFormat="1" ht="12" customHeight="1" thickBot="1">
      <c r="A71" s="14" t="s">
        <v>249</v>
      </c>
      <c r="B71" s="159" t="s">
        <v>223</v>
      </c>
      <c r="C71" s="89">
        <f>'1.2.sz.mell.köt.mérl.'!C71+'1.3.sz.mell.önként_mérl.'!C71</f>
        <v>0</v>
      </c>
      <c r="D71" s="89">
        <f>'1.2.sz.mell.köt.mérl.'!D71+'1.3.sz.mell.önként_mérl.'!D71</f>
        <v>0</v>
      </c>
      <c r="E71" s="89">
        <f>'1.2.sz.mell.köt.mérl.'!E71+'1.3.sz.mell.önként_mérl.'!E71</f>
        <v>0</v>
      </c>
      <c r="F71" s="89">
        <f>'1.2.sz.mell.köt.mérl.'!F71+'1.3.sz.mell.önként_mérl.'!F71</f>
        <v>0</v>
      </c>
      <c r="G71" s="89">
        <f>'1.2.sz.mell.köt.mérl.'!G71+'1.3.sz.mell.önként_mérl.'!G71</f>
        <v>0</v>
      </c>
      <c r="H71" s="89">
        <f>'1.2.sz.mell.köt.mérl.'!H71+'1.3.sz.mell.önként_mérl.'!H71</f>
        <v>0</v>
      </c>
    </row>
    <row r="72" spans="1:8" s="156" customFormat="1" ht="12" customHeight="1" thickBot="1">
      <c r="A72" s="160" t="s">
        <v>224</v>
      </c>
      <c r="B72" s="79" t="s">
        <v>225</v>
      </c>
      <c r="C72" s="84">
        <f aca="true" t="shared" si="12" ref="C72:H72">SUM(C73:C74)</f>
        <v>0</v>
      </c>
      <c r="D72" s="84">
        <f t="shared" si="12"/>
        <v>89402</v>
      </c>
      <c r="E72" s="84">
        <f t="shared" si="12"/>
        <v>89402</v>
      </c>
      <c r="F72" s="84">
        <f t="shared" si="12"/>
        <v>89402</v>
      </c>
      <c r="G72" s="84">
        <f t="shared" si="12"/>
        <v>0</v>
      </c>
      <c r="H72" s="84">
        <f t="shared" si="12"/>
        <v>89402</v>
      </c>
    </row>
    <row r="73" spans="1:8" s="156" customFormat="1" ht="12" customHeight="1">
      <c r="A73" s="13" t="s">
        <v>250</v>
      </c>
      <c r="B73" s="157" t="s">
        <v>226</v>
      </c>
      <c r="C73" s="89">
        <f>'1.2.sz.mell.köt.mérl.'!C73+'1.3.sz.mell.önként_mérl.'!C73</f>
        <v>0</v>
      </c>
      <c r="D73" s="89">
        <f>'1.2.sz.mell.köt.mérl.'!D73+'1.3.sz.mell.önként_mérl.'!D73</f>
        <v>89402</v>
      </c>
      <c r="E73" s="89">
        <f>'1.2.sz.mell.köt.mérl.'!E73+'1.3.sz.mell.önként_mérl.'!E73</f>
        <v>89402</v>
      </c>
      <c r="F73" s="89">
        <f>'1.2.sz.mell.köt.mérl.'!F73+'1.3.sz.mell.önként_mérl.'!F73</f>
        <v>89402</v>
      </c>
      <c r="G73" s="89">
        <f>'1.2.sz.mell.köt.mérl.'!G73+'1.3.sz.mell.önként_mérl.'!G73</f>
        <v>0</v>
      </c>
      <c r="H73" s="89">
        <f>'1.2.sz.mell.köt.mérl.'!H73+'1.3.sz.mell.önként_mérl.'!H73</f>
        <v>89402</v>
      </c>
    </row>
    <row r="74" spans="1:8" s="156" customFormat="1" ht="12" customHeight="1" thickBot="1">
      <c r="A74" s="14" t="s">
        <v>251</v>
      </c>
      <c r="B74" s="159" t="s">
        <v>227</v>
      </c>
      <c r="C74" s="89">
        <f>'1.2.sz.mell.köt.mérl.'!C74+'1.3.sz.mell.önként_mérl.'!C74</f>
        <v>0</v>
      </c>
      <c r="D74" s="89">
        <f>'1.2.sz.mell.köt.mérl.'!D74+'1.3.sz.mell.önként_mérl.'!D74</f>
        <v>0</v>
      </c>
      <c r="E74" s="89">
        <f>'1.2.sz.mell.köt.mérl.'!E74+'1.3.sz.mell.önként_mérl.'!E74</f>
        <v>0</v>
      </c>
      <c r="F74" s="89">
        <f>'1.2.sz.mell.köt.mérl.'!F74+'1.3.sz.mell.önként_mérl.'!F74</f>
        <v>0</v>
      </c>
      <c r="G74" s="89">
        <f>'1.2.sz.mell.köt.mérl.'!G74+'1.3.sz.mell.önként_mérl.'!G74</f>
        <v>0</v>
      </c>
      <c r="H74" s="89">
        <f>'1.2.sz.mell.köt.mérl.'!H74+'1.3.sz.mell.önként_mérl.'!H74</f>
        <v>0</v>
      </c>
    </row>
    <row r="75" spans="1:8" s="156" customFormat="1" ht="12" customHeight="1" thickBot="1">
      <c r="A75" s="160" t="s">
        <v>228</v>
      </c>
      <c r="B75" s="79" t="s">
        <v>372</v>
      </c>
      <c r="C75" s="84">
        <f aca="true" t="shared" si="13" ref="C75:H75">SUM(C76:C79)</f>
        <v>114557</v>
      </c>
      <c r="D75" s="84">
        <f t="shared" si="13"/>
        <v>119114</v>
      </c>
      <c r="E75" s="84">
        <f t="shared" si="13"/>
        <v>118059</v>
      </c>
      <c r="F75" s="84">
        <f t="shared" si="13"/>
        <v>122070</v>
      </c>
      <c r="G75" s="84">
        <f t="shared" si="13"/>
        <v>0</v>
      </c>
      <c r="H75" s="84">
        <f t="shared" si="13"/>
        <v>122070</v>
      </c>
    </row>
    <row r="76" spans="1:8" s="156" customFormat="1" ht="12" customHeight="1">
      <c r="A76" s="13" t="s">
        <v>252</v>
      </c>
      <c r="B76" s="157" t="s">
        <v>230</v>
      </c>
      <c r="C76" s="89">
        <f>'1.2.sz.mell.köt.mérl.'!C76+'1.3.sz.mell.önként_mérl.'!C76</f>
        <v>0</v>
      </c>
      <c r="D76" s="89">
        <f>'1.2.sz.mell.köt.mérl.'!D76+'1.3.sz.mell.önként_mérl.'!D76</f>
        <v>0</v>
      </c>
      <c r="E76" s="89">
        <f>'1.2.sz.mell.köt.mérl.'!E76+'1.3.sz.mell.önként_mérl.'!E76</f>
        <v>0</v>
      </c>
      <c r="F76" s="89">
        <f>'1.2.sz.mell.köt.mérl.'!F76+'1.3.sz.mell.önként_mérl.'!F76</f>
        <v>0</v>
      </c>
      <c r="G76" s="89">
        <f>'1.2.sz.mell.köt.mérl.'!G76+'1.3.sz.mell.önként_mérl.'!G76</f>
        <v>0</v>
      </c>
      <c r="H76" s="89">
        <f>'1.2.sz.mell.köt.mérl.'!H76+'1.3.sz.mell.önként_mérl.'!H76</f>
        <v>0</v>
      </c>
    </row>
    <row r="77" spans="1:8" s="156" customFormat="1" ht="12" customHeight="1">
      <c r="A77" s="12" t="s">
        <v>253</v>
      </c>
      <c r="B77" s="158" t="s">
        <v>231</v>
      </c>
      <c r="C77" s="89">
        <f>'1.2.sz.mell.köt.mérl.'!C77+'1.3.sz.mell.önként_mérl.'!C77</f>
        <v>0</v>
      </c>
      <c r="D77" s="89">
        <f>'1.2.sz.mell.köt.mérl.'!D77+'1.3.sz.mell.önként_mérl.'!D77</f>
        <v>0</v>
      </c>
      <c r="E77" s="89">
        <f>'1.2.sz.mell.köt.mérl.'!E77+'1.3.sz.mell.önként_mérl.'!E77</f>
        <v>0</v>
      </c>
      <c r="F77" s="89">
        <f>'1.2.sz.mell.köt.mérl.'!F77+'1.3.sz.mell.önként_mérl.'!F77</f>
        <v>0</v>
      </c>
      <c r="G77" s="89">
        <f>'1.2.sz.mell.köt.mérl.'!G77+'1.3.sz.mell.önként_mérl.'!G77</f>
        <v>0</v>
      </c>
      <c r="H77" s="89">
        <f>'1.2.sz.mell.köt.mérl.'!H77+'1.3.sz.mell.önként_mérl.'!H77</f>
        <v>0</v>
      </c>
    </row>
    <row r="78" spans="1:8" s="156" customFormat="1" ht="12" customHeight="1">
      <c r="A78" s="12" t="s">
        <v>254</v>
      </c>
      <c r="B78" s="158" t="s">
        <v>232</v>
      </c>
      <c r="C78" s="89">
        <f>'1.2.sz.mell.köt.mérl.'!C78+'1.3.sz.mell.önként_mérl.'!C78</f>
        <v>0</v>
      </c>
      <c r="D78" s="89">
        <f>'1.2.sz.mell.köt.mérl.'!D78+'1.3.sz.mell.önként_mérl.'!D78</f>
        <v>0</v>
      </c>
      <c r="E78" s="89">
        <f>'1.2.sz.mell.köt.mérl.'!E78+'1.3.sz.mell.önként_mérl.'!E78</f>
        <v>0</v>
      </c>
      <c r="F78" s="89">
        <f>'1.2.sz.mell.köt.mérl.'!F78+'1.3.sz.mell.önként_mérl.'!F78</f>
        <v>0</v>
      </c>
      <c r="G78" s="89">
        <f>'1.2.sz.mell.köt.mérl.'!G78+'1.3.sz.mell.önként_mérl.'!G78</f>
        <v>0</v>
      </c>
      <c r="H78" s="89">
        <f>'1.2.sz.mell.köt.mérl.'!H78+'1.3.sz.mell.önként_mérl.'!H78</f>
        <v>0</v>
      </c>
    </row>
    <row r="79" spans="1:8" s="156" customFormat="1" ht="12" customHeight="1" thickBot="1">
      <c r="A79" s="12" t="s">
        <v>371</v>
      </c>
      <c r="B79" s="50" t="s">
        <v>354</v>
      </c>
      <c r="C79" s="209">
        <f>'1.2.sz.mell.köt.mérl.'!C79+'1.3.sz.mell.önként_mérl.'!C79</f>
        <v>114557</v>
      </c>
      <c r="D79" s="209">
        <f>'1.2.sz.mell.köt.mérl.'!D79+'1.3.sz.mell.önként_mérl.'!D79</f>
        <v>119114</v>
      </c>
      <c r="E79" s="209">
        <f>'1.2.sz.mell.köt.mérl.'!E79+'1.3.sz.mell.önként_mérl.'!E79</f>
        <v>118059</v>
      </c>
      <c r="F79" s="209">
        <f>'1.2.sz.mell.köt.mérl.'!F79+'1.3.sz.mell.önként_mérl.'!F79</f>
        <v>122070</v>
      </c>
      <c r="G79" s="209">
        <f>'1.2.sz.mell.köt.mérl.'!G79+'1.3.sz.mell.önként_mérl.'!G79</f>
        <v>0</v>
      </c>
      <c r="H79" s="209">
        <f>'1.2.sz.mell.köt.mérl.'!H79+'1.3.sz.mell.önként_mérl.'!H79</f>
        <v>122070</v>
      </c>
    </row>
    <row r="80" spans="1:8" s="156" customFormat="1" ht="12" customHeight="1" thickBot="1">
      <c r="A80" s="160" t="s">
        <v>233</v>
      </c>
      <c r="B80" s="79" t="s">
        <v>255</v>
      </c>
      <c r="C80" s="84">
        <f aca="true" t="shared" si="14" ref="C80:H80">SUM(C81:C84)</f>
        <v>0</v>
      </c>
      <c r="D80" s="84">
        <f t="shared" si="14"/>
        <v>0</v>
      </c>
      <c r="E80" s="84">
        <f t="shared" si="14"/>
        <v>0</v>
      </c>
      <c r="F80" s="84">
        <f t="shared" si="14"/>
        <v>0</v>
      </c>
      <c r="G80" s="84">
        <f t="shared" si="14"/>
        <v>0</v>
      </c>
      <c r="H80" s="84">
        <f t="shared" si="14"/>
        <v>0</v>
      </c>
    </row>
    <row r="81" spans="1:8" s="156" customFormat="1" ht="12" customHeight="1">
      <c r="A81" s="162" t="s">
        <v>234</v>
      </c>
      <c r="B81" s="157" t="s">
        <v>235</v>
      </c>
      <c r="C81" s="89">
        <f>'1.2.sz.mell.köt.mérl.'!C81+'1.3.sz.mell.önként_mérl.'!C81</f>
        <v>0</v>
      </c>
      <c r="D81" s="89">
        <f>'1.2.sz.mell.köt.mérl.'!D81+'1.3.sz.mell.önként_mérl.'!D81</f>
        <v>0</v>
      </c>
      <c r="E81" s="89">
        <f>'1.2.sz.mell.köt.mérl.'!E81+'1.3.sz.mell.önként_mérl.'!E81</f>
        <v>0</v>
      </c>
      <c r="F81" s="89">
        <f>'1.2.sz.mell.köt.mérl.'!F81+'1.3.sz.mell.önként_mérl.'!F81</f>
        <v>0</v>
      </c>
      <c r="G81" s="89">
        <f>'1.2.sz.mell.köt.mérl.'!G81+'1.3.sz.mell.önként_mérl.'!G81</f>
        <v>0</v>
      </c>
      <c r="H81" s="89">
        <f>'1.2.sz.mell.köt.mérl.'!H81+'1.3.sz.mell.önként_mérl.'!H81</f>
        <v>0</v>
      </c>
    </row>
    <row r="82" spans="1:8" s="156" customFormat="1" ht="12" customHeight="1">
      <c r="A82" s="163" t="s">
        <v>236</v>
      </c>
      <c r="B82" s="158" t="s">
        <v>237</v>
      </c>
      <c r="C82" s="89">
        <f>'1.2.sz.mell.köt.mérl.'!C82+'1.3.sz.mell.önként_mérl.'!C82</f>
        <v>0</v>
      </c>
      <c r="D82" s="89">
        <f>'1.2.sz.mell.köt.mérl.'!D82+'1.3.sz.mell.önként_mérl.'!D82</f>
        <v>0</v>
      </c>
      <c r="E82" s="89">
        <f>'1.2.sz.mell.köt.mérl.'!E82+'1.3.sz.mell.önként_mérl.'!E82</f>
        <v>0</v>
      </c>
      <c r="F82" s="89">
        <f>'1.2.sz.mell.köt.mérl.'!F82+'1.3.sz.mell.önként_mérl.'!F82</f>
        <v>0</v>
      </c>
      <c r="G82" s="89">
        <f>'1.2.sz.mell.köt.mérl.'!G82+'1.3.sz.mell.önként_mérl.'!G82</f>
        <v>0</v>
      </c>
      <c r="H82" s="89">
        <f>'1.2.sz.mell.köt.mérl.'!H82+'1.3.sz.mell.önként_mérl.'!H82</f>
        <v>0</v>
      </c>
    </row>
    <row r="83" spans="1:8" s="156" customFormat="1" ht="12" customHeight="1">
      <c r="A83" s="163" t="s">
        <v>238</v>
      </c>
      <c r="B83" s="158" t="s">
        <v>239</v>
      </c>
      <c r="C83" s="89">
        <f>'1.2.sz.mell.köt.mérl.'!C83+'1.3.sz.mell.önként_mérl.'!C83</f>
        <v>0</v>
      </c>
      <c r="D83" s="89">
        <f>'1.2.sz.mell.köt.mérl.'!D83+'1.3.sz.mell.önként_mérl.'!D83</f>
        <v>0</v>
      </c>
      <c r="E83" s="89">
        <f>'1.2.sz.mell.köt.mérl.'!E83+'1.3.sz.mell.önként_mérl.'!E83</f>
        <v>0</v>
      </c>
      <c r="F83" s="89">
        <f>'1.2.sz.mell.köt.mérl.'!F83+'1.3.sz.mell.önként_mérl.'!F83</f>
        <v>0</v>
      </c>
      <c r="G83" s="89">
        <f>'1.2.sz.mell.köt.mérl.'!G83+'1.3.sz.mell.önként_mérl.'!G83</f>
        <v>0</v>
      </c>
      <c r="H83" s="89">
        <f>'1.2.sz.mell.köt.mérl.'!H83+'1.3.sz.mell.önként_mérl.'!H83</f>
        <v>0</v>
      </c>
    </row>
    <row r="84" spans="1:8" s="156" customFormat="1" ht="12" customHeight="1" thickBot="1">
      <c r="A84" s="164" t="s">
        <v>240</v>
      </c>
      <c r="B84" s="159" t="s">
        <v>241</v>
      </c>
      <c r="C84" s="89">
        <f>'1.2.sz.mell.köt.mérl.'!C84+'1.3.sz.mell.önként_mérl.'!C84</f>
        <v>0</v>
      </c>
      <c r="D84" s="89">
        <f>'1.2.sz.mell.köt.mérl.'!D84+'1.3.sz.mell.önként_mérl.'!D84</f>
        <v>0</v>
      </c>
      <c r="E84" s="89">
        <f>'1.2.sz.mell.köt.mérl.'!E84+'1.3.sz.mell.önként_mérl.'!E84</f>
        <v>0</v>
      </c>
      <c r="F84" s="89">
        <f>'1.2.sz.mell.köt.mérl.'!F84+'1.3.sz.mell.önként_mérl.'!F84</f>
        <v>0</v>
      </c>
      <c r="G84" s="89">
        <f>'1.2.sz.mell.köt.mérl.'!G84+'1.3.sz.mell.önként_mérl.'!G84</f>
        <v>0</v>
      </c>
      <c r="H84" s="89">
        <f>'1.2.sz.mell.köt.mérl.'!H84+'1.3.sz.mell.önként_mérl.'!H84</f>
        <v>0</v>
      </c>
    </row>
    <row r="85" spans="1:8" s="156" customFormat="1" ht="13.5" customHeight="1" thickBot="1">
      <c r="A85" s="160" t="s">
        <v>242</v>
      </c>
      <c r="B85" s="79" t="s">
        <v>243</v>
      </c>
      <c r="C85" s="198">
        <f>'1.2.sz.mell.köt.mérl.'!C85+'1.3.sz.mell.önként_mérl.'!C85</f>
        <v>0</v>
      </c>
      <c r="D85" s="198">
        <f>'1.2.sz.mell.köt.mérl.'!D85+'1.3.sz.mell.önként_mérl.'!D85</f>
        <v>0</v>
      </c>
      <c r="E85" s="198">
        <f>'1.2.sz.mell.köt.mérl.'!E85+'1.3.sz.mell.önként_mérl.'!E85</f>
        <v>0</v>
      </c>
      <c r="F85" s="198">
        <f>'1.2.sz.mell.köt.mérl.'!F85+'1.3.sz.mell.önként_mérl.'!F85</f>
        <v>0</v>
      </c>
      <c r="G85" s="198">
        <f>'1.2.sz.mell.köt.mérl.'!G85+'1.3.sz.mell.önként_mérl.'!G85</f>
        <v>0</v>
      </c>
      <c r="H85" s="198">
        <f>'1.2.sz.mell.köt.mérl.'!H85+'1.3.sz.mell.önként_mérl.'!H85</f>
        <v>0</v>
      </c>
    </row>
    <row r="86" spans="1:8" s="156" customFormat="1" ht="15.75" customHeight="1" thickBot="1">
      <c r="A86" s="160" t="s">
        <v>244</v>
      </c>
      <c r="B86" s="165" t="s">
        <v>245</v>
      </c>
      <c r="C86" s="90">
        <f aca="true" t="shared" si="15" ref="C86:H86">+C63+C67+C72+C75+C80+C85</f>
        <v>114557</v>
      </c>
      <c r="D86" s="90">
        <f t="shared" si="15"/>
        <v>208516</v>
      </c>
      <c r="E86" s="90">
        <f t="shared" si="15"/>
        <v>207461</v>
      </c>
      <c r="F86" s="90">
        <f t="shared" si="15"/>
        <v>211472</v>
      </c>
      <c r="G86" s="90">
        <f t="shared" si="15"/>
        <v>0</v>
      </c>
      <c r="H86" s="90">
        <f t="shared" si="15"/>
        <v>211472</v>
      </c>
    </row>
    <row r="87" spans="1:8" s="156" customFormat="1" ht="16.5" customHeight="1" thickBot="1">
      <c r="A87" s="166" t="s">
        <v>258</v>
      </c>
      <c r="B87" s="167" t="s">
        <v>246</v>
      </c>
      <c r="C87" s="90">
        <f aca="true" t="shared" si="16" ref="C87:H87">+C62+C86</f>
        <v>772842</v>
      </c>
      <c r="D87" s="90">
        <f t="shared" si="16"/>
        <v>1100166</v>
      </c>
      <c r="E87" s="90">
        <f t="shared" si="16"/>
        <v>1101058</v>
      </c>
      <c r="F87" s="90">
        <f t="shared" si="16"/>
        <v>1116360</v>
      </c>
      <c r="G87" s="90">
        <f t="shared" si="16"/>
        <v>115</v>
      </c>
      <c r="H87" s="90">
        <f t="shared" si="16"/>
        <v>1116475</v>
      </c>
    </row>
    <row r="88" spans="1:3" s="156" customFormat="1" ht="27" customHeight="1">
      <c r="A88" s="3"/>
      <c r="B88" s="4"/>
      <c r="C88" s="91"/>
    </row>
    <row r="89" spans="1:8" ht="16.5" customHeight="1">
      <c r="A89" s="405" t="s">
        <v>34</v>
      </c>
      <c r="B89" s="405"/>
      <c r="C89" s="405"/>
      <c r="D89" s="405"/>
      <c r="E89" s="405"/>
      <c r="F89" s="405"/>
      <c r="G89" s="405"/>
      <c r="H89" s="405"/>
    </row>
    <row r="90" spans="1:8" s="168" customFormat="1" ht="16.5" customHeight="1" thickBot="1">
      <c r="A90" s="407" t="s">
        <v>89</v>
      </c>
      <c r="B90" s="407"/>
      <c r="H90" s="49" t="s">
        <v>128</v>
      </c>
    </row>
    <row r="91" spans="1:8" ht="37.5" customHeight="1" thickBot="1">
      <c r="A91" s="21" t="s">
        <v>53</v>
      </c>
      <c r="B91" s="22" t="s">
        <v>35</v>
      </c>
      <c r="C91" s="28" t="s">
        <v>414</v>
      </c>
      <c r="D91" s="28" t="s">
        <v>429</v>
      </c>
      <c r="E91" s="28" t="s">
        <v>434</v>
      </c>
      <c r="F91" s="28" t="s">
        <v>482</v>
      </c>
      <c r="G91" s="28" t="s">
        <v>483</v>
      </c>
      <c r="H91" s="28" t="s">
        <v>415</v>
      </c>
    </row>
    <row r="92" spans="1:8" s="155" customFormat="1" ht="12" customHeight="1" thickBot="1">
      <c r="A92" s="25">
        <v>1</v>
      </c>
      <c r="B92" s="26">
        <v>2</v>
      </c>
      <c r="C92" s="27">
        <v>3</v>
      </c>
      <c r="D92" s="27">
        <v>4</v>
      </c>
      <c r="E92" s="27">
        <v>5</v>
      </c>
      <c r="F92" s="27"/>
      <c r="G92" s="27">
        <v>6</v>
      </c>
      <c r="H92" s="27">
        <v>7</v>
      </c>
    </row>
    <row r="93" spans="1:8" ht="12" customHeight="1" thickBot="1">
      <c r="A93" s="20" t="s">
        <v>6</v>
      </c>
      <c r="B93" s="24" t="s">
        <v>261</v>
      </c>
      <c r="C93" s="83">
        <f aca="true" t="shared" si="17" ref="C93:H93">SUM(C94:C98)</f>
        <v>314007</v>
      </c>
      <c r="D93" s="83">
        <f t="shared" si="17"/>
        <v>372899</v>
      </c>
      <c r="E93" s="83">
        <f t="shared" si="17"/>
        <v>378357</v>
      </c>
      <c r="F93" s="83">
        <f t="shared" si="17"/>
        <v>395420</v>
      </c>
      <c r="G93" s="83">
        <f t="shared" si="17"/>
        <v>2695</v>
      </c>
      <c r="H93" s="83">
        <f t="shared" si="17"/>
        <v>398115</v>
      </c>
    </row>
    <row r="94" spans="1:8" ht="12" customHeight="1">
      <c r="A94" s="15" t="s">
        <v>65</v>
      </c>
      <c r="B94" s="8" t="s">
        <v>36</v>
      </c>
      <c r="C94" s="85">
        <f>'1.2.sz.mell.köt.mérl.'!C94+'1.3.sz.mell.önként_mérl.'!C94</f>
        <v>120399</v>
      </c>
      <c r="D94" s="85">
        <f>'1.2.sz.mell.köt.mérl.'!D94+'1.3.sz.mell.önként_mérl.'!D94</f>
        <v>140865</v>
      </c>
      <c r="E94" s="85">
        <f>'1.2.sz.mell.köt.mérl.'!E94+'1.3.sz.mell.önként_mérl.'!E94</f>
        <v>143790</v>
      </c>
      <c r="F94" s="85">
        <f>'1.2.sz.mell.köt.mérl.'!F94+'1.3.sz.mell.önként_mérl.'!F94</f>
        <v>151142</v>
      </c>
      <c r="G94" s="85">
        <f>'1.2.sz.mell.köt.mérl.'!G94+'1.3.sz.mell.önként_mérl.'!G94</f>
        <v>1930</v>
      </c>
      <c r="H94" s="85">
        <f>'1.2.sz.mell.köt.mérl.'!H94+'1.3.sz.mell.önként_mérl.'!H94</f>
        <v>153072</v>
      </c>
    </row>
    <row r="95" spans="1:8" ht="12" customHeight="1">
      <c r="A95" s="12" t="s">
        <v>66</v>
      </c>
      <c r="B95" s="6" t="s">
        <v>107</v>
      </c>
      <c r="C95" s="86">
        <f>'1.2.sz.mell.köt.mérl.'!C95+'1.3.sz.mell.önként_mérl.'!C95</f>
        <v>32251</v>
      </c>
      <c r="D95" s="86">
        <f>'1.2.sz.mell.köt.mérl.'!D95+'1.3.sz.mell.önként_mérl.'!D95</f>
        <v>36375</v>
      </c>
      <c r="E95" s="86">
        <f>'1.2.sz.mell.köt.mérl.'!E95+'1.3.sz.mell.önként_mérl.'!E95</f>
        <v>37209</v>
      </c>
      <c r="F95" s="86">
        <f>'1.2.sz.mell.köt.mérl.'!F95+'1.3.sz.mell.önként_mérl.'!F95</f>
        <v>39494</v>
      </c>
      <c r="G95" s="86">
        <f>'1.2.sz.mell.köt.mérl.'!G95+'1.3.sz.mell.önként_mérl.'!G95</f>
        <v>520</v>
      </c>
      <c r="H95" s="86">
        <f>'1.2.sz.mell.köt.mérl.'!H95+'1.3.sz.mell.önként_mérl.'!H95</f>
        <v>40014</v>
      </c>
    </row>
    <row r="96" spans="1:8" ht="12" customHeight="1">
      <c r="A96" s="12" t="s">
        <v>67</v>
      </c>
      <c r="B96" s="6" t="s">
        <v>84</v>
      </c>
      <c r="C96" s="88">
        <f>'1.2.sz.mell.köt.mérl.'!C96+'1.3.sz.mell.önként_mérl.'!C96</f>
        <v>143267</v>
      </c>
      <c r="D96" s="88">
        <f>'1.2.sz.mell.köt.mérl.'!D96+'1.3.sz.mell.önként_mérl.'!D96</f>
        <v>167081</v>
      </c>
      <c r="E96" s="88">
        <f>'1.2.sz.mell.köt.mérl.'!E96+'1.3.sz.mell.önként_mérl.'!E96</f>
        <v>167849</v>
      </c>
      <c r="F96" s="88">
        <f>'1.2.sz.mell.köt.mérl.'!F96+'1.3.sz.mell.önként_mérl.'!F96</f>
        <v>172152</v>
      </c>
      <c r="G96" s="88">
        <f>'1.2.sz.mell.köt.mérl.'!G96+'1.3.sz.mell.önként_mérl.'!G96</f>
        <v>245</v>
      </c>
      <c r="H96" s="88">
        <f>'1.2.sz.mell.köt.mérl.'!H96+'1.3.sz.mell.önként_mérl.'!H96</f>
        <v>172397</v>
      </c>
    </row>
    <row r="97" spans="1:8" ht="12" customHeight="1">
      <c r="A97" s="12" t="s">
        <v>68</v>
      </c>
      <c r="B97" s="9" t="s">
        <v>108</v>
      </c>
      <c r="C97" s="88">
        <f>'1.2.sz.mell.köt.mérl.'!C97+'1.3.sz.mell.önként_mérl.'!C97</f>
        <v>6334</v>
      </c>
      <c r="D97" s="88">
        <f>'1.2.sz.mell.köt.mérl.'!D97+'1.3.sz.mell.önként_mérl.'!D97</f>
        <v>7020</v>
      </c>
      <c r="E97" s="88">
        <f>'1.2.sz.mell.köt.mérl.'!E97+'1.3.sz.mell.önként_mérl.'!E97</f>
        <v>7308</v>
      </c>
      <c r="F97" s="88">
        <f>'1.2.sz.mell.köt.mérl.'!F97+'1.3.sz.mell.önként_mérl.'!F97</f>
        <v>8910</v>
      </c>
      <c r="G97" s="88">
        <f>'1.2.sz.mell.köt.mérl.'!G97+'1.3.sz.mell.önként_mérl.'!G97</f>
        <v>0</v>
      </c>
      <c r="H97" s="88">
        <f>'1.2.sz.mell.köt.mérl.'!H97+'1.3.sz.mell.önként_mérl.'!H97</f>
        <v>8910</v>
      </c>
    </row>
    <row r="98" spans="1:8" ht="12" customHeight="1">
      <c r="A98" s="12" t="s">
        <v>76</v>
      </c>
      <c r="B98" s="17" t="s">
        <v>109</v>
      </c>
      <c r="C98" s="88">
        <f>'1.2.sz.mell.köt.mérl.'!C98+'1.3.sz.mell.önként_mérl.'!C98</f>
        <v>11756</v>
      </c>
      <c r="D98" s="88">
        <f>'1.2.sz.mell.köt.mérl.'!D98+'1.3.sz.mell.önként_mérl.'!D98</f>
        <v>21558</v>
      </c>
      <c r="E98" s="88">
        <f>'1.2.sz.mell.köt.mérl.'!E98+'1.3.sz.mell.önként_mérl.'!E98</f>
        <v>22201</v>
      </c>
      <c r="F98" s="88">
        <f>'1.2.sz.mell.köt.mérl.'!F98+'1.3.sz.mell.önként_mérl.'!F98</f>
        <v>23722</v>
      </c>
      <c r="G98" s="88">
        <f>'1.2.sz.mell.köt.mérl.'!G98+'1.3.sz.mell.önként_mérl.'!G98</f>
        <v>0</v>
      </c>
      <c r="H98" s="88">
        <f>'1.2.sz.mell.köt.mérl.'!H98+'1.3.sz.mell.önként_mérl.'!H98</f>
        <v>23722</v>
      </c>
    </row>
    <row r="99" spans="1:8" ht="12" customHeight="1">
      <c r="A99" s="12" t="s">
        <v>69</v>
      </c>
      <c r="B99" s="6" t="s">
        <v>262</v>
      </c>
      <c r="C99" s="88">
        <f>'1.2.sz.mell.köt.mérl.'!C99+'1.3.sz.mell.önként_mérl.'!C99</f>
        <v>0</v>
      </c>
      <c r="D99" s="88">
        <f>'1.2.sz.mell.köt.mérl.'!D99+'1.3.sz.mell.önként_mérl.'!D99</f>
        <v>9802</v>
      </c>
      <c r="E99" s="88">
        <f>'1.2.sz.mell.köt.mérl.'!E99+'1.3.sz.mell.önként_mérl.'!E99</f>
        <v>9805</v>
      </c>
      <c r="F99" s="88">
        <f>'1.2.sz.mell.köt.mérl.'!F99+'1.3.sz.mell.önként_mérl.'!F99</f>
        <v>9805</v>
      </c>
      <c r="G99" s="88">
        <f>'1.2.sz.mell.köt.mérl.'!G99+'1.3.sz.mell.önként_mérl.'!G99</f>
        <v>0</v>
      </c>
      <c r="H99" s="88">
        <f>'1.2.sz.mell.köt.mérl.'!H99+'1.3.sz.mell.önként_mérl.'!H99</f>
        <v>9805</v>
      </c>
    </row>
    <row r="100" spans="1:8" ht="12" customHeight="1">
      <c r="A100" s="12" t="s">
        <v>70</v>
      </c>
      <c r="B100" s="51" t="s">
        <v>263</v>
      </c>
      <c r="C100" s="88">
        <f>'1.2.sz.mell.köt.mérl.'!C100+'1.3.sz.mell.önként_mérl.'!C100</f>
        <v>0</v>
      </c>
      <c r="D100" s="88">
        <f>'1.2.sz.mell.köt.mérl.'!D100+'1.3.sz.mell.önként_mérl.'!D100</f>
        <v>0</v>
      </c>
      <c r="E100" s="88">
        <f>'1.2.sz.mell.köt.mérl.'!E100+'1.3.sz.mell.önként_mérl.'!E100</f>
        <v>0</v>
      </c>
      <c r="F100" s="88">
        <f>'1.2.sz.mell.köt.mérl.'!F100+'1.3.sz.mell.önként_mérl.'!F100</f>
        <v>0</v>
      </c>
      <c r="G100" s="88">
        <f>'1.2.sz.mell.köt.mérl.'!G100+'1.3.sz.mell.önként_mérl.'!G100</f>
        <v>0</v>
      </c>
      <c r="H100" s="88">
        <f>'1.2.sz.mell.köt.mérl.'!H100+'1.3.sz.mell.önként_mérl.'!H100</f>
        <v>0</v>
      </c>
    </row>
    <row r="101" spans="1:8" ht="12" customHeight="1">
      <c r="A101" s="12" t="s">
        <v>77</v>
      </c>
      <c r="B101" s="52" t="s">
        <v>264</v>
      </c>
      <c r="C101" s="88">
        <f>'1.2.sz.mell.köt.mérl.'!C101+'1.3.sz.mell.önként_mérl.'!C101</f>
        <v>0</v>
      </c>
      <c r="D101" s="88">
        <f>'1.2.sz.mell.köt.mérl.'!D101+'1.3.sz.mell.önként_mérl.'!D101</f>
        <v>0</v>
      </c>
      <c r="E101" s="88">
        <f>'1.2.sz.mell.köt.mérl.'!E101+'1.3.sz.mell.önként_mérl.'!E101</f>
        <v>0</v>
      </c>
      <c r="F101" s="88">
        <f>'1.2.sz.mell.köt.mérl.'!F101+'1.3.sz.mell.önként_mérl.'!F101</f>
        <v>0</v>
      </c>
      <c r="G101" s="88">
        <f>'1.2.sz.mell.köt.mérl.'!G101+'1.3.sz.mell.önként_mérl.'!G101</f>
        <v>0</v>
      </c>
      <c r="H101" s="88">
        <f>'1.2.sz.mell.köt.mérl.'!H101+'1.3.sz.mell.önként_mérl.'!H101</f>
        <v>0</v>
      </c>
    </row>
    <row r="102" spans="1:8" ht="12" customHeight="1">
      <c r="A102" s="12" t="s">
        <v>78</v>
      </c>
      <c r="B102" s="52" t="s">
        <v>265</v>
      </c>
      <c r="C102" s="88">
        <f>'1.2.sz.mell.köt.mérl.'!C102+'1.3.sz.mell.önként_mérl.'!C102</f>
        <v>0</v>
      </c>
      <c r="D102" s="88">
        <f>'1.2.sz.mell.köt.mérl.'!D102+'1.3.sz.mell.önként_mérl.'!D102</f>
        <v>0</v>
      </c>
      <c r="E102" s="88">
        <f>'1.2.sz.mell.köt.mérl.'!E102+'1.3.sz.mell.önként_mérl.'!E102</f>
        <v>0</v>
      </c>
      <c r="F102" s="88">
        <f>'1.2.sz.mell.köt.mérl.'!F102+'1.3.sz.mell.önként_mérl.'!F102</f>
        <v>0</v>
      </c>
      <c r="G102" s="88">
        <f>'1.2.sz.mell.köt.mérl.'!G102+'1.3.sz.mell.önként_mérl.'!G102</f>
        <v>0</v>
      </c>
      <c r="H102" s="88">
        <f>'1.2.sz.mell.köt.mérl.'!H102+'1.3.sz.mell.önként_mérl.'!H102</f>
        <v>0</v>
      </c>
    </row>
    <row r="103" spans="1:8" ht="12" customHeight="1">
      <c r="A103" s="12" t="s">
        <v>79</v>
      </c>
      <c r="B103" s="51" t="s">
        <v>266</v>
      </c>
      <c r="C103" s="88">
        <f>'1.2.sz.mell.köt.mérl.'!C103+'1.3.sz.mell.önként_mérl.'!C103</f>
        <v>6406</v>
      </c>
      <c r="D103" s="88">
        <f>'1.2.sz.mell.köt.mérl.'!D103+'1.3.sz.mell.önként_mérl.'!D103</f>
        <v>6406</v>
      </c>
      <c r="E103" s="88">
        <f>'1.2.sz.mell.köt.mérl.'!E103+'1.3.sz.mell.önként_mérl.'!E103</f>
        <v>6406</v>
      </c>
      <c r="F103" s="88">
        <f>'1.2.sz.mell.köt.mérl.'!F103+'1.3.sz.mell.önként_mérl.'!F103</f>
        <v>6406</v>
      </c>
      <c r="G103" s="88">
        <f>'1.2.sz.mell.köt.mérl.'!G103+'1.3.sz.mell.önként_mérl.'!G103</f>
        <v>0</v>
      </c>
      <c r="H103" s="88">
        <f>'1.2.sz.mell.köt.mérl.'!H103+'1.3.sz.mell.önként_mérl.'!H103</f>
        <v>6406</v>
      </c>
    </row>
    <row r="104" spans="1:8" ht="12" customHeight="1">
      <c r="A104" s="12" t="s">
        <v>80</v>
      </c>
      <c r="B104" s="51" t="s">
        <v>267</v>
      </c>
      <c r="C104" s="88">
        <f>'1.2.sz.mell.köt.mérl.'!C104+'1.3.sz.mell.önként_mérl.'!C104</f>
        <v>0</v>
      </c>
      <c r="D104" s="88">
        <f>'1.2.sz.mell.köt.mérl.'!D104+'1.3.sz.mell.önként_mérl.'!D104</f>
        <v>0</v>
      </c>
      <c r="E104" s="88">
        <f>'1.2.sz.mell.köt.mérl.'!E104+'1.3.sz.mell.önként_mérl.'!E104</f>
        <v>0</v>
      </c>
      <c r="F104" s="88">
        <f>'1.2.sz.mell.köt.mérl.'!F104+'1.3.sz.mell.önként_mérl.'!F104</f>
        <v>0</v>
      </c>
      <c r="G104" s="88">
        <f>'1.2.sz.mell.köt.mérl.'!G104+'1.3.sz.mell.önként_mérl.'!G104</f>
        <v>0</v>
      </c>
      <c r="H104" s="88">
        <f>'1.2.sz.mell.köt.mérl.'!H104+'1.3.sz.mell.önként_mérl.'!H104</f>
        <v>0</v>
      </c>
    </row>
    <row r="105" spans="1:8" ht="12" customHeight="1">
      <c r="A105" s="12" t="s">
        <v>82</v>
      </c>
      <c r="B105" s="52" t="s">
        <v>268</v>
      </c>
      <c r="C105" s="88">
        <f>'1.2.sz.mell.köt.mérl.'!C105+'1.3.sz.mell.önként_mérl.'!C105</f>
        <v>0</v>
      </c>
      <c r="D105" s="88">
        <f>'1.2.sz.mell.köt.mérl.'!D105+'1.3.sz.mell.önként_mérl.'!D105</f>
        <v>0</v>
      </c>
      <c r="E105" s="88">
        <f>'1.2.sz.mell.köt.mérl.'!E105+'1.3.sz.mell.önként_mérl.'!E105</f>
        <v>0</v>
      </c>
      <c r="F105" s="88">
        <f>'1.2.sz.mell.köt.mérl.'!F105+'1.3.sz.mell.önként_mérl.'!F105</f>
        <v>0</v>
      </c>
      <c r="G105" s="88">
        <f>'1.2.sz.mell.köt.mérl.'!G105+'1.3.sz.mell.önként_mérl.'!G105</f>
        <v>0</v>
      </c>
      <c r="H105" s="88">
        <f>'1.2.sz.mell.köt.mérl.'!H105+'1.3.sz.mell.önként_mérl.'!H105</f>
        <v>0</v>
      </c>
    </row>
    <row r="106" spans="1:8" ht="12" customHeight="1">
      <c r="A106" s="11" t="s">
        <v>110</v>
      </c>
      <c r="B106" s="53" t="s">
        <v>269</v>
      </c>
      <c r="C106" s="88">
        <f>'1.2.sz.mell.köt.mérl.'!C106+'1.3.sz.mell.önként_mérl.'!C106</f>
        <v>0</v>
      </c>
      <c r="D106" s="88">
        <f>'1.2.sz.mell.köt.mérl.'!D106+'1.3.sz.mell.önként_mérl.'!D106</f>
        <v>0</v>
      </c>
      <c r="E106" s="88">
        <f>'1.2.sz.mell.köt.mérl.'!E106+'1.3.sz.mell.önként_mérl.'!E106</f>
        <v>0</v>
      </c>
      <c r="F106" s="88">
        <f>'1.2.sz.mell.köt.mérl.'!F106+'1.3.sz.mell.önként_mérl.'!F106</f>
        <v>0</v>
      </c>
      <c r="G106" s="88">
        <f>'1.2.sz.mell.köt.mérl.'!G106+'1.3.sz.mell.önként_mérl.'!G106</f>
        <v>0</v>
      </c>
      <c r="H106" s="88">
        <f>'1.2.sz.mell.köt.mérl.'!H106+'1.3.sz.mell.önként_mérl.'!H106</f>
        <v>0</v>
      </c>
    </row>
    <row r="107" spans="1:8" ht="12" customHeight="1">
      <c r="A107" s="12" t="s">
        <v>259</v>
      </c>
      <c r="B107" s="53" t="s">
        <v>270</v>
      </c>
      <c r="C107" s="88">
        <f>'1.2.sz.mell.köt.mérl.'!C107+'1.3.sz.mell.önként_mérl.'!C107</f>
        <v>0</v>
      </c>
      <c r="D107" s="88">
        <f>'1.2.sz.mell.köt.mérl.'!D107+'1.3.sz.mell.önként_mérl.'!D107</f>
        <v>0</v>
      </c>
      <c r="E107" s="88">
        <f>'1.2.sz.mell.köt.mérl.'!E107+'1.3.sz.mell.önként_mérl.'!E107</f>
        <v>0</v>
      </c>
      <c r="F107" s="88">
        <f>'1.2.sz.mell.köt.mérl.'!F107+'1.3.sz.mell.önként_mérl.'!F107</f>
        <v>0</v>
      </c>
      <c r="G107" s="88">
        <f>'1.2.sz.mell.köt.mérl.'!G107+'1.3.sz.mell.önként_mérl.'!G107</f>
        <v>0</v>
      </c>
      <c r="H107" s="88">
        <f>'1.2.sz.mell.köt.mérl.'!H107+'1.3.sz.mell.önként_mérl.'!H107</f>
        <v>0</v>
      </c>
    </row>
    <row r="108" spans="1:8" ht="12" customHeight="1" thickBot="1">
      <c r="A108" s="16" t="s">
        <v>260</v>
      </c>
      <c r="B108" s="54" t="s">
        <v>271</v>
      </c>
      <c r="C108" s="92">
        <f>'1.2.sz.mell.köt.mérl.'!C108+'1.3.sz.mell.önként_mérl.'!C108</f>
        <v>5350</v>
      </c>
      <c r="D108" s="92">
        <f>'1.2.sz.mell.köt.mérl.'!D108+'1.3.sz.mell.önként_mérl.'!D108</f>
        <v>5350</v>
      </c>
      <c r="E108" s="92">
        <f>'1.2.sz.mell.köt.mérl.'!E108+'1.3.sz.mell.önként_mérl.'!E108</f>
        <v>5350</v>
      </c>
      <c r="F108" s="92">
        <f>'1.2.sz.mell.köt.mérl.'!F108+'1.3.sz.mell.önként_mérl.'!F108</f>
        <v>5350</v>
      </c>
      <c r="G108" s="92">
        <f>'1.2.sz.mell.köt.mérl.'!G108+'1.3.sz.mell.önként_mérl.'!G108</f>
        <v>0</v>
      </c>
      <c r="H108" s="92">
        <f>'1.2.sz.mell.köt.mérl.'!H108+'1.3.sz.mell.önként_mérl.'!H108</f>
        <v>5350</v>
      </c>
    </row>
    <row r="109" spans="1:8" ht="12" customHeight="1" thickBot="1">
      <c r="A109" s="18" t="s">
        <v>7</v>
      </c>
      <c r="B109" s="23" t="s">
        <v>272</v>
      </c>
      <c r="C109" s="84">
        <f aca="true" t="shared" si="18" ref="C109:H109">+C110+C112+C114</f>
        <v>333284</v>
      </c>
      <c r="D109" s="84">
        <f t="shared" si="18"/>
        <v>584838</v>
      </c>
      <c r="E109" s="84">
        <f t="shared" si="18"/>
        <v>585275</v>
      </c>
      <c r="F109" s="84">
        <f t="shared" si="18"/>
        <v>540763</v>
      </c>
      <c r="G109" s="84">
        <f t="shared" si="18"/>
        <v>0</v>
      </c>
      <c r="H109" s="84">
        <f t="shared" si="18"/>
        <v>540763</v>
      </c>
    </row>
    <row r="110" spans="1:8" ht="12" customHeight="1">
      <c r="A110" s="13" t="s">
        <v>71</v>
      </c>
      <c r="B110" s="6" t="s">
        <v>127</v>
      </c>
      <c r="C110" s="87">
        <f>'1.2.sz.mell.köt.mérl.'!C110+'1.3.sz.mell.önként_mérl.'!C110</f>
        <v>332934</v>
      </c>
      <c r="D110" s="87">
        <f>'1.2.sz.mell.köt.mérl.'!D110+'1.3.sz.mell.önként_mérl.'!D110</f>
        <v>572923</v>
      </c>
      <c r="E110" s="87">
        <f>'1.2.sz.mell.köt.mérl.'!E110+'1.3.sz.mell.önként_mérl.'!E110</f>
        <v>573360</v>
      </c>
      <c r="F110" s="87">
        <f>'1.2.sz.mell.köt.mérl.'!F110+'1.3.sz.mell.önként_mérl.'!F110</f>
        <v>509708</v>
      </c>
      <c r="G110" s="87">
        <f>'1.2.sz.mell.köt.mérl.'!G110+'1.3.sz.mell.önként_mérl.'!G110</f>
        <v>0</v>
      </c>
      <c r="H110" s="87">
        <f>'1.2.sz.mell.köt.mérl.'!H110+'1.3.sz.mell.önként_mérl.'!H110</f>
        <v>509708</v>
      </c>
    </row>
    <row r="111" spans="1:8" ht="12" customHeight="1">
      <c r="A111" s="13" t="s">
        <v>72</v>
      </c>
      <c r="B111" s="10" t="s">
        <v>276</v>
      </c>
      <c r="C111" s="87">
        <f>'1.2.sz.mell.köt.mérl.'!C111+'1.3.sz.mell.önként_mérl.'!C111</f>
        <v>325161</v>
      </c>
      <c r="D111" s="87">
        <f>'1.2.sz.mell.köt.mérl.'!D111+'1.3.sz.mell.önként_mérl.'!D111</f>
        <v>532678</v>
      </c>
      <c r="E111" s="87">
        <f>'1.2.sz.mell.köt.mérl.'!E111+'1.3.sz.mell.önként_mérl.'!E111</f>
        <v>532678</v>
      </c>
      <c r="F111" s="87">
        <f>'1.2.sz.mell.köt.mérl.'!F111+'1.3.sz.mell.önként_mérl.'!F111</f>
        <v>447008</v>
      </c>
      <c r="G111" s="87">
        <f>'1.2.sz.mell.köt.mérl.'!G111+'1.3.sz.mell.önként_mérl.'!G111</f>
        <v>0</v>
      </c>
      <c r="H111" s="87">
        <f>'1.2.sz.mell.köt.mérl.'!H111+'1.3.sz.mell.önként_mérl.'!H111</f>
        <v>447008</v>
      </c>
    </row>
    <row r="112" spans="1:8" ht="12" customHeight="1">
      <c r="A112" s="13" t="s">
        <v>73</v>
      </c>
      <c r="B112" s="10" t="s">
        <v>111</v>
      </c>
      <c r="C112" s="86">
        <f>'1.2.sz.mell.köt.mérl.'!C112+'1.3.sz.mell.önként_mérl.'!C112</f>
        <v>350</v>
      </c>
      <c r="D112" s="86">
        <f>'1.2.sz.mell.köt.mérl.'!D112+'1.3.sz.mell.önként_mérl.'!D112</f>
        <v>11915</v>
      </c>
      <c r="E112" s="86">
        <f>'1.2.sz.mell.köt.mérl.'!E112+'1.3.sz.mell.önként_mérl.'!E112</f>
        <v>11915</v>
      </c>
      <c r="F112" s="86">
        <f>'1.2.sz.mell.köt.mérl.'!F112+'1.3.sz.mell.önként_mérl.'!F112</f>
        <v>31055</v>
      </c>
      <c r="G112" s="86">
        <f>'1.2.sz.mell.köt.mérl.'!G112+'1.3.sz.mell.önként_mérl.'!G112</f>
        <v>0</v>
      </c>
      <c r="H112" s="86">
        <f>'1.2.sz.mell.köt.mérl.'!H112+'1.3.sz.mell.önként_mérl.'!H112</f>
        <v>31055</v>
      </c>
    </row>
    <row r="113" spans="1:8" ht="12" customHeight="1">
      <c r="A113" s="13" t="s">
        <v>74</v>
      </c>
      <c r="B113" s="10" t="s">
        <v>277</v>
      </c>
      <c r="C113" s="77">
        <f>'1.2.sz.mell.köt.mérl.'!C113+'1.3.sz.mell.önként_mérl.'!C113</f>
        <v>0</v>
      </c>
      <c r="D113" s="77">
        <f>'1.2.sz.mell.köt.mérl.'!D113+'1.3.sz.mell.önként_mérl.'!D113</f>
        <v>0</v>
      </c>
      <c r="E113" s="77">
        <f>'1.2.sz.mell.köt.mérl.'!E113+'1.3.sz.mell.önként_mérl.'!E113</f>
        <v>0</v>
      </c>
      <c r="F113" s="77">
        <f>'1.2.sz.mell.köt.mérl.'!F113+'1.3.sz.mell.önként_mérl.'!F113</f>
        <v>0</v>
      </c>
      <c r="G113" s="77">
        <f>'1.2.sz.mell.köt.mérl.'!G113+'1.3.sz.mell.önként_mérl.'!G113</f>
        <v>0</v>
      </c>
      <c r="H113" s="77">
        <f>'1.2.sz.mell.köt.mérl.'!H113+'1.3.sz.mell.önként_mérl.'!H113</f>
        <v>0</v>
      </c>
    </row>
    <row r="114" spans="1:8" ht="12" customHeight="1">
      <c r="A114" s="13" t="s">
        <v>75</v>
      </c>
      <c r="B114" s="81" t="s">
        <v>130</v>
      </c>
      <c r="C114" s="77">
        <f>'1.2.sz.mell.köt.mérl.'!C114+'1.3.sz.mell.önként_mérl.'!C114</f>
        <v>0</v>
      </c>
      <c r="D114" s="77">
        <f>'1.2.sz.mell.köt.mérl.'!D114+'1.3.sz.mell.önként_mérl.'!D114</f>
        <v>0</v>
      </c>
      <c r="E114" s="77">
        <f>'1.2.sz.mell.köt.mérl.'!E114+'1.3.sz.mell.önként_mérl.'!E114</f>
        <v>0</v>
      </c>
      <c r="F114" s="77">
        <f>'1.2.sz.mell.köt.mérl.'!F114+'1.3.sz.mell.önként_mérl.'!F114</f>
        <v>0</v>
      </c>
      <c r="G114" s="77">
        <f>'1.2.sz.mell.köt.mérl.'!G114+'1.3.sz.mell.önként_mérl.'!G114</f>
        <v>0</v>
      </c>
      <c r="H114" s="77">
        <f>'1.2.sz.mell.köt.mérl.'!H114+'1.3.sz.mell.önként_mérl.'!H114</f>
        <v>0</v>
      </c>
    </row>
    <row r="115" spans="1:8" ht="12" customHeight="1">
      <c r="A115" s="13" t="s">
        <v>81</v>
      </c>
      <c r="B115" s="80" t="s">
        <v>366</v>
      </c>
      <c r="C115" s="77">
        <f>'1.2.sz.mell.köt.mérl.'!C115+'1.3.sz.mell.önként_mérl.'!C115</f>
        <v>0</v>
      </c>
      <c r="D115" s="77">
        <f>'1.2.sz.mell.köt.mérl.'!D115+'1.3.sz.mell.önként_mérl.'!D115</f>
        <v>0</v>
      </c>
      <c r="E115" s="77">
        <f>'1.2.sz.mell.köt.mérl.'!E115+'1.3.sz.mell.önként_mérl.'!E115</f>
        <v>0</v>
      </c>
      <c r="F115" s="77">
        <f>'1.2.sz.mell.köt.mérl.'!F115+'1.3.sz.mell.önként_mérl.'!F115</f>
        <v>0</v>
      </c>
      <c r="G115" s="77">
        <f>'1.2.sz.mell.köt.mérl.'!G115+'1.3.sz.mell.önként_mérl.'!G115</f>
        <v>0</v>
      </c>
      <c r="H115" s="77">
        <f>'1.2.sz.mell.köt.mérl.'!H115+'1.3.sz.mell.önként_mérl.'!H115</f>
        <v>0</v>
      </c>
    </row>
    <row r="116" spans="1:8" ht="12" customHeight="1">
      <c r="A116" s="13" t="s">
        <v>83</v>
      </c>
      <c r="B116" s="153" t="s">
        <v>282</v>
      </c>
      <c r="C116" s="77">
        <f>'1.2.sz.mell.köt.mérl.'!C116+'1.3.sz.mell.önként_mérl.'!C116</f>
        <v>0</v>
      </c>
      <c r="D116" s="77">
        <f>'1.2.sz.mell.köt.mérl.'!D116+'1.3.sz.mell.önként_mérl.'!D116</f>
        <v>0</v>
      </c>
      <c r="E116" s="77">
        <f>'1.2.sz.mell.köt.mérl.'!E116+'1.3.sz.mell.önként_mérl.'!E116</f>
        <v>0</v>
      </c>
      <c r="F116" s="77">
        <f>'1.2.sz.mell.köt.mérl.'!F116+'1.3.sz.mell.önként_mérl.'!F116</f>
        <v>0</v>
      </c>
      <c r="G116" s="77">
        <f>'1.2.sz.mell.köt.mérl.'!G116+'1.3.sz.mell.önként_mérl.'!G116</f>
        <v>0</v>
      </c>
      <c r="H116" s="77">
        <f>'1.2.sz.mell.köt.mérl.'!H116+'1.3.sz.mell.önként_mérl.'!H116</f>
        <v>0</v>
      </c>
    </row>
    <row r="117" spans="1:8" ht="15.75">
      <c r="A117" s="13" t="s">
        <v>112</v>
      </c>
      <c r="B117" s="52" t="s">
        <v>265</v>
      </c>
      <c r="C117" s="77">
        <f>'1.2.sz.mell.köt.mérl.'!C117+'1.3.sz.mell.önként_mérl.'!C117</f>
        <v>0</v>
      </c>
      <c r="D117" s="77">
        <f>'1.2.sz.mell.köt.mérl.'!D117+'1.3.sz.mell.önként_mérl.'!D117</f>
        <v>0</v>
      </c>
      <c r="E117" s="77">
        <f>'1.2.sz.mell.köt.mérl.'!E117+'1.3.sz.mell.önként_mérl.'!E117</f>
        <v>0</v>
      </c>
      <c r="F117" s="77">
        <f>'1.2.sz.mell.köt.mérl.'!F117+'1.3.sz.mell.önként_mérl.'!F117</f>
        <v>0</v>
      </c>
      <c r="G117" s="77">
        <f>'1.2.sz.mell.köt.mérl.'!G117+'1.3.sz.mell.önként_mérl.'!G117</f>
        <v>0</v>
      </c>
      <c r="H117" s="77">
        <f>'1.2.sz.mell.köt.mérl.'!H117+'1.3.sz.mell.önként_mérl.'!H117</f>
        <v>0</v>
      </c>
    </row>
    <row r="118" spans="1:8" ht="12" customHeight="1">
      <c r="A118" s="13" t="s">
        <v>113</v>
      </c>
      <c r="B118" s="52" t="s">
        <v>281</v>
      </c>
      <c r="C118" s="77">
        <f>'1.2.sz.mell.köt.mérl.'!C118+'1.3.sz.mell.önként_mérl.'!C118</f>
        <v>0</v>
      </c>
      <c r="D118" s="77">
        <f>'1.2.sz.mell.köt.mérl.'!D118+'1.3.sz.mell.önként_mérl.'!D118</f>
        <v>0</v>
      </c>
      <c r="E118" s="77">
        <f>'1.2.sz.mell.köt.mérl.'!E118+'1.3.sz.mell.önként_mérl.'!E118</f>
        <v>0</v>
      </c>
      <c r="F118" s="77">
        <f>'1.2.sz.mell.köt.mérl.'!F118+'1.3.sz.mell.önként_mérl.'!F118</f>
        <v>0</v>
      </c>
      <c r="G118" s="77">
        <f>'1.2.sz.mell.köt.mérl.'!G118+'1.3.sz.mell.önként_mérl.'!G118</f>
        <v>0</v>
      </c>
      <c r="H118" s="77">
        <f>'1.2.sz.mell.köt.mérl.'!H118+'1.3.sz.mell.önként_mérl.'!H118</f>
        <v>0</v>
      </c>
    </row>
    <row r="119" spans="1:8" ht="12" customHeight="1">
      <c r="A119" s="13" t="s">
        <v>114</v>
      </c>
      <c r="B119" s="52" t="s">
        <v>280</v>
      </c>
      <c r="C119" s="77">
        <f>'1.2.sz.mell.köt.mérl.'!C119+'1.3.sz.mell.önként_mérl.'!C119</f>
        <v>0</v>
      </c>
      <c r="D119" s="77">
        <f>'1.2.sz.mell.köt.mérl.'!D119+'1.3.sz.mell.önként_mérl.'!D119</f>
        <v>0</v>
      </c>
      <c r="E119" s="77">
        <f>'1.2.sz.mell.köt.mérl.'!E119+'1.3.sz.mell.önként_mérl.'!E119</f>
        <v>0</v>
      </c>
      <c r="F119" s="77">
        <f>'1.2.sz.mell.köt.mérl.'!F119+'1.3.sz.mell.önként_mérl.'!F119</f>
        <v>0</v>
      </c>
      <c r="G119" s="77">
        <f>'1.2.sz.mell.köt.mérl.'!G119+'1.3.sz.mell.önként_mérl.'!G119</f>
        <v>0</v>
      </c>
      <c r="H119" s="77">
        <f>'1.2.sz.mell.köt.mérl.'!H119+'1.3.sz.mell.önként_mérl.'!H119</f>
        <v>0</v>
      </c>
    </row>
    <row r="120" spans="1:8" ht="12" customHeight="1">
      <c r="A120" s="13" t="s">
        <v>273</v>
      </c>
      <c r="B120" s="52" t="s">
        <v>268</v>
      </c>
      <c r="C120" s="77">
        <f>'1.2.sz.mell.köt.mérl.'!C120+'1.3.sz.mell.önként_mérl.'!C120</f>
        <v>0</v>
      </c>
      <c r="D120" s="77">
        <f>'1.2.sz.mell.köt.mérl.'!D120+'1.3.sz.mell.önként_mérl.'!D120</f>
        <v>0</v>
      </c>
      <c r="E120" s="77">
        <f>'1.2.sz.mell.köt.mérl.'!E120+'1.3.sz.mell.önként_mérl.'!E120</f>
        <v>0</v>
      </c>
      <c r="F120" s="77">
        <f>'1.2.sz.mell.köt.mérl.'!F120+'1.3.sz.mell.önként_mérl.'!F120</f>
        <v>0</v>
      </c>
      <c r="G120" s="77">
        <f>'1.2.sz.mell.köt.mérl.'!G120+'1.3.sz.mell.önként_mérl.'!G120</f>
        <v>0</v>
      </c>
      <c r="H120" s="77">
        <f>'1.2.sz.mell.köt.mérl.'!H120+'1.3.sz.mell.önként_mérl.'!H120</f>
        <v>0</v>
      </c>
    </row>
    <row r="121" spans="1:8" ht="12" customHeight="1">
      <c r="A121" s="13" t="s">
        <v>274</v>
      </c>
      <c r="B121" s="52" t="s">
        <v>279</v>
      </c>
      <c r="C121" s="77">
        <f>'1.2.sz.mell.köt.mérl.'!C121+'1.3.sz.mell.önként_mérl.'!C121</f>
        <v>0</v>
      </c>
      <c r="D121" s="77">
        <f>'1.2.sz.mell.köt.mérl.'!D121+'1.3.sz.mell.önként_mérl.'!D121</f>
        <v>0</v>
      </c>
      <c r="E121" s="77">
        <f>'1.2.sz.mell.köt.mérl.'!E121+'1.3.sz.mell.önként_mérl.'!E121</f>
        <v>0</v>
      </c>
      <c r="F121" s="77">
        <f>'1.2.sz.mell.köt.mérl.'!F121+'1.3.sz.mell.önként_mérl.'!F121</f>
        <v>0</v>
      </c>
      <c r="G121" s="77">
        <f>'1.2.sz.mell.köt.mérl.'!G121+'1.3.sz.mell.önként_mérl.'!G121</f>
        <v>0</v>
      </c>
      <c r="H121" s="77">
        <f>'1.2.sz.mell.köt.mérl.'!H121+'1.3.sz.mell.önként_mérl.'!H121</f>
        <v>0</v>
      </c>
    </row>
    <row r="122" spans="1:8" ht="16.5" thickBot="1">
      <c r="A122" s="11" t="s">
        <v>275</v>
      </c>
      <c r="B122" s="52" t="s">
        <v>278</v>
      </c>
      <c r="C122" s="78">
        <f>'1.2.sz.mell.köt.mérl.'!C122+'1.3.sz.mell.önként_mérl.'!C122</f>
        <v>0</v>
      </c>
      <c r="D122" s="78">
        <f>'1.2.sz.mell.köt.mérl.'!D122+'1.3.sz.mell.önként_mérl.'!D122</f>
        <v>0</v>
      </c>
      <c r="E122" s="78">
        <f>'1.2.sz.mell.köt.mérl.'!E122+'1.3.sz.mell.önként_mérl.'!E122</f>
        <v>0</v>
      </c>
      <c r="F122" s="78">
        <f>'1.2.sz.mell.köt.mérl.'!F122+'1.3.sz.mell.önként_mérl.'!F122</f>
        <v>0</v>
      </c>
      <c r="G122" s="78">
        <f>'1.2.sz.mell.köt.mérl.'!G122+'1.3.sz.mell.önként_mérl.'!G122</f>
        <v>0</v>
      </c>
      <c r="H122" s="78">
        <f>'1.2.sz.mell.köt.mérl.'!H122+'1.3.sz.mell.önként_mérl.'!H122</f>
        <v>0</v>
      </c>
    </row>
    <row r="123" spans="1:8" ht="12" customHeight="1" thickBot="1">
      <c r="A123" s="18" t="s">
        <v>8</v>
      </c>
      <c r="B123" s="47" t="s">
        <v>283</v>
      </c>
      <c r="C123" s="84">
        <f aca="true" t="shared" si="19" ref="C123:H123">+C124+C125</f>
        <v>10994</v>
      </c>
      <c r="D123" s="84">
        <f t="shared" si="19"/>
        <v>20425</v>
      </c>
      <c r="E123" s="84">
        <f t="shared" si="19"/>
        <v>16477</v>
      </c>
      <c r="F123" s="84">
        <f t="shared" si="19"/>
        <v>55217</v>
      </c>
      <c r="G123" s="84">
        <f t="shared" si="19"/>
        <v>-2580</v>
      </c>
      <c r="H123" s="84">
        <f t="shared" si="19"/>
        <v>52637</v>
      </c>
    </row>
    <row r="124" spans="1:8" ht="12" customHeight="1">
      <c r="A124" s="13" t="s">
        <v>54</v>
      </c>
      <c r="B124" s="7" t="s">
        <v>45</v>
      </c>
      <c r="C124" s="87">
        <f>'1.2.sz.mell.köt.mérl.'!C124+'1.3.sz.mell.önként_mérl.'!C124</f>
        <v>10994</v>
      </c>
      <c r="D124" s="87">
        <f>'1.2.sz.mell.köt.mérl.'!D124+'1.3.sz.mell.önként_mérl.'!D124</f>
        <v>10675</v>
      </c>
      <c r="E124" s="87">
        <f>'1.2.sz.mell.köt.mérl.'!E124+'1.3.sz.mell.önként_mérl.'!E124</f>
        <v>6727</v>
      </c>
      <c r="F124" s="397">
        <f>'1.2.sz.mell.köt.mérl.'!F124+'1.3.sz.mell.önként_mérl.'!F124</f>
        <v>45467</v>
      </c>
      <c r="G124" s="77">
        <f>'1.2.sz.mell.köt.mérl.'!G124+'1.3.sz.mell.önként_mérl.'!G124</f>
        <v>-2580</v>
      </c>
      <c r="H124" s="87">
        <f>'1.2.sz.mell.köt.mérl.'!H124+'1.3.sz.mell.önként_mérl.'!H124</f>
        <v>42887</v>
      </c>
    </row>
    <row r="125" spans="1:8" ht="12" customHeight="1" thickBot="1">
      <c r="A125" s="14" t="s">
        <v>55</v>
      </c>
      <c r="B125" s="10" t="s">
        <v>46</v>
      </c>
      <c r="C125" s="88">
        <f>'1.2.sz.mell.köt.mérl.'!C125+'1.3.sz.mell.önként_mérl.'!C125</f>
        <v>0</v>
      </c>
      <c r="D125" s="88">
        <f>'1.2.sz.mell.köt.mérl.'!D125+'1.3.sz.mell.önként_mérl.'!D125</f>
        <v>9750</v>
      </c>
      <c r="E125" s="88">
        <f>'1.2.sz.mell.köt.mérl.'!E125+'1.3.sz.mell.önként_mérl.'!E125</f>
        <v>9750</v>
      </c>
      <c r="F125" s="88">
        <f>'1.2.sz.mell.köt.mérl.'!F125+'1.3.sz.mell.önként_mérl.'!F125</f>
        <v>9750</v>
      </c>
      <c r="G125" s="88"/>
      <c r="H125" s="88">
        <f>'1.2.sz.mell.köt.mérl.'!H125+'1.3.sz.mell.önként_mérl.'!H125</f>
        <v>9750</v>
      </c>
    </row>
    <row r="126" spans="1:8" ht="12" customHeight="1" thickBot="1">
      <c r="A126" s="18" t="s">
        <v>9</v>
      </c>
      <c r="B126" s="47" t="s">
        <v>284</v>
      </c>
      <c r="C126" s="84">
        <f aca="true" t="shared" si="20" ref="C126:H126">+C93+C109+C123</f>
        <v>658285</v>
      </c>
      <c r="D126" s="84">
        <f t="shared" si="20"/>
        <v>978162</v>
      </c>
      <c r="E126" s="84">
        <f t="shared" si="20"/>
        <v>980109</v>
      </c>
      <c r="F126" s="84">
        <f t="shared" si="20"/>
        <v>991400</v>
      </c>
      <c r="G126" s="84">
        <f t="shared" si="20"/>
        <v>115</v>
      </c>
      <c r="H126" s="84">
        <f t="shared" si="20"/>
        <v>991515</v>
      </c>
    </row>
    <row r="127" spans="1:8" ht="12" customHeight="1" thickBot="1">
      <c r="A127" s="18" t="s">
        <v>10</v>
      </c>
      <c r="B127" s="47" t="s">
        <v>285</v>
      </c>
      <c r="C127" s="84">
        <f aca="true" t="shared" si="21" ref="C127:H127">+C128+C129+C130</f>
        <v>0</v>
      </c>
      <c r="D127" s="84">
        <f t="shared" si="21"/>
        <v>0</v>
      </c>
      <c r="E127" s="84">
        <f t="shared" si="21"/>
        <v>0</v>
      </c>
      <c r="F127" s="84">
        <f t="shared" si="21"/>
        <v>0</v>
      </c>
      <c r="G127" s="84">
        <f t="shared" si="21"/>
        <v>0</v>
      </c>
      <c r="H127" s="84">
        <f t="shared" si="21"/>
        <v>0</v>
      </c>
    </row>
    <row r="128" spans="1:8" ht="12" customHeight="1">
      <c r="A128" s="13" t="s">
        <v>58</v>
      </c>
      <c r="B128" s="7" t="s">
        <v>286</v>
      </c>
      <c r="C128" s="77">
        <f>'1.2.sz.mell.köt.mérl.'!C128+'1.3.sz.mell.önként_mérl.'!C128</f>
        <v>0</v>
      </c>
      <c r="D128" s="77">
        <f>'1.2.sz.mell.köt.mérl.'!D128+'1.3.sz.mell.önként_mérl.'!D128</f>
        <v>0</v>
      </c>
      <c r="E128" s="77">
        <f>'1.2.sz.mell.köt.mérl.'!E128+'1.3.sz.mell.önként_mérl.'!E128</f>
        <v>0</v>
      </c>
      <c r="F128" s="77">
        <f>'1.2.sz.mell.köt.mérl.'!F128+'1.3.sz.mell.önként_mérl.'!F128</f>
        <v>0</v>
      </c>
      <c r="G128" s="77">
        <f>'1.2.sz.mell.köt.mérl.'!G128+'1.3.sz.mell.önként_mérl.'!G128</f>
        <v>0</v>
      </c>
      <c r="H128" s="77">
        <f>'1.2.sz.mell.köt.mérl.'!H128+'1.3.sz.mell.önként_mérl.'!H128</f>
        <v>0</v>
      </c>
    </row>
    <row r="129" spans="1:8" ht="12" customHeight="1">
      <c r="A129" s="13" t="s">
        <v>59</v>
      </c>
      <c r="B129" s="7" t="s">
        <v>287</v>
      </c>
      <c r="C129" s="77">
        <f>'1.2.sz.mell.köt.mérl.'!C129+'1.3.sz.mell.önként_mérl.'!C129</f>
        <v>0</v>
      </c>
      <c r="D129" s="77">
        <f>'1.2.sz.mell.köt.mérl.'!D129+'1.3.sz.mell.önként_mérl.'!D129</f>
        <v>0</v>
      </c>
      <c r="E129" s="77">
        <f>'1.2.sz.mell.köt.mérl.'!E129+'1.3.sz.mell.önként_mérl.'!E129</f>
        <v>0</v>
      </c>
      <c r="F129" s="77">
        <f>'1.2.sz.mell.köt.mérl.'!F129+'1.3.sz.mell.önként_mérl.'!F129</f>
        <v>0</v>
      </c>
      <c r="G129" s="77">
        <f>'1.2.sz.mell.köt.mérl.'!G129+'1.3.sz.mell.önként_mérl.'!G129</f>
        <v>0</v>
      </c>
      <c r="H129" s="77">
        <f>'1.2.sz.mell.köt.mérl.'!H129+'1.3.sz.mell.önként_mérl.'!H129</f>
        <v>0</v>
      </c>
    </row>
    <row r="130" spans="1:8" ht="12" customHeight="1" thickBot="1">
      <c r="A130" s="11" t="s">
        <v>60</v>
      </c>
      <c r="B130" s="5" t="s">
        <v>288</v>
      </c>
      <c r="C130" s="77">
        <f>'1.2.sz.mell.köt.mérl.'!C130+'1.3.sz.mell.önként_mérl.'!C130</f>
        <v>0</v>
      </c>
      <c r="D130" s="77">
        <f>'1.2.sz.mell.köt.mérl.'!D130+'1.3.sz.mell.önként_mérl.'!D130</f>
        <v>0</v>
      </c>
      <c r="E130" s="77">
        <f>'1.2.sz.mell.köt.mérl.'!E130+'1.3.sz.mell.önként_mérl.'!E130</f>
        <v>0</v>
      </c>
      <c r="F130" s="77">
        <f>'1.2.sz.mell.köt.mérl.'!F130+'1.3.sz.mell.önként_mérl.'!F130</f>
        <v>0</v>
      </c>
      <c r="G130" s="77">
        <f>'1.2.sz.mell.köt.mérl.'!G130+'1.3.sz.mell.önként_mérl.'!G130</f>
        <v>0</v>
      </c>
      <c r="H130" s="77">
        <f>'1.2.sz.mell.köt.mérl.'!H130+'1.3.sz.mell.önként_mérl.'!H130</f>
        <v>0</v>
      </c>
    </row>
    <row r="131" spans="1:8" ht="12" customHeight="1" thickBot="1">
      <c r="A131" s="18" t="s">
        <v>11</v>
      </c>
      <c r="B131" s="47" t="s">
        <v>332</v>
      </c>
      <c r="C131" s="84">
        <f aca="true" t="shared" si="22" ref="C131:H131">+C132+C133+C134+C135</f>
        <v>0</v>
      </c>
      <c r="D131" s="84">
        <f t="shared" si="22"/>
        <v>0</v>
      </c>
      <c r="E131" s="84">
        <f t="shared" si="22"/>
        <v>0</v>
      </c>
      <c r="F131" s="84">
        <f t="shared" si="22"/>
        <v>0</v>
      </c>
      <c r="G131" s="84">
        <f t="shared" si="22"/>
        <v>0</v>
      </c>
      <c r="H131" s="84">
        <f t="shared" si="22"/>
        <v>0</v>
      </c>
    </row>
    <row r="132" spans="1:8" ht="12" customHeight="1">
      <c r="A132" s="13" t="s">
        <v>61</v>
      </c>
      <c r="B132" s="7" t="s">
        <v>289</v>
      </c>
      <c r="C132" s="77">
        <f>'1.2.sz.mell.köt.mérl.'!C132+'1.3.sz.mell.önként_mérl.'!C132</f>
        <v>0</v>
      </c>
      <c r="D132" s="77">
        <f>'1.2.sz.mell.köt.mérl.'!D132+'1.3.sz.mell.önként_mérl.'!D132</f>
        <v>0</v>
      </c>
      <c r="E132" s="77">
        <f>'1.2.sz.mell.köt.mérl.'!E132+'1.3.sz.mell.önként_mérl.'!E132</f>
        <v>0</v>
      </c>
      <c r="F132" s="77">
        <f>'1.2.sz.mell.köt.mérl.'!F132+'1.3.sz.mell.önként_mérl.'!F132</f>
        <v>0</v>
      </c>
      <c r="G132" s="77">
        <f>'1.2.sz.mell.köt.mérl.'!G132+'1.3.sz.mell.önként_mérl.'!G132</f>
        <v>0</v>
      </c>
      <c r="H132" s="77">
        <f>'1.2.sz.mell.köt.mérl.'!H132+'1.3.sz.mell.önként_mérl.'!H132</f>
        <v>0</v>
      </c>
    </row>
    <row r="133" spans="1:8" ht="12" customHeight="1">
      <c r="A133" s="13" t="s">
        <v>62</v>
      </c>
      <c r="B133" s="7" t="s">
        <v>290</v>
      </c>
      <c r="C133" s="77">
        <f>'1.2.sz.mell.köt.mérl.'!C133+'1.3.sz.mell.önként_mérl.'!C133</f>
        <v>0</v>
      </c>
      <c r="D133" s="77">
        <f>'1.2.sz.mell.köt.mérl.'!D133+'1.3.sz.mell.önként_mérl.'!D133</f>
        <v>0</v>
      </c>
      <c r="E133" s="77">
        <f>'1.2.sz.mell.köt.mérl.'!E133+'1.3.sz.mell.önként_mérl.'!E133</f>
        <v>0</v>
      </c>
      <c r="F133" s="77">
        <f>'1.2.sz.mell.köt.mérl.'!F133+'1.3.sz.mell.önként_mérl.'!F133</f>
        <v>0</v>
      </c>
      <c r="G133" s="77">
        <f>'1.2.sz.mell.köt.mérl.'!G133+'1.3.sz.mell.önként_mérl.'!G133</f>
        <v>0</v>
      </c>
      <c r="H133" s="77">
        <f>'1.2.sz.mell.köt.mérl.'!H133+'1.3.sz.mell.önként_mérl.'!H133</f>
        <v>0</v>
      </c>
    </row>
    <row r="134" spans="1:8" ht="12" customHeight="1">
      <c r="A134" s="13" t="s">
        <v>192</v>
      </c>
      <c r="B134" s="7" t="s">
        <v>291</v>
      </c>
      <c r="C134" s="77">
        <f>'1.2.sz.mell.köt.mérl.'!C134+'1.3.sz.mell.önként_mérl.'!C134</f>
        <v>0</v>
      </c>
      <c r="D134" s="77">
        <f>'1.2.sz.mell.köt.mérl.'!D134+'1.3.sz.mell.önként_mérl.'!D134</f>
        <v>0</v>
      </c>
      <c r="E134" s="77">
        <f>'1.2.sz.mell.köt.mérl.'!E134+'1.3.sz.mell.önként_mérl.'!E134</f>
        <v>0</v>
      </c>
      <c r="F134" s="77">
        <f>'1.2.sz.mell.köt.mérl.'!F134+'1.3.sz.mell.önként_mérl.'!F134</f>
        <v>0</v>
      </c>
      <c r="G134" s="77">
        <f>'1.2.sz.mell.köt.mérl.'!G134+'1.3.sz.mell.önként_mérl.'!G134</f>
        <v>0</v>
      </c>
      <c r="H134" s="77">
        <f>'1.2.sz.mell.köt.mérl.'!H134+'1.3.sz.mell.önként_mérl.'!H134</f>
        <v>0</v>
      </c>
    </row>
    <row r="135" spans="1:8" ht="12" customHeight="1" thickBot="1">
      <c r="A135" s="11" t="s">
        <v>193</v>
      </c>
      <c r="B135" s="5" t="s">
        <v>292</v>
      </c>
      <c r="C135" s="77">
        <f>'1.2.sz.mell.köt.mérl.'!C135+'1.3.sz.mell.önként_mérl.'!C135</f>
        <v>0</v>
      </c>
      <c r="D135" s="77">
        <f>'1.2.sz.mell.köt.mérl.'!D135+'1.3.sz.mell.önként_mérl.'!D135</f>
        <v>0</v>
      </c>
      <c r="E135" s="77">
        <f>'1.2.sz.mell.köt.mérl.'!E135+'1.3.sz.mell.önként_mérl.'!E135</f>
        <v>0</v>
      </c>
      <c r="F135" s="77">
        <f>'1.2.sz.mell.köt.mérl.'!F135+'1.3.sz.mell.önként_mérl.'!F135</f>
        <v>0</v>
      </c>
      <c r="G135" s="77">
        <f>'1.2.sz.mell.köt.mérl.'!G135+'1.3.sz.mell.önként_mérl.'!G135</f>
        <v>0</v>
      </c>
      <c r="H135" s="77">
        <f>'1.2.sz.mell.köt.mérl.'!H135+'1.3.sz.mell.önként_mérl.'!H135</f>
        <v>0</v>
      </c>
    </row>
    <row r="136" spans="1:8" ht="12" customHeight="1" thickBot="1">
      <c r="A136" s="18" t="s">
        <v>12</v>
      </c>
      <c r="B136" s="47" t="s">
        <v>293</v>
      </c>
      <c r="C136" s="90">
        <f aca="true" t="shared" si="23" ref="C136:H136">+C137+C138+C139+C140+C141</f>
        <v>114557</v>
      </c>
      <c r="D136" s="90">
        <f t="shared" si="23"/>
        <v>122004</v>
      </c>
      <c r="E136" s="90">
        <f t="shared" si="23"/>
        <v>120949</v>
      </c>
      <c r="F136" s="90">
        <f t="shared" si="23"/>
        <v>124960</v>
      </c>
      <c r="G136" s="90">
        <f t="shared" si="23"/>
        <v>0</v>
      </c>
      <c r="H136" s="90">
        <f t="shared" si="23"/>
        <v>124960</v>
      </c>
    </row>
    <row r="137" spans="1:8" ht="12" customHeight="1">
      <c r="A137" s="13" t="s">
        <v>63</v>
      </c>
      <c r="B137" s="7" t="s">
        <v>294</v>
      </c>
      <c r="C137" s="77">
        <f>'1.2.sz.mell.köt.mérl.'!C137+'1.3.sz.mell.önként_mérl.'!C137</f>
        <v>0</v>
      </c>
      <c r="D137" s="77">
        <f>'1.2.sz.mell.köt.mérl.'!D137+'1.3.sz.mell.önként_mérl.'!D137</f>
        <v>0</v>
      </c>
      <c r="E137" s="77">
        <f>'1.2.sz.mell.köt.mérl.'!E137+'1.3.sz.mell.önként_mérl.'!E137</f>
        <v>0</v>
      </c>
      <c r="F137" s="77">
        <f>'1.2.sz.mell.köt.mérl.'!F137+'1.3.sz.mell.önként_mérl.'!F137</f>
        <v>0</v>
      </c>
      <c r="G137" s="77">
        <f>'1.2.sz.mell.köt.mérl.'!G137+'1.3.sz.mell.önként_mérl.'!G137</f>
        <v>0</v>
      </c>
      <c r="H137" s="77">
        <f>'1.2.sz.mell.köt.mérl.'!H137+'1.3.sz.mell.önként_mérl.'!H137</f>
        <v>0</v>
      </c>
    </row>
    <row r="138" spans="1:8" ht="12" customHeight="1">
      <c r="A138" s="13" t="s">
        <v>64</v>
      </c>
      <c r="B138" s="7" t="s">
        <v>304</v>
      </c>
      <c r="C138" s="77">
        <f>'1.2.sz.mell.köt.mérl.'!C138+'1.3.sz.mell.önként_mérl.'!C138</f>
        <v>0</v>
      </c>
      <c r="D138" s="77">
        <f>'1.2.sz.mell.köt.mérl.'!D138+'1.3.sz.mell.önként_mérl.'!D138</f>
        <v>2890</v>
      </c>
      <c r="E138" s="77">
        <f>'1.2.sz.mell.köt.mérl.'!E138+'1.3.sz.mell.önként_mérl.'!E138</f>
        <v>2890</v>
      </c>
      <c r="F138" s="77">
        <f>'1.2.sz.mell.köt.mérl.'!F138+'1.3.sz.mell.önként_mérl.'!F138</f>
        <v>2890</v>
      </c>
      <c r="G138" s="77">
        <f>'1.2.sz.mell.köt.mérl.'!G138+'1.3.sz.mell.önként_mérl.'!G138</f>
        <v>0</v>
      </c>
      <c r="H138" s="77">
        <f>'1.2.sz.mell.köt.mérl.'!H138+'1.3.sz.mell.önként_mérl.'!H138</f>
        <v>2890</v>
      </c>
    </row>
    <row r="139" spans="1:8" ht="12" customHeight="1">
      <c r="A139" s="13" t="s">
        <v>205</v>
      </c>
      <c r="B139" s="7" t="s">
        <v>370</v>
      </c>
      <c r="C139" s="77">
        <f>'1.2.sz.mell.köt.mérl.'!C139+'1.3.sz.mell.önként_mérl.'!C139</f>
        <v>114557</v>
      </c>
      <c r="D139" s="77">
        <f>'1.2.sz.mell.köt.mérl.'!D139+'1.3.sz.mell.önként_mérl.'!D139</f>
        <v>119114</v>
      </c>
      <c r="E139" s="77">
        <f>'1.2.sz.mell.köt.mérl.'!E139+'1.3.sz.mell.önként_mérl.'!E139</f>
        <v>118059</v>
      </c>
      <c r="F139" s="77">
        <f>'1.2.sz.mell.köt.mérl.'!F139+'1.3.sz.mell.önként_mérl.'!F139</f>
        <v>122070</v>
      </c>
      <c r="G139" s="77">
        <f>'1.2.sz.mell.köt.mérl.'!G139+'1.3.sz.mell.önként_mérl.'!G139</f>
        <v>0</v>
      </c>
      <c r="H139" s="77">
        <f>'1.2.sz.mell.köt.mérl.'!H139+'1.3.sz.mell.önként_mérl.'!H139</f>
        <v>122070</v>
      </c>
    </row>
    <row r="140" spans="1:8" ht="12" customHeight="1">
      <c r="A140" s="13" t="s">
        <v>206</v>
      </c>
      <c r="B140" s="7" t="s">
        <v>295</v>
      </c>
      <c r="C140" s="77">
        <f>'1.2.sz.mell.köt.mérl.'!C140+'1.3.sz.mell.önként_mérl.'!C140</f>
        <v>0</v>
      </c>
      <c r="D140" s="77">
        <f>'1.2.sz.mell.köt.mérl.'!D140+'1.3.sz.mell.önként_mérl.'!D140</f>
        <v>0</v>
      </c>
      <c r="E140" s="77">
        <f>'1.2.sz.mell.köt.mérl.'!E140+'1.3.sz.mell.önként_mérl.'!E140</f>
        <v>0</v>
      </c>
      <c r="F140" s="77">
        <f>'1.2.sz.mell.köt.mérl.'!F140+'1.3.sz.mell.önként_mérl.'!F140</f>
        <v>0</v>
      </c>
      <c r="G140" s="77">
        <f>'1.2.sz.mell.köt.mérl.'!G140+'1.3.sz.mell.önként_mérl.'!G140</f>
        <v>0</v>
      </c>
      <c r="H140" s="77">
        <f>'1.2.sz.mell.köt.mérl.'!H140+'1.3.sz.mell.önként_mérl.'!H140</f>
        <v>0</v>
      </c>
    </row>
    <row r="141" spans="1:8" ht="12" customHeight="1" thickBot="1">
      <c r="A141" s="11" t="s">
        <v>369</v>
      </c>
      <c r="B141" s="5" t="s">
        <v>296</v>
      </c>
      <c r="C141" s="77">
        <f>'1.2.sz.mell.köt.mérl.'!C141+'1.3.sz.mell.önként_mérl.'!C141</f>
        <v>0</v>
      </c>
      <c r="D141" s="77">
        <f>'1.2.sz.mell.köt.mérl.'!D141+'1.3.sz.mell.önként_mérl.'!D141</f>
        <v>0</v>
      </c>
      <c r="E141" s="77">
        <f>'1.2.sz.mell.köt.mérl.'!E141+'1.3.sz.mell.önként_mérl.'!E141</f>
        <v>0</v>
      </c>
      <c r="F141" s="77">
        <f>'1.2.sz.mell.köt.mérl.'!F141+'1.3.sz.mell.önként_mérl.'!F141</f>
        <v>0</v>
      </c>
      <c r="G141" s="77">
        <f>'1.2.sz.mell.köt.mérl.'!G141+'1.3.sz.mell.önként_mérl.'!G141</f>
        <v>0</v>
      </c>
      <c r="H141" s="77">
        <f>'1.2.sz.mell.köt.mérl.'!H141+'1.3.sz.mell.önként_mérl.'!H141</f>
        <v>0</v>
      </c>
    </row>
    <row r="142" spans="1:8" ht="12" customHeight="1" thickBot="1">
      <c r="A142" s="18" t="s">
        <v>13</v>
      </c>
      <c r="B142" s="47" t="s">
        <v>297</v>
      </c>
      <c r="C142" s="93">
        <f aca="true" t="shared" si="24" ref="C142:H142">+C143+C144+C145+C146</f>
        <v>0</v>
      </c>
      <c r="D142" s="93">
        <f t="shared" si="24"/>
        <v>0</v>
      </c>
      <c r="E142" s="93">
        <f t="shared" si="24"/>
        <v>0</v>
      </c>
      <c r="F142" s="93">
        <f t="shared" si="24"/>
        <v>0</v>
      </c>
      <c r="G142" s="93">
        <f t="shared" si="24"/>
        <v>0</v>
      </c>
      <c r="H142" s="93">
        <f t="shared" si="24"/>
        <v>0</v>
      </c>
    </row>
    <row r="143" spans="1:8" ht="12" customHeight="1">
      <c r="A143" s="13" t="s">
        <v>105</v>
      </c>
      <c r="B143" s="7" t="s">
        <v>298</v>
      </c>
      <c r="C143" s="77">
        <f>'1.2.sz.mell.köt.mérl.'!C143+'1.3.sz.mell.önként_mérl.'!C143</f>
        <v>0</v>
      </c>
      <c r="D143" s="77">
        <f>'1.2.sz.mell.köt.mérl.'!D143+'1.3.sz.mell.önként_mérl.'!D143</f>
        <v>0</v>
      </c>
      <c r="E143" s="77">
        <f>'1.2.sz.mell.köt.mérl.'!E143+'1.3.sz.mell.önként_mérl.'!E143</f>
        <v>0</v>
      </c>
      <c r="F143" s="77">
        <f>'1.2.sz.mell.köt.mérl.'!F143+'1.3.sz.mell.önként_mérl.'!F143</f>
        <v>0</v>
      </c>
      <c r="G143" s="77">
        <f>'1.2.sz.mell.köt.mérl.'!G143+'1.3.sz.mell.önként_mérl.'!G143</f>
        <v>0</v>
      </c>
      <c r="H143" s="77">
        <f>'1.2.sz.mell.köt.mérl.'!H143+'1.3.sz.mell.önként_mérl.'!H143</f>
        <v>0</v>
      </c>
    </row>
    <row r="144" spans="1:8" ht="12" customHeight="1">
      <c r="A144" s="13" t="s">
        <v>106</v>
      </c>
      <c r="B144" s="7" t="s">
        <v>299</v>
      </c>
      <c r="C144" s="87">
        <f>'1.2.sz.mell.köt.mérl.'!C144+'1.3.sz.mell.önként_mérl.'!C144</f>
        <v>0</v>
      </c>
      <c r="D144" s="87">
        <f>'1.2.sz.mell.köt.mérl.'!D144+'1.3.sz.mell.önként_mérl.'!D144</f>
        <v>0</v>
      </c>
      <c r="E144" s="87">
        <f>'1.2.sz.mell.köt.mérl.'!E144+'1.3.sz.mell.önként_mérl.'!E144</f>
        <v>0</v>
      </c>
      <c r="F144" s="87">
        <f>'1.2.sz.mell.köt.mérl.'!F144+'1.3.sz.mell.önként_mérl.'!F144</f>
        <v>0</v>
      </c>
      <c r="G144" s="87">
        <f>'1.2.sz.mell.köt.mérl.'!G144+'1.3.sz.mell.önként_mérl.'!G144</f>
        <v>0</v>
      </c>
      <c r="H144" s="87">
        <f>'1.2.sz.mell.köt.mérl.'!H144+'1.3.sz.mell.önként_mérl.'!H144</f>
        <v>0</v>
      </c>
    </row>
    <row r="145" spans="1:8" ht="12" customHeight="1">
      <c r="A145" s="13" t="s">
        <v>129</v>
      </c>
      <c r="B145" s="7" t="s">
        <v>300</v>
      </c>
      <c r="C145" s="77">
        <f>'1.2.sz.mell.köt.mérl.'!C145+'1.3.sz.mell.önként_mérl.'!C145</f>
        <v>0</v>
      </c>
      <c r="D145" s="77">
        <f>'1.2.sz.mell.köt.mérl.'!D145+'1.3.sz.mell.önként_mérl.'!D145</f>
        <v>0</v>
      </c>
      <c r="E145" s="77">
        <f>'1.2.sz.mell.köt.mérl.'!E145+'1.3.sz.mell.önként_mérl.'!E145</f>
        <v>0</v>
      </c>
      <c r="F145" s="77">
        <f>'1.2.sz.mell.köt.mérl.'!F145+'1.3.sz.mell.önként_mérl.'!F145</f>
        <v>0</v>
      </c>
      <c r="G145" s="77">
        <f>'1.2.sz.mell.köt.mérl.'!G145+'1.3.sz.mell.önként_mérl.'!G145</f>
        <v>0</v>
      </c>
      <c r="H145" s="77">
        <f>'1.2.sz.mell.köt.mérl.'!H145+'1.3.sz.mell.önként_mérl.'!H145</f>
        <v>0</v>
      </c>
    </row>
    <row r="146" spans="1:8" ht="12" customHeight="1" thickBot="1">
      <c r="A146" s="13" t="s">
        <v>208</v>
      </c>
      <c r="B146" s="7" t="s">
        <v>301</v>
      </c>
      <c r="C146" s="77">
        <f>'1.2.sz.mell.köt.mérl.'!C146+'1.3.sz.mell.önként_mérl.'!C146</f>
        <v>0</v>
      </c>
      <c r="D146" s="77">
        <f>'1.2.sz.mell.köt.mérl.'!D146+'1.3.sz.mell.önként_mérl.'!D146</f>
        <v>0</v>
      </c>
      <c r="E146" s="77">
        <f>'1.2.sz.mell.köt.mérl.'!E146+'1.3.sz.mell.önként_mérl.'!E146</f>
        <v>0</v>
      </c>
      <c r="F146" s="77">
        <f>'1.2.sz.mell.köt.mérl.'!F146+'1.3.sz.mell.önként_mérl.'!F146</f>
        <v>0</v>
      </c>
      <c r="G146" s="77">
        <f>'1.2.sz.mell.köt.mérl.'!G146+'1.3.sz.mell.önként_mérl.'!G146</f>
        <v>0</v>
      </c>
      <c r="H146" s="77">
        <f>'1.2.sz.mell.köt.mérl.'!H146+'1.3.sz.mell.önként_mérl.'!H146</f>
        <v>0</v>
      </c>
    </row>
    <row r="147" spans="1:12" ht="15" customHeight="1" thickBot="1">
      <c r="A147" s="18" t="s">
        <v>14</v>
      </c>
      <c r="B147" s="47" t="s">
        <v>302</v>
      </c>
      <c r="C147" s="169">
        <f aca="true" t="shared" si="25" ref="C147:H147">+C127+C131+C136+C142</f>
        <v>114557</v>
      </c>
      <c r="D147" s="169">
        <f t="shared" si="25"/>
        <v>122004</v>
      </c>
      <c r="E147" s="169">
        <f t="shared" si="25"/>
        <v>120949</v>
      </c>
      <c r="F147" s="169">
        <f t="shared" si="25"/>
        <v>124960</v>
      </c>
      <c r="G147" s="169">
        <f t="shared" si="25"/>
        <v>0</v>
      </c>
      <c r="H147" s="169">
        <f t="shared" si="25"/>
        <v>124960</v>
      </c>
      <c r="I147" s="170"/>
      <c r="J147" s="171"/>
      <c r="K147" s="171"/>
      <c r="L147" s="171"/>
    </row>
    <row r="148" spans="1:8" s="156" customFormat="1" ht="12.75" customHeight="1" thickBot="1">
      <c r="A148" s="82" t="s">
        <v>15</v>
      </c>
      <c r="B148" s="136" t="s">
        <v>303</v>
      </c>
      <c r="C148" s="169">
        <f aca="true" t="shared" si="26" ref="C148:H148">+C126+C147</f>
        <v>772842</v>
      </c>
      <c r="D148" s="169">
        <f t="shared" si="26"/>
        <v>1100166</v>
      </c>
      <c r="E148" s="169">
        <f t="shared" si="26"/>
        <v>1101058</v>
      </c>
      <c r="F148" s="169">
        <f t="shared" si="26"/>
        <v>1116360</v>
      </c>
      <c r="G148" s="169">
        <f t="shared" si="26"/>
        <v>115</v>
      </c>
      <c r="H148" s="169">
        <f t="shared" si="26"/>
        <v>1116475</v>
      </c>
    </row>
    <row r="149" ht="7.5" customHeight="1"/>
    <row r="150" spans="1:3" ht="15.75">
      <c r="A150" s="408" t="s">
        <v>305</v>
      </c>
      <c r="B150" s="408"/>
      <c r="C150" s="408"/>
    </row>
    <row r="151" spans="1:8" ht="15" customHeight="1" thickBot="1">
      <c r="A151" s="406" t="s">
        <v>90</v>
      </c>
      <c r="B151" s="406"/>
      <c r="H151" s="94" t="s">
        <v>128</v>
      </c>
    </row>
    <row r="152" spans="1:8" ht="23.25" customHeight="1" thickBot="1">
      <c r="A152" s="18">
        <v>1</v>
      </c>
      <c r="B152" s="23" t="s">
        <v>306</v>
      </c>
      <c r="C152" s="84">
        <f>+C62-C126</f>
        <v>0</v>
      </c>
      <c r="D152" s="84">
        <f>+D62-D126</f>
        <v>-86512</v>
      </c>
      <c r="E152" s="84">
        <f>+E62-E126</f>
        <v>-86512</v>
      </c>
      <c r="F152" s="84"/>
      <c r="G152" s="84">
        <f>+G62-G126</f>
        <v>0</v>
      </c>
      <c r="H152" s="84">
        <f>+H62-H126</f>
        <v>-86512</v>
      </c>
    </row>
    <row r="153" spans="1:8" ht="27.75" customHeight="1" thickBot="1">
      <c r="A153" s="18" t="s">
        <v>7</v>
      </c>
      <c r="B153" s="23" t="s">
        <v>307</v>
      </c>
      <c r="C153" s="84">
        <f>+C86-C147</f>
        <v>0</v>
      </c>
      <c r="D153" s="84">
        <f>+D86-D147</f>
        <v>86512</v>
      </c>
      <c r="E153" s="84">
        <f>+E86-E147</f>
        <v>86512</v>
      </c>
      <c r="F153" s="84"/>
      <c r="G153" s="84">
        <f>+G86-G147</f>
        <v>0</v>
      </c>
      <c r="H153" s="84">
        <f>+H86-H147</f>
        <v>86512</v>
      </c>
    </row>
  </sheetData>
  <sheetProtection/>
  <mergeCells count="8">
    <mergeCell ref="A1:H1"/>
    <mergeCell ref="A2:H2"/>
    <mergeCell ref="A3:H3"/>
    <mergeCell ref="A89:H89"/>
    <mergeCell ref="A151:B151"/>
    <mergeCell ref="A4:B4"/>
    <mergeCell ref="A90:B90"/>
    <mergeCell ref="A150:C150"/>
  </mergeCells>
  <printOptions horizontalCentered="1"/>
  <pageMargins left="0.3937007874015748" right="0.3937007874015748" top="0.3937007874015748" bottom="0.4724409448818898" header="0.3937007874015748" footer="0.1968503937007874"/>
  <pageSetup fitToHeight="2" horizontalDpi="300" verticalDpi="300" orientation="portrait" paperSize="9" scale="67" r:id="rId1"/>
  <headerFooter alignWithMargins="0">
    <oddFooter>&amp;L*Módosította a 3/2016.(II.18.) ör. Hatályos 2016. február 18. napjától.&amp;C&amp;P/&amp;N</oddFooter>
  </headerFooter>
  <rowBreaks count="1" manualBreakCount="1">
    <brk id="88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 tint="-0.7499799728393555"/>
  </sheetPr>
  <dimension ref="A1:N149"/>
  <sheetViews>
    <sheetView view="pageLayout" zoomScaleSheetLayoutView="85" workbookViewId="0" topLeftCell="A60">
      <selection activeCell="A1" sqref="A1:H1"/>
    </sheetView>
  </sheetViews>
  <sheetFormatPr defaultColWidth="9.00390625" defaultRowHeight="12.75"/>
  <cols>
    <col min="1" max="1" width="13.50390625" style="142" customWidth="1"/>
    <col min="2" max="2" width="59.50390625" style="143" customWidth="1"/>
    <col min="3" max="3" width="11.125" style="144" bestFit="1" customWidth="1"/>
    <col min="4" max="5" width="11.125" style="2" bestFit="1" customWidth="1"/>
    <col min="6" max="6" width="11.125" style="2" customWidth="1"/>
    <col min="7" max="7" width="10.625" style="2" customWidth="1"/>
    <col min="8" max="8" width="13.875" style="2" customWidth="1"/>
    <col min="9" max="16384" width="9.375" style="2" customWidth="1"/>
  </cols>
  <sheetData>
    <row r="1" spans="1:8" s="1" customFormat="1" ht="16.5" thickBot="1">
      <c r="A1" s="426" t="s">
        <v>497</v>
      </c>
      <c r="B1" s="426"/>
      <c r="C1" s="426"/>
      <c r="D1" s="426"/>
      <c r="E1" s="426"/>
      <c r="F1" s="426"/>
      <c r="G1" s="426"/>
      <c r="H1" s="426"/>
    </row>
    <row r="2" spans="1:8" s="41" customFormat="1" ht="15.75">
      <c r="A2" s="147" t="s">
        <v>48</v>
      </c>
      <c r="B2" s="125" t="s">
        <v>373</v>
      </c>
      <c r="C2" s="234"/>
      <c r="D2" s="234"/>
      <c r="E2" s="292"/>
      <c r="F2" s="292"/>
      <c r="G2" s="292"/>
      <c r="H2" s="201"/>
    </row>
    <row r="3" spans="1:8" s="41" customFormat="1" ht="24.75" thickBot="1">
      <c r="A3" s="185" t="s">
        <v>120</v>
      </c>
      <c r="B3" s="126" t="s">
        <v>391</v>
      </c>
      <c r="C3" s="235"/>
      <c r="D3" s="235"/>
      <c r="E3" s="293"/>
      <c r="F3" s="293"/>
      <c r="G3" s="293"/>
      <c r="H3" s="236"/>
    </row>
    <row r="4" spans="1:8" s="42" customFormat="1" ht="14.25" thickBot="1">
      <c r="A4" s="61"/>
      <c r="B4" s="61"/>
      <c r="H4" s="62" t="s">
        <v>39</v>
      </c>
    </row>
    <row r="5" spans="1:8" ht="36.75" thickBot="1">
      <c r="A5" s="148" t="s">
        <v>122</v>
      </c>
      <c r="B5" s="63" t="s">
        <v>40</v>
      </c>
      <c r="C5" s="28" t="s">
        <v>414</v>
      </c>
      <c r="D5" s="28" t="s">
        <v>429</v>
      </c>
      <c r="E5" s="28" t="s">
        <v>434</v>
      </c>
      <c r="F5" s="28" t="s">
        <v>482</v>
      </c>
      <c r="G5" s="28" t="s">
        <v>483</v>
      </c>
      <c r="H5" s="28" t="s">
        <v>415</v>
      </c>
    </row>
    <row r="6" spans="1:8" s="37" customFormat="1" ht="16.5" thickBot="1">
      <c r="A6" s="231">
        <v>1</v>
      </c>
      <c r="B6" s="232">
        <v>2</v>
      </c>
      <c r="C6" s="233">
        <v>3</v>
      </c>
      <c r="D6" s="233">
        <v>4</v>
      </c>
      <c r="E6" s="233">
        <v>5</v>
      </c>
      <c r="F6" s="233"/>
      <c r="G6" s="233">
        <v>6</v>
      </c>
      <c r="H6" s="233">
        <v>7</v>
      </c>
    </row>
    <row r="7" spans="1:8" s="37" customFormat="1" ht="16.5" thickBot="1">
      <c r="A7" s="422" t="s">
        <v>42</v>
      </c>
      <c r="B7" s="423"/>
      <c r="C7" s="423"/>
      <c r="D7" s="423"/>
      <c r="E7" s="423"/>
      <c r="F7" s="423"/>
      <c r="G7" s="423"/>
      <c r="H7" s="424"/>
    </row>
    <row r="8" spans="1:8" s="37" customFormat="1" ht="16.5" thickBot="1">
      <c r="A8" s="25" t="s">
        <v>6</v>
      </c>
      <c r="B8" s="19" t="s">
        <v>148</v>
      </c>
      <c r="C8" s="84">
        <f aca="true" t="shared" si="0" ref="C8:H8">+C9+C10+C11+C12+C13+C14</f>
        <v>0</v>
      </c>
      <c r="D8" s="84">
        <f t="shared" si="0"/>
        <v>0</v>
      </c>
      <c r="E8" s="84">
        <f t="shared" si="0"/>
        <v>0</v>
      </c>
      <c r="F8" s="84">
        <f t="shared" si="0"/>
        <v>0</v>
      </c>
      <c r="G8" s="84">
        <f t="shared" si="0"/>
        <v>0</v>
      </c>
      <c r="H8" s="84">
        <f t="shared" si="0"/>
        <v>0</v>
      </c>
    </row>
    <row r="9" spans="1:8" s="43" customFormat="1" ht="15">
      <c r="A9" s="172" t="s">
        <v>65</v>
      </c>
      <c r="B9" s="157" t="s">
        <v>149</v>
      </c>
      <c r="C9" s="237"/>
      <c r="D9" s="237"/>
      <c r="E9" s="300"/>
      <c r="F9" s="300"/>
      <c r="G9" s="300"/>
      <c r="H9" s="85">
        <f aca="true" t="shared" si="1" ref="H9:H14">SUM(F9:G9)</f>
        <v>0</v>
      </c>
    </row>
    <row r="10" spans="1:8" s="44" customFormat="1" ht="15">
      <c r="A10" s="173" t="s">
        <v>66</v>
      </c>
      <c r="B10" s="158" t="s">
        <v>150</v>
      </c>
      <c r="C10" s="238"/>
      <c r="D10" s="238"/>
      <c r="E10" s="301"/>
      <c r="F10" s="301"/>
      <c r="G10" s="301"/>
      <c r="H10" s="86">
        <f t="shared" si="1"/>
        <v>0</v>
      </c>
    </row>
    <row r="11" spans="1:8" s="44" customFormat="1" ht="15">
      <c r="A11" s="173" t="s">
        <v>67</v>
      </c>
      <c r="B11" s="158" t="s">
        <v>151</v>
      </c>
      <c r="C11" s="238"/>
      <c r="D11" s="238"/>
      <c r="E11" s="301"/>
      <c r="F11" s="301"/>
      <c r="G11" s="301"/>
      <c r="H11" s="86">
        <f t="shared" si="1"/>
        <v>0</v>
      </c>
    </row>
    <row r="12" spans="1:8" s="44" customFormat="1" ht="15">
      <c r="A12" s="173" t="s">
        <v>68</v>
      </c>
      <c r="B12" s="158" t="s">
        <v>152</v>
      </c>
      <c r="C12" s="238"/>
      <c r="D12" s="238"/>
      <c r="E12" s="301"/>
      <c r="F12" s="301"/>
      <c r="G12" s="301"/>
      <c r="H12" s="86">
        <f t="shared" si="1"/>
        <v>0</v>
      </c>
    </row>
    <row r="13" spans="1:8" s="44" customFormat="1" ht="15">
      <c r="A13" s="173" t="s">
        <v>85</v>
      </c>
      <c r="B13" s="158" t="s">
        <v>153</v>
      </c>
      <c r="C13" s="238"/>
      <c r="D13" s="238"/>
      <c r="E13" s="301"/>
      <c r="F13" s="301"/>
      <c r="G13" s="301"/>
      <c r="H13" s="86">
        <f t="shared" si="1"/>
        <v>0</v>
      </c>
    </row>
    <row r="14" spans="1:8" s="43" customFormat="1" ht="15.75" thickBot="1">
      <c r="A14" s="174" t="s">
        <v>69</v>
      </c>
      <c r="B14" s="159" t="s">
        <v>154</v>
      </c>
      <c r="C14" s="239"/>
      <c r="D14" s="239"/>
      <c r="E14" s="302"/>
      <c r="F14" s="302"/>
      <c r="G14" s="302"/>
      <c r="H14" s="92">
        <f t="shared" si="1"/>
        <v>0</v>
      </c>
    </row>
    <row r="15" spans="1:8" s="43" customFormat="1" ht="21.75" thickBot="1">
      <c r="A15" s="25" t="s">
        <v>7</v>
      </c>
      <c r="B15" s="79" t="s">
        <v>155</v>
      </c>
      <c r="C15" s="84">
        <f aca="true" t="shared" si="2" ref="C15:H15">+C16+C17+C18+C19+C20</f>
        <v>0</v>
      </c>
      <c r="D15" s="84">
        <f t="shared" si="2"/>
        <v>0</v>
      </c>
      <c r="E15" s="84">
        <f t="shared" si="2"/>
        <v>0</v>
      </c>
      <c r="F15" s="84">
        <f t="shared" si="2"/>
        <v>0</v>
      </c>
      <c r="G15" s="84">
        <f t="shared" si="2"/>
        <v>0</v>
      </c>
      <c r="H15" s="84">
        <f t="shared" si="2"/>
        <v>0</v>
      </c>
    </row>
    <row r="16" spans="1:8" s="43" customFormat="1" ht="15">
      <c r="A16" s="172" t="s">
        <v>71</v>
      </c>
      <c r="B16" s="157" t="s">
        <v>156</v>
      </c>
      <c r="C16" s="237"/>
      <c r="D16" s="237"/>
      <c r="E16" s="300"/>
      <c r="F16" s="300"/>
      <c r="G16" s="300"/>
      <c r="H16" s="85">
        <f aca="true" t="shared" si="3" ref="H16:H21">SUM(F16:G16)</f>
        <v>0</v>
      </c>
    </row>
    <row r="17" spans="1:8" s="43" customFormat="1" ht="15">
      <c r="A17" s="173" t="s">
        <v>72</v>
      </c>
      <c r="B17" s="158" t="s">
        <v>157</v>
      </c>
      <c r="C17" s="238"/>
      <c r="D17" s="238"/>
      <c r="E17" s="301"/>
      <c r="F17" s="301"/>
      <c r="G17" s="301"/>
      <c r="H17" s="86">
        <f t="shared" si="3"/>
        <v>0</v>
      </c>
    </row>
    <row r="18" spans="1:8" s="43" customFormat="1" ht="15">
      <c r="A18" s="173" t="s">
        <v>73</v>
      </c>
      <c r="B18" s="158" t="s">
        <v>360</v>
      </c>
      <c r="C18" s="238"/>
      <c r="D18" s="238"/>
      <c r="E18" s="301"/>
      <c r="F18" s="301"/>
      <c r="G18" s="301"/>
      <c r="H18" s="86">
        <f t="shared" si="3"/>
        <v>0</v>
      </c>
    </row>
    <row r="19" spans="1:8" s="43" customFormat="1" ht="15">
      <c r="A19" s="173" t="s">
        <v>74</v>
      </c>
      <c r="B19" s="158" t="s">
        <v>361</v>
      </c>
      <c r="C19" s="238"/>
      <c r="D19" s="238"/>
      <c r="E19" s="301"/>
      <c r="F19" s="301"/>
      <c r="G19" s="301"/>
      <c r="H19" s="86">
        <f t="shared" si="3"/>
        <v>0</v>
      </c>
    </row>
    <row r="20" spans="1:8" s="43" customFormat="1" ht="15">
      <c r="A20" s="173" t="s">
        <v>75</v>
      </c>
      <c r="B20" s="158" t="s">
        <v>158</v>
      </c>
      <c r="C20" s="238"/>
      <c r="D20" s="238"/>
      <c r="E20" s="301"/>
      <c r="F20" s="301"/>
      <c r="G20" s="301"/>
      <c r="H20" s="86">
        <f t="shared" si="3"/>
        <v>0</v>
      </c>
    </row>
    <row r="21" spans="1:8" s="44" customFormat="1" ht="15.75" thickBot="1">
      <c r="A21" s="174" t="s">
        <v>81</v>
      </c>
      <c r="B21" s="159" t="s">
        <v>159</v>
      </c>
      <c r="C21" s="239"/>
      <c r="D21" s="239"/>
      <c r="E21" s="302"/>
      <c r="F21" s="302"/>
      <c r="G21" s="302"/>
      <c r="H21" s="92">
        <f t="shared" si="3"/>
        <v>0</v>
      </c>
    </row>
    <row r="22" spans="1:8" s="44" customFormat="1" ht="21.75" thickBot="1">
      <c r="A22" s="25" t="s">
        <v>8</v>
      </c>
      <c r="B22" s="19" t="s">
        <v>160</v>
      </c>
      <c r="C22" s="84">
        <f aca="true" t="shared" si="4" ref="C22:H22">+C23+C24+C25+C26+C27</f>
        <v>0</v>
      </c>
      <c r="D22" s="84">
        <f t="shared" si="4"/>
        <v>0</v>
      </c>
      <c r="E22" s="84">
        <f t="shared" si="4"/>
        <v>0</v>
      </c>
      <c r="F22" s="84">
        <f t="shared" si="4"/>
        <v>0</v>
      </c>
      <c r="G22" s="84">
        <f t="shared" si="4"/>
        <v>0</v>
      </c>
      <c r="H22" s="84">
        <f t="shared" si="4"/>
        <v>0</v>
      </c>
    </row>
    <row r="23" spans="1:8" s="44" customFormat="1" ht="15">
      <c r="A23" s="172" t="s">
        <v>54</v>
      </c>
      <c r="B23" s="157" t="s">
        <v>161</v>
      </c>
      <c r="C23" s="237"/>
      <c r="D23" s="237"/>
      <c r="E23" s="300"/>
      <c r="F23" s="300"/>
      <c r="G23" s="300"/>
      <c r="H23" s="85">
        <f aca="true" t="shared" si="5" ref="H23:H28">SUM(F23:G23)</f>
        <v>0</v>
      </c>
    </row>
    <row r="24" spans="1:8" s="43" customFormat="1" ht="15">
      <c r="A24" s="173" t="s">
        <v>55</v>
      </c>
      <c r="B24" s="158" t="s">
        <v>162</v>
      </c>
      <c r="C24" s="238"/>
      <c r="D24" s="238"/>
      <c r="E24" s="301"/>
      <c r="F24" s="301"/>
      <c r="G24" s="301"/>
      <c r="H24" s="86">
        <f t="shared" si="5"/>
        <v>0</v>
      </c>
    </row>
    <row r="25" spans="1:8" s="44" customFormat="1" ht="22.5">
      <c r="A25" s="173" t="s">
        <v>56</v>
      </c>
      <c r="B25" s="158" t="s">
        <v>362</v>
      </c>
      <c r="C25" s="238"/>
      <c r="D25" s="238"/>
      <c r="E25" s="301"/>
      <c r="F25" s="301"/>
      <c r="G25" s="301"/>
      <c r="H25" s="86">
        <f t="shared" si="5"/>
        <v>0</v>
      </c>
    </row>
    <row r="26" spans="1:8" s="44" customFormat="1" ht="22.5">
      <c r="A26" s="173" t="s">
        <v>57</v>
      </c>
      <c r="B26" s="158" t="s">
        <v>363</v>
      </c>
      <c r="C26" s="238"/>
      <c r="D26" s="238"/>
      <c r="E26" s="301"/>
      <c r="F26" s="301"/>
      <c r="G26" s="301"/>
      <c r="H26" s="86">
        <f t="shared" si="5"/>
        <v>0</v>
      </c>
    </row>
    <row r="27" spans="1:8" s="44" customFormat="1" ht="15">
      <c r="A27" s="173" t="s">
        <v>95</v>
      </c>
      <c r="B27" s="158" t="s">
        <v>163</v>
      </c>
      <c r="C27" s="238"/>
      <c r="D27" s="238"/>
      <c r="E27" s="301"/>
      <c r="F27" s="301"/>
      <c r="G27" s="301"/>
      <c r="H27" s="86">
        <f t="shared" si="5"/>
        <v>0</v>
      </c>
    </row>
    <row r="28" spans="1:8" s="44" customFormat="1" ht="15.75" thickBot="1">
      <c r="A28" s="174" t="s">
        <v>96</v>
      </c>
      <c r="B28" s="159" t="s">
        <v>164</v>
      </c>
      <c r="C28" s="239"/>
      <c r="D28" s="239"/>
      <c r="E28" s="302"/>
      <c r="F28" s="302"/>
      <c r="G28" s="302"/>
      <c r="H28" s="92">
        <f t="shared" si="5"/>
        <v>0</v>
      </c>
    </row>
    <row r="29" spans="1:8" s="44" customFormat="1" ht="15.75" thickBot="1">
      <c r="A29" s="25" t="s">
        <v>97</v>
      </c>
      <c r="B29" s="19" t="s">
        <v>165</v>
      </c>
      <c r="C29" s="90">
        <f aca="true" t="shared" si="6" ref="C29:H29">+C30+C33+C34+C35</f>
        <v>0</v>
      </c>
      <c r="D29" s="90">
        <f t="shared" si="6"/>
        <v>0</v>
      </c>
      <c r="E29" s="90">
        <f t="shared" si="6"/>
        <v>0</v>
      </c>
      <c r="F29" s="90">
        <f t="shared" si="6"/>
        <v>0</v>
      </c>
      <c r="G29" s="90">
        <f t="shared" si="6"/>
        <v>0</v>
      </c>
      <c r="H29" s="90">
        <f t="shared" si="6"/>
        <v>0</v>
      </c>
    </row>
    <row r="30" spans="1:8" s="44" customFormat="1" ht="15">
      <c r="A30" s="172" t="s">
        <v>166</v>
      </c>
      <c r="B30" s="157" t="s">
        <v>172</v>
      </c>
      <c r="C30" s="240">
        <f>+C31+C32</f>
        <v>0</v>
      </c>
      <c r="D30" s="240"/>
      <c r="E30" s="303"/>
      <c r="F30" s="303"/>
      <c r="G30" s="303"/>
      <c r="H30" s="241">
        <f aca="true" t="shared" si="7" ref="H30:H35">SUM(F30:G30)</f>
        <v>0</v>
      </c>
    </row>
    <row r="31" spans="1:8" s="44" customFormat="1" ht="15">
      <c r="A31" s="173" t="s">
        <v>167</v>
      </c>
      <c r="B31" s="158" t="s">
        <v>173</v>
      </c>
      <c r="C31" s="238"/>
      <c r="D31" s="238"/>
      <c r="E31" s="301"/>
      <c r="F31" s="301"/>
      <c r="G31" s="301"/>
      <c r="H31" s="86">
        <f t="shared" si="7"/>
        <v>0</v>
      </c>
    </row>
    <row r="32" spans="1:8" s="44" customFormat="1" ht="15">
      <c r="A32" s="173" t="s">
        <v>168</v>
      </c>
      <c r="B32" s="158" t="s">
        <v>174</v>
      </c>
      <c r="C32" s="238"/>
      <c r="D32" s="238"/>
      <c r="E32" s="301"/>
      <c r="F32" s="301"/>
      <c r="G32" s="301"/>
      <c r="H32" s="86">
        <f t="shared" si="7"/>
        <v>0</v>
      </c>
    </row>
    <row r="33" spans="1:8" s="44" customFormat="1" ht="15">
      <c r="A33" s="173" t="s">
        <v>169</v>
      </c>
      <c r="B33" s="158" t="s">
        <v>175</v>
      </c>
      <c r="C33" s="238"/>
      <c r="D33" s="238"/>
      <c r="E33" s="301"/>
      <c r="F33" s="301"/>
      <c r="G33" s="301"/>
      <c r="H33" s="86">
        <f t="shared" si="7"/>
        <v>0</v>
      </c>
    </row>
    <row r="34" spans="1:8" s="44" customFormat="1" ht="15">
      <c r="A34" s="173" t="s">
        <v>170</v>
      </c>
      <c r="B34" s="158" t="s">
        <v>176</v>
      </c>
      <c r="C34" s="238"/>
      <c r="D34" s="238"/>
      <c r="E34" s="301"/>
      <c r="F34" s="301"/>
      <c r="G34" s="301"/>
      <c r="H34" s="86">
        <f t="shared" si="7"/>
        <v>0</v>
      </c>
    </row>
    <row r="35" spans="1:8" s="44" customFormat="1" ht="15.75" thickBot="1">
      <c r="A35" s="174" t="s">
        <v>171</v>
      </c>
      <c r="B35" s="159" t="s">
        <v>177</v>
      </c>
      <c r="C35" s="239"/>
      <c r="D35" s="239"/>
      <c r="E35" s="302"/>
      <c r="F35" s="302"/>
      <c r="G35" s="302"/>
      <c r="H35" s="92">
        <f t="shared" si="7"/>
        <v>0</v>
      </c>
    </row>
    <row r="36" spans="1:8" s="44" customFormat="1" ht="15.75" thickBot="1">
      <c r="A36" s="25" t="s">
        <v>10</v>
      </c>
      <c r="B36" s="19" t="s">
        <v>178</v>
      </c>
      <c r="C36" s="84">
        <f aca="true" t="shared" si="8" ref="C36:H36">SUM(C37:C46)</f>
        <v>57281</v>
      </c>
      <c r="D36" s="84">
        <f t="shared" si="8"/>
        <v>57281</v>
      </c>
      <c r="E36" s="84">
        <f t="shared" si="8"/>
        <v>57281</v>
      </c>
      <c r="F36" s="84">
        <f t="shared" si="8"/>
        <v>57281</v>
      </c>
      <c r="G36" s="84">
        <f t="shared" si="8"/>
        <v>7367</v>
      </c>
      <c r="H36" s="84">
        <f t="shared" si="8"/>
        <v>64648</v>
      </c>
    </row>
    <row r="37" spans="1:8" s="44" customFormat="1" ht="15">
      <c r="A37" s="172" t="s">
        <v>58</v>
      </c>
      <c r="B37" s="157" t="s">
        <v>181</v>
      </c>
      <c r="C37" s="237"/>
      <c r="D37" s="237"/>
      <c r="E37" s="300"/>
      <c r="F37" s="300"/>
      <c r="G37" s="300"/>
      <c r="H37" s="85">
        <f aca="true" t="shared" si="9" ref="H37:H46">SUM(F37:G37)</f>
        <v>0</v>
      </c>
    </row>
    <row r="38" spans="1:8" s="44" customFormat="1" ht="15">
      <c r="A38" s="173" t="s">
        <v>59</v>
      </c>
      <c r="B38" s="158" t="s">
        <v>182</v>
      </c>
      <c r="C38" s="238">
        <v>46255</v>
      </c>
      <c r="D38" s="238">
        <v>46255</v>
      </c>
      <c r="E38" s="301">
        <v>46255</v>
      </c>
      <c r="F38" s="301">
        <v>46255</v>
      </c>
      <c r="G38" s="301">
        <v>4600</v>
      </c>
      <c r="H38" s="86">
        <f t="shared" si="9"/>
        <v>50855</v>
      </c>
    </row>
    <row r="39" spans="1:8" s="44" customFormat="1" ht="15">
      <c r="A39" s="173" t="s">
        <v>60</v>
      </c>
      <c r="B39" s="158" t="s">
        <v>183</v>
      </c>
      <c r="C39" s="238"/>
      <c r="D39" s="238">
        <v>0</v>
      </c>
      <c r="E39" s="301">
        <v>0</v>
      </c>
      <c r="F39" s="301">
        <v>0</v>
      </c>
      <c r="G39" s="301"/>
      <c r="H39" s="86">
        <f t="shared" si="9"/>
        <v>0</v>
      </c>
    </row>
    <row r="40" spans="1:8" s="44" customFormat="1" ht="15">
      <c r="A40" s="173" t="s">
        <v>99</v>
      </c>
      <c r="B40" s="158" t="s">
        <v>184</v>
      </c>
      <c r="C40" s="238"/>
      <c r="D40" s="238">
        <v>0</v>
      </c>
      <c r="E40" s="301">
        <v>0</v>
      </c>
      <c r="F40" s="301">
        <v>0</v>
      </c>
      <c r="G40" s="301"/>
      <c r="H40" s="86">
        <f t="shared" si="9"/>
        <v>0</v>
      </c>
    </row>
    <row r="41" spans="1:8" s="44" customFormat="1" ht="15">
      <c r="A41" s="173" t="s">
        <v>100</v>
      </c>
      <c r="B41" s="158" t="s">
        <v>185</v>
      </c>
      <c r="C41" s="238"/>
      <c r="D41" s="238">
        <v>0</v>
      </c>
      <c r="E41" s="301">
        <v>0</v>
      </c>
      <c r="F41" s="301">
        <v>0</v>
      </c>
      <c r="G41" s="301"/>
      <c r="H41" s="86">
        <f t="shared" si="9"/>
        <v>0</v>
      </c>
    </row>
    <row r="42" spans="1:8" s="44" customFormat="1" ht="15">
      <c r="A42" s="173" t="s">
        <v>101</v>
      </c>
      <c r="B42" s="158" t="s">
        <v>186</v>
      </c>
      <c r="C42" s="238">
        <v>11026</v>
      </c>
      <c r="D42" s="238">
        <v>11026</v>
      </c>
      <c r="E42" s="301">
        <v>11026</v>
      </c>
      <c r="F42" s="301">
        <v>11026</v>
      </c>
      <c r="G42" s="301">
        <v>1800</v>
      </c>
      <c r="H42" s="86">
        <f t="shared" si="9"/>
        <v>12826</v>
      </c>
    </row>
    <row r="43" spans="1:8" s="44" customFormat="1" ht="15">
      <c r="A43" s="173" t="s">
        <v>102</v>
      </c>
      <c r="B43" s="158" t="s">
        <v>187</v>
      </c>
      <c r="C43" s="238"/>
      <c r="D43" s="238"/>
      <c r="E43" s="301"/>
      <c r="F43" s="301"/>
      <c r="G43" s="301"/>
      <c r="H43" s="86">
        <f t="shared" si="9"/>
        <v>0</v>
      </c>
    </row>
    <row r="44" spans="1:8" s="44" customFormat="1" ht="15">
      <c r="A44" s="173" t="s">
        <v>103</v>
      </c>
      <c r="B44" s="158" t="s">
        <v>188</v>
      </c>
      <c r="C44" s="238"/>
      <c r="D44" s="238"/>
      <c r="E44" s="301"/>
      <c r="F44" s="301"/>
      <c r="G44" s="301"/>
      <c r="H44" s="86">
        <f t="shared" si="9"/>
        <v>0</v>
      </c>
    </row>
    <row r="45" spans="1:8" s="44" customFormat="1" ht="15">
      <c r="A45" s="173" t="s">
        <v>179</v>
      </c>
      <c r="B45" s="158" t="s">
        <v>189</v>
      </c>
      <c r="C45" s="242"/>
      <c r="D45" s="242"/>
      <c r="E45" s="304"/>
      <c r="F45" s="304"/>
      <c r="G45" s="304"/>
      <c r="H45" s="89">
        <f t="shared" si="9"/>
        <v>0</v>
      </c>
    </row>
    <row r="46" spans="1:8" s="44" customFormat="1" ht="15.75" thickBot="1">
      <c r="A46" s="174" t="s">
        <v>180</v>
      </c>
      <c r="B46" s="159" t="s">
        <v>190</v>
      </c>
      <c r="C46" s="243"/>
      <c r="D46" s="243"/>
      <c r="E46" s="305"/>
      <c r="F46" s="305"/>
      <c r="G46" s="305">
        <v>967</v>
      </c>
      <c r="H46" s="244">
        <f t="shared" si="9"/>
        <v>967</v>
      </c>
    </row>
    <row r="47" spans="1:8" s="44" customFormat="1" ht="15.75" thickBot="1">
      <c r="A47" s="25" t="s">
        <v>11</v>
      </c>
      <c r="B47" s="19" t="s">
        <v>191</v>
      </c>
      <c r="C47" s="84">
        <f aca="true" t="shared" si="10" ref="C47:H47">SUM(C48:C52)</f>
        <v>0</v>
      </c>
      <c r="D47" s="84">
        <f t="shared" si="10"/>
        <v>0</v>
      </c>
      <c r="E47" s="84">
        <f t="shared" si="10"/>
        <v>0</v>
      </c>
      <c r="F47" s="84">
        <f t="shared" si="10"/>
        <v>0</v>
      </c>
      <c r="G47" s="84">
        <f t="shared" si="10"/>
        <v>0</v>
      </c>
      <c r="H47" s="84">
        <f t="shared" si="10"/>
        <v>0</v>
      </c>
    </row>
    <row r="48" spans="1:8" s="44" customFormat="1" ht="15">
      <c r="A48" s="172" t="s">
        <v>61</v>
      </c>
      <c r="B48" s="157" t="s">
        <v>195</v>
      </c>
      <c r="C48" s="245"/>
      <c r="D48" s="245"/>
      <c r="E48" s="306"/>
      <c r="F48" s="306"/>
      <c r="G48" s="306"/>
      <c r="H48" s="246">
        <f>SUM(F48:G48)</f>
        <v>0</v>
      </c>
    </row>
    <row r="49" spans="1:8" s="44" customFormat="1" ht="15">
      <c r="A49" s="173" t="s">
        <v>62</v>
      </c>
      <c r="B49" s="158" t="s">
        <v>196</v>
      </c>
      <c r="C49" s="242"/>
      <c r="D49" s="242"/>
      <c r="E49" s="304"/>
      <c r="F49" s="304"/>
      <c r="G49" s="304"/>
      <c r="H49" s="89">
        <f>SUM(F49:G49)</f>
        <v>0</v>
      </c>
    </row>
    <row r="50" spans="1:8" s="44" customFormat="1" ht="15">
      <c r="A50" s="173" t="s">
        <v>192</v>
      </c>
      <c r="B50" s="158" t="s">
        <v>197</v>
      </c>
      <c r="C50" s="242"/>
      <c r="D50" s="242"/>
      <c r="E50" s="304"/>
      <c r="F50" s="304"/>
      <c r="G50" s="304"/>
      <c r="H50" s="89">
        <f>SUM(F50:G50)</f>
        <v>0</v>
      </c>
    </row>
    <row r="51" spans="1:8" s="44" customFormat="1" ht="15">
      <c r="A51" s="173" t="s">
        <v>193</v>
      </c>
      <c r="B51" s="158" t="s">
        <v>198</v>
      </c>
      <c r="C51" s="242"/>
      <c r="D51" s="242"/>
      <c r="E51" s="304"/>
      <c r="F51" s="304"/>
      <c r="G51" s="304"/>
      <c r="H51" s="89">
        <f>SUM(F51:G51)</f>
        <v>0</v>
      </c>
    </row>
    <row r="52" spans="1:8" s="44" customFormat="1" ht="15.75" thickBot="1">
      <c r="A52" s="174" t="s">
        <v>194</v>
      </c>
      <c r="B52" s="159" t="s">
        <v>199</v>
      </c>
      <c r="C52" s="243"/>
      <c r="D52" s="243"/>
      <c r="E52" s="305"/>
      <c r="F52" s="305"/>
      <c r="G52" s="305"/>
      <c r="H52" s="244">
        <f>SUM(F52:G52)</f>
        <v>0</v>
      </c>
    </row>
    <row r="53" spans="1:8" s="44" customFormat="1" ht="15.75" thickBot="1">
      <c r="A53" s="25" t="s">
        <v>104</v>
      </c>
      <c r="B53" s="19" t="s">
        <v>200</v>
      </c>
      <c r="C53" s="84">
        <f aca="true" t="shared" si="11" ref="C53:H53">SUM(C54:C56)</f>
        <v>0</v>
      </c>
      <c r="D53" s="84">
        <f t="shared" si="11"/>
        <v>0</v>
      </c>
      <c r="E53" s="84">
        <f t="shared" si="11"/>
        <v>0</v>
      </c>
      <c r="F53" s="84">
        <f t="shared" si="11"/>
        <v>0</v>
      </c>
      <c r="G53" s="84">
        <f t="shared" si="11"/>
        <v>0</v>
      </c>
      <c r="H53" s="84">
        <f t="shared" si="11"/>
        <v>0</v>
      </c>
    </row>
    <row r="54" spans="1:8" s="44" customFormat="1" ht="22.5">
      <c r="A54" s="172" t="s">
        <v>63</v>
      </c>
      <c r="B54" s="157" t="s">
        <v>201</v>
      </c>
      <c r="C54" s="237"/>
      <c r="D54" s="237"/>
      <c r="E54" s="300"/>
      <c r="F54" s="300"/>
      <c r="G54" s="300"/>
      <c r="H54" s="85">
        <f>SUM(F54:G54)</f>
        <v>0</v>
      </c>
    </row>
    <row r="55" spans="1:8" s="44" customFormat="1" ht="22.5">
      <c r="A55" s="173" t="s">
        <v>64</v>
      </c>
      <c r="B55" s="158" t="s">
        <v>364</v>
      </c>
      <c r="C55" s="238"/>
      <c r="D55" s="238"/>
      <c r="E55" s="301"/>
      <c r="F55" s="301"/>
      <c r="G55" s="301"/>
      <c r="H55" s="86">
        <f>SUM(F55:G55)</f>
        <v>0</v>
      </c>
    </row>
    <row r="56" spans="1:8" s="44" customFormat="1" ht="15">
      <c r="A56" s="173" t="s">
        <v>205</v>
      </c>
      <c r="B56" s="158" t="s">
        <v>203</v>
      </c>
      <c r="C56" s="238"/>
      <c r="D56" s="238"/>
      <c r="E56" s="301"/>
      <c r="F56" s="301"/>
      <c r="G56" s="301"/>
      <c r="H56" s="86">
        <f>SUM(F56:G56)</f>
        <v>0</v>
      </c>
    </row>
    <row r="57" spans="1:8" s="44" customFormat="1" ht="15.75" thickBot="1">
      <c r="A57" s="174" t="s">
        <v>206</v>
      </c>
      <c r="B57" s="159" t="s">
        <v>204</v>
      </c>
      <c r="C57" s="239"/>
      <c r="D57" s="239"/>
      <c r="E57" s="302"/>
      <c r="F57" s="302"/>
      <c r="G57" s="302"/>
      <c r="H57" s="92">
        <f>SUM(F57:G57)</f>
        <v>0</v>
      </c>
    </row>
    <row r="58" spans="1:8" s="44" customFormat="1" ht="15.75" thickBot="1">
      <c r="A58" s="25" t="s">
        <v>13</v>
      </c>
      <c r="B58" s="79" t="s">
        <v>207</v>
      </c>
      <c r="C58" s="84">
        <f aca="true" t="shared" si="12" ref="C58:H58">SUM(C59:C61)</f>
        <v>0</v>
      </c>
      <c r="D58" s="84">
        <f t="shared" si="12"/>
        <v>0</v>
      </c>
      <c r="E58" s="84">
        <f t="shared" si="12"/>
        <v>0</v>
      </c>
      <c r="F58" s="84">
        <f t="shared" si="12"/>
        <v>0</v>
      </c>
      <c r="G58" s="84">
        <f t="shared" si="12"/>
        <v>0</v>
      </c>
      <c r="H58" s="84">
        <f t="shared" si="12"/>
        <v>0</v>
      </c>
    </row>
    <row r="59" spans="1:8" s="44" customFormat="1" ht="22.5">
      <c r="A59" s="172" t="s">
        <v>105</v>
      </c>
      <c r="B59" s="157" t="s">
        <v>209</v>
      </c>
      <c r="C59" s="245"/>
      <c r="D59" s="245"/>
      <c r="E59" s="306"/>
      <c r="F59" s="306"/>
      <c r="G59" s="306"/>
      <c r="H59" s="246">
        <f>SUM(F59:G59)</f>
        <v>0</v>
      </c>
    </row>
    <row r="60" spans="1:8" s="44" customFormat="1" ht="22.5">
      <c r="A60" s="173" t="s">
        <v>106</v>
      </c>
      <c r="B60" s="158" t="s">
        <v>365</v>
      </c>
      <c r="C60" s="242"/>
      <c r="D60" s="242"/>
      <c r="E60" s="304"/>
      <c r="F60" s="304"/>
      <c r="G60" s="304"/>
      <c r="H60" s="89">
        <f>SUM(F60:G60)</f>
        <v>0</v>
      </c>
    </row>
    <row r="61" spans="1:8" s="44" customFormat="1" ht="15">
      <c r="A61" s="173" t="s">
        <v>129</v>
      </c>
      <c r="B61" s="158" t="s">
        <v>210</v>
      </c>
      <c r="C61" s="242"/>
      <c r="D61" s="242"/>
      <c r="E61" s="304"/>
      <c r="F61" s="304"/>
      <c r="G61" s="304"/>
      <c r="H61" s="89">
        <f>SUM(F61:G61)</f>
        <v>0</v>
      </c>
    </row>
    <row r="62" spans="1:8" s="44" customFormat="1" ht="15.75" thickBot="1">
      <c r="A62" s="174" t="s">
        <v>208</v>
      </c>
      <c r="B62" s="159" t="s">
        <v>211</v>
      </c>
      <c r="C62" s="243"/>
      <c r="D62" s="243"/>
      <c r="E62" s="305"/>
      <c r="F62" s="305"/>
      <c r="G62" s="305"/>
      <c r="H62" s="244">
        <f>SUM(F62:G62)</f>
        <v>0</v>
      </c>
    </row>
    <row r="63" spans="1:8" s="44" customFormat="1" ht="15.75" thickBot="1">
      <c r="A63" s="25" t="s">
        <v>14</v>
      </c>
      <c r="B63" s="19" t="s">
        <v>212</v>
      </c>
      <c r="C63" s="90">
        <f aca="true" t="shared" si="13" ref="C63:H63">+C8+C15+C22+C29+C36+C47+C53+C58</f>
        <v>57281</v>
      </c>
      <c r="D63" s="90">
        <f t="shared" si="13"/>
        <v>57281</v>
      </c>
      <c r="E63" s="90">
        <f t="shared" si="13"/>
        <v>57281</v>
      </c>
      <c r="F63" s="90">
        <f t="shared" si="13"/>
        <v>57281</v>
      </c>
      <c r="G63" s="90">
        <f t="shared" si="13"/>
        <v>7367</v>
      </c>
      <c r="H63" s="90">
        <f t="shared" si="13"/>
        <v>64648</v>
      </c>
    </row>
    <row r="64" spans="1:8" s="44" customFormat="1" ht="15.75" thickBot="1">
      <c r="A64" s="175" t="s">
        <v>333</v>
      </c>
      <c r="B64" s="79" t="s">
        <v>214</v>
      </c>
      <c r="C64" s="84">
        <f aca="true" t="shared" si="14" ref="C64:H64">SUM(C65:C67)</f>
        <v>0</v>
      </c>
      <c r="D64" s="84">
        <f t="shared" si="14"/>
        <v>0</v>
      </c>
      <c r="E64" s="84">
        <f t="shared" si="14"/>
        <v>0</v>
      </c>
      <c r="F64" s="84">
        <f t="shared" si="14"/>
        <v>0</v>
      </c>
      <c r="G64" s="84">
        <f t="shared" si="14"/>
        <v>0</v>
      </c>
      <c r="H64" s="84">
        <f t="shared" si="14"/>
        <v>0</v>
      </c>
    </row>
    <row r="65" spans="1:8" s="44" customFormat="1" ht="15">
      <c r="A65" s="172" t="s">
        <v>247</v>
      </c>
      <c r="B65" s="157" t="s">
        <v>215</v>
      </c>
      <c r="C65" s="245"/>
      <c r="D65" s="245"/>
      <c r="E65" s="306"/>
      <c r="F65" s="306"/>
      <c r="G65" s="306"/>
      <c r="H65" s="246">
        <f>SUM(F65:G65)</f>
        <v>0</v>
      </c>
    </row>
    <row r="66" spans="1:8" s="44" customFormat="1" ht="15">
      <c r="A66" s="173" t="s">
        <v>256</v>
      </c>
      <c r="B66" s="158" t="s">
        <v>216</v>
      </c>
      <c r="C66" s="242"/>
      <c r="D66" s="242"/>
      <c r="E66" s="304"/>
      <c r="F66" s="304"/>
      <c r="G66" s="304"/>
      <c r="H66" s="89">
        <f>SUM(F66:G66)</f>
        <v>0</v>
      </c>
    </row>
    <row r="67" spans="1:8" s="44" customFormat="1" ht="15.75" thickBot="1">
      <c r="A67" s="174" t="s">
        <v>257</v>
      </c>
      <c r="B67" s="161" t="s">
        <v>217</v>
      </c>
      <c r="C67" s="243"/>
      <c r="D67" s="243"/>
      <c r="E67" s="305"/>
      <c r="F67" s="305"/>
      <c r="G67" s="305"/>
      <c r="H67" s="244">
        <f>SUM(F67:G67)</f>
        <v>0</v>
      </c>
    </row>
    <row r="68" spans="1:8" s="44" customFormat="1" ht="15.75" thickBot="1">
      <c r="A68" s="175" t="s">
        <v>218</v>
      </c>
      <c r="B68" s="79" t="s">
        <v>219</v>
      </c>
      <c r="C68" s="84">
        <f aca="true" t="shared" si="15" ref="C68:H68">SUM(C69:C72)</f>
        <v>0</v>
      </c>
      <c r="D68" s="84">
        <f t="shared" si="15"/>
        <v>0</v>
      </c>
      <c r="E68" s="84">
        <f t="shared" si="15"/>
        <v>0</v>
      </c>
      <c r="F68" s="84">
        <f t="shared" si="15"/>
        <v>0</v>
      </c>
      <c r="G68" s="84">
        <f t="shared" si="15"/>
        <v>0</v>
      </c>
      <c r="H68" s="84">
        <f t="shared" si="15"/>
        <v>0</v>
      </c>
    </row>
    <row r="69" spans="1:8" s="44" customFormat="1" ht="15">
      <c r="A69" s="172" t="s">
        <v>86</v>
      </c>
      <c r="B69" s="157" t="s">
        <v>220</v>
      </c>
      <c r="C69" s="245"/>
      <c r="D69" s="245"/>
      <c r="E69" s="306"/>
      <c r="F69" s="306"/>
      <c r="G69" s="306"/>
      <c r="H69" s="246">
        <f>SUM(F69:G69)</f>
        <v>0</v>
      </c>
    </row>
    <row r="70" spans="1:8" s="44" customFormat="1" ht="15">
      <c r="A70" s="173" t="s">
        <v>87</v>
      </c>
      <c r="B70" s="158" t="s">
        <v>221</v>
      </c>
      <c r="C70" s="242"/>
      <c r="D70" s="242"/>
      <c r="E70" s="304"/>
      <c r="F70" s="304"/>
      <c r="G70" s="304"/>
      <c r="H70" s="89">
        <f>SUM(F70:G70)</f>
        <v>0</v>
      </c>
    </row>
    <row r="71" spans="1:8" s="44" customFormat="1" ht="15">
      <c r="A71" s="173" t="s">
        <v>248</v>
      </c>
      <c r="B71" s="158" t="s">
        <v>222</v>
      </c>
      <c r="C71" s="242"/>
      <c r="D71" s="242"/>
      <c r="E71" s="304"/>
      <c r="F71" s="304"/>
      <c r="G71" s="304"/>
      <c r="H71" s="89">
        <f>SUM(F71:G71)</f>
        <v>0</v>
      </c>
    </row>
    <row r="72" spans="1:8" s="44" customFormat="1" ht="15.75" thickBot="1">
      <c r="A72" s="174" t="s">
        <v>249</v>
      </c>
      <c r="B72" s="159" t="s">
        <v>223</v>
      </c>
      <c r="C72" s="243"/>
      <c r="D72" s="243"/>
      <c r="E72" s="305"/>
      <c r="F72" s="305"/>
      <c r="G72" s="305"/>
      <c r="H72" s="244">
        <f>SUM(F72:G72)</f>
        <v>0</v>
      </c>
    </row>
    <row r="73" spans="1:8" s="44" customFormat="1" ht="15.75" thickBot="1">
      <c r="A73" s="175" t="s">
        <v>224</v>
      </c>
      <c r="B73" s="79" t="s">
        <v>225</v>
      </c>
      <c r="C73" s="84">
        <f aca="true" t="shared" si="16" ref="C73:H73">SUM(C74:C75)</f>
        <v>0</v>
      </c>
      <c r="D73" s="84">
        <f t="shared" si="16"/>
        <v>4585</v>
      </c>
      <c r="E73" s="84">
        <f t="shared" si="16"/>
        <v>4585</v>
      </c>
      <c r="F73" s="84">
        <f t="shared" si="16"/>
        <v>4585</v>
      </c>
      <c r="G73" s="84">
        <f t="shared" si="16"/>
        <v>0</v>
      </c>
      <c r="H73" s="84">
        <f t="shared" si="16"/>
        <v>4585</v>
      </c>
    </row>
    <row r="74" spans="1:8" s="44" customFormat="1" ht="15">
      <c r="A74" s="172" t="s">
        <v>250</v>
      </c>
      <c r="B74" s="157" t="s">
        <v>226</v>
      </c>
      <c r="C74" s="245"/>
      <c r="D74" s="245">
        <v>4585</v>
      </c>
      <c r="E74" s="306">
        <v>4585</v>
      </c>
      <c r="F74" s="306">
        <v>4585</v>
      </c>
      <c r="G74" s="306"/>
      <c r="H74" s="246">
        <f>SUM(F74:G74)</f>
        <v>4585</v>
      </c>
    </row>
    <row r="75" spans="1:8" s="44" customFormat="1" ht="15.75" thickBot="1">
      <c r="A75" s="174" t="s">
        <v>251</v>
      </c>
      <c r="B75" s="159" t="s">
        <v>227</v>
      </c>
      <c r="C75" s="243"/>
      <c r="D75" s="243"/>
      <c r="E75" s="305"/>
      <c r="F75" s="305"/>
      <c r="G75" s="305"/>
      <c r="H75" s="244">
        <f>SUM(F75:G75)</f>
        <v>0</v>
      </c>
    </row>
    <row r="76" spans="1:8" s="43" customFormat="1" ht="15.75" thickBot="1">
      <c r="A76" s="175" t="s">
        <v>228</v>
      </c>
      <c r="B76" s="79" t="s">
        <v>229</v>
      </c>
      <c r="C76" s="84">
        <f aca="true" t="shared" si="17" ref="C76:H76">SUM(C77:C79)</f>
        <v>0</v>
      </c>
      <c r="D76" s="84">
        <f t="shared" si="17"/>
        <v>0</v>
      </c>
      <c r="E76" s="84">
        <f t="shared" si="17"/>
        <v>0</v>
      </c>
      <c r="F76" s="84">
        <f t="shared" si="17"/>
        <v>0</v>
      </c>
      <c r="G76" s="84">
        <f t="shared" si="17"/>
        <v>0</v>
      </c>
      <c r="H76" s="84">
        <f t="shared" si="17"/>
        <v>0</v>
      </c>
    </row>
    <row r="77" spans="1:8" s="44" customFormat="1" ht="15">
      <c r="A77" s="172" t="s">
        <v>252</v>
      </c>
      <c r="B77" s="157" t="s">
        <v>230</v>
      </c>
      <c r="C77" s="245"/>
      <c r="D77" s="245"/>
      <c r="E77" s="306"/>
      <c r="F77" s="306"/>
      <c r="G77" s="306"/>
      <c r="H77" s="246">
        <f>SUM(F77:G77)</f>
        <v>0</v>
      </c>
    </row>
    <row r="78" spans="1:8" s="44" customFormat="1" ht="15">
      <c r="A78" s="173" t="s">
        <v>253</v>
      </c>
      <c r="B78" s="158" t="s">
        <v>231</v>
      </c>
      <c r="C78" s="242"/>
      <c r="D78" s="242"/>
      <c r="E78" s="304"/>
      <c r="F78" s="304"/>
      <c r="G78" s="304"/>
      <c r="H78" s="89">
        <f>SUM(F78:G78)</f>
        <v>0</v>
      </c>
    </row>
    <row r="79" spans="1:8" s="44" customFormat="1" ht="15.75" thickBot="1">
      <c r="A79" s="174" t="s">
        <v>254</v>
      </c>
      <c r="B79" s="159" t="s">
        <v>232</v>
      </c>
      <c r="C79" s="243"/>
      <c r="D79" s="243"/>
      <c r="E79" s="305"/>
      <c r="F79" s="305"/>
      <c r="G79" s="305"/>
      <c r="H79" s="244">
        <f>SUM(F79:G79)</f>
        <v>0</v>
      </c>
    </row>
    <row r="80" spans="1:8" s="44" customFormat="1" ht="15.75" thickBot="1">
      <c r="A80" s="175" t="s">
        <v>233</v>
      </c>
      <c r="B80" s="79" t="s">
        <v>255</v>
      </c>
      <c r="C80" s="84">
        <f aca="true" t="shared" si="18" ref="C80:H80">SUM(C81:C84)</f>
        <v>0</v>
      </c>
      <c r="D80" s="84">
        <f t="shared" si="18"/>
        <v>0</v>
      </c>
      <c r="E80" s="84">
        <f t="shared" si="18"/>
        <v>0</v>
      </c>
      <c r="F80" s="84">
        <f t="shared" si="18"/>
        <v>0</v>
      </c>
      <c r="G80" s="84">
        <f t="shared" si="18"/>
        <v>0</v>
      </c>
      <c r="H80" s="84">
        <f t="shared" si="18"/>
        <v>0</v>
      </c>
    </row>
    <row r="81" spans="1:8" s="44" customFormat="1" ht="15">
      <c r="A81" s="176" t="s">
        <v>234</v>
      </c>
      <c r="B81" s="157" t="s">
        <v>235</v>
      </c>
      <c r="C81" s="245"/>
      <c r="D81" s="245"/>
      <c r="E81" s="306"/>
      <c r="F81" s="306"/>
      <c r="G81" s="306"/>
      <c r="H81" s="246">
        <f>SUM(F81:G81)</f>
        <v>0</v>
      </c>
    </row>
    <row r="82" spans="1:8" s="44" customFormat="1" ht="15">
      <c r="A82" s="177" t="s">
        <v>236</v>
      </c>
      <c r="B82" s="158" t="s">
        <v>237</v>
      </c>
      <c r="C82" s="242"/>
      <c r="D82" s="242"/>
      <c r="E82" s="304"/>
      <c r="F82" s="304"/>
      <c r="G82" s="304"/>
      <c r="H82" s="89">
        <f>SUM(F82:G82)</f>
        <v>0</v>
      </c>
    </row>
    <row r="83" spans="1:8" s="44" customFormat="1" ht="15">
      <c r="A83" s="177" t="s">
        <v>238</v>
      </c>
      <c r="B83" s="158" t="s">
        <v>239</v>
      </c>
      <c r="C83" s="242"/>
      <c r="D83" s="242"/>
      <c r="E83" s="304"/>
      <c r="F83" s="304"/>
      <c r="G83" s="304"/>
      <c r="H83" s="89">
        <f>SUM(F83:G83)</f>
        <v>0</v>
      </c>
    </row>
    <row r="84" spans="1:8" s="43" customFormat="1" ht="15.75" thickBot="1">
      <c r="A84" s="178" t="s">
        <v>240</v>
      </c>
      <c r="B84" s="159" t="s">
        <v>241</v>
      </c>
      <c r="C84" s="243"/>
      <c r="D84" s="243"/>
      <c r="E84" s="305"/>
      <c r="F84" s="305"/>
      <c r="G84" s="305"/>
      <c r="H84" s="244">
        <f>SUM(F84:G84)</f>
        <v>0</v>
      </c>
    </row>
    <row r="85" spans="1:8" s="43" customFormat="1" ht="15.75" thickBot="1">
      <c r="A85" s="175" t="s">
        <v>242</v>
      </c>
      <c r="B85" s="79" t="s">
        <v>243</v>
      </c>
      <c r="C85" s="198"/>
      <c r="D85" s="198"/>
      <c r="E85" s="198"/>
      <c r="F85" s="198"/>
      <c r="G85" s="198"/>
      <c r="H85" s="198">
        <f>SUM(F85:G85)</f>
        <v>0</v>
      </c>
    </row>
    <row r="86" spans="1:8" s="43" customFormat="1" ht="15.75" thickBot="1">
      <c r="A86" s="175" t="s">
        <v>244</v>
      </c>
      <c r="B86" s="165" t="s">
        <v>245</v>
      </c>
      <c r="C86" s="90">
        <f aca="true" t="shared" si="19" ref="C86:H86">+C64+C68+C73+C76+C80+C85</f>
        <v>0</v>
      </c>
      <c r="D86" s="90">
        <f t="shared" si="19"/>
        <v>4585</v>
      </c>
      <c r="E86" s="90">
        <f t="shared" si="19"/>
        <v>4585</v>
      </c>
      <c r="F86" s="90">
        <f t="shared" si="19"/>
        <v>4585</v>
      </c>
      <c r="G86" s="90">
        <f t="shared" si="19"/>
        <v>0</v>
      </c>
      <c r="H86" s="90">
        <f t="shared" si="19"/>
        <v>4585</v>
      </c>
    </row>
    <row r="87" spans="1:8" s="43" customFormat="1" ht="15.75" thickBot="1">
      <c r="A87" s="179" t="s">
        <v>258</v>
      </c>
      <c r="B87" s="167" t="s">
        <v>359</v>
      </c>
      <c r="C87" s="90">
        <f aca="true" t="shared" si="20" ref="C87:H87">+C63+C86</f>
        <v>57281</v>
      </c>
      <c r="D87" s="90">
        <f t="shared" si="20"/>
        <v>61866</v>
      </c>
      <c r="E87" s="90">
        <f t="shared" si="20"/>
        <v>61866</v>
      </c>
      <c r="F87" s="90">
        <f t="shared" si="20"/>
        <v>61866</v>
      </c>
      <c r="G87" s="90">
        <f t="shared" si="20"/>
        <v>7367</v>
      </c>
      <c r="H87" s="90">
        <f t="shared" si="20"/>
        <v>69233</v>
      </c>
    </row>
    <row r="88" spans="1:3" s="44" customFormat="1" ht="15">
      <c r="A88" s="67"/>
      <c r="B88" s="68"/>
      <c r="C88" s="130"/>
    </row>
    <row r="89" spans="1:3" ht="13.5" thickBot="1">
      <c r="A89" s="180"/>
      <c r="B89" s="70"/>
      <c r="C89" s="131"/>
    </row>
    <row r="90" spans="1:8" s="37" customFormat="1" ht="16.5" thickBot="1">
      <c r="A90" s="422" t="s">
        <v>43</v>
      </c>
      <c r="B90" s="423"/>
      <c r="C90" s="423"/>
      <c r="D90" s="423"/>
      <c r="E90" s="423"/>
      <c r="F90" s="423"/>
      <c r="G90" s="423"/>
      <c r="H90" s="424"/>
    </row>
    <row r="91" spans="1:8" s="45" customFormat="1" ht="13.5" thickBot="1">
      <c r="A91" s="149" t="s">
        <v>6</v>
      </c>
      <c r="B91" s="24" t="s">
        <v>261</v>
      </c>
      <c r="C91" s="83">
        <f aca="true" t="shared" si="21" ref="C91:H91">SUM(C92:C96)</f>
        <v>74301</v>
      </c>
      <c r="D91" s="83">
        <f t="shared" si="21"/>
        <v>79706</v>
      </c>
      <c r="E91" s="83">
        <f t="shared" si="21"/>
        <v>81155</v>
      </c>
      <c r="F91" s="83">
        <f t="shared" si="21"/>
        <v>81955</v>
      </c>
      <c r="G91" s="83">
        <f t="shared" si="21"/>
        <v>0</v>
      </c>
      <c r="H91" s="83">
        <f t="shared" si="21"/>
        <v>81955</v>
      </c>
    </row>
    <row r="92" spans="1:8" ht="12.75">
      <c r="A92" s="181" t="s">
        <v>65</v>
      </c>
      <c r="B92" s="8" t="s">
        <v>36</v>
      </c>
      <c r="C92" s="237">
        <v>18489</v>
      </c>
      <c r="D92" s="237">
        <v>19276</v>
      </c>
      <c r="E92" s="300">
        <v>20001</v>
      </c>
      <c r="F92" s="300">
        <v>20001</v>
      </c>
      <c r="G92" s="300"/>
      <c r="H92" s="85">
        <f aca="true" t="shared" si="22" ref="H92:H106">SUM(F92:G92)</f>
        <v>20001</v>
      </c>
    </row>
    <row r="93" spans="1:8" ht="12.75">
      <c r="A93" s="173" t="s">
        <v>66</v>
      </c>
      <c r="B93" s="6" t="s">
        <v>107</v>
      </c>
      <c r="C93" s="238">
        <v>5019</v>
      </c>
      <c r="D93" s="238">
        <v>5232</v>
      </c>
      <c r="E93" s="301">
        <v>5421</v>
      </c>
      <c r="F93" s="301">
        <v>5421</v>
      </c>
      <c r="G93" s="301"/>
      <c r="H93" s="86">
        <f t="shared" si="22"/>
        <v>5421</v>
      </c>
    </row>
    <row r="94" spans="1:8" ht="12.75">
      <c r="A94" s="173" t="s">
        <v>67</v>
      </c>
      <c r="B94" s="6" t="s">
        <v>84</v>
      </c>
      <c r="C94" s="238">
        <v>50793</v>
      </c>
      <c r="D94" s="238">
        <v>55198</v>
      </c>
      <c r="E94" s="301">
        <v>55093</v>
      </c>
      <c r="F94" s="301">
        <v>55893</v>
      </c>
      <c r="G94" s="301"/>
      <c r="H94" s="86">
        <f t="shared" si="22"/>
        <v>55893</v>
      </c>
    </row>
    <row r="95" spans="1:8" ht="12.75">
      <c r="A95" s="173" t="s">
        <v>68</v>
      </c>
      <c r="B95" s="9" t="s">
        <v>108</v>
      </c>
      <c r="C95" s="238"/>
      <c r="D95" s="238"/>
      <c r="E95" s="301">
        <v>0</v>
      </c>
      <c r="F95" s="301">
        <v>0</v>
      </c>
      <c r="G95" s="301"/>
      <c r="H95" s="86">
        <f t="shared" si="22"/>
        <v>0</v>
      </c>
    </row>
    <row r="96" spans="1:8" ht="12.75">
      <c r="A96" s="173" t="s">
        <v>76</v>
      </c>
      <c r="B96" s="17" t="s">
        <v>109</v>
      </c>
      <c r="C96" s="238"/>
      <c r="D96" s="238"/>
      <c r="E96" s="301">
        <v>640</v>
      </c>
      <c r="F96" s="301">
        <v>640</v>
      </c>
      <c r="G96" s="301"/>
      <c r="H96" s="86">
        <f t="shared" si="22"/>
        <v>640</v>
      </c>
    </row>
    <row r="97" spans="1:8" ht="12.75">
      <c r="A97" s="173" t="s">
        <v>69</v>
      </c>
      <c r="B97" s="6" t="s">
        <v>262</v>
      </c>
      <c r="C97" s="238"/>
      <c r="D97" s="238"/>
      <c r="E97" s="301"/>
      <c r="F97" s="301"/>
      <c r="G97" s="301"/>
      <c r="H97" s="86">
        <f t="shared" si="22"/>
        <v>0</v>
      </c>
    </row>
    <row r="98" spans="1:8" ht="12.75">
      <c r="A98" s="173" t="s">
        <v>70</v>
      </c>
      <c r="B98" s="51" t="s">
        <v>263</v>
      </c>
      <c r="C98" s="238"/>
      <c r="D98" s="238"/>
      <c r="E98" s="301"/>
      <c r="F98" s="301"/>
      <c r="G98" s="301"/>
      <c r="H98" s="86">
        <f t="shared" si="22"/>
        <v>0</v>
      </c>
    </row>
    <row r="99" spans="1:8" ht="12.75">
      <c r="A99" s="173" t="s">
        <v>77</v>
      </c>
      <c r="B99" s="402" t="s">
        <v>264</v>
      </c>
      <c r="C99" s="238"/>
      <c r="D99" s="238"/>
      <c r="E99" s="301"/>
      <c r="F99" s="301"/>
      <c r="G99" s="301"/>
      <c r="H99" s="86">
        <f t="shared" si="22"/>
        <v>0</v>
      </c>
    </row>
    <row r="100" spans="1:8" ht="22.5">
      <c r="A100" s="173" t="s">
        <v>78</v>
      </c>
      <c r="B100" s="52" t="s">
        <v>265</v>
      </c>
      <c r="C100" s="238"/>
      <c r="D100" s="238"/>
      <c r="E100" s="301"/>
      <c r="F100" s="301"/>
      <c r="G100" s="301"/>
      <c r="H100" s="86">
        <f t="shared" si="22"/>
        <v>0</v>
      </c>
    </row>
    <row r="101" spans="1:8" ht="12.75">
      <c r="A101" s="173" t="s">
        <v>79</v>
      </c>
      <c r="B101" s="51" t="s">
        <v>266</v>
      </c>
      <c r="C101" s="238"/>
      <c r="D101" s="238"/>
      <c r="E101" s="301"/>
      <c r="F101" s="301"/>
      <c r="G101" s="301"/>
      <c r="H101" s="86">
        <f t="shared" si="22"/>
        <v>0</v>
      </c>
    </row>
    <row r="102" spans="1:8" ht="12.75">
      <c r="A102" s="173" t="s">
        <v>80</v>
      </c>
      <c r="B102" s="51" t="s">
        <v>267</v>
      </c>
      <c r="C102" s="238"/>
      <c r="D102" s="238"/>
      <c r="E102" s="301"/>
      <c r="F102" s="301"/>
      <c r="G102" s="301"/>
      <c r="H102" s="86">
        <f t="shared" si="22"/>
        <v>0</v>
      </c>
    </row>
    <row r="103" spans="1:8" ht="12.75">
      <c r="A103" s="173" t="s">
        <v>82</v>
      </c>
      <c r="B103" s="402" t="s">
        <v>268</v>
      </c>
      <c r="C103" s="238"/>
      <c r="D103" s="238"/>
      <c r="E103" s="301"/>
      <c r="F103" s="301"/>
      <c r="G103" s="301"/>
      <c r="H103" s="86">
        <f t="shared" si="22"/>
        <v>0</v>
      </c>
    </row>
    <row r="104" spans="1:8" ht="12.75">
      <c r="A104" s="182" t="s">
        <v>110</v>
      </c>
      <c r="B104" s="53" t="s">
        <v>269</v>
      </c>
      <c r="C104" s="238"/>
      <c r="D104" s="238"/>
      <c r="E104" s="301"/>
      <c r="F104" s="301"/>
      <c r="G104" s="301"/>
      <c r="H104" s="86">
        <f t="shared" si="22"/>
        <v>0</v>
      </c>
    </row>
    <row r="105" spans="1:8" ht="12.75">
      <c r="A105" s="173" t="s">
        <v>259</v>
      </c>
      <c r="B105" s="53" t="s">
        <v>270</v>
      </c>
      <c r="C105" s="238"/>
      <c r="D105" s="238"/>
      <c r="E105" s="301"/>
      <c r="F105" s="301"/>
      <c r="G105" s="301"/>
      <c r="H105" s="86">
        <f t="shared" si="22"/>
        <v>0</v>
      </c>
    </row>
    <row r="106" spans="1:8" ht="23.25" thickBot="1">
      <c r="A106" s="183" t="s">
        <v>260</v>
      </c>
      <c r="B106" s="54" t="s">
        <v>271</v>
      </c>
      <c r="C106" s="239"/>
      <c r="D106" s="239"/>
      <c r="E106" s="302">
        <v>640</v>
      </c>
      <c r="F106" s="302">
        <v>640</v>
      </c>
      <c r="G106" s="302"/>
      <c r="H106" s="92">
        <f t="shared" si="22"/>
        <v>640</v>
      </c>
    </row>
    <row r="107" spans="1:8" ht="13.5" thickBot="1">
      <c r="A107" s="25" t="s">
        <v>7</v>
      </c>
      <c r="B107" s="23" t="s">
        <v>272</v>
      </c>
      <c r="C107" s="84">
        <f aca="true" t="shared" si="23" ref="C107:H107">+C108+C110+C112</f>
        <v>4407</v>
      </c>
      <c r="D107" s="84">
        <f t="shared" si="23"/>
        <v>6822</v>
      </c>
      <c r="E107" s="84">
        <f t="shared" si="23"/>
        <v>7020</v>
      </c>
      <c r="F107" s="84">
        <f t="shared" si="23"/>
        <v>26972</v>
      </c>
      <c r="G107" s="84">
        <f t="shared" si="23"/>
        <v>0</v>
      </c>
      <c r="H107" s="84">
        <f t="shared" si="23"/>
        <v>26972</v>
      </c>
    </row>
    <row r="108" spans="1:8" ht="12.75">
      <c r="A108" s="172" t="s">
        <v>71</v>
      </c>
      <c r="B108" s="6" t="s">
        <v>127</v>
      </c>
      <c r="C108" s="237">
        <v>4407</v>
      </c>
      <c r="D108" s="237">
        <v>5257</v>
      </c>
      <c r="E108" s="300">
        <v>5455</v>
      </c>
      <c r="F108" s="300">
        <v>10067</v>
      </c>
      <c r="G108" s="300"/>
      <c r="H108" s="85">
        <f aca="true" t="shared" si="24" ref="H108:H120">SUM(F108:G108)</f>
        <v>10067</v>
      </c>
    </row>
    <row r="109" spans="1:8" ht="12.75">
      <c r="A109" s="172" t="s">
        <v>72</v>
      </c>
      <c r="B109" s="10" t="s">
        <v>276</v>
      </c>
      <c r="C109" s="238"/>
      <c r="D109" s="238">
        <v>0</v>
      </c>
      <c r="E109" s="301">
        <v>0</v>
      </c>
      <c r="F109" s="301">
        <v>0</v>
      </c>
      <c r="G109" s="301"/>
      <c r="H109" s="86">
        <f t="shared" si="24"/>
        <v>0</v>
      </c>
    </row>
    <row r="110" spans="1:8" ht="12.75">
      <c r="A110" s="172" t="s">
        <v>73</v>
      </c>
      <c r="B110" s="10" t="s">
        <v>111</v>
      </c>
      <c r="C110" s="238"/>
      <c r="D110" s="238">
        <v>1565</v>
      </c>
      <c r="E110" s="301">
        <v>1565</v>
      </c>
      <c r="F110" s="301">
        <v>16905</v>
      </c>
      <c r="G110" s="301"/>
      <c r="H110" s="86">
        <f t="shared" si="24"/>
        <v>16905</v>
      </c>
    </row>
    <row r="111" spans="1:8" ht="12.75">
      <c r="A111" s="172" t="s">
        <v>74</v>
      </c>
      <c r="B111" s="10" t="s">
        <v>277</v>
      </c>
      <c r="C111" s="238"/>
      <c r="D111" s="238">
        <v>0</v>
      </c>
      <c r="E111" s="301"/>
      <c r="F111" s="301"/>
      <c r="G111" s="301"/>
      <c r="H111" s="86">
        <f t="shared" si="24"/>
        <v>0</v>
      </c>
    </row>
    <row r="112" spans="1:8" ht="12.75">
      <c r="A112" s="172" t="s">
        <v>75</v>
      </c>
      <c r="B112" s="81" t="s">
        <v>130</v>
      </c>
      <c r="C112" s="238"/>
      <c r="D112" s="238"/>
      <c r="E112" s="301"/>
      <c r="F112" s="301"/>
      <c r="G112" s="301"/>
      <c r="H112" s="86">
        <f t="shared" si="24"/>
        <v>0</v>
      </c>
    </row>
    <row r="113" spans="1:8" ht="12.75">
      <c r="A113" s="172" t="s">
        <v>81</v>
      </c>
      <c r="B113" s="80" t="s">
        <v>366</v>
      </c>
      <c r="C113" s="238"/>
      <c r="D113" s="238"/>
      <c r="E113" s="301"/>
      <c r="F113" s="301"/>
      <c r="G113" s="301"/>
      <c r="H113" s="86">
        <f t="shared" si="24"/>
        <v>0</v>
      </c>
    </row>
    <row r="114" spans="1:8" ht="12.75">
      <c r="A114" s="172" t="s">
        <v>83</v>
      </c>
      <c r="B114" s="401" t="s">
        <v>282</v>
      </c>
      <c r="C114" s="238"/>
      <c r="D114" s="238"/>
      <c r="E114" s="301"/>
      <c r="F114" s="301"/>
      <c r="G114" s="301"/>
      <c r="H114" s="86">
        <f t="shared" si="24"/>
        <v>0</v>
      </c>
    </row>
    <row r="115" spans="1:8" ht="22.5">
      <c r="A115" s="172" t="s">
        <v>112</v>
      </c>
      <c r="B115" s="52" t="s">
        <v>265</v>
      </c>
      <c r="C115" s="238"/>
      <c r="D115" s="238"/>
      <c r="E115" s="301"/>
      <c r="F115" s="301"/>
      <c r="G115" s="301"/>
      <c r="H115" s="86">
        <f t="shared" si="24"/>
        <v>0</v>
      </c>
    </row>
    <row r="116" spans="1:8" ht="12.75">
      <c r="A116" s="172" t="s">
        <v>113</v>
      </c>
      <c r="B116" s="52" t="s">
        <v>281</v>
      </c>
      <c r="C116" s="238"/>
      <c r="D116" s="238"/>
      <c r="E116" s="301"/>
      <c r="F116" s="301"/>
      <c r="G116" s="301"/>
      <c r="H116" s="86">
        <f t="shared" si="24"/>
        <v>0</v>
      </c>
    </row>
    <row r="117" spans="1:8" ht="12.75">
      <c r="A117" s="172" t="s">
        <v>114</v>
      </c>
      <c r="B117" s="52" t="s">
        <v>280</v>
      </c>
      <c r="C117" s="238"/>
      <c r="D117" s="238"/>
      <c r="E117" s="301"/>
      <c r="F117" s="301"/>
      <c r="G117" s="301"/>
      <c r="H117" s="86">
        <f t="shared" si="24"/>
        <v>0</v>
      </c>
    </row>
    <row r="118" spans="1:8" ht="12.75">
      <c r="A118" s="172" t="s">
        <v>273</v>
      </c>
      <c r="B118" s="402" t="s">
        <v>268</v>
      </c>
      <c r="C118" s="238"/>
      <c r="D118" s="238"/>
      <c r="E118" s="301"/>
      <c r="F118" s="301"/>
      <c r="G118" s="301"/>
      <c r="H118" s="86">
        <f t="shared" si="24"/>
        <v>0</v>
      </c>
    </row>
    <row r="119" spans="1:8" ht="12.75">
      <c r="A119" s="172" t="s">
        <v>274</v>
      </c>
      <c r="B119" s="52" t="s">
        <v>279</v>
      </c>
      <c r="C119" s="238"/>
      <c r="D119" s="238"/>
      <c r="E119" s="301"/>
      <c r="F119" s="301"/>
      <c r="G119" s="301"/>
      <c r="H119" s="86">
        <f t="shared" si="24"/>
        <v>0</v>
      </c>
    </row>
    <row r="120" spans="1:8" ht="23.25" thickBot="1">
      <c r="A120" s="182" t="s">
        <v>275</v>
      </c>
      <c r="B120" s="52" t="s">
        <v>278</v>
      </c>
      <c r="C120" s="239"/>
      <c r="D120" s="239"/>
      <c r="E120" s="302"/>
      <c r="F120" s="302"/>
      <c r="G120" s="302"/>
      <c r="H120" s="92">
        <f t="shared" si="24"/>
        <v>0</v>
      </c>
    </row>
    <row r="121" spans="1:8" ht="13.5" thickBot="1">
      <c r="A121" s="25" t="s">
        <v>8</v>
      </c>
      <c r="B121" s="47" t="s">
        <v>283</v>
      </c>
      <c r="C121" s="84">
        <f aca="true" t="shared" si="25" ref="C121:H121">+C122+C123</f>
        <v>0</v>
      </c>
      <c r="D121" s="84">
        <f t="shared" si="25"/>
        <v>0</v>
      </c>
      <c r="E121" s="84">
        <f t="shared" si="25"/>
        <v>0</v>
      </c>
      <c r="F121" s="84">
        <f t="shared" si="25"/>
        <v>0</v>
      </c>
      <c r="G121" s="84">
        <f t="shared" si="25"/>
        <v>0</v>
      </c>
      <c r="H121" s="84">
        <f t="shared" si="25"/>
        <v>0</v>
      </c>
    </row>
    <row r="122" spans="1:8" ht="12.75">
      <c r="A122" s="172" t="s">
        <v>54</v>
      </c>
      <c r="B122" s="7" t="s">
        <v>45</v>
      </c>
      <c r="C122" s="237"/>
      <c r="D122" s="237"/>
      <c r="E122" s="300"/>
      <c r="F122" s="300"/>
      <c r="G122" s="300"/>
      <c r="H122" s="85">
        <f>SUM(F122:G122)</f>
        <v>0</v>
      </c>
    </row>
    <row r="123" spans="1:8" ht="13.5" thickBot="1">
      <c r="A123" s="174" t="s">
        <v>55</v>
      </c>
      <c r="B123" s="10" t="s">
        <v>46</v>
      </c>
      <c r="C123" s="239"/>
      <c r="D123" s="239"/>
      <c r="E123" s="302"/>
      <c r="F123" s="302"/>
      <c r="G123" s="302"/>
      <c r="H123" s="92">
        <f>SUM(F123:G123)</f>
        <v>0</v>
      </c>
    </row>
    <row r="124" spans="1:8" ht="13.5" thickBot="1">
      <c r="A124" s="25" t="s">
        <v>9</v>
      </c>
      <c r="B124" s="47" t="s">
        <v>284</v>
      </c>
      <c r="C124" s="84">
        <f aca="true" t="shared" si="26" ref="C124:H124">+C91+C107+C121</f>
        <v>78708</v>
      </c>
      <c r="D124" s="84">
        <f t="shared" si="26"/>
        <v>86528</v>
      </c>
      <c r="E124" s="84">
        <f t="shared" si="26"/>
        <v>88175</v>
      </c>
      <c r="F124" s="84">
        <f t="shared" si="26"/>
        <v>108927</v>
      </c>
      <c r="G124" s="84">
        <f t="shared" si="26"/>
        <v>0</v>
      </c>
      <c r="H124" s="84">
        <f t="shared" si="26"/>
        <v>108927</v>
      </c>
    </row>
    <row r="125" spans="1:8" ht="21.75" thickBot="1">
      <c r="A125" s="25" t="s">
        <v>10</v>
      </c>
      <c r="B125" s="47" t="s">
        <v>285</v>
      </c>
      <c r="C125" s="84">
        <f aca="true" t="shared" si="27" ref="C125:H125">+C126+C127+C128</f>
        <v>0</v>
      </c>
      <c r="D125" s="84">
        <f t="shared" si="27"/>
        <v>0</v>
      </c>
      <c r="E125" s="84">
        <f t="shared" si="27"/>
        <v>0</v>
      </c>
      <c r="F125" s="84">
        <f t="shared" si="27"/>
        <v>0</v>
      </c>
      <c r="G125" s="84">
        <f t="shared" si="27"/>
        <v>0</v>
      </c>
      <c r="H125" s="84">
        <f t="shared" si="27"/>
        <v>0</v>
      </c>
    </row>
    <row r="126" spans="1:8" s="45" customFormat="1" ht="12.75">
      <c r="A126" s="172" t="s">
        <v>58</v>
      </c>
      <c r="B126" s="7" t="s">
        <v>286</v>
      </c>
      <c r="C126" s="237"/>
      <c r="D126" s="237"/>
      <c r="E126" s="300"/>
      <c r="F126" s="300"/>
      <c r="G126" s="300"/>
      <c r="H126" s="85">
        <f>SUM(F126:G126)</f>
        <v>0</v>
      </c>
    </row>
    <row r="127" spans="1:8" ht="22.5">
      <c r="A127" s="172" t="s">
        <v>59</v>
      </c>
      <c r="B127" s="7" t="s">
        <v>287</v>
      </c>
      <c r="C127" s="238"/>
      <c r="D127" s="238"/>
      <c r="E127" s="301"/>
      <c r="F127" s="301"/>
      <c r="G127" s="301"/>
      <c r="H127" s="86">
        <f>SUM(F127:G127)</f>
        <v>0</v>
      </c>
    </row>
    <row r="128" spans="1:8" ht="13.5" thickBot="1">
      <c r="A128" s="182" t="s">
        <v>60</v>
      </c>
      <c r="B128" s="5" t="s">
        <v>288</v>
      </c>
      <c r="C128" s="239"/>
      <c r="D128" s="239"/>
      <c r="E128" s="302"/>
      <c r="F128" s="302"/>
      <c r="G128" s="302"/>
      <c r="H128" s="92">
        <f>SUM(F128:G128)</f>
        <v>0</v>
      </c>
    </row>
    <row r="129" spans="1:8" ht="13.5" thickBot="1">
      <c r="A129" s="25" t="s">
        <v>11</v>
      </c>
      <c r="B129" s="47" t="s">
        <v>332</v>
      </c>
      <c r="C129" s="84">
        <f aca="true" t="shared" si="28" ref="C129:H129">+C130+C131+C132+C133</f>
        <v>0</v>
      </c>
      <c r="D129" s="84">
        <f t="shared" si="28"/>
        <v>0</v>
      </c>
      <c r="E129" s="84">
        <f t="shared" si="28"/>
        <v>0</v>
      </c>
      <c r="F129" s="84">
        <f t="shared" si="28"/>
        <v>0</v>
      </c>
      <c r="G129" s="84">
        <f t="shared" si="28"/>
        <v>0</v>
      </c>
      <c r="H129" s="84">
        <f t="shared" si="28"/>
        <v>0</v>
      </c>
    </row>
    <row r="130" spans="1:8" ht="12.75">
      <c r="A130" s="172" t="s">
        <v>61</v>
      </c>
      <c r="B130" s="7" t="s">
        <v>289</v>
      </c>
      <c r="C130" s="237"/>
      <c r="D130" s="237"/>
      <c r="E130" s="300"/>
      <c r="F130" s="300"/>
      <c r="G130" s="300"/>
      <c r="H130" s="85">
        <f>SUM(F130:G130)</f>
        <v>0</v>
      </c>
    </row>
    <row r="131" spans="1:8" ht="12.75">
      <c r="A131" s="172" t="s">
        <v>62</v>
      </c>
      <c r="B131" s="7" t="s">
        <v>290</v>
      </c>
      <c r="C131" s="238"/>
      <c r="D131" s="238"/>
      <c r="E131" s="301"/>
      <c r="F131" s="301"/>
      <c r="G131" s="301"/>
      <c r="H131" s="86">
        <f>SUM(F131:G131)</f>
        <v>0</v>
      </c>
    </row>
    <row r="132" spans="1:8" ht="12.75">
      <c r="A132" s="172" t="s">
        <v>192</v>
      </c>
      <c r="B132" s="7" t="s">
        <v>291</v>
      </c>
      <c r="C132" s="238"/>
      <c r="D132" s="238"/>
      <c r="E132" s="301"/>
      <c r="F132" s="301"/>
      <c r="G132" s="301"/>
      <c r="H132" s="86">
        <f>SUM(F132:G132)</f>
        <v>0</v>
      </c>
    </row>
    <row r="133" spans="1:8" s="45" customFormat="1" ht="13.5" thickBot="1">
      <c r="A133" s="182" t="s">
        <v>193</v>
      </c>
      <c r="B133" s="5" t="s">
        <v>292</v>
      </c>
      <c r="C133" s="239"/>
      <c r="D133" s="239"/>
      <c r="E133" s="302"/>
      <c r="F133" s="302"/>
      <c r="G133" s="302"/>
      <c r="H133" s="92">
        <f>SUM(F133:G133)</f>
        <v>0</v>
      </c>
    </row>
    <row r="134" spans="1:14" ht="13.5" thickBot="1">
      <c r="A134" s="25" t="s">
        <v>12</v>
      </c>
      <c r="B134" s="47" t="s">
        <v>293</v>
      </c>
      <c r="C134" s="90">
        <f aca="true" t="shared" si="29" ref="C134:H134">+C135+C136+C137+C138+C139</f>
        <v>0</v>
      </c>
      <c r="D134" s="90">
        <f t="shared" si="29"/>
        <v>0</v>
      </c>
      <c r="E134" s="90">
        <f t="shared" si="29"/>
        <v>0</v>
      </c>
      <c r="F134" s="90">
        <f t="shared" si="29"/>
        <v>0</v>
      </c>
      <c r="G134" s="90">
        <f t="shared" si="29"/>
        <v>0</v>
      </c>
      <c r="H134" s="90">
        <f t="shared" si="29"/>
        <v>0</v>
      </c>
      <c r="N134" s="76"/>
    </row>
    <row r="135" spans="1:8" ht="12.75">
      <c r="A135" s="172" t="s">
        <v>63</v>
      </c>
      <c r="B135" s="7" t="s">
        <v>294</v>
      </c>
      <c r="C135" s="237"/>
      <c r="D135" s="237"/>
      <c r="E135" s="300"/>
      <c r="F135" s="300"/>
      <c r="G135" s="300"/>
      <c r="H135" s="85">
        <f>SUM(F135:G135)</f>
        <v>0</v>
      </c>
    </row>
    <row r="136" spans="1:8" ht="12.75">
      <c r="A136" s="172" t="s">
        <v>64</v>
      </c>
      <c r="B136" s="7" t="s">
        <v>304</v>
      </c>
      <c r="C136" s="238"/>
      <c r="D136" s="238"/>
      <c r="E136" s="301"/>
      <c r="F136" s="301"/>
      <c r="G136" s="301"/>
      <c r="H136" s="86">
        <f>SUM(F136:G136)</f>
        <v>0</v>
      </c>
    </row>
    <row r="137" spans="1:8" ht="12.75">
      <c r="A137" s="172" t="s">
        <v>205</v>
      </c>
      <c r="B137" s="7" t="s">
        <v>370</v>
      </c>
      <c r="C137" s="238"/>
      <c r="D137" s="238"/>
      <c r="E137" s="301"/>
      <c r="F137" s="301"/>
      <c r="G137" s="301"/>
      <c r="H137" s="86">
        <f>SUM(F137:G137)</f>
        <v>0</v>
      </c>
    </row>
    <row r="138" spans="1:8" s="45" customFormat="1" ht="12.75">
      <c r="A138" s="172" t="s">
        <v>206</v>
      </c>
      <c r="B138" s="7" t="s">
        <v>295</v>
      </c>
      <c r="C138" s="238"/>
      <c r="D138" s="238"/>
      <c r="E138" s="301"/>
      <c r="F138" s="301"/>
      <c r="G138" s="301"/>
      <c r="H138" s="86">
        <f>SUM(F138:G138)</f>
        <v>0</v>
      </c>
    </row>
    <row r="139" spans="1:8" s="45" customFormat="1" ht="13.5" thickBot="1">
      <c r="A139" s="182" t="s">
        <v>369</v>
      </c>
      <c r="B139" s="5" t="s">
        <v>296</v>
      </c>
      <c r="C139" s="239"/>
      <c r="D139" s="239"/>
      <c r="E139" s="302"/>
      <c r="F139" s="302"/>
      <c r="G139" s="302"/>
      <c r="H139" s="92">
        <f>SUM(F139:G139)</f>
        <v>0</v>
      </c>
    </row>
    <row r="140" spans="1:8" s="45" customFormat="1" ht="13.5" thickBot="1">
      <c r="A140" s="25" t="s">
        <v>13</v>
      </c>
      <c r="B140" s="47" t="s">
        <v>297</v>
      </c>
      <c r="C140" s="93">
        <f aca="true" t="shared" si="30" ref="C140:H140">+C141+C142+C143+C144</f>
        <v>0</v>
      </c>
      <c r="D140" s="93">
        <f t="shared" si="30"/>
        <v>0</v>
      </c>
      <c r="E140" s="93">
        <f t="shared" si="30"/>
        <v>0</v>
      </c>
      <c r="F140" s="93">
        <f t="shared" si="30"/>
        <v>0</v>
      </c>
      <c r="G140" s="93">
        <f t="shared" si="30"/>
        <v>0</v>
      </c>
      <c r="H140" s="93">
        <f t="shared" si="30"/>
        <v>0</v>
      </c>
    </row>
    <row r="141" spans="1:8" s="45" customFormat="1" ht="12.75">
      <c r="A141" s="172" t="s">
        <v>105</v>
      </c>
      <c r="B141" s="7" t="s">
        <v>298</v>
      </c>
      <c r="C141" s="237"/>
      <c r="D141" s="237"/>
      <c r="E141" s="300"/>
      <c r="F141" s="300"/>
      <c r="G141" s="300"/>
      <c r="H141" s="85">
        <f>SUM(F141:G141)</f>
        <v>0</v>
      </c>
    </row>
    <row r="142" spans="1:8" s="45" customFormat="1" ht="12.75">
      <c r="A142" s="172" t="s">
        <v>106</v>
      </c>
      <c r="B142" s="7" t="s">
        <v>299</v>
      </c>
      <c r="C142" s="238"/>
      <c r="D142" s="238"/>
      <c r="E142" s="301"/>
      <c r="F142" s="301"/>
      <c r="G142" s="301"/>
      <c r="H142" s="86">
        <f>SUM(F142:G142)</f>
        <v>0</v>
      </c>
    </row>
    <row r="143" spans="1:8" s="45" customFormat="1" ht="12.75">
      <c r="A143" s="172" t="s">
        <v>129</v>
      </c>
      <c r="B143" s="7" t="s">
        <v>300</v>
      </c>
      <c r="C143" s="238"/>
      <c r="D143" s="238"/>
      <c r="E143" s="301"/>
      <c r="F143" s="301"/>
      <c r="G143" s="301"/>
      <c r="H143" s="86">
        <f>SUM(F143:G143)</f>
        <v>0</v>
      </c>
    </row>
    <row r="144" spans="1:8" ht="13.5" thickBot="1">
      <c r="A144" s="172" t="s">
        <v>208</v>
      </c>
      <c r="B144" s="7" t="s">
        <v>301</v>
      </c>
      <c r="C144" s="239"/>
      <c r="D144" s="239"/>
      <c r="E144" s="302"/>
      <c r="F144" s="302"/>
      <c r="G144" s="302"/>
      <c r="H144" s="92">
        <f>SUM(F144:G144)</f>
        <v>0</v>
      </c>
    </row>
    <row r="145" spans="1:8" ht="13.5" thickBot="1">
      <c r="A145" s="25" t="s">
        <v>14</v>
      </c>
      <c r="B145" s="47" t="s">
        <v>302</v>
      </c>
      <c r="C145" s="169">
        <f aca="true" t="shared" si="31" ref="C145:H145">+C125+C129+C134+C140</f>
        <v>0</v>
      </c>
      <c r="D145" s="169">
        <f t="shared" si="31"/>
        <v>0</v>
      </c>
      <c r="E145" s="169">
        <f t="shared" si="31"/>
        <v>0</v>
      </c>
      <c r="F145" s="169">
        <f t="shared" si="31"/>
        <v>0</v>
      </c>
      <c r="G145" s="169">
        <f t="shared" si="31"/>
        <v>0</v>
      </c>
      <c r="H145" s="169">
        <f t="shared" si="31"/>
        <v>0</v>
      </c>
    </row>
    <row r="146" spans="1:8" ht="13.5" thickBot="1">
      <c r="A146" s="184" t="s">
        <v>15</v>
      </c>
      <c r="B146" s="136" t="s">
        <v>303</v>
      </c>
      <c r="C146" s="169">
        <f aca="true" t="shared" si="32" ref="C146:H146">+C124+C145</f>
        <v>78708</v>
      </c>
      <c r="D146" s="169">
        <f t="shared" si="32"/>
        <v>86528</v>
      </c>
      <c r="E146" s="169">
        <f t="shared" si="32"/>
        <v>88175</v>
      </c>
      <c r="F146" s="169">
        <f t="shared" si="32"/>
        <v>108927</v>
      </c>
      <c r="G146" s="169">
        <f t="shared" si="32"/>
        <v>0</v>
      </c>
      <c r="H146" s="169">
        <f t="shared" si="32"/>
        <v>108927</v>
      </c>
    </row>
    <row r="147" spans="1:3" ht="13.5" thickBot="1">
      <c r="A147" s="139"/>
      <c r="B147" s="140"/>
      <c r="C147" s="141"/>
    </row>
    <row r="148" spans="1:8" ht="13.5" thickBot="1">
      <c r="A148" s="74" t="s">
        <v>123</v>
      </c>
      <c r="B148" s="75"/>
      <c r="C148" s="199">
        <v>6.25</v>
      </c>
      <c r="D148" s="199">
        <v>6.25</v>
      </c>
      <c r="E148" s="199">
        <v>6.25</v>
      </c>
      <c r="F148" s="199"/>
      <c r="G148" s="200"/>
      <c r="H148" s="199">
        <f>SUM(E148:G148)</f>
        <v>6.25</v>
      </c>
    </row>
    <row r="149" spans="1:8" ht="13.5" thickBot="1">
      <c r="A149" s="74" t="s">
        <v>124</v>
      </c>
      <c r="B149" s="75"/>
      <c r="C149" s="46">
        <v>0</v>
      </c>
      <c r="D149" s="200">
        <v>0</v>
      </c>
      <c r="E149" s="200">
        <v>0</v>
      </c>
      <c r="F149" s="200"/>
      <c r="G149" s="200"/>
      <c r="H149" s="200">
        <f>SUM(E149:G149)</f>
        <v>0</v>
      </c>
    </row>
  </sheetData>
  <sheetProtection formatCells="0"/>
  <mergeCells count="3">
    <mergeCell ref="A1:H1"/>
    <mergeCell ref="A7:H7"/>
    <mergeCell ref="A90:H90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75" r:id="rId1"/>
  <headerFooter alignWithMargins="0">
    <oddFooter>&amp;C*Módosította a 3/2016.(II.18.) ör. Hatályos 2016. február 18. napjától.</oddFooter>
  </headerFooter>
  <rowBreaks count="1" manualBreakCount="1">
    <brk id="8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H58"/>
  <sheetViews>
    <sheetView view="pageLayout" zoomScaleNormal="115" workbookViewId="0" topLeftCell="A73">
      <selection activeCell="A1" sqref="A1:H1"/>
    </sheetView>
  </sheetViews>
  <sheetFormatPr defaultColWidth="9.00390625" defaultRowHeight="12.75"/>
  <cols>
    <col min="1" max="1" width="13.50390625" style="72" customWidth="1"/>
    <col min="2" max="2" width="57.00390625" style="73" customWidth="1"/>
    <col min="3" max="5" width="11.125" style="73" bestFit="1" customWidth="1"/>
    <col min="6" max="7" width="11.125" style="73" customWidth="1"/>
    <col min="8" max="8" width="13.50390625" style="73" customWidth="1"/>
    <col min="9" max="16384" width="9.375" style="73" customWidth="1"/>
  </cols>
  <sheetData>
    <row r="1" spans="1:8" s="59" customFormat="1" ht="21" customHeight="1" thickBot="1">
      <c r="A1" s="427" t="s">
        <v>498</v>
      </c>
      <c r="B1" s="427"/>
      <c r="C1" s="427"/>
      <c r="D1" s="427"/>
      <c r="E1" s="427"/>
      <c r="F1" s="427"/>
      <c r="G1" s="427"/>
      <c r="H1" s="427"/>
    </row>
    <row r="2" spans="1:8" s="192" customFormat="1" ht="36">
      <c r="A2" s="147" t="s">
        <v>121</v>
      </c>
      <c r="B2" s="351" t="s">
        <v>376</v>
      </c>
      <c r="C2" s="353"/>
      <c r="D2" s="353"/>
      <c r="E2" s="353"/>
      <c r="F2" s="353"/>
      <c r="G2" s="353"/>
      <c r="H2" s="354"/>
    </row>
    <row r="3" spans="1:8" s="192" customFormat="1" ht="24.75" thickBot="1">
      <c r="A3" s="185" t="s">
        <v>120</v>
      </c>
      <c r="B3" s="352" t="s">
        <v>390</v>
      </c>
      <c r="C3" s="355"/>
      <c r="D3" s="355"/>
      <c r="E3" s="355"/>
      <c r="F3" s="355"/>
      <c r="G3" s="355"/>
      <c r="H3" s="356"/>
    </row>
    <row r="4" spans="1:8" s="193" customFormat="1" ht="15.75" customHeight="1" thickBot="1">
      <c r="A4" s="61"/>
      <c r="B4" s="61"/>
      <c r="H4" s="62" t="s">
        <v>39</v>
      </c>
    </row>
    <row r="5" spans="1:8" ht="36.75" thickBot="1">
      <c r="A5" s="148" t="s">
        <v>122</v>
      </c>
      <c r="B5" s="63" t="s">
        <v>40</v>
      </c>
      <c r="C5" s="28" t="s">
        <v>414</v>
      </c>
      <c r="D5" s="28" t="s">
        <v>429</v>
      </c>
      <c r="E5" s="28" t="s">
        <v>434</v>
      </c>
      <c r="F5" s="28" t="s">
        <v>482</v>
      </c>
      <c r="G5" s="28" t="s">
        <v>483</v>
      </c>
      <c r="H5" s="28" t="s">
        <v>415</v>
      </c>
    </row>
    <row r="6" spans="1:8" s="194" customFormat="1" ht="12.75" customHeight="1" thickBot="1">
      <c r="A6" s="231">
        <v>1</v>
      </c>
      <c r="B6" s="232">
        <v>2</v>
      </c>
      <c r="C6" s="233">
        <v>3</v>
      </c>
      <c r="D6" s="233">
        <v>4</v>
      </c>
      <c r="E6" s="233">
        <v>5</v>
      </c>
      <c r="F6" s="233"/>
      <c r="G6" s="233">
        <v>6</v>
      </c>
      <c r="H6" s="233">
        <v>7</v>
      </c>
    </row>
    <row r="7" spans="1:8" s="194" customFormat="1" ht="15.75" customHeight="1" thickBot="1">
      <c r="A7" s="422" t="s">
        <v>42</v>
      </c>
      <c r="B7" s="423"/>
      <c r="C7" s="423"/>
      <c r="D7" s="423"/>
      <c r="E7" s="423"/>
      <c r="F7" s="423"/>
      <c r="G7" s="423"/>
      <c r="H7" s="424"/>
    </row>
    <row r="8" spans="1:8" s="135" customFormat="1" ht="12" customHeight="1" thickBot="1">
      <c r="A8" s="57" t="s">
        <v>6</v>
      </c>
      <c r="B8" s="64" t="s">
        <v>338</v>
      </c>
      <c r="C8" s="98">
        <f aca="true" t="shared" si="0" ref="C8:H8">SUM(C9:C18)</f>
        <v>952</v>
      </c>
      <c r="D8" s="98">
        <f t="shared" si="0"/>
        <v>952</v>
      </c>
      <c r="E8" s="98">
        <f t="shared" si="0"/>
        <v>952</v>
      </c>
      <c r="F8" s="98">
        <f t="shared" si="0"/>
        <v>952</v>
      </c>
      <c r="G8" s="98">
        <f t="shared" si="0"/>
        <v>0</v>
      </c>
      <c r="H8" s="98">
        <f t="shared" si="0"/>
        <v>952</v>
      </c>
    </row>
    <row r="9" spans="1:8" s="135" customFormat="1" ht="12" customHeight="1">
      <c r="A9" s="186" t="s">
        <v>65</v>
      </c>
      <c r="B9" s="8" t="s">
        <v>181</v>
      </c>
      <c r="C9" s="247"/>
      <c r="D9" s="247">
        <v>0</v>
      </c>
      <c r="E9" s="294"/>
      <c r="F9" s="294"/>
      <c r="G9" s="294"/>
      <c r="H9" s="127">
        <f aca="true" t="shared" si="1" ref="H9:H18">SUM(F9:G9)</f>
        <v>0</v>
      </c>
    </row>
    <row r="10" spans="1:8" s="135" customFormat="1" ht="12" customHeight="1">
      <c r="A10" s="187" t="s">
        <v>66</v>
      </c>
      <c r="B10" s="6" t="s">
        <v>182</v>
      </c>
      <c r="C10" s="95"/>
      <c r="D10" s="95">
        <v>0</v>
      </c>
      <c r="E10" s="295"/>
      <c r="F10" s="295"/>
      <c r="G10" s="295"/>
      <c r="H10" s="97">
        <f t="shared" si="1"/>
        <v>0</v>
      </c>
    </row>
    <row r="11" spans="1:8" s="135" customFormat="1" ht="12" customHeight="1">
      <c r="A11" s="187" t="s">
        <v>67</v>
      </c>
      <c r="B11" s="6" t="s">
        <v>183</v>
      </c>
      <c r="C11" s="95">
        <v>750</v>
      </c>
      <c r="D11" s="95">
        <v>750</v>
      </c>
      <c r="E11" s="295">
        <v>750</v>
      </c>
      <c r="F11" s="295">
        <v>750</v>
      </c>
      <c r="G11" s="295"/>
      <c r="H11" s="97">
        <f t="shared" si="1"/>
        <v>750</v>
      </c>
    </row>
    <row r="12" spans="1:8" s="135" customFormat="1" ht="12" customHeight="1">
      <c r="A12" s="187" t="s">
        <v>68</v>
      </c>
      <c r="B12" s="6" t="s">
        <v>184</v>
      </c>
      <c r="C12" s="95"/>
      <c r="D12" s="95">
        <v>0</v>
      </c>
      <c r="E12" s="295">
        <v>0</v>
      </c>
      <c r="F12" s="295">
        <v>0</v>
      </c>
      <c r="G12" s="295"/>
      <c r="H12" s="97">
        <f t="shared" si="1"/>
        <v>0</v>
      </c>
    </row>
    <row r="13" spans="1:8" s="135" customFormat="1" ht="12" customHeight="1">
      <c r="A13" s="187" t="s">
        <v>85</v>
      </c>
      <c r="B13" s="6" t="s">
        <v>185</v>
      </c>
      <c r="C13" s="95"/>
      <c r="D13" s="95">
        <v>0</v>
      </c>
      <c r="E13" s="295">
        <v>0</v>
      </c>
      <c r="F13" s="295">
        <v>0</v>
      </c>
      <c r="G13" s="295"/>
      <c r="H13" s="97">
        <f t="shared" si="1"/>
        <v>0</v>
      </c>
    </row>
    <row r="14" spans="1:8" s="135" customFormat="1" ht="12" customHeight="1">
      <c r="A14" s="187" t="s">
        <v>69</v>
      </c>
      <c r="B14" s="6" t="s">
        <v>339</v>
      </c>
      <c r="C14" s="95">
        <v>202</v>
      </c>
      <c r="D14" s="95">
        <v>202</v>
      </c>
      <c r="E14" s="295">
        <v>202</v>
      </c>
      <c r="F14" s="295">
        <v>202</v>
      </c>
      <c r="G14" s="295"/>
      <c r="H14" s="97">
        <f t="shared" si="1"/>
        <v>202</v>
      </c>
    </row>
    <row r="15" spans="1:8" s="135" customFormat="1" ht="12" customHeight="1">
      <c r="A15" s="187" t="s">
        <v>70</v>
      </c>
      <c r="B15" s="5" t="s">
        <v>340</v>
      </c>
      <c r="C15" s="95"/>
      <c r="D15" s="95">
        <v>0</v>
      </c>
      <c r="E15" s="295"/>
      <c r="F15" s="295"/>
      <c r="G15" s="295"/>
      <c r="H15" s="97">
        <f t="shared" si="1"/>
        <v>0</v>
      </c>
    </row>
    <row r="16" spans="1:8" s="135" customFormat="1" ht="12" customHeight="1">
      <c r="A16" s="187" t="s">
        <v>77</v>
      </c>
      <c r="B16" s="6" t="s">
        <v>188</v>
      </c>
      <c r="C16" s="95"/>
      <c r="D16" s="95">
        <v>0</v>
      </c>
      <c r="E16" s="295"/>
      <c r="F16" s="295"/>
      <c r="G16" s="295"/>
      <c r="H16" s="97">
        <f t="shared" si="1"/>
        <v>0</v>
      </c>
    </row>
    <row r="17" spans="1:8" s="195" customFormat="1" ht="12" customHeight="1">
      <c r="A17" s="187" t="s">
        <v>78</v>
      </c>
      <c r="B17" s="6" t="s">
        <v>189</v>
      </c>
      <c r="C17" s="95"/>
      <c r="D17" s="95">
        <v>0</v>
      </c>
      <c r="E17" s="295"/>
      <c r="F17" s="295"/>
      <c r="G17" s="295"/>
      <c r="H17" s="97">
        <f t="shared" si="1"/>
        <v>0</v>
      </c>
    </row>
    <row r="18" spans="1:8" s="195" customFormat="1" ht="12" customHeight="1" thickBot="1">
      <c r="A18" s="187" t="s">
        <v>79</v>
      </c>
      <c r="B18" s="5" t="s">
        <v>190</v>
      </c>
      <c r="C18" s="248"/>
      <c r="D18" s="248">
        <v>0</v>
      </c>
      <c r="E18" s="296"/>
      <c r="F18" s="296"/>
      <c r="G18" s="296"/>
      <c r="H18" s="249">
        <f t="shared" si="1"/>
        <v>0</v>
      </c>
    </row>
    <row r="19" spans="1:8" s="135" customFormat="1" ht="12" customHeight="1" thickBot="1">
      <c r="A19" s="57" t="s">
        <v>7</v>
      </c>
      <c r="B19" s="64" t="s">
        <v>341</v>
      </c>
      <c r="C19" s="98">
        <f aca="true" t="shared" si="2" ref="C19:H19">SUM(C20:C22)</f>
        <v>0</v>
      </c>
      <c r="D19" s="98">
        <f t="shared" si="2"/>
        <v>0</v>
      </c>
      <c r="E19" s="98">
        <f t="shared" si="2"/>
        <v>0</v>
      </c>
      <c r="F19" s="98">
        <f t="shared" si="2"/>
        <v>0</v>
      </c>
      <c r="G19" s="98">
        <f t="shared" si="2"/>
        <v>0</v>
      </c>
      <c r="H19" s="98">
        <f t="shared" si="2"/>
        <v>0</v>
      </c>
    </row>
    <row r="20" spans="1:8" s="195" customFormat="1" ht="12" customHeight="1">
      <c r="A20" s="187" t="s">
        <v>71</v>
      </c>
      <c r="B20" s="7" t="s">
        <v>156</v>
      </c>
      <c r="C20" s="247"/>
      <c r="D20" s="247"/>
      <c r="E20" s="294"/>
      <c r="F20" s="294"/>
      <c r="G20" s="294"/>
      <c r="H20" s="127">
        <f>SUM(F20:G20)</f>
        <v>0</v>
      </c>
    </row>
    <row r="21" spans="1:8" s="195" customFormat="1" ht="12" customHeight="1">
      <c r="A21" s="187" t="s">
        <v>72</v>
      </c>
      <c r="B21" s="6" t="s">
        <v>342</v>
      </c>
      <c r="C21" s="95"/>
      <c r="D21" s="95"/>
      <c r="E21" s="295"/>
      <c r="F21" s="295"/>
      <c r="G21" s="295"/>
      <c r="H21" s="97">
        <f>SUM(F21:G21)</f>
        <v>0</v>
      </c>
    </row>
    <row r="22" spans="1:8" s="195" customFormat="1" ht="12" customHeight="1">
      <c r="A22" s="187" t="s">
        <v>73</v>
      </c>
      <c r="B22" s="6" t="s">
        <v>343</v>
      </c>
      <c r="C22" s="95"/>
      <c r="D22" s="95"/>
      <c r="E22" s="295"/>
      <c r="F22" s="295"/>
      <c r="G22" s="295"/>
      <c r="H22" s="97">
        <f>SUM(F22:G22)</f>
        <v>0</v>
      </c>
    </row>
    <row r="23" spans="1:8" s="195" customFormat="1" ht="12" customHeight="1" thickBot="1">
      <c r="A23" s="187" t="s">
        <v>74</v>
      </c>
      <c r="B23" s="6" t="s">
        <v>0</v>
      </c>
      <c r="C23" s="248"/>
      <c r="D23" s="248"/>
      <c r="E23" s="296"/>
      <c r="F23" s="296"/>
      <c r="G23" s="296"/>
      <c r="H23" s="249">
        <f>SUM(F23:G23)</f>
        <v>0</v>
      </c>
    </row>
    <row r="24" spans="1:8" s="195" customFormat="1" ht="12" customHeight="1" thickBot="1">
      <c r="A24" s="58" t="s">
        <v>8</v>
      </c>
      <c r="B24" s="47" t="s">
        <v>98</v>
      </c>
      <c r="C24" s="117"/>
      <c r="D24" s="117"/>
      <c r="E24" s="117"/>
      <c r="F24" s="117"/>
      <c r="G24" s="117"/>
      <c r="H24" s="117"/>
    </row>
    <row r="25" spans="1:8" s="195" customFormat="1" ht="12" customHeight="1" thickBot="1">
      <c r="A25" s="58" t="s">
        <v>9</v>
      </c>
      <c r="B25" s="47" t="s">
        <v>344</v>
      </c>
      <c r="C25" s="98">
        <f aca="true" t="shared" si="3" ref="C25:H25">+C26+C27</f>
        <v>0</v>
      </c>
      <c r="D25" s="98">
        <f t="shared" si="3"/>
        <v>0</v>
      </c>
      <c r="E25" s="98">
        <f t="shared" si="3"/>
        <v>0</v>
      </c>
      <c r="F25" s="98">
        <f t="shared" si="3"/>
        <v>0</v>
      </c>
      <c r="G25" s="98">
        <f t="shared" si="3"/>
        <v>0</v>
      </c>
      <c r="H25" s="98">
        <f t="shared" si="3"/>
        <v>0</v>
      </c>
    </row>
    <row r="26" spans="1:8" s="195" customFormat="1" ht="12" customHeight="1">
      <c r="A26" s="188" t="s">
        <v>166</v>
      </c>
      <c r="B26" s="189" t="s">
        <v>342</v>
      </c>
      <c r="C26" s="250"/>
      <c r="D26" s="250"/>
      <c r="E26" s="297"/>
      <c r="F26" s="297"/>
      <c r="G26" s="297"/>
      <c r="H26" s="251">
        <f>SUM(F26:G26)</f>
        <v>0</v>
      </c>
    </row>
    <row r="27" spans="1:8" s="195" customFormat="1" ht="12" customHeight="1">
      <c r="A27" s="188" t="s">
        <v>169</v>
      </c>
      <c r="B27" s="190" t="s">
        <v>345</v>
      </c>
      <c r="C27" s="38"/>
      <c r="D27" s="38"/>
      <c r="E27" s="298"/>
      <c r="F27" s="298"/>
      <c r="G27" s="298"/>
      <c r="H27" s="39">
        <f>SUM(F27:G27)</f>
        <v>0</v>
      </c>
    </row>
    <row r="28" spans="1:8" s="195" customFormat="1" ht="12" customHeight="1" thickBot="1">
      <c r="A28" s="187" t="s">
        <v>170</v>
      </c>
      <c r="B28" s="191" t="s">
        <v>346</v>
      </c>
      <c r="C28" s="252"/>
      <c r="D28" s="252"/>
      <c r="E28" s="299"/>
      <c r="F28" s="299"/>
      <c r="G28" s="299"/>
      <c r="H28" s="40">
        <f>SUM(F28:G28)</f>
        <v>0</v>
      </c>
    </row>
    <row r="29" spans="1:8" s="195" customFormat="1" ht="12" customHeight="1" thickBot="1">
      <c r="A29" s="58" t="s">
        <v>10</v>
      </c>
      <c r="B29" s="47" t="s">
        <v>347</v>
      </c>
      <c r="C29" s="98">
        <f aca="true" t="shared" si="4" ref="C29:H29">+C30+C31+C32</f>
        <v>0</v>
      </c>
      <c r="D29" s="98">
        <f t="shared" si="4"/>
        <v>0</v>
      </c>
      <c r="E29" s="98">
        <f t="shared" si="4"/>
        <v>0</v>
      </c>
      <c r="F29" s="98">
        <f t="shared" si="4"/>
        <v>0</v>
      </c>
      <c r="G29" s="98">
        <f t="shared" si="4"/>
        <v>0</v>
      </c>
      <c r="H29" s="98">
        <f t="shared" si="4"/>
        <v>0</v>
      </c>
    </row>
    <row r="30" spans="1:8" s="195" customFormat="1" ht="12" customHeight="1">
      <c r="A30" s="188" t="s">
        <v>58</v>
      </c>
      <c r="B30" s="189" t="s">
        <v>195</v>
      </c>
      <c r="C30" s="250"/>
      <c r="D30" s="250"/>
      <c r="E30" s="297"/>
      <c r="F30" s="297"/>
      <c r="G30" s="297"/>
      <c r="H30" s="251">
        <f>SUM(F30:G30)</f>
        <v>0</v>
      </c>
    </row>
    <row r="31" spans="1:8" s="195" customFormat="1" ht="12" customHeight="1">
      <c r="A31" s="188" t="s">
        <v>59</v>
      </c>
      <c r="B31" s="190" t="s">
        <v>196</v>
      </c>
      <c r="C31" s="38"/>
      <c r="D31" s="38"/>
      <c r="E31" s="298"/>
      <c r="F31" s="298"/>
      <c r="G31" s="298"/>
      <c r="H31" s="39">
        <f>SUM(F31:G31)</f>
        <v>0</v>
      </c>
    </row>
    <row r="32" spans="1:8" s="195" customFormat="1" ht="12" customHeight="1" thickBot="1">
      <c r="A32" s="187" t="s">
        <v>60</v>
      </c>
      <c r="B32" s="50" t="s">
        <v>197</v>
      </c>
      <c r="C32" s="252"/>
      <c r="D32" s="252"/>
      <c r="E32" s="299"/>
      <c r="F32" s="299"/>
      <c r="G32" s="299"/>
      <c r="H32" s="40">
        <f>SUM(F32:G32)</f>
        <v>0</v>
      </c>
    </row>
    <row r="33" spans="1:8" s="135" customFormat="1" ht="12" customHeight="1" thickBot="1">
      <c r="A33" s="58" t="s">
        <v>11</v>
      </c>
      <c r="B33" s="47" t="s">
        <v>310</v>
      </c>
      <c r="C33" s="117"/>
      <c r="D33" s="117"/>
      <c r="E33" s="117"/>
      <c r="F33" s="117"/>
      <c r="G33" s="117"/>
      <c r="H33" s="117">
        <f>SUM(F33:G33)</f>
        <v>0</v>
      </c>
    </row>
    <row r="34" spans="1:8" s="135" customFormat="1" ht="12" customHeight="1" thickBot="1">
      <c r="A34" s="58" t="s">
        <v>12</v>
      </c>
      <c r="B34" s="47" t="s">
        <v>348</v>
      </c>
      <c r="C34" s="128"/>
      <c r="D34" s="128"/>
      <c r="E34" s="128"/>
      <c r="F34" s="128"/>
      <c r="G34" s="128"/>
      <c r="H34" s="128">
        <f>SUM(F34:G34)</f>
        <v>0</v>
      </c>
    </row>
    <row r="35" spans="1:8" s="135" customFormat="1" ht="12" customHeight="1" thickBot="1">
      <c r="A35" s="57" t="s">
        <v>13</v>
      </c>
      <c r="B35" s="47" t="s">
        <v>349</v>
      </c>
      <c r="C35" s="129">
        <f aca="true" t="shared" si="5" ref="C35:H35">+C8+C19+C24+C25+C29+C33+C34</f>
        <v>952</v>
      </c>
      <c r="D35" s="129">
        <f t="shared" si="5"/>
        <v>952</v>
      </c>
      <c r="E35" s="129">
        <f t="shared" si="5"/>
        <v>952</v>
      </c>
      <c r="F35" s="129">
        <f t="shared" si="5"/>
        <v>952</v>
      </c>
      <c r="G35" s="129">
        <f t="shared" si="5"/>
        <v>0</v>
      </c>
      <c r="H35" s="129">
        <f t="shared" si="5"/>
        <v>952</v>
      </c>
    </row>
    <row r="36" spans="1:8" s="135" customFormat="1" ht="12" customHeight="1" thickBot="1">
      <c r="A36" s="65" t="s">
        <v>14</v>
      </c>
      <c r="B36" s="47" t="s">
        <v>350</v>
      </c>
      <c r="C36" s="129">
        <f aca="true" t="shared" si="6" ref="C36:H36">+C37+C38+C39</f>
        <v>53297</v>
      </c>
      <c r="D36" s="129">
        <f t="shared" si="6"/>
        <v>57466</v>
      </c>
      <c r="E36" s="129">
        <f t="shared" si="6"/>
        <v>57851</v>
      </c>
      <c r="F36" s="129">
        <f t="shared" si="6"/>
        <v>60011</v>
      </c>
      <c r="G36" s="129">
        <f t="shared" si="6"/>
        <v>0</v>
      </c>
      <c r="H36" s="129">
        <f t="shared" si="6"/>
        <v>60011</v>
      </c>
    </row>
    <row r="37" spans="1:8" s="135" customFormat="1" ht="12" customHeight="1">
      <c r="A37" s="188" t="s">
        <v>351</v>
      </c>
      <c r="B37" s="189" t="s">
        <v>137</v>
      </c>
      <c r="C37" s="250"/>
      <c r="D37" s="250">
        <v>2594</v>
      </c>
      <c r="E37" s="297">
        <v>2594</v>
      </c>
      <c r="F37" s="297">
        <v>2594</v>
      </c>
      <c r="G37" s="297"/>
      <c r="H37" s="251">
        <f>SUM(F37:G37)</f>
        <v>2594</v>
      </c>
    </row>
    <row r="38" spans="1:8" s="135" customFormat="1" ht="12" customHeight="1">
      <c r="A38" s="188" t="s">
        <v>352</v>
      </c>
      <c r="B38" s="190" t="s">
        <v>1</v>
      </c>
      <c r="C38" s="38"/>
      <c r="D38" s="38">
        <v>0</v>
      </c>
      <c r="E38" s="298">
        <v>0</v>
      </c>
      <c r="F38" s="298">
        <v>0</v>
      </c>
      <c r="G38" s="298"/>
      <c r="H38" s="39">
        <f>SUM(F38:G38)</f>
        <v>0</v>
      </c>
    </row>
    <row r="39" spans="1:8" s="195" customFormat="1" ht="12" customHeight="1" thickBot="1">
      <c r="A39" s="187" t="s">
        <v>353</v>
      </c>
      <c r="B39" s="50" t="s">
        <v>354</v>
      </c>
      <c r="C39" s="252">
        <v>53297</v>
      </c>
      <c r="D39" s="252">
        <v>54872</v>
      </c>
      <c r="E39" s="299">
        <v>55257</v>
      </c>
      <c r="F39" s="299">
        <v>57417</v>
      </c>
      <c r="G39" s="299"/>
      <c r="H39" s="40">
        <f>SUM(F39:G39)</f>
        <v>57417</v>
      </c>
    </row>
    <row r="40" spans="1:8" s="195" customFormat="1" ht="15" customHeight="1" thickBot="1">
      <c r="A40" s="65" t="s">
        <v>15</v>
      </c>
      <c r="B40" s="66" t="s">
        <v>355</v>
      </c>
      <c r="C40" s="132">
        <f aca="true" t="shared" si="7" ref="C40:H40">+C35+C36</f>
        <v>54249</v>
      </c>
      <c r="D40" s="132">
        <f t="shared" si="7"/>
        <v>58418</v>
      </c>
      <c r="E40" s="132">
        <f t="shared" si="7"/>
        <v>58803</v>
      </c>
      <c r="F40" s="132">
        <f t="shared" si="7"/>
        <v>60963</v>
      </c>
      <c r="G40" s="132">
        <f t="shared" si="7"/>
        <v>0</v>
      </c>
      <c r="H40" s="132">
        <f t="shared" si="7"/>
        <v>60963</v>
      </c>
    </row>
    <row r="41" spans="1:3" s="195" customFormat="1" ht="15" customHeight="1">
      <c r="A41" s="67"/>
      <c r="B41" s="68"/>
      <c r="C41" s="130"/>
    </row>
    <row r="42" spans="1:3" ht="13.5" thickBot="1">
      <c r="A42" s="69"/>
      <c r="B42" s="70"/>
      <c r="C42" s="131"/>
    </row>
    <row r="43" spans="1:8" s="194" customFormat="1" ht="16.5" customHeight="1" thickBot="1">
      <c r="A43" s="422" t="s">
        <v>43</v>
      </c>
      <c r="B43" s="423"/>
      <c r="C43" s="423"/>
      <c r="D43" s="423"/>
      <c r="E43" s="423"/>
      <c r="F43" s="423"/>
      <c r="G43" s="423"/>
      <c r="H43" s="424"/>
    </row>
    <row r="44" spans="1:8" s="196" customFormat="1" ht="12" customHeight="1" thickBot="1">
      <c r="A44" s="58" t="s">
        <v>6</v>
      </c>
      <c r="B44" s="47" t="s">
        <v>356</v>
      </c>
      <c r="C44" s="98">
        <f aca="true" t="shared" si="8" ref="C44:H44">SUM(C45:C49)</f>
        <v>53136</v>
      </c>
      <c r="D44" s="98">
        <f t="shared" si="8"/>
        <v>57105</v>
      </c>
      <c r="E44" s="98">
        <f t="shared" si="8"/>
        <v>57490</v>
      </c>
      <c r="F44" s="98">
        <f t="shared" si="8"/>
        <v>59221</v>
      </c>
      <c r="G44" s="98">
        <f t="shared" si="8"/>
        <v>0</v>
      </c>
      <c r="H44" s="98">
        <f t="shared" si="8"/>
        <v>59221</v>
      </c>
    </row>
    <row r="45" spans="1:8" ht="12" customHeight="1">
      <c r="A45" s="187" t="s">
        <v>65</v>
      </c>
      <c r="B45" s="7" t="s">
        <v>36</v>
      </c>
      <c r="C45" s="250">
        <v>32367</v>
      </c>
      <c r="D45" s="250">
        <v>34279</v>
      </c>
      <c r="E45" s="297">
        <v>35418</v>
      </c>
      <c r="F45" s="297">
        <v>35865</v>
      </c>
      <c r="G45" s="297"/>
      <c r="H45" s="251">
        <f>SUM(F45:G45)</f>
        <v>35865</v>
      </c>
    </row>
    <row r="46" spans="1:8" ht="12" customHeight="1">
      <c r="A46" s="187" t="s">
        <v>66</v>
      </c>
      <c r="B46" s="6" t="s">
        <v>107</v>
      </c>
      <c r="C46" s="38">
        <v>8437</v>
      </c>
      <c r="D46" s="38">
        <v>9042</v>
      </c>
      <c r="E46" s="298">
        <v>9349</v>
      </c>
      <c r="F46" s="298">
        <v>9750</v>
      </c>
      <c r="G46" s="298"/>
      <c r="H46" s="39">
        <f>SUM(F46:G46)</f>
        <v>9750</v>
      </c>
    </row>
    <row r="47" spans="1:8" ht="12" customHeight="1">
      <c r="A47" s="187" t="s">
        <v>67</v>
      </c>
      <c r="B47" s="6" t="s">
        <v>84</v>
      </c>
      <c r="C47" s="38">
        <v>8998</v>
      </c>
      <c r="D47" s="38">
        <v>9591</v>
      </c>
      <c r="E47" s="298">
        <v>9588</v>
      </c>
      <c r="F47" s="298">
        <v>9588</v>
      </c>
      <c r="G47" s="298"/>
      <c r="H47" s="39">
        <f>SUM(F47:G47)</f>
        <v>9588</v>
      </c>
    </row>
    <row r="48" spans="1:8" ht="12" customHeight="1">
      <c r="A48" s="187" t="s">
        <v>68</v>
      </c>
      <c r="B48" s="6" t="s">
        <v>108</v>
      </c>
      <c r="C48" s="38">
        <v>3334</v>
      </c>
      <c r="D48" s="38">
        <v>3334</v>
      </c>
      <c r="E48" s="298">
        <v>2273</v>
      </c>
      <c r="F48" s="298">
        <v>3156</v>
      </c>
      <c r="G48" s="298"/>
      <c r="H48" s="39">
        <f>SUM(F48:G48)</f>
        <v>3156</v>
      </c>
    </row>
    <row r="49" spans="1:8" ht="12" customHeight="1" thickBot="1">
      <c r="A49" s="187" t="s">
        <v>85</v>
      </c>
      <c r="B49" s="6" t="s">
        <v>109</v>
      </c>
      <c r="C49" s="252"/>
      <c r="D49" s="252">
        <v>859</v>
      </c>
      <c r="E49" s="299">
        <v>862</v>
      </c>
      <c r="F49" s="299">
        <v>862</v>
      </c>
      <c r="G49" s="299"/>
      <c r="H49" s="40">
        <f>SUM(F49:G49)</f>
        <v>862</v>
      </c>
    </row>
    <row r="50" spans="1:8" ht="12" customHeight="1" thickBot="1">
      <c r="A50" s="58" t="s">
        <v>7</v>
      </c>
      <c r="B50" s="47" t="s">
        <v>357</v>
      </c>
      <c r="C50" s="98">
        <f aca="true" t="shared" si="9" ref="C50:H50">SUM(C51:C53)</f>
        <v>1113</v>
      </c>
      <c r="D50" s="98">
        <f t="shared" si="9"/>
        <v>1313</v>
      </c>
      <c r="E50" s="98">
        <f t="shared" si="9"/>
        <v>1313</v>
      </c>
      <c r="F50" s="98">
        <f t="shared" si="9"/>
        <v>1742</v>
      </c>
      <c r="G50" s="98">
        <f t="shared" si="9"/>
        <v>0</v>
      </c>
      <c r="H50" s="98">
        <f t="shared" si="9"/>
        <v>1742</v>
      </c>
    </row>
    <row r="51" spans="1:8" s="196" customFormat="1" ht="12" customHeight="1">
      <c r="A51" s="187" t="s">
        <v>71</v>
      </c>
      <c r="B51" s="7" t="s">
        <v>127</v>
      </c>
      <c r="C51" s="250">
        <v>1113</v>
      </c>
      <c r="D51" s="250">
        <v>1313</v>
      </c>
      <c r="E51" s="297">
        <v>1313</v>
      </c>
      <c r="F51" s="297">
        <v>1742</v>
      </c>
      <c r="G51" s="297"/>
      <c r="H51" s="251">
        <f>SUM(F51:G51)</f>
        <v>1742</v>
      </c>
    </row>
    <row r="52" spans="1:8" ht="12" customHeight="1">
      <c r="A52" s="187" t="s">
        <v>72</v>
      </c>
      <c r="B52" s="6" t="s">
        <v>111</v>
      </c>
      <c r="C52" s="38"/>
      <c r="D52" s="38"/>
      <c r="E52" s="298"/>
      <c r="F52" s="298"/>
      <c r="G52" s="298"/>
      <c r="H52" s="39">
        <f>SUM(F52:G52)</f>
        <v>0</v>
      </c>
    </row>
    <row r="53" spans="1:8" ht="12" customHeight="1">
      <c r="A53" s="187" t="s">
        <v>73</v>
      </c>
      <c r="B53" s="6" t="s">
        <v>44</v>
      </c>
      <c r="C53" s="38"/>
      <c r="D53" s="38"/>
      <c r="E53" s="298"/>
      <c r="F53" s="298"/>
      <c r="G53" s="298"/>
      <c r="H53" s="39">
        <f>SUM(F53:G53)</f>
        <v>0</v>
      </c>
    </row>
    <row r="54" spans="1:8" ht="12" customHeight="1" thickBot="1">
      <c r="A54" s="187" t="s">
        <v>74</v>
      </c>
      <c r="B54" s="6" t="s">
        <v>2</v>
      </c>
      <c r="C54" s="252"/>
      <c r="D54" s="252"/>
      <c r="E54" s="299"/>
      <c r="F54" s="299"/>
      <c r="G54" s="299"/>
      <c r="H54" s="40">
        <f>SUM(F54:G54)</f>
        <v>0</v>
      </c>
    </row>
    <row r="55" spans="1:8" ht="15" customHeight="1" thickBot="1">
      <c r="A55" s="58" t="s">
        <v>8</v>
      </c>
      <c r="B55" s="71" t="s">
        <v>358</v>
      </c>
      <c r="C55" s="133">
        <f aca="true" t="shared" si="10" ref="C55:H55">+C44+C50</f>
        <v>54249</v>
      </c>
      <c r="D55" s="133">
        <f t="shared" si="10"/>
        <v>58418</v>
      </c>
      <c r="E55" s="133">
        <f t="shared" si="10"/>
        <v>58803</v>
      </c>
      <c r="F55" s="133">
        <f t="shared" si="10"/>
        <v>60963</v>
      </c>
      <c r="G55" s="133">
        <f t="shared" si="10"/>
        <v>0</v>
      </c>
      <c r="H55" s="133">
        <f t="shared" si="10"/>
        <v>60963</v>
      </c>
    </row>
    <row r="56" spans="3:8" ht="13.5" thickBot="1">
      <c r="C56" s="134"/>
      <c r="D56" s="134"/>
      <c r="E56" s="134"/>
      <c r="F56" s="134"/>
      <c r="G56" s="134"/>
      <c r="H56" s="134"/>
    </row>
    <row r="57" spans="1:8" ht="15" customHeight="1" thickBot="1">
      <c r="A57" s="74" t="s">
        <v>123</v>
      </c>
      <c r="B57" s="75"/>
      <c r="C57" s="46">
        <v>12</v>
      </c>
      <c r="D57" s="46">
        <v>12</v>
      </c>
      <c r="E57" s="46">
        <v>12</v>
      </c>
      <c r="F57" s="46"/>
      <c r="G57" s="46"/>
      <c r="H57" s="46">
        <f>SUM(E57:G57)</f>
        <v>12</v>
      </c>
    </row>
    <row r="58" spans="1:8" ht="14.25" customHeight="1" thickBot="1">
      <c r="A58" s="74" t="s">
        <v>124</v>
      </c>
      <c r="B58" s="75"/>
      <c r="C58" s="46">
        <v>0</v>
      </c>
      <c r="D58" s="46">
        <v>0</v>
      </c>
      <c r="E58" s="46">
        <v>0</v>
      </c>
      <c r="F58" s="46"/>
      <c r="G58" s="46"/>
      <c r="H58" s="46">
        <f>SUM(D58:E58)</f>
        <v>0</v>
      </c>
    </row>
  </sheetData>
  <sheetProtection formatCells="0"/>
  <mergeCells count="3">
    <mergeCell ref="A43:H43"/>
    <mergeCell ref="A7:H7"/>
    <mergeCell ref="A1:H1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70" r:id="rId1"/>
  <headerFooter alignWithMargins="0">
    <oddFooter>&amp;C*Módosította a 3/2016.(II.18.) ör. Hatályos 2016. február 18. napjától.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H58"/>
  <sheetViews>
    <sheetView view="pageLayout" zoomScaleNormal="115" workbookViewId="0" topLeftCell="A1">
      <selection activeCell="A1" sqref="A1:H1"/>
    </sheetView>
  </sheetViews>
  <sheetFormatPr defaultColWidth="9.00390625" defaultRowHeight="12.75"/>
  <cols>
    <col min="1" max="1" width="13.50390625" style="72" customWidth="1"/>
    <col min="2" max="2" width="68.875" style="73" customWidth="1"/>
    <col min="3" max="5" width="11.125" style="73" bestFit="1" customWidth="1"/>
    <col min="6" max="6" width="11.125" style="73" customWidth="1"/>
    <col min="7" max="7" width="10.625" style="73" customWidth="1"/>
    <col min="8" max="8" width="13.875" style="73" customWidth="1"/>
    <col min="9" max="16384" width="9.375" style="73" customWidth="1"/>
  </cols>
  <sheetData>
    <row r="1" spans="1:8" s="59" customFormat="1" ht="21" customHeight="1" thickBot="1">
      <c r="A1" s="428" t="s">
        <v>499</v>
      </c>
      <c r="B1" s="428"/>
      <c r="C1" s="428"/>
      <c r="D1" s="428"/>
      <c r="E1" s="428"/>
      <c r="F1" s="428"/>
      <c r="G1" s="428"/>
      <c r="H1" s="428"/>
    </row>
    <row r="2" spans="1:8" s="192" customFormat="1" ht="25.5" customHeight="1">
      <c r="A2" s="147" t="s">
        <v>121</v>
      </c>
      <c r="B2" s="351" t="s">
        <v>374</v>
      </c>
      <c r="C2" s="353"/>
      <c r="D2" s="353"/>
      <c r="E2" s="353"/>
      <c r="F2" s="353"/>
      <c r="G2" s="353"/>
      <c r="H2" s="354"/>
    </row>
    <row r="3" spans="1:8" s="192" customFormat="1" ht="24.75" thickBot="1">
      <c r="A3" s="185" t="s">
        <v>120</v>
      </c>
      <c r="B3" s="352" t="s">
        <v>390</v>
      </c>
      <c r="C3" s="355"/>
      <c r="D3" s="355"/>
      <c r="E3" s="355"/>
      <c r="F3" s="355"/>
      <c r="G3" s="355"/>
      <c r="H3" s="356"/>
    </row>
    <row r="4" spans="1:8" s="193" customFormat="1" ht="15.75" customHeight="1" thickBot="1">
      <c r="A4" s="61"/>
      <c r="B4" s="61"/>
      <c r="H4" s="62" t="s">
        <v>39</v>
      </c>
    </row>
    <row r="5" spans="1:8" ht="36.75" thickBot="1">
      <c r="A5" s="148" t="s">
        <v>122</v>
      </c>
      <c r="B5" s="63" t="s">
        <v>40</v>
      </c>
      <c r="C5" s="28" t="s">
        <v>414</v>
      </c>
      <c r="D5" s="28" t="s">
        <v>429</v>
      </c>
      <c r="E5" s="28" t="s">
        <v>434</v>
      </c>
      <c r="F5" s="28" t="s">
        <v>482</v>
      </c>
      <c r="G5" s="28" t="s">
        <v>483</v>
      </c>
      <c r="H5" s="28" t="s">
        <v>415</v>
      </c>
    </row>
    <row r="6" spans="1:8" s="194" customFormat="1" ht="12.75" customHeight="1" thickBot="1">
      <c r="A6" s="231">
        <v>1</v>
      </c>
      <c r="B6" s="232">
        <v>2</v>
      </c>
      <c r="C6" s="233">
        <v>3</v>
      </c>
      <c r="D6" s="233">
        <v>4</v>
      </c>
      <c r="E6" s="233">
        <v>5</v>
      </c>
      <c r="F6" s="233"/>
      <c r="G6" s="233">
        <v>6</v>
      </c>
      <c r="H6" s="233">
        <v>7</v>
      </c>
    </row>
    <row r="7" spans="1:8" s="194" customFormat="1" ht="15.75" customHeight="1" thickBot="1">
      <c r="A7" s="422" t="s">
        <v>42</v>
      </c>
      <c r="B7" s="423"/>
      <c r="C7" s="423"/>
      <c r="D7" s="423"/>
      <c r="E7" s="423"/>
      <c r="F7" s="423"/>
      <c r="G7" s="423"/>
      <c r="H7" s="424"/>
    </row>
    <row r="8" spans="1:8" s="135" customFormat="1" ht="12" customHeight="1" thickBot="1">
      <c r="A8" s="57" t="s">
        <v>6</v>
      </c>
      <c r="B8" s="64" t="s">
        <v>338</v>
      </c>
      <c r="C8" s="98">
        <f aca="true" t="shared" si="0" ref="C8:H8">SUM(C9:C18)</f>
        <v>6497</v>
      </c>
      <c r="D8" s="98">
        <f t="shared" si="0"/>
        <v>6497</v>
      </c>
      <c r="E8" s="98">
        <f t="shared" si="0"/>
        <v>6497</v>
      </c>
      <c r="F8" s="98">
        <f t="shared" si="0"/>
        <v>6497</v>
      </c>
      <c r="G8" s="98">
        <f t="shared" si="0"/>
        <v>0</v>
      </c>
      <c r="H8" s="98">
        <f t="shared" si="0"/>
        <v>6497</v>
      </c>
    </row>
    <row r="9" spans="1:8" s="135" customFormat="1" ht="12" customHeight="1">
      <c r="A9" s="186" t="s">
        <v>65</v>
      </c>
      <c r="B9" s="8" t="s">
        <v>181</v>
      </c>
      <c r="C9" s="247"/>
      <c r="D9" s="247"/>
      <c r="E9" s="294"/>
      <c r="F9" s="294"/>
      <c r="G9" s="294"/>
      <c r="H9" s="127">
        <f aca="true" t="shared" si="1" ref="H9:H18">SUM(F9:G9)</f>
        <v>0</v>
      </c>
    </row>
    <row r="10" spans="1:8" s="135" customFormat="1" ht="12" customHeight="1">
      <c r="A10" s="187" t="s">
        <v>66</v>
      </c>
      <c r="B10" s="6" t="s">
        <v>182</v>
      </c>
      <c r="C10" s="95"/>
      <c r="D10" s="95"/>
      <c r="E10" s="295"/>
      <c r="F10" s="295"/>
      <c r="G10" s="295"/>
      <c r="H10" s="97">
        <f t="shared" si="1"/>
        <v>0</v>
      </c>
    </row>
    <row r="11" spans="1:8" s="135" customFormat="1" ht="12" customHeight="1">
      <c r="A11" s="187" t="s">
        <v>67</v>
      </c>
      <c r="B11" s="6" t="s">
        <v>183</v>
      </c>
      <c r="C11" s="95"/>
      <c r="D11" s="95"/>
      <c r="E11" s="295"/>
      <c r="F11" s="295"/>
      <c r="G11" s="295"/>
      <c r="H11" s="97">
        <f t="shared" si="1"/>
        <v>0</v>
      </c>
    </row>
    <row r="12" spans="1:8" s="135" customFormat="1" ht="12" customHeight="1">
      <c r="A12" s="187" t="s">
        <v>68</v>
      </c>
      <c r="B12" s="6" t="s">
        <v>184</v>
      </c>
      <c r="C12" s="95"/>
      <c r="D12" s="95"/>
      <c r="E12" s="295"/>
      <c r="F12" s="295"/>
      <c r="G12" s="295"/>
      <c r="H12" s="97">
        <f t="shared" si="1"/>
        <v>0</v>
      </c>
    </row>
    <row r="13" spans="1:8" s="135" customFormat="1" ht="12" customHeight="1">
      <c r="A13" s="187" t="s">
        <v>85</v>
      </c>
      <c r="B13" s="6" t="s">
        <v>185</v>
      </c>
      <c r="C13" s="95">
        <v>5116</v>
      </c>
      <c r="D13" s="95">
        <v>5116</v>
      </c>
      <c r="E13" s="295">
        <v>5116</v>
      </c>
      <c r="F13" s="295">
        <v>5116</v>
      </c>
      <c r="G13" s="295"/>
      <c r="H13" s="97">
        <f t="shared" si="1"/>
        <v>5116</v>
      </c>
    </row>
    <row r="14" spans="1:8" s="135" customFormat="1" ht="12" customHeight="1">
      <c r="A14" s="187" t="s">
        <v>69</v>
      </c>
      <c r="B14" s="6" t="s">
        <v>339</v>
      </c>
      <c r="C14" s="95">
        <v>1381</v>
      </c>
      <c r="D14" s="95">
        <v>1381</v>
      </c>
      <c r="E14" s="295">
        <v>1381</v>
      </c>
      <c r="F14" s="295">
        <v>1381</v>
      </c>
      <c r="G14" s="295"/>
      <c r="H14" s="97">
        <f t="shared" si="1"/>
        <v>1381</v>
      </c>
    </row>
    <row r="15" spans="1:8" s="135" customFormat="1" ht="12" customHeight="1">
      <c r="A15" s="187" t="s">
        <v>70</v>
      </c>
      <c r="B15" s="5" t="s">
        <v>340</v>
      </c>
      <c r="C15" s="95"/>
      <c r="D15" s="95"/>
      <c r="E15" s="295"/>
      <c r="F15" s="295"/>
      <c r="G15" s="295"/>
      <c r="H15" s="97">
        <f t="shared" si="1"/>
        <v>0</v>
      </c>
    </row>
    <row r="16" spans="1:8" s="135" customFormat="1" ht="12" customHeight="1">
      <c r="A16" s="187" t="s">
        <v>77</v>
      </c>
      <c r="B16" s="6" t="s">
        <v>188</v>
      </c>
      <c r="C16" s="95"/>
      <c r="D16" s="95"/>
      <c r="E16" s="295"/>
      <c r="F16" s="295"/>
      <c r="G16" s="295"/>
      <c r="H16" s="97">
        <f t="shared" si="1"/>
        <v>0</v>
      </c>
    </row>
    <row r="17" spans="1:8" s="195" customFormat="1" ht="12" customHeight="1">
      <c r="A17" s="187" t="s">
        <v>78</v>
      </c>
      <c r="B17" s="6" t="s">
        <v>189</v>
      </c>
      <c r="C17" s="95"/>
      <c r="D17" s="95"/>
      <c r="E17" s="295"/>
      <c r="F17" s="295"/>
      <c r="G17" s="295"/>
      <c r="H17" s="97">
        <f t="shared" si="1"/>
        <v>0</v>
      </c>
    </row>
    <row r="18" spans="1:8" s="195" customFormat="1" ht="12" customHeight="1" thickBot="1">
      <c r="A18" s="187" t="s">
        <v>79</v>
      </c>
      <c r="B18" s="5" t="s">
        <v>190</v>
      </c>
      <c r="C18" s="248"/>
      <c r="D18" s="248"/>
      <c r="E18" s="296"/>
      <c r="F18" s="296"/>
      <c r="G18" s="296"/>
      <c r="H18" s="249">
        <f t="shared" si="1"/>
        <v>0</v>
      </c>
    </row>
    <row r="19" spans="1:8" s="135" customFormat="1" ht="12" customHeight="1" thickBot="1">
      <c r="A19" s="57" t="s">
        <v>7</v>
      </c>
      <c r="B19" s="64" t="s">
        <v>341</v>
      </c>
      <c r="C19" s="98">
        <f aca="true" t="shared" si="2" ref="C19:H19">SUM(C20:C22)</f>
        <v>0</v>
      </c>
      <c r="D19" s="98">
        <f t="shared" si="2"/>
        <v>0</v>
      </c>
      <c r="E19" s="98">
        <f t="shared" si="2"/>
        <v>0</v>
      </c>
      <c r="F19" s="98">
        <f t="shared" si="2"/>
        <v>0</v>
      </c>
      <c r="G19" s="98">
        <f t="shared" si="2"/>
        <v>0</v>
      </c>
      <c r="H19" s="98">
        <f t="shared" si="2"/>
        <v>0</v>
      </c>
    </row>
    <row r="20" spans="1:8" s="195" customFormat="1" ht="12" customHeight="1">
      <c r="A20" s="187" t="s">
        <v>71</v>
      </c>
      <c r="B20" s="7" t="s">
        <v>156</v>
      </c>
      <c r="C20" s="247"/>
      <c r="D20" s="247"/>
      <c r="E20" s="294"/>
      <c r="F20" s="294"/>
      <c r="G20" s="294"/>
      <c r="H20" s="127">
        <f>SUM(F20:G20)</f>
        <v>0</v>
      </c>
    </row>
    <row r="21" spans="1:8" s="195" customFormat="1" ht="12" customHeight="1">
      <c r="A21" s="187" t="s">
        <v>72</v>
      </c>
      <c r="B21" s="6" t="s">
        <v>342</v>
      </c>
      <c r="C21" s="95"/>
      <c r="D21" s="95"/>
      <c r="E21" s="295"/>
      <c r="F21" s="295"/>
      <c r="G21" s="295"/>
      <c r="H21" s="97">
        <f>SUM(F21:G21)</f>
        <v>0</v>
      </c>
    </row>
    <row r="22" spans="1:8" s="195" customFormat="1" ht="12" customHeight="1">
      <c r="A22" s="187" t="s">
        <v>73</v>
      </c>
      <c r="B22" s="6" t="s">
        <v>343</v>
      </c>
      <c r="C22" s="95"/>
      <c r="D22" s="95"/>
      <c r="E22" s="295"/>
      <c r="F22" s="295"/>
      <c r="G22" s="295"/>
      <c r="H22" s="97">
        <f>SUM(F22:G22)</f>
        <v>0</v>
      </c>
    </row>
    <row r="23" spans="1:8" s="195" customFormat="1" ht="12" customHeight="1" thickBot="1">
      <c r="A23" s="187" t="s">
        <v>74</v>
      </c>
      <c r="B23" s="6" t="s">
        <v>0</v>
      </c>
      <c r="C23" s="248"/>
      <c r="D23" s="248"/>
      <c r="E23" s="296"/>
      <c r="F23" s="296"/>
      <c r="G23" s="296"/>
      <c r="H23" s="249">
        <f>SUM(F23:G23)</f>
        <v>0</v>
      </c>
    </row>
    <row r="24" spans="1:8" s="195" customFormat="1" ht="12" customHeight="1" thickBot="1">
      <c r="A24" s="58" t="s">
        <v>8</v>
      </c>
      <c r="B24" s="47" t="s">
        <v>98</v>
      </c>
      <c r="C24" s="117"/>
      <c r="D24" s="117"/>
      <c r="E24" s="117"/>
      <c r="F24" s="117"/>
      <c r="G24" s="117"/>
      <c r="H24" s="117"/>
    </row>
    <row r="25" spans="1:8" s="195" customFormat="1" ht="12" customHeight="1" thickBot="1">
      <c r="A25" s="58" t="s">
        <v>9</v>
      </c>
      <c r="B25" s="47" t="s">
        <v>344</v>
      </c>
      <c r="C25" s="98">
        <f aca="true" t="shared" si="3" ref="C25:H25">+C26+C27</f>
        <v>0</v>
      </c>
      <c r="D25" s="98">
        <f t="shared" si="3"/>
        <v>0</v>
      </c>
      <c r="E25" s="98">
        <f t="shared" si="3"/>
        <v>0</v>
      </c>
      <c r="F25" s="98">
        <f t="shared" si="3"/>
        <v>0</v>
      </c>
      <c r="G25" s="98">
        <f t="shared" si="3"/>
        <v>0</v>
      </c>
      <c r="H25" s="98">
        <f t="shared" si="3"/>
        <v>0</v>
      </c>
    </row>
    <row r="26" spans="1:8" s="195" customFormat="1" ht="12" customHeight="1">
      <c r="A26" s="188" t="s">
        <v>166</v>
      </c>
      <c r="B26" s="189" t="s">
        <v>342</v>
      </c>
      <c r="C26" s="250"/>
      <c r="D26" s="250"/>
      <c r="E26" s="297"/>
      <c r="F26" s="297"/>
      <c r="G26" s="297"/>
      <c r="H26" s="251">
        <f>SUM(F26:G26)</f>
        <v>0</v>
      </c>
    </row>
    <row r="27" spans="1:8" s="195" customFormat="1" ht="12" customHeight="1">
      <c r="A27" s="188" t="s">
        <v>169</v>
      </c>
      <c r="B27" s="190" t="s">
        <v>345</v>
      </c>
      <c r="C27" s="38"/>
      <c r="D27" s="38"/>
      <c r="E27" s="298"/>
      <c r="F27" s="298"/>
      <c r="G27" s="298"/>
      <c r="H27" s="39">
        <f>SUM(F27:G27)</f>
        <v>0</v>
      </c>
    </row>
    <row r="28" spans="1:8" s="195" customFormat="1" ht="12" customHeight="1" thickBot="1">
      <c r="A28" s="187" t="s">
        <v>170</v>
      </c>
      <c r="B28" s="191" t="s">
        <v>346</v>
      </c>
      <c r="C28" s="252"/>
      <c r="D28" s="252"/>
      <c r="E28" s="299"/>
      <c r="F28" s="299"/>
      <c r="G28" s="299"/>
      <c r="H28" s="40">
        <f>SUM(F28:G28)</f>
        <v>0</v>
      </c>
    </row>
    <row r="29" spans="1:8" s="195" customFormat="1" ht="12" customHeight="1" thickBot="1">
      <c r="A29" s="58" t="s">
        <v>10</v>
      </c>
      <c r="B29" s="47" t="s">
        <v>347</v>
      </c>
      <c r="C29" s="98">
        <f aca="true" t="shared" si="4" ref="C29:H29">+C30+C31+C32</f>
        <v>0</v>
      </c>
      <c r="D29" s="98">
        <f t="shared" si="4"/>
        <v>0</v>
      </c>
      <c r="E29" s="98">
        <f t="shared" si="4"/>
        <v>0</v>
      </c>
      <c r="F29" s="98">
        <f t="shared" si="4"/>
        <v>0</v>
      </c>
      <c r="G29" s="98">
        <f t="shared" si="4"/>
        <v>0</v>
      </c>
      <c r="H29" s="98">
        <f t="shared" si="4"/>
        <v>0</v>
      </c>
    </row>
    <row r="30" spans="1:8" s="195" customFormat="1" ht="12" customHeight="1">
      <c r="A30" s="188" t="s">
        <v>58</v>
      </c>
      <c r="B30" s="189" t="s">
        <v>195</v>
      </c>
      <c r="C30" s="250"/>
      <c r="D30" s="250"/>
      <c r="E30" s="297"/>
      <c r="F30" s="297"/>
      <c r="G30" s="297"/>
      <c r="H30" s="251">
        <f>SUM(F30:G30)</f>
        <v>0</v>
      </c>
    </row>
    <row r="31" spans="1:8" s="195" customFormat="1" ht="12" customHeight="1">
      <c r="A31" s="188" t="s">
        <v>59</v>
      </c>
      <c r="B31" s="190" t="s">
        <v>196</v>
      </c>
      <c r="C31" s="38"/>
      <c r="D31" s="38"/>
      <c r="E31" s="298"/>
      <c r="F31" s="298"/>
      <c r="G31" s="298"/>
      <c r="H31" s="39">
        <f>SUM(F31:G31)</f>
        <v>0</v>
      </c>
    </row>
    <row r="32" spans="1:8" s="195" customFormat="1" ht="12" customHeight="1" thickBot="1">
      <c r="A32" s="187" t="s">
        <v>60</v>
      </c>
      <c r="B32" s="50" t="s">
        <v>197</v>
      </c>
      <c r="C32" s="252"/>
      <c r="D32" s="252"/>
      <c r="E32" s="299"/>
      <c r="F32" s="299"/>
      <c r="G32" s="299"/>
      <c r="H32" s="40">
        <f>SUM(F32:G32)</f>
        <v>0</v>
      </c>
    </row>
    <row r="33" spans="1:8" s="135" customFormat="1" ht="12" customHeight="1" thickBot="1">
      <c r="A33" s="58" t="s">
        <v>11</v>
      </c>
      <c r="B33" s="47" t="s">
        <v>310</v>
      </c>
      <c r="C33" s="117"/>
      <c r="D33" s="117"/>
      <c r="E33" s="117"/>
      <c r="F33" s="117"/>
      <c r="G33" s="117"/>
      <c r="H33" s="117">
        <f>SUM(F33:G33)</f>
        <v>0</v>
      </c>
    </row>
    <row r="34" spans="1:8" s="135" customFormat="1" ht="12" customHeight="1" thickBot="1">
      <c r="A34" s="58" t="s">
        <v>12</v>
      </c>
      <c r="B34" s="47" t="s">
        <v>348</v>
      </c>
      <c r="C34" s="128"/>
      <c r="D34" s="128"/>
      <c r="E34" s="128"/>
      <c r="F34" s="128"/>
      <c r="G34" s="128"/>
      <c r="H34" s="128">
        <f>SUM(F34:G34)</f>
        <v>0</v>
      </c>
    </row>
    <row r="35" spans="1:8" s="135" customFormat="1" ht="12" customHeight="1" thickBot="1">
      <c r="A35" s="57" t="s">
        <v>13</v>
      </c>
      <c r="B35" s="47" t="s">
        <v>349</v>
      </c>
      <c r="C35" s="129">
        <f aca="true" t="shared" si="5" ref="C35:H35">+C8+C19+C24+C25+C29+C33+C34</f>
        <v>6497</v>
      </c>
      <c r="D35" s="129">
        <f t="shared" si="5"/>
        <v>6497</v>
      </c>
      <c r="E35" s="129">
        <f t="shared" si="5"/>
        <v>6497</v>
      </c>
      <c r="F35" s="129">
        <f t="shared" si="5"/>
        <v>6497</v>
      </c>
      <c r="G35" s="129">
        <f t="shared" si="5"/>
        <v>0</v>
      </c>
      <c r="H35" s="129">
        <f t="shared" si="5"/>
        <v>6497</v>
      </c>
    </row>
    <row r="36" spans="1:8" s="135" customFormat="1" ht="12" customHeight="1" thickBot="1">
      <c r="A36" s="65" t="s">
        <v>14</v>
      </c>
      <c r="B36" s="47" t="s">
        <v>350</v>
      </c>
      <c r="C36" s="129">
        <f aca="true" t="shared" si="6" ref="C36:H36">+C37+C38+C39</f>
        <v>53093</v>
      </c>
      <c r="D36" s="129">
        <f t="shared" si="6"/>
        <v>58791</v>
      </c>
      <c r="E36" s="129">
        <f t="shared" si="6"/>
        <v>59234</v>
      </c>
      <c r="F36" s="129">
        <f t="shared" si="6"/>
        <v>60159</v>
      </c>
      <c r="G36" s="129">
        <f t="shared" si="6"/>
        <v>0</v>
      </c>
      <c r="H36" s="129">
        <f t="shared" si="6"/>
        <v>60159</v>
      </c>
    </row>
    <row r="37" spans="1:8" s="135" customFormat="1" ht="12" customHeight="1">
      <c r="A37" s="188" t="s">
        <v>351</v>
      </c>
      <c r="B37" s="189" t="s">
        <v>137</v>
      </c>
      <c r="C37" s="250"/>
      <c r="D37" s="250">
        <v>5395</v>
      </c>
      <c r="E37" s="297">
        <v>5395</v>
      </c>
      <c r="F37" s="297">
        <v>5395</v>
      </c>
      <c r="G37" s="297"/>
      <c r="H37" s="251">
        <f>SUM(F37:G37)</f>
        <v>5395</v>
      </c>
    </row>
    <row r="38" spans="1:8" s="135" customFormat="1" ht="12" customHeight="1">
      <c r="A38" s="188" t="s">
        <v>352</v>
      </c>
      <c r="B38" s="190" t="s">
        <v>1</v>
      </c>
      <c r="C38" s="38"/>
      <c r="D38" s="38">
        <v>0</v>
      </c>
      <c r="E38" s="298">
        <v>0</v>
      </c>
      <c r="F38" s="298">
        <v>0</v>
      </c>
      <c r="G38" s="298"/>
      <c r="H38" s="39">
        <f>SUM(F38:G38)</f>
        <v>0</v>
      </c>
    </row>
    <row r="39" spans="1:8" s="195" customFormat="1" ht="12" customHeight="1" thickBot="1">
      <c r="A39" s="187" t="s">
        <v>353</v>
      </c>
      <c r="B39" s="50" t="s">
        <v>354</v>
      </c>
      <c r="C39" s="252">
        <v>53093</v>
      </c>
      <c r="D39" s="252">
        <v>53396</v>
      </c>
      <c r="E39" s="299">
        <v>53839</v>
      </c>
      <c r="F39" s="299">
        <v>54764</v>
      </c>
      <c r="G39" s="299"/>
      <c r="H39" s="40">
        <f>SUM(F39:G39)</f>
        <v>54764</v>
      </c>
    </row>
    <row r="40" spans="1:8" s="195" customFormat="1" ht="15" customHeight="1" thickBot="1">
      <c r="A40" s="65" t="s">
        <v>15</v>
      </c>
      <c r="B40" s="66" t="s">
        <v>355</v>
      </c>
      <c r="C40" s="132">
        <f aca="true" t="shared" si="7" ref="C40:H40">+C35+C36</f>
        <v>59590</v>
      </c>
      <c r="D40" s="132">
        <f t="shared" si="7"/>
        <v>65288</v>
      </c>
      <c r="E40" s="132">
        <f t="shared" si="7"/>
        <v>65731</v>
      </c>
      <c r="F40" s="132">
        <f t="shared" si="7"/>
        <v>66656</v>
      </c>
      <c r="G40" s="132">
        <f t="shared" si="7"/>
        <v>0</v>
      </c>
      <c r="H40" s="132">
        <f t="shared" si="7"/>
        <v>66656</v>
      </c>
    </row>
    <row r="41" spans="1:3" s="195" customFormat="1" ht="15" customHeight="1">
      <c r="A41" s="67"/>
      <c r="B41" s="68"/>
      <c r="C41" s="130"/>
    </row>
    <row r="42" spans="1:3" ht="13.5" thickBot="1">
      <c r="A42" s="69"/>
      <c r="B42" s="70"/>
      <c r="C42" s="131"/>
    </row>
    <row r="43" spans="1:8" s="194" customFormat="1" ht="16.5" customHeight="1" thickBot="1">
      <c r="A43" s="422" t="s">
        <v>43</v>
      </c>
      <c r="B43" s="423"/>
      <c r="C43" s="423"/>
      <c r="D43" s="423"/>
      <c r="E43" s="423"/>
      <c r="F43" s="423"/>
      <c r="G43" s="423"/>
      <c r="H43" s="424"/>
    </row>
    <row r="44" spans="1:8" s="196" customFormat="1" ht="12" customHeight="1" thickBot="1">
      <c r="A44" s="58" t="s">
        <v>6</v>
      </c>
      <c r="B44" s="47" t="s">
        <v>356</v>
      </c>
      <c r="C44" s="98">
        <f aca="true" t="shared" si="8" ref="C44:H44">SUM(C45:C49)</f>
        <v>59490</v>
      </c>
      <c r="D44" s="98">
        <f t="shared" si="8"/>
        <v>65102</v>
      </c>
      <c r="E44" s="98">
        <f t="shared" si="8"/>
        <v>65545</v>
      </c>
      <c r="F44" s="98">
        <f t="shared" si="8"/>
        <v>66299</v>
      </c>
      <c r="G44" s="98">
        <f t="shared" si="8"/>
        <v>0</v>
      </c>
      <c r="H44" s="98">
        <f t="shared" si="8"/>
        <v>66299</v>
      </c>
    </row>
    <row r="45" spans="1:8" ht="12" customHeight="1">
      <c r="A45" s="187" t="s">
        <v>65</v>
      </c>
      <c r="B45" s="7" t="s">
        <v>36</v>
      </c>
      <c r="C45" s="250">
        <v>33260</v>
      </c>
      <c r="D45" s="250">
        <v>33990</v>
      </c>
      <c r="E45" s="297">
        <v>34117</v>
      </c>
      <c r="F45" s="297">
        <v>34815</v>
      </c>
      <c r="G45" s="297"/>
      <c r="H45" s="251">
        <f>SUM(F45:G45)</f>
        <v>34815</v>
      </c>
    </row>
    <row r="46" spans="1:8" ht="12" customHeight="1">
      <c r="A46" s="187" t="s">
        <v>66</v>
      </c>
      <c r="B46" s="6" t="s">
        <v>107</v>
      </c>
      <c r="C46" s="38">
        <v>8995</v>
      </c>
      <c r="D46" s="38">
        <v>9275</v>
      </c>
      <c r="E46" s="298">
        <v>9311</v>
      </c>
      <c r="F46" s="298">
        <v>9538</v>
      </c>
      <c r="G46" s="298"/>
      <c r="H46" s="39">
        <f>SUM(F46:G46)</f>
        <v>9538</v>
      </c>
    </row>
    <row r="47" spans="1:8" ht="12" customHeight="1">
      <c r="A47" s="187" t="s">
        <v>67</v>
      </c>
      <c r="B47" s="6" t="s">
        <v>84</v>
      </c>
      <c r="C47" s="38">
        <v>17235</v>
      </c>
      <c r="D47" s="38">
        <v>17701</v>
      </c>
      <c r="E47" s="298">
        <v>17981</v>
      </c>
      <c r="F47" s="298">
        <v>17810</v>
      </c>
      <c r="G47" s="298"/>
      <c r="H47" s="39">
        <f>SUM(F47:G47)</f>
        <v>17810</v>
      </c>
    </row>
    <row r="48" spans="1:8" ht="12" customHeight="1">
      <c r="A48" s="187" t="s">
        <v>68</v>
      </c>
      <c r="B48" s="6" t="s">
        <v>108</v>
      </c>
      <c r="C48" s="38"/>
      <c r="D48" s="38">
        <v>0</v>
      </c>
      <c r="E48" s="298">
        <v>0</v>
      </c>
      <c r="F48" s="298">
        <v>0</v>
      </c>
      <c r="G48" s="298"/>
      <c r="H48" s="39">
        <f>SUM(F48:G48)</f>
        <v>0</v>
      </c>
    </row>
    <row r="49" spans="1:8" ht="12" customHeight="1" thickBot="1">
      <c r="A49" s="187" t="s">
        <v>85</v>
      </c>
      <c r="B49" s="6" t="s">
        <v>109</v>
      </c>
      <c r="C49" s="252"/>
      <c r="D49" s="252">
        <v>4136</v>
      </c>
      <c r="E49" s="299">
        <v>4136</v>
      </c>
      <c r="F49" s="299">
        <v>4136</v>
      </c>
      <c r="G49" s="299"/>
      <c r="H49" s="40">
        <f>SUM(F49:G49)</f>
        <v>4136</v>
      </c>
    </row>
    <row r="50" spans="1:8" ht="12" customHeight="1" thickBot="1">
      <c r="A50" s="58" t="s">
        <v>7</v>
      </c>
      <c r="B50" s="47" t="s">
        <v>357</v>
      </c>
      <c r="C50" s="98">
        <f aca="true" t="shared" si="9" ref="C50:H50">SUM(C51:C53)</f>
        <v>100</v>
      </c>
      <c r="D50" s="98">
        <f t="shared" si="9"/>
        <v>186</v>
      </c>
      <c r="E50" s="98">
        <f t="shared" si="9"/>
        <v>186</v>
      </c>
      <c r="F50" s="98">
        <f t="shared" si="9"/>
        <v>357</v>
      </c>
      <c r="G50" s="98">
        <f t="shared" si="9"/>
        <v>0</v>
      </c>
      <c r="H50" s="98">
        <f t="shared" si="9"/>
        <v>357</v>
      </c>
    </row>
    <row r="51" spans="1:8" s="196" customFormat="1" ht="12" customHeight="1">
      <c r="A51" s="187" t="s">
        <v>71</v>
      </c>
      <c r="B51" s="7" t="s">
        <v>127</v>
      </c>
      <c r="C51" s="250">
        <v>100</v>
      </c>
      <c r="D51" s="250">
        <v>186</v>
      </c>
      <c r="E51" s="297">
        <v>186</v>
      </c>
      <c r="F51" s="297">
        <v>357</v>
      </c>
      <c r="G51" s="297"/>
      <c r="H51" s="251">
        <f>SUM(F51:G51)</f>
        <v>357</v>
      </c>
    </row>
    <row r="52" spans="1:8" ht="12" customHeight="1">
      <c r="A52" s="187" t="s">
        <v>72</v>
      </c>
      <c r="B52" s="6" t="s">
        <v>111</v>
      </c>
      <c r="C52" s="38"/>
      <c r="D52" s="38"/>
      <c r="E52" s="298"/>
      <c r="F52" s="298"/>
      <c r="G52" s="298"/>
      <c r="H52" s="39">
        <f>SUM(F52:G52)</f>
        <v>0</v>
      </c>
    </row>
    <row r="53" spans="1:8" ht="12" customHeight="1">
      <c r="A53" s="187" t="s">
        <v>73</v>
      </c>
      <c r="B53" s="6" t="s">
        <v>44</v>
      </c>
      <c r="C53" s="38"/>
      <c r="D53" s="38"/>
      <c r="E53" s="298"/>
      <c r="F53" s="298"/>
      <c r="G53" s="298"/>
      <c r="H53" s="39">
        <f>SUM(F53:G53)</f>
        <v>0</v>
      </c>
    </row>
    <row r="54" spans="1:8" ht="12" customHeight="1" thickBot="1">
      <c r="A54" s="187" t="s">
        <v>74</v>
      </c>
      <c r="B54" s="6" t="s">
        <v>2</v>
      </c>
      <c r="C54" s="252"/>
      <c r="D54" s="252"/>
      <c r="E54" s="299"/>
      <c r="F54" s="299"/>
      <c r="G54" s="299"/>
      <c r="H54" s="40">
        <f>SUM(F54:G54)</f>
        <v>0</v>
      </c>
    </row>
    <row r="55" spans="1:8" ht="15" customHeight="1" thickBot="1">
      <c r="A55" s="58" t="s">
        <v>8</v>
      </c>
      <c r="B55" s="71" t="s">
        <v>358</v>
      </c>
      <c r="C55" s="133">
        <f aca="true" t="shared" si="10" ref="C55:H55">+C44+C50</f>
        <v>59590</v>
      </c>
      <c r="D55" s="133">
        <f t="shared" si="10"/>
        <v>65288</v>
      </c>
      <c r="E55" s="133">
        <f t="shared" si="10"/>
        <v>65731</v>
      </c>
      <c r="F55" s="133">
        <f t="shared" si="10"/>
        <v>66656</v>
      </c>
      <c r="G55" s="133">
        <f t="shared" si="10"/>
        <v>0</v>
      </c>
      <c r="H55" s="133">
        <f t="shared" si="10"/>
        <v>66656</v>
      </c>
    </row>
    <row r="56" spans="3:8" ht="13.5" thickBot="1">
      <c r="C56" s="134"/>
      <c r="D56" s="134"/>
      <c r="E56" s="134"/>
      <c r="F56" s="134"/>
      <c r="G56" s="134"/>
      <c r="H56" s="134"/>
    </row>
    <row r="57" spans="1:8" ht="15" customHeight="1" thickBot="1">
      <c r="A57" s="74" t="s">
        <v>123</v>
      </c>
      <c r="B57" s="75"/>
      <c r="C57" s="46">
        <v>14</v>
      </c>
      <c r="D57" s="46">
        <v>14</v>
      </c>
      <c r="E57" s="46">
        <v>14</v>
      </c>
      <c r="F57" s="46"/>
      <c r="G57" s="46"/>
      <c r="H57" s="46">
        <f>SUM(E57:G57)</f>
        <v>14</v>
      </c>
    </row>
    <row r="58" spans="1:8" ht="14.25" customHeight="1" thickBot="1">
      <c r="A58" s="74" t="s">
        <v>124</v>
      </c>
      <c r="B58" s="75"/>
      <c r="C58" s="46">
        <v>0</v>
      </c>
      <c r="D58" s="46">
        <v>0</v>
      </c>
      <c r="E58" s="46">
        <v>0</v>
      </c>
      <c r="F58" s="46"/>
      <c r="G58" s="46"/>
      <c r="H58" s="46">
        <f>SUM(D58:E58)</f>
        <v>0</v>
      </c>
    </row>
  </sheetData>
  <sheetProtection formatCells="0"/>
  <mergeCells count="3">
    <mergeCell ref="A7:H7"/>
    <mergeCell ref="A1:H1"/>
    <mergeCell ref="A43:H43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70" r:id="rId1"/>
  <headerFooter alignWithMargins="0">
    <oddFooter>&amp;C*Módosította a 3/2016.(II.18.) ör. Hatályos 2016. február 18. napjától.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H58"/>
  <sheetViews>
    <sheetView view="pageLayout" zoomScaleNormal="115" workbookViewId="0" topLeftCell="A74">
      <selection activeCell="A1" sqref="A1:H1"/>
    </sheetView>
  </sheetViews>
  <sheetFormatPr defaultColWidth="9.00390625" defaultRowHeight="12.75"/>
  <cols>
    <col min="1" max="1" width="13.50390625" style="72" customWidth="1"/>
    <col min="2" max="2" width="68.875" style="73" customWidth="1"/>
    <col min="3" max="4" width="11.125" style="73" bestFit="1" customWidth="1"/>
    <col min="5" max="6" width="11.625" style="73" customWidth="1"/>
    <col min="7" max="7" width="10.625" style="73" customWidth="1"/>
    <col min="8" max="8" width="14.375" style="73" customWidth="1"/>
    <col min="9" max="16384" width="9.375" style="73" customWidth="1"/>
  </cols>
  <sheetData>
    <row r="1" spans="1:8" s="59" customFormat="1" ht="21" customHeight="1" thickBot="1">
      <c r="A1" s="427" t="s">
        <v>500</v>
      </c>
      <c r="B1" s="427"/>
      <c r="C1" s="427"/>
      <c r="D1" s="427"/>
      <c r="E1" s="427"/>
      <c r="F1" s="427"/>
      <c r="G1" s="427"/>
      <c r="H1" s="427"/>
    </row>
    <row r="2" spans="1:8" s="192" customFormat="1" ht="25.5" customHeight="1">
      <c r="A2" s="147" t="s">
        <v>121</v>
      </c>
      <c r="B2" s="351" t="s">
        <v>375</v>
      </c>
      <c r="C2" s="353"/>
      <c r="D2" s="353"/>
      <c r="E2" s="353"/>
      <c r="F2" s="353"/>
      <c r="G2" s="353"/>
      <c r="H2" s="354"/>
    </row>
    <row r="3" spans="1:8" s="192" customFormat="1" ht="24.75" thickBot="1">
      <c r="A3" s="185" t="s">
        <v>120</v>
      </c>
      <c r="B3" s="352" t="s">
        <v>390</v>
      </c>
      <c r="C3" s="355"/>
      <c r="D3" s="355"/>
      <c r="E3" s="355"/>
      <c r="F3" s="355"/>
      <c r="G3" s="355"/>
      <c r="H3" s="356"/>
    </row>
    <row r="4" spans="1:8" s="193" customFormat="1" ht="15.75" customHeight="1" thickBot="1">
      <c r="A4" s="61"/>
      <c r="B4" s="61"/>
      <c r="H4" s="62" t="s">
        <v>39</v>
      </c>
    </row>
    <row r="5" spans="1:8" ht="36.75" thickBot="1">
      <c r="A5" s="148" t="s">
        <v>122</v>
      </c>
      <c r="B5" s="63" t="s">
        <v>40</v>
      </c>
      <c r="C5" s="28" t="s">
        <v>414</v>
      </c>
      <c r="D5" s="28" t="s">
        <v>429</v>
      </c>
      <c r="E5" s="28" t="s">
        <v>434</v>
      </c>
      <c r="F5" s="28" t="s">
        <v>482</v>
      </c>
      <c r="G5" s="28" t="s">
        <v>483</v>
      </c>
      <c r="H5" s="28" t="s">
        <v>415</v>
      </c>
    </row>
    <row r="6" spans="1:8" s="194" customFormat="1" ht="12.75" customHeight="1" thickBot="1">
      <c r="A6" s="231">
        <v>1</v>
      </c>
      <c r="B6" s="232">
        <v>2</v>
      </c>
      <c r="C6" s="233">
        <v>3</v>
      </c>
      <c r="D6" s="233">
        <v>4</v>
      </c>
      <c r="E6" s="233">
        <v>5</v>
      </c>
      <c r="F6" s="233"/>
      <c r="G6" s="233">
        <v>6</v>
      </c>
      <c r="H6" s="233">
        <v>7</v>
      </c>
    </row>
    <row r="7" spans="1:8" s="194" customFormat="1" ht="15.75" customHeight="1" thickBot="1">
      <c r="A7" s="422" t="s">
        <v>42</v>
      </c>
      <c r="B7" s="423"/>
      <c r="C7" s="423"/>
      <c r="D7" s="423"/>
      <c r="E7" s="423"/>
      <c r="F7" s="423"/>
      <c r="G7" s="423"/>
      <c r="H7" s="424"/>
    </row>
    <row r="8" spans="1:8" s="135" customFormat="1" ht="12" customHeight="1" thickBot="1">
      <c r="A8" s="253" t="s">
        <v>6</v>
      </c>
      <c r="B8" s="254" t="s">
        <v>338</v>
      </c>
      <c r="C8" s="98">
        <f aca="true" t="shared" si="0" ref="C8:H8">SUM(C9:C18)</f>
        <v>850</v>
      </c>
      <c r="D8" s="98">
        <f t="shared" si="0"/>
        <v>850</v>
      </c>
      <c r="E8" s="98">
        <f t="shared" si="0"/>
        <v>850</v>
      </c>
      <c r="F8" s="98">
        <f t="shared" si="0"/>
        <v>850</v>
      </c>
      <c r="G8" s="98">
        <f t="shared" si="0"/>
        <v>0</v>
      </c>
      <c r="H8" s="98">
        <f t="shared" si="0"/>
        <v>850</v>
      </c>
    </row>
    <row r="9" spans="1:8" s="135" customFormat="1" ht="12" customHeight="1">
      <c r="A9" s="186" t="s">
        <v>65</v>
      </c>
      <c r="B9" s="8" t="s">
        <v>181</v>
      </c>
      <c r="C9" s="247">
        <v>450</v>
      </c>
      <c r="D9" s="247">
        <v>450</v>
      </c>
      <c r="E9" s="294">
        <v>450</v>
      </c>
      <c r="F9" s="294">
        <v>450</v>
      </c>
      <c r="G9" s="294"/>
      <c r="H9" s="127">
        <f aca="true" t="shared" si="1" ref="H9:H18">SUM(F9:G9)</f>
        <v>450</v>
      </c>
    </row>
    <row r="10" spans="1:8" s="135" customFormat="1" ht="12" customHeight="1">
      <c r="A10" s="187" t="s">
        <v>66</v>
      </c>
      <c r="B10" s="6" t="s">
        <v>182</v>
      </c>
      <c r="C10" s="95"/>
      <c r="D10" s="95">
        <v>0</v>
      </c>
      <c r="E10" s="295"/>
      <c r="F10" s="295"/>
      <c r="G10" s="295"/>
      <c r="H10" s="97">
        <f t="shared" si="1"/>
        <v>0</v>
      </c>
    </row>
    <row r="11" spans="1:8" s="135" customFormat="1" ht="12" customHeight="1">
      <c r="A11" s="187" t="s">
        <v>67</v>
      </c>
      <c r="B11" s="6" t="s">
        <v>183</v>
      </c>
      <c r="C11" s="95"/>
      <c r="D11" s="95">
        <v>0</v>
      </c>
      <c r="E11" s="295"/>
      <c r="F11" s="295"/>
      <c r="G11" s="295"/>
      <c r="H11" s="97">
        <f t="shared" si="1"/>
        <v>0</v>
      </c>
    </row>
    <row r="12" spans="1:8" s="135" customFormat="1" ht="12" customHeight="1">
      <c r="A12" s="187" t="s">
        <v>68</v>
      </c>
      <c r="B12" s="6" t="s">
        <v>184</v>
      </c>
      <c r="C12" s="95">
        <v>400</v>
      </c>
      <c r="D12" s="95">
        <v>400</v>
      </c>
      <c r="E12" s="295">
        <v>400</v>
      </c>
      <c r="F12" s="295">
        <v>400</v>
      </c>
      <c r="G12" s="295"/>
      <c r="H12" s="97">
        <f t="shared" si="1"/>
        <v>400</v>
      </c>
    </row>
    <row r="13" spans="1:8" s="135" customFormat="1" ht="12" customHeight="1">
      <c r="A13" s="187" t="s">
        <v>85</v>
      </c>
      <c r="B13" s="6" t="s">
        <v>185</v>
      </c>
      <c r="C13" s="95"/>
      <c r="D13" s="95"/>
      <c r="E13" s="295"/>
      <c r="F13" s="295"/>
      <c r="G13" s="295"/>
      <c r="H13" s="97">
        <f t="shared" si="1"/>
        <v>0</v>
      </c>
    </row>
    <row r="14" spans="1:8" s="135" customFormat="1" ht="12" customHeight="1">
      <c r="A14" s="187" t="s">
        <v>69</v>
      </c>
      <c r="B14" s="6" t="s">
        <v>339</v>
      </c>
      <c r="C14" s="95"/>
      <c r="D14" s="95"/>
      <c r="E14" s="295"/>
      <c r="F14" s="295"/>
      <c r="G14" s="295"/>
      <c r="H14" s="97">
        <f t="shared" si="1"/>
        <v>0</v>
      </c>
    </row>
    <row r="15" spans="1:8" s="135" customFormat="1" ht="12" customHeight="1">
      <c r="A15" s="187" t="s">
        <v>70</v>
      </c>
      <c r="B15" s="5" t="s">
        <v>340</v>
      </c>
      <c r="C15" s="95"/>
      <c r="D15" s="95"/>
      <c r="E15" s="295"/>
      <c r="F15" s="295"/>
      <c r="G15" s="295"/>
      <c r="H15" s="97">
        <f t="shared" si="1"/>
        <v>0</v>
      </c>
    </row>
    <row r="16" spans="1:8" s="135" customFormat="1" ht="12" customHeight="1">
      <c r="A16" s="187" t="s">
        <v>77</v>
      </c>
      <c r="B16" s="6" t="s">
        <v>188</v>
      </c>
      <c r="C16" s="95"/>
      <c r="D16" s="95"/>
      <c r="E16" s="295"/>
      <c r="F16" s="295"/>
      <c r="G16" s="295"/>
      <c r="H16" s="97">
        <f t="shared" si="1"/>
        <v>0</v>
      </c>
    </row>
    <row r="17" spans="1:8" s="195" customFormat="1" ht="12" customHeight="1">
      <c r="A17" s="187" t="s">
        <v>78</v>
      </c>
      <c r="B17" s="6" t="s">
        <v>189</v>
      </c>
      <c r="C17" s="95"/>
      <c r="D17" s="95"/>
      <c r="E17" s="295"/>
      <c r="F17" s="295"/>
      <c r="G17" s="295"/>
      <c r="H17" s="97">
        <f t="shared" si="1"/>
        <v>0</v>
      </c>
    </row>
    <row r="18" spans="1:8" s="195" customFormat="1" ht="12" customHeight="1" thickBot="1">
      <c r="A18" s="187" t="s">
        <v>79</v>
      </c>
      <c r="B18" s="5" t="s">
        <v>190</v>
      </c>
      <c r="C18" s="248"/>
      <c r="D18" s="248"/>
      <c r="E18" s="296"/>
      <c r="F18" s="296"/>
      <c r="G18" s="296"/>
      <c r="H18" s="249">
        <f t="shared" si="1"/>
        <v>0</v>
      </c>
    </row>
    <row r="19" spans="1:8" s="135" customFormat="1" ht="12" customHeight="1" thickBot="1">
      <c r="A19" s="57" t="s">
        <v>7</v>
      </c>
      <c r="B19" s="64" t="s">
        <v>341</v>
      </c>
      <c r="C19" s="98">
        <f aca="true" t="shared" si="2" ref="C19:H19">SUM(C20:C22)</f>
        <v>0</v>
      </c>
      <c r="D19" s="98">
        <f t="shared" si="2"/>
        <v>0</v>
      </c>
      <c r="E19" s="98">
        <f t="shared" si="2"/>
        <v>0</v>
      </c>
      <c r="F19" s="98">
        <f t="shared" si="2"/>
        <v>0</v>
      </c>
      <c r="G19" s="98">
        <f t="shared" si="2"/>
        <v>0</v>
      </c>
      <c r="H19" s="98">
        <f t="shared" si="2"/>
        <v>0</v>
      </c>
    </row>
    <row r="20" spans="1:8" s="195" customFormat="1" ht="12" customHeight="1">
      <c r="A20" s="187" t="s">
        <v>71</v>
      </c>
      <c r="B20" s="7" t="s">
        <v>156</v>
      </c>
      <c r="C20" s="247"/>
      <c r="D20" s="247"/>
      <c r="E20" s="294"/>
      <c r="F20" s="294"/>
      <c r="G20" s="294"/>
      <c r="H20" s="127">
        <f>SUM(F20:G20)</f>
        <v>0</v>
      </c>
    </row>
    <row r="21" spans="1:8" s="195" customFormat="1" ht="12" customHeight="1">
      <c r="A21" s="187" t="s">
        <v>72</v>
      </c>
      <c r="B21" s="6" t="s">
        <v>342</v>
      </c>
      <c r="C21" s="95"/>
      <c r="D21" s="95"/>
      <c r="E21" s="295"/>
      <c r="F21" s="295"/>
      <c r="G21" s="295"/>
      <c r="H21" s="97">
        <f>SUM(F21:G21)</f>
        <v>0</v>
      </c>
    </row>
    <row r="22" spans="1:8" s="195" customFormat="1" ht="12" customHeight="1">
      <c r="A22" s="187" t="s">
        <v>73</v>
      </c>
      <c r="B22" s="6" t="s">
        <v>343</v>
      </c>
      <c r="C22" s="95"/>
      <c r="D22" s="95"/>
      <c r="E22" s="295"/>
      <c r="F22" s="295"/>
      <c r="G22" s="295"/>
      <c r="H22" s="97">
        <f>SUM(F22:G22)</f>
        <v>0</v>
      </c>
    </row>
    <row r="23" spans="1:8" s="195" customFormat="1" ht="12" customHeight="1" thickBot="1">
      <c r="A23" s="187" t="s">
        <v>74</v>
      </c>
      <c r="B23" s="6" t="s">
        <v>0</v>
      </c>
      <c r="C23" s="248"/>
      <c r="D23" s="248"/>
      <c r="E23" s="296"/>
      <c r="F23" s="296"/>
      <c r="G23" s="296"/>
      <c r="H23" s="249">
        <f>SUM(F23:G23)</f>
        <v>0</v>
      </c>
    </row>
    <row r="24" spans="1:8" s="195" customFormat="1" ht="12" customHeight="1" thickBot="1">
      <c r="A24" s="58" t="s">
        <v>8</v>
      </c>
      <c r="B24" s="47" t="s">
        <v>98</v>
      </c>
      <c r="C24" s="117"/>
      <c r="D24" s="117"/>
      <c r="E24" s="117"/>
      <c r="F24" s="117"/>
      <c r="G24" s="117"/>
      <c r="H24" s="117"/>
    </row>
    <row r="25" spans="1:8" s="195" customFormat="1" ht="12" customHeight="1" thickBot="1">
      <c r="A25" s="58" t="s">
        <v>9</v>
      </c>
      <c r="B25" s="47" t="s">
        <v>344</v>
      </c>
      <c r="C25" s="98">
        <f aca="true" t="shared" si="3" ref="C25:H25">+C26+C27</f>
        <v>0</v>
      </c>
      <c r="D25" s="98">
        <f t="shared" si="3"/>
        <v>0</v>
      </c>
      <c r="E25" s="98">
        <f t="shared" si="3"/>
        <v>0</v>
      </c>
      <c r="F25" s="98">
        <f t="shared" si="3"/>
        <v>0</v>
      </c>
      <c r="G25" s="98">
        <f t="shared" si="3"/>
        <v>0</v>
      </c>
      <c r="H25" s="98">
        <f t="shared" si="3"/>
        <v>0</v>
      </c>
    </row>
    <row r="26" spans="1:8" s="195" customFormat="1" ht="12" customHeight="1">
      <c r="A26" s="188" t="s">
        <v>166</v>
      </c>
      <c r="B26" s="189" t="s">
        <v>342</v>
      </c>
      <c r="C26" s="250"/>
      <c r="D26" s="250"/>
      <c r="E26" s="297"/>
      <c r="F26" s="297"/>
      <c r="G26" s="297"/>
      <c r="H26" s="251">
        <f>SUM(F26:G26)</f>
        <v>0</v>
      </c>
    </row>
    <row r="27" spans="1:8" s="195" customFormat="1" ht="12" customHeight="1">
      <c r="A27" s="188" t="s">
        <v>169</v>
      </c>
      <c r="B27" s="190" t="s">
        <v>345</v>
      </c>
      <c r="C27" s="38"/>
      <c r="D27" s="38"/>
      <c r="E27" s="298"/>
      <c r="F27" s="298"/>
      <c r="G27" s="298"/>
      <c r="H27" s="39">
        <f>SUM(F27:G27)</f>
        <v>0</v>
      </c>
    </row>
    <row r="28" spans="1:8" s="195" customFormat="1" ht="12" customHeight="1" thickBot="1">
      <c r="A28" s="187" t="s">
        <v>170</v>
      </c>
      <c r="B28" s="191" t="s">
        <v>346</v>
      </c>
      <c r="C28" s="252"/>
      <c r="D28" s="252"/>
      <c r="E28" s="299"/>
      <c r="F28" s="299"/>
      <c r="G28" s="299"/>
      <c r="H28" s="40">
        <f>SUM(F28:G28)</f>
        <v>0</v>
      </c>
    </row>
    <row r="29" spans="1:8" s="195" customFormat="1" ht="12" customHeight="1" thickBot="1">
      <c r="A29" s="58" t="s">
        <v>10</v>
      </c>
      <c r="B29" s="47" t="s">
        <v>347</v>
      </c>
      <c r="C29" s="98">
        <f aca="true" t="shared" si="4" ref="C29:H29">+C30+C31+C32</f>
        <v>0</v>
      </c>
      <c r="D29" s="98">
        <f t="shared" si="4"/>
        <v>0</v>
      </c>
      <c r="E29" s="98">
        <f t="shared" si="4"/>
        <v>0</v>
      </c>
      <c r="F29" s="98">
        <f t="shared" si="4"/>
        <v>0</v>
      </c>
      <c r="G29" s="98">
        <f t="shared" si="4"/>
        <v>0</v>
      </c>
      <c r="H29" s="98">
        <f t="shared" si="4"/>
        <v>0</v>
      </c>
    </row>
    <row r="30" spans="1:8" s="195" customFormat="1" ht="12" customHeight="1">
      <c r="A30" s="188" t="s">
        <v>58</v>
      </c>
      <c r="B30" s="189" t="s">
        <v>195</v>
      </c>
      <c r="C30" s="250"/>
      <c r="D30" s="250"/>
      <c r="E30" s="297"/>
      <c r="F30" s="297"/>
      <c r="G30" s="297"/>
      <c r="H30" s="251">
        <f>SUM(F30:G30)</f>
        <v>0</v>
      </c>
    </row>
    <row r="31" spans="1:8" s="195" customFormat="1" ht="12" customHeight="1">
      <c r="A31" s="188" t="s">
        <v>59</v>
      </c>
      <c r="B31" s="190" t="s">
        <v>196</v>
      </c>
      <c r="C31" s="38"/>
      <c r="D31" s="38"/>
      <c r="E31" s="298"/>
      <c r="F31" s="298"/>
      <c r="G31" s="298"/>
      <c r="H31" s="39">
        <f>SUM(F31:G31)</f>
        <v>0</v>
      </c>
    </row>
    <row r="32" spans="1:8" s="195" customFormat="1" ht="12" customHeight="1" thickBot="1">
      <c r="A32" s="187" t="s">
        <v>60</v>
      </c>
      <c r="B32" s="50" t="s">
        <v>197</v>
      </c>
      <c r="C32" s="252"/>
      <c r="D32" s="252"/>
      <c r="E32" s="299"/>
      <c r="F32" s="299"/>
      <c r="G32" s="299"/>
      <c r="H32" s="40">
        <f>SUM(F32:G32)</f>
        <v>0</v>
      </c>
    </row>
    <row r="33" spans="1:8" s="135" customFormat="1" ht="12" customHeight="1" thickBot="1">
      <c r="A33" s="58" t="s">
        <v>11</v>
      </c>
      <c r="B33" s="47" t="s">
        <v>310</v>
      </c>
      <c r="C33" s="117"/>
      <c r="D33" s="117"/>
      <c r="E33" s="117"/>
      <c r="F33" s="117"/>
      <c r="G33" s="117"/>
      <c r="H33" s="117">
        <f>SUM(F33:G33)</f>
        <v>0</v>
      </c>
    </row>
    <row r="34" spans="1:8" s="135" customFormat="1" ht="12" customHeight="1" thickBot="1">
      <c r="A34" s="58" t="s">
        <v>12</v>
      </c>
      <c r="B34" s="47" t="s">
        <v>348</v>
      </c>
      <c r="C34" s="128"/>
      <c r="D34" s="128"/>
      <c r="E34" s="128"/>
      <c r="F34" s="128"/>
      <c r="G34" s="128"/>
      <c r="H34" s="128">
        <f>SUM(F34:G34)</f>
        <v>0</v>
      </c>
    </row>
    <row r="35" spans="1:8" s="135" customFormat="1" ht="12" customHeight="1" thickBot="1">
      <c r="A35" s="57" t="s">
        <v>13</v>
      </c>
      <c r="B35" s="47" t="s">
        <v>349</v>
      </c>
      <c r="C35" s="129">
        <f aca="true" t="shared" si="5" ref="C35:H35">+C8+C19+C24+C25+C29+C33+C34</f>
        <v>850</v>
      </c>
      <c r="D35" s="129">
        <f t="shared" si="5"/>
        <v>850</v>
      </c>
      <c r="E35" s="129">
        <f t="shared" si="5"/>
        <v>850</v>
      </c>
      <c r="F35" s="129">
        <f t="shared" si="5"/>
        <v>850</v>
      </c>
      <c r="G35" s="129">
        <f t="shared" si="5"/>
        <v>0</v>
      </c>
      <c r="H35" s="129">
        <f t="shared" si="5"/>
        <v>850</v>
      </c>
    </row>
    <row r="36" spans="1:8" s="135" customFormat="1" ht="12" customHeight="1" thickBot="1">
      <c r="A36" s="65" t="s">
        <v>14</v>
      </c>
      <c r="B36" s="47" t="s">
        <v>350</v>
      </c>
      <c r="C36" s="129">
        <f aca="true" t="shared" si="6" ref="C36:H36">+C37+C38+C39</f>
        <v>8167</v>
      </c>
      <c r="D36" s="129">
        <f t="shared" si="6"/>
        <v>13079</v>
      </c>
      <c r="E36" s="129">
        <f t="shared" si="6"/>
        <v>11196</v>
      </c>
      <c r="F36" s="129">
        <f t="shared" si="6"/>
        <v>12122</v>
      </c>
      <c r="G36" s="129">
        <f t="shared" si="6"/>
        <v>0</v>
      </c>
      <c r="H36" s="129">
        <f t="shared" si="6"/>
        <v>12122</v>
      </c>
    </row>
    <row r="37" spans="1:8" s="135" customFormat="1" ht="12" customHeight="1">
      <c r="A37" s="188" t="s">
        <v>351</v>
      </c>
      <c r="B37" s="189" t="s">
        <v>137</v>
      </c>
      <c r="C37" s="250"/>
      <c r="D37" s="250">
        <v>2233</v>
      </c>
      <c r="E37" s="297">
        <v>2233</v>
      </c>
      <c r="F37" s="297">
        <v>2233</v>
      </c>
      <c r="G37" s="297"/>
      <c r="H37" s="251">
        <f>SUM(F37:G37)</f>
        <v>2233</v>
      </c>
    </row>
    <row r="38" spans="1:8" s="135" customFormat="1" ht="12" customHeight="1">
      <c r="A38" s="188" t="s">
        <v>352</v>
      </c>
      <c r="B38" s="190" t="s">
        <v>1</v>
      </c>
      <c r="C38" s="38"/>
      <c r="D38" s="38">
        <v>0</v>
      </c>
      <c r="E38" s="298">
        <v>0</v>
      </c>
      <c r="F38" s="298">
        <v>0</v>
      </c>
      <c r="G38" s="298"/>
      <c r="H38" s="39">
        <f>SUM(F38:G38)</f>
        <v>0</v>
      </c>
    </row>
    <row r="39" spans="1:8" s="195" customFormat="1" ht="12" customHeight="1" thickBot="1">
      <c r="A39" s="187" t="s">
        <v>353</v>
      </c>
      <c r="B39" s="50" t="s">
        <v>354</v>
      </c>
      <c r="C39" s="252">
        <v>8167</v>
      </c>
      <c r="D39" s="252">
        <v>10846</v>
      </c>
      <c r="E39" s="299">
        <v>8963</v>
      </c>
      <c r="F39" s="299">
        <v>9889</v>
      </c>
      <c r="G39" s="299"/>
      <c r="H39" s="40">
        <f>SUM(F39:G39)</f>
        <v>9889</v>
      </c>
    </row>
    <row r="40" spans="1:8" s="195" customFormat="1" ht="15" customHeight="1" thickBot="1">
      <c r="A40" s="65" t="s">
        <v>15</v>
      </c>
      <c r="B40" s="66" t="s">
        <v>355</v>
      </c>
      <c r="C40" s="132">
        <f aca="true" t="shared" si="7" ref="C40:H40">+C35+C36</f>
        <v>9017</v>
      </c>
      <c r="D40" s="132">
        <f t="shared" si="7"/>
        <v>13929</v>
      </c>
      <c r="E40" s="132">
        <f t="shared" si="7"/>
        <v>12046</v>
      </c>
      <c r="F40" s="132">
        <f t="shared" si="7"/>
        <v>12972</v>
      </c>
      <c r="G40" s="132">
        <f t="shared" si="7"/>
        <v>0</v>
      </c>
      <c r="H40" s="132">
        <f t="shared" si="7"/>
        <v>12972</v>
      </c>
    </row>
    <row r="41" spans="1:3" s="195" customFormat="1" ht="15" customHeight="1">
      <c r="A41" s="67"/>
      <c r="B41" s="68"/>
      <c r="C41" s="130"/>
    </row>
    <row r="42" spans="1:3" ht="13.5" thickBot="1">
      <c r="A42" s="69"/>
      <c r="B42" s="70"/>
      <c r="C42" s="131"/>
    </row>
    <row r="43" spans="1:8" s="194" customFormat="1" ht="16.5" customHeight="1" thickBot="1">
      <c r="A43" s="422" t="s">
        <v>43</v>
      </c>
      <c r="B43" s="423"/>
      <c r="C43" s="423"/>
      <c r="D43" s="423"/>
      <c r="E43" s="423"/>
      <c r="F43" s="423"/>
      <c r="G43" s="423"/>
      <c r="H43" s="424"/>
    </row>
    <row r="44" spans="1:8" s="196" customFormat="1" ht="12" customHeight="1" thickBot="1">
      <c r="A44" s="255" t="s">
        <v>6</v>
      </c>
      <c r="B44" s="256" t="s">
        <v>356</v>
      </c>
      <c r="C44" s="98">
        <f aca="true" t="shared" si="8" ref="C44:H44">SUM(C45:C49)</f>
        <v>8817</v>
      </c>
      <c r="D44" s="98">
        <f t="shared" si="8"/>
        <v>13729</v>
      </c>
      <c r="E44" s="98">
        <f t="shared" si="8"/>
        <v>11846</v>
      </c>
      <c r="F44" s="98">
        <f t="shared" si="8"/>
        <v>12762</v>
      </c>
      <c r="G44" s="98">
        <f t="shared" si="8"/>
        <v>0</v>
      </c>
      <c r="H44" s="98">
        <f t="shared" si="8"/>
        <v>12762</v>
      </c>
    </row>
    <row r="45" spans="1:8" ht="12" customHeight="1">
      <c r="A45" s="187" t="s">
        <v>65</v>
      </c>
      <c r="B45" s="7" t="s">
        <v>36</v>
      </c>
      <c r="C45" s="250">
        <v>3014</v>
      </c>
      <c r="D45" s="250">
        <v>3072</v>
      </c>
      <c r="E45" s="297">
        <v>3096</v>
      </c>
      <c r="F45" s="297">
        <v>3543</v>
      </c>
      <c r="G45" s="297"/>
      <c r="H45" s="251">
        <f>SUM(F45:G45)</f>
        <v>3543</v>
      </c>
    </row>
    <row r="46" spans="1:8" ht="12" customHeight="1">
      <c r="A46" s="187" t="s">
        <v>66</v>
      </c>
      <c r="B46" s="6" t="s">
        <v>107</v>
      </c>
      <c r="C46" s="38">
        <v>900</v>
      </c>
      <c r="D46" s="38">
        <v>920</v>
      </c>
      <c r="E46" s="298">
        <v>928</v>
      </c>
      <c r="F46" s="298">
        <v>1088</v>
      </c>
      <c r="G46" s="298"/>
      <c r="H46" s="39">
        <f>SUM(F46:G46)</f>
        <v>1088</v>
      </c>
    </row>
    <row r="47" spans="1:8" ht="12" customHeight="1">
      <c r="A47" s="187" t="s">
        <v>67</v>
      </c>
      <c r="B47" s="6" t="s">
        <v>84</v>
      </c>
      <c r="C47" s="38">
        <v>4903</v>
      </c>
      <c r="D47" s="38">
        <v>7925</v>
      </c>
      <c r="E47" s="298">
        <v>6010</v>
      </c>
      <c r="F47" s="298">
        <v>6319</v>
      </c>
      <c r="G47" s="298"/>
      <c r="H47" s="39">
        <f>SUM(F47:G47)</f>
        <v>6319</v>
      </c>
    </row>
    <row r="48" spans="1:8" ht="12" customHeight="1">
      <c r="A48" s="187" t="s">
        <v>68</v>
      </c>
      <c r="B48" s="6" t="s">
        <v>108</v>
      </c>
      <c r="C48" s="38"/>
      <c r="D48" s="38">
        <v>0</v>
      </c>
      <c r="E48" s="298">
        <v>0</v>
      </c>
      <c r="F48" s="298">
        <v>0</v>
      </c>
      <c r="G48" s="298"/>
      <c r="H48" s="39">
        <f>SUM(F48:G48)</f>
        <v>0</v>
      </c>
    </row>
    <row r="49" spans="1:8" ht="12" customHeight="1" thickBot="1">
      <c r="A49" s="187" t="s">
        <v>85</v>
      </c>
      <c r="B49" s="6" t="s">
        <v>109</v>
      </c>
      <c r="C49" s="252"/>
      <c r="D49" s="252">
        <v>1812</v>
      </c>
      <c r="E49" s="299">
        <v>1812</v>
      </c>
      <c r="F49" s="299">
        <v>1812</v>
      </c>
      <c r="G49" s="299"/>
      <c r="H49" s="40">
        <f>SUM(F49:G49)</f>
        <v>1812</v>
      </c>
    </row>
    <row r="50" spans="1:8" ht="12" customHeight="1" thickBot="1">
      <c r="A50" s="58" t="s">
        <v>7</v>
      </c>
      <c r="B50" s="47" t="s">
        <v>357</v>
      </c>
      <c r="C50" s="98">
        <f aca="true" t="shared" si="9" ref="C50:H50">SUM(C51:C53)</f>
        <v>200</v>
      </c>
      <c r="D50" s="98">
        <f t="shared" si="9"/>
        <v>200</v>
      </c>
      <c r="E50" s="98">
        <f t="shared" si="9"/>
        <v>200</v>
      </c>
      <c r="F50" s="98">
        <f t="shared" si="9"/>
        <v>210</v>
      </c>
      <c r="G50" s="98">
        <f t="shared" si="9"/>
        <v>0</v>
      </c>
      <c r="H50" s="98">
        <f t="shared" si="9"/>
        <v>210</v>
      </c>
    </row>
    <row r="51" spans="1:8" s="196" customFormat="1" ht="12" customHeight="1">
      <c r="A51" s="187" t="s">
        <v>71</v>
      </c>
      <c r="B51" s="7" t="s">
        <v>127</v>
      </c>
      <c r="C51" s="250">
        <v>200</v>
      </c>
      <c r="D51" s="250">
        <v>200</v>
      </c>
      <c r="E51" s="297">
        <v>200</v>
      </c>
      <c r="F51" s="297">
        <v>210</v>
      </c>
      <c r="G51" s="297"/>
      <c r="H51" s="251">
        <f>SUM(F51:G51)</f>
        <v>210</v>
      </c>
    </row>
    <row r="52" spans="1:8" ht="12" customHeight="1">
      <c r="A52" s="187" t="s">
        <v>72</v>
      </c>
      <c r="B52" s="6" t="s">
        <v>111</v>
      </c>
      <c r="C52" s="38"/>
      <c r="D52" s="38"/>
      <c r="E52" s="298"/>
      <c r="F52" s="298"/>
      <c r="G52" s="298"/>
      <c r="H52" s="39">
        <f>SUM(F52:G52)</f>
        <v>0</v>
      </c>
    </row>
    <row r="53" spans="1:8" ht="12" customHeight="1">
      <c r="A53" s="187" t="s">
        <v>73</v>
      </c>
      <c r="B53" s="6" t="s">
        <v>44</v>
      </c>
      <c r="C53" s="38"/>
      <c r="D53" s="38"/>
      <c r="E53" s="298"/>
      <c r="F53" s="298"/>
      <c r="G53" s="298"/>
      <c r="H53" s="39">
        <f>SUM(F53:G53)</f>
        <v>0</v>
      </c>
    </row>
    <row r="54" spans="1:8" ht="12" customHeight="1" thickBot="1">
      <c r="A54" s="187" t="s">
        <v>74</v>
      </c>
      <c r="B54" s="6" t="s">
        <v>2</v>
      </c>
      <c r="C54" s="252"/>
      <c r="D54" s="252"/>
      <c r="E54" s="299"/>
      <c r="F54" s="299"/>
      <c r="G54" s="299"/>
      <c r="H54" s="40">
        <f>SUM(F54:G54)</f>
        <v>0</v>
      </c>
    </row>
    <row r="55" spans="1:8" ht="15" customHeight="1" thickBot="1">
      <c r="A55" s="58" t="s">
        <v>8</v>
      </c>
      <c r="B55" s="71" t="s">
        <v>358</v>
      </c>
      <c r="C55" s="133">
        <f aca="true" t="shared" si="10" ref="C55:H55">+C44+C50</f>
        <v>9017</v>
      </c>
      <c r="D55" s="133">
        <f t="shared" si="10"/>
        <v>13929</v>
      </c>
      <c r="E55" s="133">
        <f t="shared" si="10"/>
        <v>12046</v>
      </c>
      <c r="F55" s="133">
        <f t="shared" si="10"/>
        <v>12972</v>
      </c>
      <c r="G55" s="133">
        <f t="shared" si="10"/>
        <v>0</v>
      </c>
      <c r="H55" s="133">
        <f t="shared" si="10"/>
        <v>12972</v>
      </c>
    </row>
    <row r="56" spans="3:8" ht="13.5" thickBot="1">
      <c r="C56" s="134"/>
      <c r="D56" s="134"/>
      <c r="E56" s="134"/>
      <c r="F56" s="134"/>
      <c r="G56" s="134"/>
      <c r="H56" s="134"/>
    </row>
    <row r="57" spans="1:8" ht="15" customHeight="1" thickBot="1">
      <c r="A57" s="74" t="s">
        <v>123</v>
      </c>
      <c r="B57" s="75"/>
      <c r="C57" s="46">
        <v>1</v>
      </c>
      <c r="D57" s="46">
        <v>1</v>
      </c>
      <c r="E57" s="46">
        <v>1</v>
      </c>
      <c r="F57" s="46"/>
      <c r="G57" s="46"/>
      <c r="H57" s="46">
        <f>SUM(E57:G57)</f>
        <v>1</v>
      </c>
    </row>
    <row r="58" spans="1:8" ht="14.25" customHeight="1" thickBot="1">
      <c r="A58" s="74" t="s">
        <v>124</v>
      </c>
      <c r="B58" s="75"/>
      <c r="C58" s="46">
        <v>0</v>
      </c>
      <c r="D58" s="46">
        <v>0</v>
      </c>
      <c r="E58" s="46">
        <v>0</v>
      </c>
      <c r="F58" s="46"/>
      <c r="G58" s="46"/>
      <c r="H58" s="46">
        <f>SUM(D58:E58)</f>
        <v>0</v>
      </c>
    </row>
  </sheetData>
  <sheetProtection formatCells="0"/>
  <mergeCells count="3">
    <mergeCell ref="A1:H1"/>
    <mergeCell ref="A7:H7"/>
    <mergeCell ref="A43:H43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70" r:id="rId1"/>
  <headerFooter alignWithMargins="0">
    <oddFooter>&amp;C*Módosította a 3/2016.(II.18.) ör. Hatályos 2016. február 18. napjától.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21"/>
  <sheetViews>
    <sheetView view="pageLayout" workbookViewId="0" topLeftCell="A31">
      <selection activeCell="B42" sqref="B42"/>
    </sheetView>
  </sheetViews>
  <sheetFormatPr defaultColWidth="9.00390625" defaultRowHeight="12.75"/>
  <cols>
    <col min="1" max="1" width="35.00390625" style="0" customWidth="1"/>
    <col min="2" max="2" width="27.00390625" style="0" customWidth="1"/>
    <col min="3" max="3" width="24.00390625" style="0" customWidth="1"/>
    <col min="4" max="4" width="25.375" style="0" customWidth="1"/>
    <col min="5" max="5" width="27.375" style="0" customWidth="1"/>
  </cols>
  <sheetData>
    <row r="1" spans="1:5" ht="12.75">
      <c r="A1" s="469" t="s">
        <v>502</v>
      </c>
      <c r="B1" s="469"/>
      <c r="C1" s="469"/>
      <c r="D1" s="469"/>
      <c r="E1" s="469"/>
    </row>
    <row r="2" spans="1:5" ht="15.75">
      <c r="A2" s="468" t="s">
        <v>503</v>
      </c>
      <c r="B2" s="468"/>
      <c r="C2" s="468"/>
      <c r="D2" s="468"/>
      <c r="E2" s="468"/>
    </row>
    <row r="3" spans="1:5" ht="13.5" thickBot="1">
      <c r="A3" s="450"/>
      <c r="B3" s="450"/>
      <c r="C3" s="450"/>
      <c r="D3" s="450"/>
      <c r="E3" s="450"/>
    </row>
    <row r="4" spans="1:5" ht="16.5" thickBot="1">
      <c r="A4" s="464" t="s">
        <v>504</v>
      </c>
      <c r="B4" s="467" t="s">
        <v>505</v>
      </c>
      <c r="C4" s="466"/>
      <c r="D4" s="466"/>
      <c r="E4" s="465"/>
    </row>
    <row r="5" spans="1:5" ht="16.5" thickBot="1">
      <c r="A5" s="464"/>
      <c r="B5" s="463" t="s">
        <v>506</v>
      </c>
      <c r="C5" s="463" t="s">
        <v>507</v>
      </c>
      <c r="D5" s="463" t="s">
        <v>508</v>
      </c>
      <c r="E5" s="463" t="s">
        <v>509</v>
      </c>
    </row>
    <row r="6" spans="1:5" ht="13.5" thickBot="1">
      <c r="A6" s="462"/>
      <c r="B6" s="461"/>
      <c r="C6" s="461"/>
      <c r="D6" s="461"/>
      <c r="E6" s="461"/>
    </row>
    <row r="7" spans="1:5" ht="16.5" thickBot="1">
      <c r="A7" s="457" t="s">
        <v>485</v>
      </c>
      <c r="B7" s="455">
        <v>12</v>
      </c>
      <c r="C7" s="455"/>
      <c r="D7" s="456"/>
      <c r="E7" s="455"/>
    </row>
    <row r="8" spans="1:5" ht="16.5" thickBot="1">
      <c r="A8" s="459"/>
      <c r="B8" s="458"/>
      <c r="C8" s="458"/>
      <c r="D8" s="458"/>
      <c r="E8" s="458"/>
    </row>
    <row r="9" spans="1:5" ht="16.5" thickBot="1">
      <c r="A9" s="457" t="s">
        <v>368</v>
      </c>
      <c r="B9" s="455"/>
      <c r="C9" s="455">
        <v>14</v>
      </c>
      <c r="D9" s="456"/>
      <c r="E9" s="455"/>
    </row>
    <row r="10" spans="1:5" ht="16.5" thickBot="1">
      <c r="A10" s="459"/>
      <c r="B10" s="458"/>
      <c r="C10" s="458"/>
      <c r="D10" s="458"/>
      <c r="E10" s="458"/>
    </row>
    <row r="11" spans="1:5" ht="16.5" thickBot="1">
      <c r="A11" s="460" t="s">
        <v>367</v>
      </c>
      <c r="B11" s="455"/>
      <c r="C11" s="455">
        <v>1</v>
      </c>
      <c r="D11" s="456"/>
      <c r="E11" s="455"/>
    </row>
    <row r="12" spans="1:5" ht="16.5" thickBot="1">
      <c r="A12" s="459"/>
      <c r="B12" s="458"/>
      <c r="C12" s="458"/>
      <c r="D12" s="458"/>
      <c r="E12" s="458"/>
    </row>
    <row r="13" spans="1:5" ht="16.5" thickBot="1">
      <c r="A13" s="457" t="s">
        <v>510</v>
      </c>
      <c r="B13" s="455"/>
      <c r="C13" s="455">
        <v>20.25</v>
      </c>
      <c r="D13" s="456">
        <v>0.5</v>
      </c>
      <c r="E13" s="455">
        <v>51</v>
      </c>
    </row>
    <row r="14" spans="1:5" ht="15.75">
      <c r="A14" s="454"/>
      <c r="B14" s="454"/>
      <c r="C14" s="454"/>
      <c r="D14" s="454"/>
      <c r="E14" s="454"/>
    </row>
    <row r="15" spans="1:5" ht="16.5" thickBot="1">
      <c r="A15" s="454"/>
      <c r="B15" s="454"/>
      <c r="C15" s="454"/>
      <c r="D15" s="454"/>
      <c r="E15" s="454"/>
    </row>
    <row r="16" spans="1:5" ht="16.5" thickBot="1">
      <c r="A16" s="453" t="s">
        <v>38</v>
      </c>
      <c r="B16" s="452">
        <f>SUM(B7:B15)</f>
        <v>12</v>
      </c>
      <c r="C16" s="452">
        <f>SUM(C7:C15)</f>
        <v>35.25</v>
      </c>
      <c r="D16" s="451">
        <f>SUM(D7:D15)</f>
        <v>0.5</v>
      </c>
      <c r="E16" s="451">
        <f>SUM(E7:E15)</f>
        <v>51</v>
      </c>
    </row>
    <row r="17" spans="1:5" ht="12.75">
      <c r="A17" s="450"/>
      <c r="B17" s="450"/>
      <c r="C17" s="450"/>
      <c r="D17" s="450"/>
      <c r="E17" s="450"/>
    </row>
    <row r="18" spans="1:5" ht="12.75">
      <c r="A18" s="448" t="s">
        <v>511</v>
      </c>
      <c r="B18" s="448"/>
      <c r="C18" s="448"/>
      <c r="D18" s="448"/>
      <c r="E18" s="449">
        <f>SUM(B16:D16)</f>
        <v>47.75</v>
      </c>
    </row>
    <row r="19" spans="1:5" ht="12.75">
      <c r="A19" s="448"/>
      <c r="B19" s="448"/>
      <c r="C19" s="448"/>
      <c r="D19" s="448"/>
      <c r="E19" s="447"/>
    </row>
    <row r="20" spans="1:5" ht="12.75">
      <c r="A20" s="448" t="s">
        <v>512</v>
      </c>
      <c r="B20" s="448"/>
      <c r="C20" s="448"/>
      <c r="D20" s="448"/>
      <c r="E20" s="449">
        <f>E16</f>
        <v>51</v>
      </c>
    </row>
    <row r="21" spans="1:5" ht="12.75">
      <c r="A21" s="448"/>
      <c r="B21" s="448"/>
      <c r="C21" s="448"/>
      <c r="D21" s="448"/>
      <c r="E21" s="447"/>
    </row>
  </sheetData>
  <sheetProtection/>
  <mergeCells count="8">
    <mergeCell ref="A20:D21"/>
    <mergeCell ref="E20:E21"/>
    <mergeCell ref="A1:E1"/>
    <mergeCell ref="A2:E2"/>
    <mergeCell ref="A4:A5"/>
    <mergeCell ref="B4:E4"/>
    <mergeCell ref="A18:D19"/>
    <mergeCell ref="E18:E19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G92"/>
  <sheetViews>
    <sheetView view="pageLayout" workbookViewId="0" topLeftCell="A74">
      <selection activeCell="A2" sqref="A2:G2"/>
    </sheetView>
  </sheetViews>
  <sheetFormatPr defaultColWidth="9.00390625" defaultRowHeight="12.75"/>
  <cols>
    <col min="1" max="1" width="43.50390625" style="372" customWidth="1"/>
    <col min="2" max="7" width="15.875" style="372" customWidth="1"/>
    <col min="8" max="16384" width="9.375" style="372" customWidth="1"/>
  </cols>
  <sheetData>
    <row r="1" spans="3:7" ht="21" customHeight="1">
      <c r="C1" s="430" t="s">
        <v>501</v>
      </c>
      <c r="D1" s="430"/>
      <c r="E1" s="430"/>
      <c r="F1" s="430"/>
      <c r="G1" s="430"/>
    </row>
    <row r="2" spans="1:7" ht="46.5" customHeight="1">
      <c r="A2" s="431" t="s">
        <v>454</v>
      </c>
      <c r="B2" s="432"/>
      <c r="C2" s="432"/>
      <c r="D2" s="432"/>
      <c r="E2" s="432"/>
      <c r="F2" s="432"/>
      <c r="G2" s="432"/>
    </row>
    <row r="3" spans="1:7" s="374" customFormat="1" ht="15">
      <c r="A3" s="373" t="s">
        <v>455</v>
      </c>
      <c r="B3" s="433" t="s">
        <v>456</v>
      </c>
      <c r="C3" s="433"/>
      <c r="D3" s="433"/>
      <c r="E3" s="433"/>
      <c r="F3" s="433"/>
      <c r="G3" s="433"/>
    </row>
    <row r="4" spans="1:7" s="374" customFormat="1" ht="16.5" thickBot="1">
      <c r="A4" s="375" t="s">
        <v>457</v>
      </c>
      <c r="B4" s="376"/>
      <c r="C4" s="376"/>
      <c r="D4" s="376"/>
      <c r="E4" s="376"/>
      <c r="F4" s="429" t="s">
        <v>458</v>
      </c>
      <c r="G4" s="429"/>
    </row>
    <row r="5" spans="1:7" s="374" customFormat="1" ht="15" customHeight="1" thickBot="1">
      <c r="A5" s="377" t="s">
        <v>459</v>
      </c>
      <c r="B5" s="378" t="s">
        <v>460</v>
      </c>
      <c r="C5" s="378" t="s">
        <v>461</v>
      </c>
      <c r="D5" s="378" t="s">
        <v>462</v>
      </c>
      <c r="E5" s="378" t="s">
        <v>463</v>
      </c>
      <c r="F5" s="378" t="s">
        <v>382</v>
      </c>
      <c r="G5" s="379" t="s">
        <v>38</v>
      </c>
    </row>
    <row r="6" spans="1:7" s="374" customFormat="1" ht="15">
      <c r="A6" s="380" t="s">
        <v>464</v>
      </c>
      <c r="B6" s="381">
        <v>8293</v>
      </c>
      <c r="C6" s="381">
        <v>272</v>
      </c>
      <c r="D6" s="381">
        <f>1997+4000</f>
        <v>5997</v>
      </c>
      <c r="E6" s="381">
        <v>1301</v>
      </c>
      <c r="F6" s="381">
        <v>83751</v>
      </c>
      <c r="G6" s="382">
        <f>SUM(B6:F6)</f>
        <v>99614</v>
      </c>
    </row>
    <row r="7" spans="1:7" s="374" customFormat="1" ht="15">
      <c r="A7" s="383" t="s">
        <v>465</v>
      </c>
      <c r="B7" s="384">
        <v>2281</v>
      </c>
      <c r="C7" s="384">
        <v>75</v>
      </c>
      <c r="D7" s="384">
        <v>1649</v>
      </c>
      <c r="E7" s="384">
        <v>358</v>
      </c>
      <c r="F7" s="384">
        <v>6700</v>
      </c>
      <c r="G7" s="385">
        <f aca="true" t="shared" si="0" ref="G7:G12">SUM(B7:F7)</f>
        <v>11063</v>
      </c>
    </row>
    <row r="8" spans="1:7" s="374" customFormat="1" ht="15">
      <c r="A8" s="386" t="s">
        <v>466</v>
      </c>
      <c r="B8" s="387">
        <v>39207</v>
      </c>
      <c r="C8" s="387">
        <v>1284</v>
      </c>
      <c r="D8" s="387">
        <v>9442</v>
      </c>
      <c r="E8" s="387">
        <v>665492</v>
      </c>
      <c r="F8" s="387">
        <v>172281</v>
      </c>
      <c r="G8" s="388">
        <f>SUM(B8:F8)</f>
        <v>887706</v>
      </c>
    </row>
    <row r="9" spans="1:7" s="374" customFormat="1" ht="15">
      <c r="A9" s="386" t="s">
        <v>467</v>
      </c>
      <c r="B9" s="387"/>
      <c r="C9" s="387"/>
      <c r="D9" s="387"/>
      <c r="E9" s="387"/>
      <c r="F9" s="387"/>
      <c r="G9" s="388">
        <f t="shared" si="0"/>
        <v>0</v>
      </c>
    </row>
    <row r="10" spans="1:7" s="374" customFormat="1" ht="15">
      <c r="A10" s="386" t="s">
        <v>468</v>
      </c>
      <c r="B10" s="387"/>
      <c r="C10" s="387"/>
      <c r="D10" s="387"/>
      <c r="E10" s="387"/>
      <c r="F10" s="387"/>
      <c r="G10" s="388">
        <f t="shared" si="0"/>
        <v>0</v>
      </c>
    </row>
    <row r="11" spans="1:7" s="374" customFormat="1" ht="15">
      <c r="A11" s="386" t="s">
        <v>469</v>
      </c>
      <c r="B11" s="387"/>
      <c r="C11" s="387"/>
      <c r="D11" s="387"/>
      <c r="E11" s="387"/>
      <c r="F11" s="387"/>
      <c r="G11" s="388">
        <f t="shared" si="0"/>
        <v>0</v>
      </c>
    </row>
    <row r="12" spans="1:7" s="374" customFormat="1" ht="15.75" thickBot="1">
      <c r="A12" s="389"/>
      <c r="B12" s="390"/>
      <c r="C12" s="390"/>
      <c r="D12" s="390"/>
      <c r="E12" s="390"/>
      <c r="F12" s="390"/>
      <c r="G12" s="388">
        <f t="shared" si="0"/>
        <v>0</v>
      </c>
    </row>
    <row r="13" spans="1:7" s="374" customFormat="1" ht="15.75" thickBot="1">
      <c r="A13" s="391" t="s">
        <v>470</v>
      </c>
      <c r="B13" s="392">
        <f aca="true" t="shared" si="1" ref="B13:G13">B6+SUM(B8:B12)</f>
        <v>47500</v>
      </c>
      <c r="C13" s="392">
        <f t="shared" si="1"/>
        <v>1556</v>
      </c>
      <c r="D13" s="392">
        <f t="shared" si="1"/>
        <v>15439</v>
      </c>
      <c r="E13" s="392">
        <f t="shared" si="1"/>
        <v>666793</v>
      </c>
      <c r="F13" s="392">
        <f t="shared" si="1"/>
        <v>256032</v>
      </c>
      <c r="G13" s="393">
        <f t="shared" si="1"/>
        <v>987320</v>
      </c>
    </row>
    <row r="14" spans="1:7" s="374" customFormat="1" ht="15.75" thickBot="1">
      <c r="A14" s="394"/>
      <c r="B14" s="394"/>
      <c r="C14" s="394"/>
      <c r="D14" s="394"/>
      <c r="E14" s="394"/>
      <c r="F14" s="394"/>
      <c r="G14" s="394"/>
    </row>
    <row r="15" spans="1:7" s="374" customFormat="1" ht="15" customHeight="1" thickBot="1">
      <c r="A15" s="377" t="s">
        <v>471</v>
      </c>
      <c r="B15" s="378" t="s">
        <v>460</v>
      </c>
      <c r="C15" s="378" t="s">
        <v>461</v>
      </c>
      <c r="D15" s="378" t="s">
        <v>462</v>
      </c>
      <c r="E15" s="378" t="s">
        <v>463</v>
      </c>
      <c r="F15" s="378" t="s">
        <v>382</v>
      </c>
      <c r="G15" s="379" t="s">
        <v>38</v>
      </c>
    </row>
    <row r="16" spans="1:7" s="374" customFormat="1" ht="15">
      <c r="A16" s="380" t="s">
        <v>472</v>
      </c>
      <c r="B16" s="381"/>
      <c r="C16" s="381"/>
      <c r="D16" s="381"/>
      <c r="E16" s="381"/>
      <c r="F16" s="381"/>
      <c r="G16" s="382">
        <f>SUM(B16:F16)</f>
        <v>0</v>
      </c>
    </row>
    <row r="17" spans="1:7" s="374" customFormat="1" ht="15">
      <c r="A17" s="395" t="s">
        <v>473</v>
      </c>
      <c r="B17" s="387">
        <v>47500</v>
      </c>
      <c r="C17" s="387">
        <v>1556</v>
      </c>
      <c r="D17" s="387">
        <v>15439</v>
      </c>
      <c r="E17" s="387">
        <v>666793</v>
      </c>
      <c r="F17" s="387">
        <v>325161</v>
      </c>
      <c r="G17" s="388">
        <f>SUM(B17:F17)</f>
        <v>1056449</v>
      </c>
    </row>
    <row r="18" spans="1:7" s="374" customFormat="1" ht="15">
      <c r="A18" s="386" t="s">
        <v>474</v>
      </c>
      <c r="B18" s="387"/>
      <c r="C18" s="387"/>
      <c r="D18" s="387"/>
      <c r="E18" s="387"/>
      <c r="F18" s="387"/>
      <c r="G18" s="388">
        <f>SUM(B18:F18)</f>
        <v>0</v>
      </c>
    </row>
    <row r="19" spans="1:7" s="374" customFormat="1" ht="15.75" thickBot="1">
      <c r="A19" s="386" t="s">
        <v>475</v>
      </c>
      <c r="B19" s="387"/>
      <c r="C19" s="387"/>
      <c r="D19" s="387"/>
      <c r="E19" s="387"/>
      <c r="F19" s="387"/>
      <c r="G19" s="388">
        <f>SUM(B19:F19)</f>
        <v>0</v>
      </c>
    </row>
    <row r="20" spans="1:7" s="374" customFormat="1" ht="15.75" thickBot="1">
      <c r="A20" s="391" t="s">
        <v>476</v>
      </c>
      <c r="B20" s="392">
        <f aca="true" t="shared" si="2" ref="B20:G20">SUM(B16:B19)</f>
        <v>47500</v>
      </c>
      <c r="C20" s="392">
        <f t="shared" si="2"/>
        <v>1556</v>
      </c>
      <c r="D20" s="392">
        <f t="shared" si="2"/>
        <v>15439</v>
      </c>
      <c r="E20" s="392">
        <f t="shared" si="2"/>
        <v>666793</v>
      </c>
      <c r="F20" s="392">
        <f t="shared" si="2"/>
        <v>325161</v>
      </c>
      <c r="G20" s="393">
        <f t="shared" si="2"/>
        <v>1056449</v>
      </c>
    </row>
    <row r="21" spans="1:7" ht="12.75">
      <c r="A21" s="396"/>
      <c r="B21" s="396"/>
      <c r="C21" s="396"/>
      <c r="D21" s="396"/>
      <c r="E21" s="396"/>
      <c r="F21" s="396"/>
      <c r="G21" s="396"/>
    </row>
    <row r="22" spans="1:7" s="374" customFormat="1" ht="16.5" thickBot="1">
      <c r="A22" s="375" t="s">
        <v>477</v>
      </c>
      <c r="B22" s="376"/>
      <c r="C22" s="376"/>
      <c r="D22" s="376"/>
      <c r="E22" s="376"/>
      <c r="F22" s="429" t="s">
        <v>458</v>
      </c>
      <c r="G22" s="429"/>
    </row>
    <row r="23" spans="1:7" s="374" customFormat="1" ht="15" customHeight="1" thickBot="1">
      <c r="A23" s="377" t="s">
        <v>459</v>
      </c>
      <c r="B23" s="378" t="s">
        <v>460</v>
      </c>
      <c r="C23" s="378" t="s">
        <v>461</v>
      </c>
      <c r="D23" s="378" t="s">
        <v>462</v>
      </c>
      <c r="E23" s="378" t="s">
        <v>463</v>
      </c>
      <c r="F23" s="378" t="s">
        <v>382</v>
      </c>
      <c r="G23" s="379" t="s">
        <v>38</v>
      </c>
    </row>
    <row r="24" spans="1:7" s="374" customFormat="1" ht="15">
      <c r="A24" s="380" t="s">
        <v>464</v>
      </c>
      <c r="B24" s="381">
        <v>8293</v>
      </c>
      <c r="C24" s="381">
        <v>272</v>
      </c>
      <c r="D24" s="381">
        <f>1997+4000</f>
        <v>5997</v>
      </c>
      <c r="E24" s="381">
        <v>0</v>
      </c>
      <c r="F24" s="381">
        <v>-63356</v>
      </c>
      <c r="G24" s="382">
        <f aca="true" t="shared" si="3" ref="G24:G30">SUM(B24:F24)</f>
        <v>-48794</v>
      </c>
    </row>
    <row r="25" spans="1:7" s="374" customFormat="1" ht="15">
      <c r="A25" s="383" t="s">
        <v>465</v>
      </c>
      <c r="B25" s="384">
        <v>2281</v>
      </c>
      <c r="C25" s="384">
        <v>75</v>
      </c>
      <c r="D25" s="384">
        <v>1649</v>
      </c>
      <c r="E25" s="384">
        <v>0</v>
      </c>
      <c r="F25" s="384"/>
      <c r="G25" s="385">
        <f t="shared" si="3"/>
        <v>4005</v>
      </c>
    </row>
    <row r="26" spans="1:7" s="374" customFormat="1" ht="15">
      <c r="A26" s="386" t="s">
        <v>466</v>
      </c>
      <c r="B26" s="387">
        <v>39207</v>
      </c>
      <c r="C26" s="387">
        <v>1284</v>
      </c>
      <c r="D26" s="387">
        <v>9442</v>
      </c>
      <c r="E26" s="387">
        <v>488896</v>
      </c>
      <c r="F26" s="387">
        <v>270873</v>
      </c>
      <c r="G26" s="388">
        <f t="shared" si="3"/>
        <v>809702</v>
      </c>
    </row>
    <row r="27" spans="1:7" s="374" customFormat="1" ht="15">
      <c r="A27" s="386" t="s">
        <v>467</v>
      </c>
      <c r="B27" s="387"/>
      <c r="C27" s="387"/>
      <c r="D27" s="387"/>
      <c r="E27" s="387"/>
      <c r="F27" s="387"/>
      <c r="G27" s="388">
        <f t="shared" si="3"/>
        <v>0</v>
      </c>
    </row>
    <row r="28" spans="1:7" s="374" customFormat="1" ht="15">
      <c r="A28" s="386" t="s">
        <v>468</v>
      </c>
      <c r="B28" s="387"/>
      <c r="C28" s="387"/>
      <c r="D28" s="387"/>
      <c r="E28" s="387"/>
      <c r="F28" s="387"/>
      <c r="G28" s="388">
        <f t="shared" si="3"/>
        <v>0</v>
      </c>
    </row>
    <row r="29" spans="1:7" s="374" customFormat="1" ht="15">
      <c r="A29" s="386" t="s">
        <v>469</v>
      </c>
      <c r="B29" s="387"/>
      <c r="C29" s="387"/>
      <c r="D29" s="387"/>
      <c r="E29" s="387"/>
      <c r="F29" s="387"/>
      <c r="G29" s="388">
        <f t="shared" si="3"/>
        <v>0</v>
      </c>
    </row>
    <row r="30" spans="1:7" s="374" customFormat="1" ht="15.75" thickBot="1">
      <c r="A30" s="389"/>
      <c r="B30" s="390"/>
      <c r="C30" s="390"/>
      <c r="D30" s="390"/>
      <c r="E30" s="390"/>
      <c r="F30" s="390"/>
      <c r="G30" s="388">
        <f t="shared" si="3"/>
        <v>0</v>
      </c>
    </row>
    <row r="31" spans="1:7" s="374" customFormat="1" ht="15.75" thickBot="1">
      <c r="A31" s="391" t="s">
        <v>470</v>
      </c>
      <c r="B31" s="392">
        <f aca="true" t="shared" si="4" ref="B31:G31">B24+SUM(B26:B30)</f>
        <v>47500</v>
      </c>
      <c r="C31" s="392">
        <f t="shared" si="4"/>
        <v>1556</v>
      </c>
      <c r="D31" s="392">
        <f t="shared" si="4"/>
        <v>15439</v>
      </c>
      <c r="E31" s="392">
        <f t="shared" si="4"/>
        <v>488896</v>
      </c>
      <c r="F31" s="392">
        <f t="shared" si="4"/>
        <v>207517</v>
      </c>
      <c r="G31" s="393">
        <f t="shared" si="4"/>
        <v>760908</v>
      </c>
    </row>
    <row r="32" spans="1:7" s="374" customFormat="1" ht="15.75" thickBot="1">
      <c r="A32" s="394"/>
      <c r="B32" s="394"/>
      <c r="C32" s="394"/>
      <c r="D32" s="394"/>
      <c r="E32" s="394"/>
      <c r="F32" s="394"/>
      <c r="G32" s="394"/>
    </row>
    <row r="33" spans="1:7" s="374" customFormat="1" ht="15" customHeight="1" thickBot="1">
      <c r="A33" s="377" t="s">
        <v>471</v>
      </c>
      <c r="B33" s="378" t="s">
        <v>460</v>
      </c>
      <c r="C33" s="378" t="s">
        <v>461</v>
      </c>
      <c r="D33" s="378" t="s">
        <v>462</v>
      </c>
      <c r="E33" s="378" t="s">
        <v>463</v>
      </c>
      <c r="F33" s="378" t="s">
        <v>382</v>
      </c>
      <c r="G33" s="379" t="s">
        <v>38</v>
      </c>
    </row>
    <row r="34" spans="1:7" s="374" customFormat="1" ht="15">
      <c r="A34" s="380" t="s">
        <v>472</v>
      </c>
      <c r="B34" s="381"/>
      <c r="C34" s="381"/>
      <c r="D34" s="381"/>
      <c r="E34" s="381"/>
      <c r="F34" s="381"/>
      <c r="G34" s="382">
        <f>SUM(B34:F34)</f>
        <v>0</v>
      </c>
    </row>
    <row r="35" spans="1:7" s="374" customFormat="1" ht="15">
      <c r="A35" s="395" t="s">
        <v>473</v>
      </c>
      <c r="B35" s="387">
        <v>47500</v>
      </c>
      <c r="C35" s="387">
        <v>1556</v>
      </c>
      <c r="D35" s="387">
        <v>15439</v>
      </c>
      <c r="E35" s="387">
        <v>488896</v>
      </c>
      <c r="F35" s="387">
        <v>207517</v>
      </c>
      <c r="G35" s="388">
        <f>SUM(B35:F35)</f>
        <v>760908</v>
      </c>
    </row>
    <row r="36" spans="1:7" s="374" customFormat="1" ht="15">
      <c r="A36" s="386" t="s">
        <v>474</v>
      </c>
      <c r="B36" s="387"/>
      <c r="C36" s="387"/>
      <c r="D36" s="387"/>
      <c r="E36" s="387"/>
      <c r="F36" s="387"/>
      <c r="G36" s="388">
        <f>SUM(B36:F36)</f>
        <v>0</v>
      </c>
    </row>
    <row r="37" spans="1:7" s="374" customFormat="1" ht="15.75" thickBot="1">
      <c r="A37" s="386" t="s">
        <v>475</v>
      </c>
      <c r="B37" s="387"/>
      <c r="C37" s="387"/>
      <c r="D37" s="387"/>
      <c r="E37" s="387"/>
      <c r="F37" s="387"/>
      <c r="G37" s="388">
        <f>SUM(B37:F37)</f>
        <v>0</v>
      </c>
    </row>
    <row r="38" spans="1:7" s="374" customFormat="1" ht="15.75" thickBot="1">
      <c r="A38" s="391" t="s">
        <v>476</v>
      </c>
      <c r="B38" s="392">
        <f aca="true" t="shared" si="5" ref="B38:G38">SUM(B34:B37)</f>
        <v>47500</v>
      </c>
      <c r="C38" s="392">
        <f t="shared" si="5"/>
        <v>1556</v>
      </c>
      <c r="D38" s="392">
        <f t="shared" si="5"/>
        <v>15439</v>
      </c>
      <c r="E38" s="392">
        <f t="shared" si="5"/>
        <v>488896</v>
      </c>
      <c r="F38" s="392">
        <f t="shared" si="5"/>
        <v>207517</v>
      </c>
      <c r="G38" s="393">
        <f t="shared" si="5"/>
        <v>760908</v>
      </c>
    </row>
    <row r="40" spans="1:7" s="374" customFormat="1" ht="16.5" thickBot="1">
      <c r="A40" s="375" t="s">
        <v>484</v>
      </c>
      <c r="B40" s="376"/>
      <c r="C40" s="376"/>
      <c r="D40" s="376"/>
      <c r="E40" s="376"/>
      <c r="F40" s="429" t="s">
        <v>458</v>
      </c>
      <c r="G40" s="429"/>
    </row>
    <row r="41" spans="1:7" s="374" customFormat="1" ht="15" customHeight="1" thickBot="1">
      <c r="A41" s="377" t="s">
        <v>459</v>
      </c>
      <c r="B41" s="378" t="s">
        <v>460</v>
      </c>
      <c r="C41" s="378" t="s">
        <v>461</v>
      </c>
      <c r="D41" s="378" t="s">
        <v>462</v>
      </c>
      <c r="E41" s="378" t="s">
        <v>463</v>
      </c>
      <c r="F41" s="378" t="s">
        <v>382</v>
      </c>
      <c r="G41" s="379" t="s">
        <v>38</v>
      </c>
    </row>
    <row r="42" spans="1:7" s="374" customFormat="1" ht="15">
      <c r="A42" s="380" t="s">
        <v>464</v>
      </c>
      <c r="B42" s="381"/>
      <c r="C42" s="381"/>
      <c r="D42" s="381"/>
      <c r="E42" s="381"/>
      <c r="F42" s="381"/>
      <c r="G42" s="382">
        <f aca="true" t="shared" si="6" ref="G42:G48">SUM(B42:F42)</f>
        <v>0</v>
      </c>
    </row>
    <row r="43" spans="1:7" s="374" customFormat="1" ht="15">
      <c r="A43" s="383" t="s">
        <v>465</v>
      </c>
      <c r="B43" s="384"/>
      <c r="C43" s="384"/>
      <c r="D43" s="384"/>
      <c r="E43" s="384"/>
      <c r="F43" s="384"/>
      <c r="G43" s="385">
        <f t="shared" si="6"/>
        <v>0</v>
      </c>
    </row>
    <row r="44" spans="1:7" s="374" customFormat="1" ht="15">
      <c r="A44" s="386" t="s">
        <v>466</v>
      </c>
      <c r="B44" s="387"/>
      <c r="C44" s="387"/>
      <c r="D44" s="387"/>
      <c r="E44" s="387"/>
      <c r="F44" s="387">
        <v>-5497</v>
      </c>
      <c r="G44" s="388">
        <f t="shared" si="6"/>
        <v>-5497</v>
      </c>
    </row>
    <row r="45" spans="1:7" s="374" customFormat="1" ht="15">
      <c r="A45" s="386" t="s">
        <v>467</v>
      </c>
      <c r="B45" s="387"/>
      <c r="C45" s="387"/>
      <c r="D45" s="387"/>
      <c r="E45" s="387"/>
      <c r="F45" s="387"/>
      <c r="G45" s="388">
        <f t="shared" si="6"/>
        <v>0</v>
      </c>
    </row>
    <row r="46" spans="1:7" s="374" customFormat="1" ht="15">
      <c r="A46" s="386" t="s">
        <v>468</v>
      </c>
      <c r="B46" s="387"/>
      <c r="C46" s="387"/>
      <c r="D46" s="387"/>
      <c r="E46" s="387"/>
      <c r="F46" s="387"/>
      <c r="G46" s="388">
        <f t="shared" si="6"/>
        <v>0</v>
      </c>
    </row>
    <row r="47" spans="1:7" s="374" customFormat="1" ht="15">
      <c r="A47" s="386" t="s">
        <v>469</v>
      </c>
      <c r="B47" s="387"/>
      <c r="C47" s="387"/>
      <c r="D47" s="387"/>
      <c r="E47" s="387"/>
      <c r="F47" s="387"/>
      <c r="G47" s="388">
        <f t="shared" si="6"/>
        <v>0</v>
      </c>
    </row>
    <row r="48" spans="1:7" s="374" customFormat="1" ht="15.75" thickBot="1">
      <c r="A48" s="389"/>
      <c r="B48" s="390"/>
      <c r="C48" s="390"/>
      <c r="D48" s="390"/>
      <c r="E48" s="390"/>
      <c r="F48" s="390"/>
      <c r="G48" s="388">
        <f t="shared" si="6"/>
        <v>0</v>
      </c>
    </row>
    <row r="49" spans="1:7" s="374" customFormat="1" ht="15.75" thickBot="1">
      <c r="A49" s="391" t="s">
        <v>470</v>
      </c>
      <c r="B49" s="392">
        <f aca="true" t="shared" si="7" ref="B49:G49">B42+SUM(B44:B48)</f>
        <v>0</v>
      </c>
      <c r="C49" s="392">
        <f t="shared" si="7"/>
        <v>0</v>
      </c>
      <c r="D49" s="392">
        <f t="shared" si="7"/>
        <v>0</v>
      </c>
      <c r="E49" s="392">
        <f t="shared" si="7"/>
        <v>0</v>
      </c>
      <c r="F49" s="392">
        <f t="shared" si="7"/>
        <v>-5497</v>
      </c>
      <c r="G49" s="393">
        <f t="shared" si="7"/>
        <v>-5497</v>
      </c>
    </row>
    <row r="50" spans="1:7" s="374" customFormat="1" ht="15.75" thickBot="1">
      <c r="A50" s="394"/>
      <c r="B50" s="394"/>
      <c r="C50" s="394"/>
      <c r="D50" s="394"/>
      <c r="E50" s="394"/>
      <c r="F50" s="394"/>
      <c r="G50" s="394"/>
    </row>
    <row r="51" spans="1:7" s="374" customFormat="1" ht="15" customHeight="1" thickBot="1">
      <c r="A51" s="377" t="s">
        <v>471</v>
      </c>
      <c r="B51" s="378" t="s">
        <v>460</v>
      </c>
      <c r="C51" s="378" t="s">
        <v>461</v>
      </c>
      <c r="D51" s="378" t="s">
        <v>462</v>
      </c>
      <c r="E51" s="378" t="s">
        <v>463</v>
      </c>
      <c r="F51" s="378" t="s">
        <v>382</v>
      </c>
      <c r="G51" s="379" t="s">
        <v>38</v>
      </c>
    </row>
    <row r="52" spans="1:7" s="374" customFormat="1" ht="15">
      <c r="A52" s="380" t="s">
        <v>472</v>
      </c>
      <c r="B52" s="381"/>
      <c r="C52" s="381"/>
      <c r="D52" s="381"/>
      <c r="E52" s="381"/>
      <c r="F52" s="381"/>
      <c r="G52" s="382">
        <f>SUM(B52:F52)</f>
        <v>0</v>
      </c>
    </row>
    <row r="53" spans="1:7" s="374" customFormat="1" ht="15">
      <c r="A53" s="395" t="s">
        <v>473</v>
      </c>
      <c r="B53" s="387"/>
      <c r="C53" s="387"/>
      <c r="D53" s="387"/>
      <c r="E53" s="387"/>
      <c r="F53" s="387">
        <v>-85670</v>
      </c>
      <c r="G53" s="388">
        <f>SUM(B53:F53)</f>
        <v>-85670</v>
      </c>
    </row>
    <row r="54" spans="1:7" s="374" customFormat="1" ht="15">
      <c r="A54" s="386" t="s">
        <v>474</v>
      </c>
      <c r="B54" s="387"/>
      <c r="C54" s="387"/>
      <c r="D54" s="387"/>
      <c r="E54" s="387"/>
      <c r="F54" s="387"/>
      <c r="G54" s="388">
        <f>SUM(B54:F54)</f>
        <v>0</v>
      </c>
    </row>
    <row r="55" spans="1:7" s="374" customFormat="1" ht="15.75" thickBot="1">
      <c r="A55" s="386" t="s">
        <v>475</v>
      </c>
      <c r="B55" s="387"/>
      <c r="C55" s="387"/>
      <c r="D55" s="387"/>
      <c r="E55" s="387"/>
      <c r="F55" s="387"/>
      <c r="G55" s="388">
        <f>SUM(B55:F55)</f>
        <v>0</v>
      </c>
    </row>
    <row r="56" spans="1:7" s="374" customFormat="1" ht="15.75" thickBot="1">
      <c r="A56" s="391" t="s">
        <v>476</v>
      </c>
      <c r="B56" s="392">
        <f aca="true" t="shared" si="8" ref="B56:G56">SUM(B52:B55)</f>
        <v>0</v>
      </c>
      <c r="C56" s="392">
        <f t="shared" si="8"/>
        <v>0</v>
      </c>
      <c r="D56" s="392">
        <f t="shared" si="8"/>
        <v>0</v>
      </c>
      <c r="E56" s="392">
        <f t="shared" si="8"/>
        <v>0</v>
      </c>
      <c r="F56" s="392">
        <f t="shared" si="8"/>
        <v>-85670</v>
      </c>
      <c r="G56" s="393">
        <f t="shared" si="8"/>
        <v>-85670</v>
      </c>
    </row>
    <row r="57" spans="1:7" s="374" customFormat="1" ht="15">
      <c r="A57" s="399"/>
      <c r="B57" s="400"/>
      <c r="C57" s="400"/>
      <c r="D57" s="400"/>
      <c r="E57" s="400"/>
      <c r="F57" s="400"/>
      <c r="G57" s="400"/>
    </row>
    <row r="58" spans="1:7" ht="16.5" thickBot="1">
      <c r="A58" s="375" t="s">
        <v>486</v>
      </c>
      <c r="B58" s="376"/>
      <c r="C58" s="376"/>
      <c r="D58" s="376"/>
      <c r="E58" s="376"/>
      <c r="F58" s="429" t="s">
        <v>458</v>
      </c>
      <c r="G58" s="429"/>
    </row>
    <row r="59" spans="1:7" s="374" customFormat="1" ht="15.75" thickBot="1">
      <c r="A59" s="377" t="s">
        <v>459</v>
      </c>
      <c r="B59" s="378" t="s">
        <v>460</v>
      </c>
      <c r="C59" s="378" t="s">
        <v>461</v>
      </c>
      <c r="D59" s="378" t="s">
        <v>462</v>
      </c>
      <c r="E59" s="378" t="s">
        <v>463</v>
      </c>
      <c r="F59" s="378" t="s">
        <v>382</v>
      </c>
      <c r="G59" s="379" t="s">
        <v>38</v>
      </c>
    </row>
    <row r="60" spans="1:7" s="374" customFormat="1" ht="15" customHeight="1">
      <c r="A60" s="380" t="s">
        <v>464</v>
      </c>
      <c r="B60" s="381"/>
      <c r="C60" s="381"/>
      <c r="D60" s="381"/>
      <c r="E60" s="381"/>
      <c r="F60" s="381">
        <v>-38716</v>
      </c>
      <c r="G60" s="382">
        <f aca="true" t="shared" si="9" ref="G60:G66">SUM(B60:F60)</f>
        <v>-38716</v>
      </c>
    </row>
    <row r="61" spans="1:7" s="374" customFormat="1" ht="15">
      <c r="A61" s="383" t="s">
        <v>465</v>
      </c>
      <c r="B61" s="384"/>
      <c r="C61" s="384"/>
      <c r="D61" s="384"/>
      <c r="E61" s="384"/>
      <c r="F61" s="384"/>
      <c r="G61" s="385">
        <f t="shared" si="9"/>
        <v>0</v>
      </c>
    </row>
    <row r="62" spans="1:7" s="374" customFormat="1" ht="15">
      <c r="A62" s="386" t="s">
        <v>466</v>
      </c>
      <c r="B62" s="387"/>
      <c r="C62" s="387"/>
      <c r="D62" s="387"/>
      <c r="E62" s="387"/>
      <c r="F62" s="387">
        <v>-33079</v>
      </c>
      <c r="G62" s="388">
        <f t="shared" si="9"/>
        <v>-33079</v>
      </c>
    </row>
    <row r="63" spans="1:7" s="374" customFormat="1" ht="15">
      <c r="A63" s="386" t="s">
        <v>467</v>
      </c>
      <c r="B63" s="387"/>
      <c r="C63" s="387"/>
      <c r="D63" s="387"/>
      <c r="E63" s="387"/>
      <c r="F63" s="387">
        <v>35560</v>
      </c>
      <c r="G63" s="388">
        <f t="shared" si="9"/>
        <v>35560</v>
      </c>
    </row>
    <row r="64" spans="1:7" s="374" customFormat="1" ht="15">
      <c r="A64" s="386" t="s">
        <v>468</v>
      </c>
      <c r="B64" s="387"/>
      <c r="C64" s="387"/>
      <c r="D64" s="387"/>
      <c r="E64" s="387"/>
      <c r="F64" s="387"/>
      <c r="G64" s="388">
        <f t="shared" si="9"/>
        <v>0</v>
      </c>
    </row>
    <row r="65" spans="1:7" s="374" customFormat="1" ht="15">
      <c r="A65" s="386" t="s">
        <v>469</v>
      </c>
      <c r="B65" s="387"/>
      <c r="C65" s="387"/>
      <c r="D65" s="387"/>
      <c r="E65" s="387"/>
      <c r="F65" s="387">
        <v>36235</v>
      </c>
      <c r="G65" s="388">
        <f t="shared" si="9"/>
        <v>36235</v>
      </c>
    </row>
    <row r="66" spans="1:7" s="374" customFormat="1" ht="15.75" thickBot="1">
      <c r="A66" s="389"/>
      <c r="B66" s="390"/>
      <c r="C66" s="390"/>
      <c r="D66" s="390"/>
      <c r="E66" s="390"/>
      <c r="F66" s="390"/>
      <c r="G66" s="388">
        <f t="shared" si="9"/>
        <v>0</v>
      </c>
    </row>
    <row r="67" spans="1:7" s="374" customFormat="1" ht="15.75" thickBot="1">
      <c r="A67" s="391" t="s">
        <v>470</v>
      </c>
      <c r="B67" s="392">
        <f aca="true" t="shared" si="10" ref="B67:G67">B60+SUM(B62:B66)</f>
        <v>0</v>
      </c>
      <c r="C67" s="392">
        <f t="shared" si="10"/>
        <v>0</v>
      </c>
      <c r="D67" s="392">
        <f t="shared" si="10"/>
        <v>0</v>
      </c>
      <c r="E67" s="392">
        <f t="shared" si="10"/>
        <v>0</v>
      </c>
      <c r="F67" s="392">
        <f t="shared" si="10"/>
        <v>0</v>
      </c>
      <c r="G67" s="393">
        <f t="shared" si="10"/>
        <v>0</v>
      </c>
    </row>
    <row r="68" spans="1:7" s="374" customFormat="1" ht="15.75" thickBot="1">
      <c r="A68" s="394"/>
      <c r="B68" s="394"/>
      <c r="C68" s="394"/>
      <c r="D68" s="394"/>
      <c r="E68" s="394"/>
      <c r="F68" s="394"/>
      <c r="G68" s="394"/>
    </row>
    <row r="69" spans="1:7" s="374" customFormat="1" ht="15.75" thickBot="1">
      <c r="A69" s="377" t="s">
        <v>471</v>
      </c>
      <c r="B69" s="378" t="s">
        <v>460</v>
      </c>
      <c r="C69" s="378" t="s">
        <v>461</v>
      </c>
      <c r="D69" s="378" t="s">
        <v>462</v>
      </c>
      <c r="E69" s="378" t="s">
        <v>463</v>
      </c>
      <c r="F69" s="378" t="s">
        <v>382</v>
      </c>
      <c r="G69" s="379" t="s">
        <v>38</v>
      </c>
    </row>
    <row r="70" spans="1:7" s="374" customFormat="1" ht="15" customHeight="1">
      <c r="A70" s="380" t="s">
        <v>472</v>
      </c>
      <c r="B70" s="381"/>
      <c r="C70" s="381"/>
      <c r="D70" s="381"/>
      <c r="E70" s="381"/>
      <c r="F70" s="381"/>
      <c r="G70" s="382">
        <f>SUM(B70:F70)</f>
        <v>0</v>
      </c>
    </row>
    <row r="71" spans="1:7" s="374" customFormat="1" ht="15">
      <c r="A71" s="395" t="s">
        <v>473</v>
      </c>
      <c r="B71" s="387"/>
      <c r="C71" s="387"/>
      <c r="D71" s="387"/>
      <c r="E71" s="387"/>
      <c r="F71" s="387"/>
      <c r="G71" s="388">
        <f>SUM(B71:F71)</f>
        <v>0</v>
      </c>
    </row>
    <row r="72" spans="1:7" s="374" customFormat="1" ht="15">
      <c r="A72" s="386" t="s">
        <v>474</v>
      </c>
      <c r="B72" s="387"/>
      <c r="C72" s="387"/>
      <c r="D72" s="387"/>
      <c r="E72" s="387"/>
      <c r="F72" s="387"/>
      <c r="G72" s="388">
        <f>SUM(B72:F72)</f>
        <v>0</v>
      </c>
    </row>
    <row r="73" spans="1:7" s="374" customFormat="1" ht="15.75" thickBot="1">
      <c r="A73" s="386" t="s">
        <v>475</v>
      </c>
      <c r="B73" s="387"/>
      <c r="C73" s="387"/>
      <c r="D73" s="387"/>
      <c r="E73" s="387"/>
      <c r="F73" s="387"/>
      <c r="G73" s="388">
        <f>SUM(B73:F73)</f>
        <v>0</v>
      </c>
    </row>
    <row r="74" spans="1:7" s="374" customFormat="1" ht="15.75" thickBot="1">
      <c r="A74" s="391" t="s">
        <v>476</v>
      </c>
      <c r="B74" s="392">
        <f aca="true" t="shared" si="11" ref="B74:G74">SUM(B70:B73)</f>
        <v>0</v>
      </c>
      <c r="C74" s="392">
        <f t="shared" si="11"/>
        <v>0</v>
      </c>
      <c r="D74" s="392">
        <f t="shared" si="11"/>
        <v>0</v>
      </c>
      <c r="E74" s="392">
        <f t="shared" si="11"/>
        <v>0</v>
      </c>
      <c r="F74" s="392">
        <f t="shared" si="11"/>
        <v>0</v>
      </c>
      <c r="G74" s="393">
        <f t="shared" si="11"/>
        <v>0</v>
      </c>
    </row>
    <row r="75" spans="1:7" s="374" customFormat="1" ht="15">
      <c r="A75" s="372"/>
      <c r="B75" s="372"/>
      <c r="C75" s="372"/>
      <c r="D75" s="372"/>
      <c r="E75" s="372"/>
      <c r="F75" s="372"/>
      <c r="G75" s="372"/>
    </row>
    <row r="76" spans="1:7" ht="16.5" thickBot="1">
      <c r="A76" s="375" t="s">
        <v>478</v>
      </c>
      <c r="B76" s="376"/>
      <c r="C76" s="376"/>
      <c r="D76" s="376"/>
      <c r="E76" s="376"/>
      <c r="F76" s="429" t="s">
        <v>458</v>
      </c>
      <c r="G76" s="429"/>
    </row>
    <row r="77" spans="1:7" ht="15" thickBot="1">
      <c r="A77" s="377" t="s">
        <v>459</v>
      </c>
      <c r="B77" s="378" t="s">
        <v>460</v>
      </c>
      <c r="C77" s="378" t="s">
        <v>461</v>
      </c>
      <c r="D77" s="378" t="s">
        <v>462</v>
      </c>
      <c r="E77" s="378" t="s">
        <v>463</v>
      </c>
      <c r="F77" s="378" t="s">
        <v>382</v>
      </c>
      <c r="G77" s="379" t="s">
        <v>38</v>
      </c>
    </row>
    <row r="78" spans="1:7" ht="15">
      <c r="A78" s="380" t="s">
        <v>464</v>
      </c>
      <c r="B78" s="381">
        <v>223</v>
      </c>
      <c r="C78" s="381">
        <v>272</v>
      </c>
      <c r="D78" s="381">
        <v>3838</v>
      </c>
      <c r="E78" s="381">
        <v>2988</v>
      </c>
      <c r="F78" s="381">
        <f aca="true" t="shared" si="12" ref="F78:F83">SUM(F6,F24,F42,F60)</f>
        <v>-18321</v>
      </c>
      <c r="G78" s="382">
        <f aca="true" t="shared" si="13" ref="G78:G84">SUM(B78:F78)</f>
        <v>-11000</v>
      </c>
    </row>
    <row r="79" spans="1:7" ht="15">
      <c r="A79" s="383" t="s">
        <v>465</v>
      </c>
      <c r="B79" s="384">
        <v>2281</v>
      </c>
      <c r="C79" s="384">
        <v>75</v>
      </c>
      <c r="D79" s="384">
        <v>1649</v>
      </c>
      <c r="E79" s="384">
        <v>0</v>
      </c>
      <c r="F79" s="384">
        <f t="shared" si="12"/>
        <v>6700</v>
      </c>
      <c r="G79" s="385">
        <f t="shared" si="13"/>
        <v>10705</v>
      </c>
    </row>
    <row r="80" spans="1:7" ht="15">
      <c r="A80" s="386" t="s">
        <v>466</v>
      </c>
      <c r="B80" s="387">
        <v>39207</v>
      </c>
      <c r="C80" s="387">
        <v>1284</v>
      </c>
      <c r="D80" s="387">
        <v>9442</v>
      </c>
      <c r="E80" s="387">
        <v>440393</v>
      </c>
      <c r="F80" s="387">
        <f t="shared" si="12"/>
        <v>404578</v>
      </c>
      <c r="G80" s="388">
        <f t="shared" si="13"/>
        <v>894904</v>
      </c>
    </row>
    <row r="81" spans="1:7" ht="15">
      <c r="A81" s="386" t="s">
        <v>467</v>
      </c>
      <c r="B81" s="387">
        <v>8070</v>
      </c>
      <c r="C81" s="387"/>
      <c r="D81" s="387"/>
      <c r="E81" s="387"/>
      <c r="F81" s="387">
        <f t="shared" si="12"/>
        <v>35560</v>
      </c>
      <c r="G81" s="388">
        <f t="shared" si="13"/>
        <v>43630</v>
      </c>
    </row>
    <row r="82" spans="1:7" ht="15">
      <c r="A82" s="386" t="s">
        <v>468</v>
      </c>
      <c r="B82" s="387"/>
      <c r="C82" s="387"/>
      <c r="D82" s="387"/>
      <c r="E82" s="387"/>
      <c r="F82" s="387">
        <f t="shared" si="12"/>
        <v>0</v>
      </c>
      <c r="G82" s="388">
        <f t="shared" si="13"/>
        <v>0</v>
      </c>
    </row>
    <row r="83" spans="1:7" ht="15">
      <c r="A83" s="386" t="s">
        <v>487</v>
      </c>
      <c r="B83" s="387"/>
      <c r="C83" s="387"/>
      <c r="D83" s="387">
        <v>2158</v>
      </c>
      <c r="E83" s="387">
        <v>39525</v>
      </c>
      <c r="F83" s="387">
        <f t="shared" si="12"/>
        <v>36235</v>
      </c>
      <c r="G83" s="388">
        <f t="shared" si="13"/>
        <v>77918</v>
      </c>
    </row>
    <row r="84" spans="1:7" ht="15.75" thickBot="1">
      <c r="A84" s="389"/>
      <c r="B84" s="390"/>
      <c r="C84" s="390"/>
      <c r="D84" s="390"/>
      <c r="E84" s="390"/>
      <c r="F84" s="390"/>
      <c r="G84" s="388">
        <f t="shared" si="13"/>
        <v>0</v>
      </c>
    </row>
    <row r="85" spans="1:7" ht="15.75" thickBot="1">
      <c r="A85" s="391" t="s">
        <v>470</v>
      </c>
      <c r="B85" s="392">
        <f aca="true" t="shared" si="14" ref="B85:G85">B78+SUM(B80:B84)</f>
        <v>47500</v>
      </c>
      <c r="C85" s="392">
        <f t="shared" si="14"/>
        <v>1556</v>
      </c>
      <c r="D85" s="392">
        <f t="shared" si="14"/>
        <v>15438</v>
      </c>
      <c r="E85" s="392">
        <f t="shared" si="14"/>
        <v>482906</v>
      </c>
      <c r="F85" s="392">
        <f t="shared" si="14"/>
        <v>458052</v>
      </c>
      <c r="G85" s="393">
        <f t="shared" si="14"/>
        <v>1005452</v>
      </c>
    </row>
    <row r="86" spans="1:7" ht="15.75" thickBot="1">
      <c r="A86" s="394"/>
      <c r="B86" s="394"/>
      <c r="C86" s="394"/>
      <c r="D86" s="394"/>
      <c r="E86" s="394"/>
      <c r="F86" s="394"/>
      <c r="G86" s="394"/>
    </row>
    <row r="87" spans="1:7" ht="15" thickBot="1">
      <c r="A87" s="377" t="s">
        <v>471</v>
      </c>
      <c r="B87" s="378" t="s">
        <v>460</v>
      </c>
      <c r="C87" s="378" t="s">
        <v>461</v>
      </c>
      <c r="D87" s="378" t="s">
        <v>462</v>
      </c>
      <c r="E87" s="378" t="s">
        <v>463</v>
      </c>
      <c r="F87" s="378" t="s">
        <v>382</v>
      </c>
      <c r="G87" s="379" t="s">
        <v>38</v>
      </c>
    </row>
    <row r="88" spans="1:7" ht="15">
      <c r="A88" s="380" t="s">
        <v>472</v>
      </c>
      <c r="B88" s="381"/>
      <c r="C88" s="381"/>
      <c r="D88" s="381"/>
      <c r="E88" s="381"/>
      <c r="F88" s="381">
        <f>SUM(F16,F34,F52,F70)</f>
        <v>0</v>
      </c>
      <c r="G88" s="382">
        <f>SUM(B88:F88)</f>
        <v>0</v>
      </c>
    </row>
    <row r="89" spans="1:7" ht="15">
      <c r="A89" s="395" t="s">
        <v>473</v>
      </c>
      <c r="B89" s="387">
        <v>47500</v>
      </c>
      <c r="C89" s="387">
        <v>1556</v>
      </c>
      <c r="D89" s="387">
        <v>15438</v>
      </c>
      <c r="E89" s="387">
        <v>493950</v>
      </c>
      <c r="F89" s="387">
        <f>SUM(F17,F35,F53,F71)</f>
        <v>447008</v>
      </c>
      <c r="G89" s="388">
        <f>SUM(B89:F89)</f>
        <v>1005452</v>
      </c>
    </row>
    <row r="90" spans="1:7" ht="15">
      <c r="A90" s="386" t="s">
        <v>474</v>
      </c>
      <c r="B90" s="387"/>
      <c r="C90" s="387"/>
      <c r="D90" s="387"/>
      <c r="E90" s="387"/>
      <c r="F90" s="387">
        <f>SUM(F18,F36,F54,F72)</f>
        <v>0</v>
      </c>
      <c r="G90" s="388">
        <f>SUM(B90:F90)</f>
        <v>0</v>
      </c>
    </row>
    <row r="91" spans="1:7" ht="15.75" thickBot="1">
      <c r="A91" s="386" t="s">
        <v>475</v>
      </c>
      <c r="B91" s="387"/>
      <c r="C91" s="387"/>
      <c r="D91" s="387"/>
      <c r="E91" s="387"/>
      <c r="F91" s="387"/>
      <c r="G91" s="388">
        <f>SUM(B91:F91)</f>
        <v>0</v>
      </c>
    </row>
    <row r="92" spans="1:7" ht="15.75" thickBot="1">
      <c r="A92" s="391" t="s">
        <v>476</v>
      </c>
      <c r="B92" s="392">
        <f aca="true" t="shared" si="15" ref="B92:G92">SUM(B88:B91)</f>
        <v>47500</v>
      </c>
      <c r="C92" s="392">
        <f t="shared" si="15"/>
        <v>1556</v>
      </c>
      <c r="D92" s="392">
        <f t="shared" si="15"/>
        <v>15438</v>
      </c>
      <c r="E92" s="392">
        <f t="shared" si="15"/>
        <v>493950</v>
      </c>
      <c r="F92" s="392">
        <f t="shared" si="15"/>
        <v>447008</v>
      </c>
      <c r="G92" s="393">
        <f t="shared" si="15"/>
        <v>1005452</v>
      </c>
    </row>
  </sheetData>
  <sheetProtection/>
  <mergeCells count="8">
    <mergeCell ref="F40:G40"/>
    <mergeCell ref="F76:G76"/>
    <mergeCell ref="C1:G1"/>
    <mergeCell ref="A2:G2"/>
    <mergeCell ref="B3:G3"/>
    <mergeCell ref="F4:G4"/>
    <mergeCell ref="F22:G22"/>
    <mergeCell ref="F58:G58"/>
  </mergeCells>
  <conditionalFormatting sqref="G6:G13 G16:G19 B13:F13 B20:G20">
    <cfRule type="cellIs" priority="6" dxfId="5" operator="equal" stopIfTrue="1">
      <formula>0</formula>
    </cfRule>
  </conditionalFormatting>
  <conditionalFormatting sqref="G24:G31 G34:G37 B31:F31 B38:G38">
    <cfRule type="cellIs" priority="4" dxfId="5" operator="equal" stopIfTrue="1">
      <formula>0</formula>
    </cfRule>
  </conditionalFormatting>
  <conditionalFormatting sqref="G42:G49 G52:G55 B49:F49 B56:G57">
    <cfRule type="cellIs" priority="3" dxfId="5" operator="equal" stopIfTrue="1">
      <formula>0</formula>
    </cfRule>
  </conditionalFormatting>
  <conditionalFormatting sqref="G78:G85 G88:G91 B85:F85 B92:G92">
    <cfRule type="cellIs" priority="2" dxfId="5" operator="equal" stopIfTrue="1">
      <formula>0</formula>
    </cfRule>
  </conditionalFormatting>
  <conditionalFormatting sqref="G60:G67 G70:G73 B67:F67 B74:G74">
    <cfRule type="cellIs" priority="1" dxfId="5" operator="equal" stopIfTrue="1">
      <formula>0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67" r:id="rId1"/>
  <headerFooter>
    <oddFooter>&amp;C*Módosította a 3/2016.(II.18.) ör. Hatályos 2016. február 18. napjától.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25"/>
  <sheetViews>
    <sheetView tabSelected="1" view="pageLayout" workbookViewId="0" topLeftCell="A15">
      <selection activeCell="A2" sqref="A2:G2"/>
    </sheetView>
  </sheetViews>
  <sheetFormatPr defaultColWidth="9.00390625" defaultRowHeight="12.75"/>
  <cols>
    <col min="1" max="1" width="26.875" style="227" customWidth="1"/>
    <col min="2" max="2" width="14.375" style="227" customWidth="1"/>
    <col min="3" max="7" width="20.125" style="227" customWidth="1"/>
    <col min="8" max="16384" width="9.375" style="227" customWidth="1"/>
  </cols>
  <sheetData>
    <row r="1" spans="3:7" ht="15.75">
      <c r="C1" s="434" t="s">
        <v>513</v>
      </c>
      <c r="D1" s="434"/>
      <c r="E1" s="434"/>
      <c r="F1" s="434"/>
      <c r="G1" s="434"/>
    </row>
    <row r="2" spans="1:7" ht="57" customHeight="1">
      <c r="A2" s="446" t="s">
        <v>406</v>
      </c>
      <c r="B2" s="446"/>
      <c r="C2" s="446"/>
      <c r="D2" s="446"/>
      <c r="E2" s="446"/>
      <c r="F2" s="446"/>
      <c r="G2" s="446"/>
    </row>
    <row r="3" ht="16.5" thickBot="1">
      <c r="G3" s="228" t="s">
        <v>409</v>
      </c>
    </row>
    <row r="4" spans="1:7" ht="15.75">
      <c r="A4" s="444" t="s">
        <v>400</v>
      </c>
      <c r="B4" s="435" t="s">
        <v>41</v>
      </c>
      <c r="C4" s="435" t="s">
        <v>401</v>
      </c>
      <c r="D4" s="435"/>
      <c r="E4" s="435"/>
      <c r="F4" s="435"/>
      <c r="G4" s="443"/>
    </row>
    <row r="5" spans="1:7" ht="32.25" thickBot="1">
      <c r="A5" s="445"/>
      <c r="B5" s="436"/>
      <c r="C5" s="265" t="s">
        <v>402</v>
      </c>
      <c r="D5" s="265" t="s">
        <v>403</v>
      </c>
      <c r="E5" s="265" t="s">
        <v>404</v>
      </c>
      <c r="F5" s="265" t="s">
        <v>405</v>
      </c>
      <c r="G5" s="266" t="s">
        <v>38</v>
      </c>
    </row>
    <row r="6" spans="1:7" s="229" customFormat="1" ht="37.5" customHeight="1">
      <c r="A6" s="437" t="s">
        <v>407</v>
      </c>
      <c r="B6" s="259" t="s">
        <v>414</v>
      </c>
      <c r="C6" s="260">
        <f>1700+60</f>
        <v>1760</v>
      </c>
      <c r="D6" s="260">
        <f>460+31</f>
        <v>491</v>
      </c>
      <c r="E6" s="260">
        <f>1600+18000+1500+850</f>
        <v>21950</v>
      </c>
      <c r="F6" s="260">
        <v>0</v>
      </c>
      <c r="G6" s="261">
        <f>SUM(C6:F6)</f>
        <v>24201</v>
      </c>
    </row>
    <row r="7" spans="1:7" s="229" customFormat="1" ht="37.5" customHeight="1">
      <c r="A7" s="438"/>
      <c r="B7" s="258" t="s">
        <v>429</v>
      </c>
      <c r="C7" s="230">
        <v>1760</v>
      </c>
      <c r="D7" s="230">
        <v>491</v>
      </c>
      <c r="E7" s="230">
        <v>21950</v>
      </c>
      <c r="F7" s="230">
        <v>0</v>
      </c>
      <c r="G7" s="262">
        <f>SUM(C7:F7)</f>
        <v>24201</v>
      </c>
    </row>
    <row r="8" spans="1:7" s="229" customFormat="1" ht="37.5" customHeight="1">
      <c r="A8" s="438"/>
      <c r="B8" s="346" t="s">
        <v>434</v>
      </c>
      <c r="C8" s="347">
        <v>1760</v>
      </c>
      <c r="D8" s="347">
        <v>491</v>
      </c>
      <c r="E8" s="347">
        <v>21950</v>
      </c>
      <c r="F8" s="347">
        <v>0</v>
      </c>
      <c r="G8" s="262">
        <f>SUM(C8:F8)</f>
        <v>24201</v>
      </c>
    </row>
    <row r="9" spans="1:7" s="229" customFormat="1" ht="37.5" customHeight="1">
      <c r="A9" s="438"/>
      <c r="B9" s="346" t="s">
        <v>438</v>
      </c>
      <c r="C9" s="347">
        <v>0</v>
      </c>
      <c r="D9" s="347">
        <v>0</v>
      </c>
      <c r="E9" s="347">
        <v>0</v>
      </c>
      <c r="F9" s="347">
        <v>0</v>
      </c>
      <c r="G9" s="262">
        <f>SUM(C9:F9)</f>
        <v>0</v>
      </c>
    </row>
    <row r="10" spans="1:7" s="229" customFormat="1" ht="37.5" customHeight="1" thickBot="1">
      <c r="A10" s="439"/>
      <c r="B10" s="257" t="s">
        <v>415</v>
      </c>
      <c r="C10" s="263">
        <f>SUM(C8:C9)</f>
        <v>1760</v>
      </c>
      <c r="D10" s="263">
        <f>SUM(D8:D9)</f>
        <v>491</v>
      </c>
      <c r="E10" s="263">
        <f>SUM(E8:E9)</f>
        <v>21950</v>
      </c>
      <c r="F10" s="263">
        <f>SUM(F8:F9)</f>
        <v>0</v>
      </c>
      <c r="G10" s="264">
        <f>SUM(G8:G9)</f>
        <v>24201</v>
      </c>
    </row>
    <row r="11" spans="1:7" s="229" customFormat="1" ht="37.5" customHeight="1">
      <c r="A11" s="440" t="s">
        <v>408</v>
      </c>
      <c r="B11" s="259" t="s">
        <v>414</v>
      </c>
      <c r="C11" s="260">
        <v>181</v>
      </c>
      <c r="D11" s="260">
        <v>58</v>
      </c>
      <c r="E11" s="260">
        <v>934</v>
      </c>
      <c r="F11" s="260">
        <v>0</v>
      </c>
      <c r="G11" s="261">
        <f>SUM(C11:F11)</f>
        <v>1173</v>
      </c>
    </row>
    <row r="12" spans="1:7" s="229" customFormat="1" ht="37.5" customHeight="1">
      <c r="A12" s="441"/>
      <c r="B12" s="258" t="s">
        <v>429</v>
      </c>
      <c r="C12" s="230">
        <v>181</v>
      </c>
      <c r="D12" s="230">
        <v>58</v>
      </c>
      <c r="E12" s="230">
        <v>3469</v>
      </c>
      <c r="F12" s="230">
        <v>0</v>
      </c>
      <c r="G12" s="262">
        <f>SUM(C12:F12)</f>
        <v>3708</v>
      </c>
    </row>
    <row r="13" spans="1:7" s="229" customFormat="1" ht="37.5" customHeight="1">
      <c r="A13" s="441"/>
      <c r="B13" s="346" t="s">
        <v>434</v>
      </c>
      <c r="C13" s="347">
        <v>181</v>
      </c>
      <c r="D13" s="347">
        <v>58</v>
      </c>
      <c r="E13" s="347">
        <v>1419</v>
      </c>
      <c r="F13" s="347">
        <v>0</v>
      </c>
      <c r="G13" s="348">
        <f>SUM(C13:F13)</f>
        <v>1658</v>
      </c>
    </row>
    <row r="14" spans="1:7" s="229" customFormat="1" ht="37.5" customHeight="1">
      <c r="A14" s="441"/>
      <c r="B14" s="346" t="s">
        <v>438</v>
      </c>
      <c r="C14" s="347">
        <v>152</v>
      </c>
      <c r="D14" s="347">
        <v>79</v>
      </c>
      <c r="E14" s="347">
        <v>309</v>
      </c>
      <c r="F14" s="347">
        <v>10</v>
      </c>
      <c r="G14" s="348">
        <f>SUM(C14:F14)</f>
        <v>550</v>
      </c>
    </row>
    <row r="15" spans="1:7" s="229" customFormat="1" ht="37.5" customHeight="1" thickBot="1">
      <c r="A15" s="442"/>
      <c r="B15" s="257" t="s">
        <v>415</v>
      </c>
      <c r="C15" s="263">
        <f>SUM(C13:C14)</f>
        <v>333</v>
      </c>
      <c r="D15" s="263">
        <f>SUM(D13:D14)</f>
        <v>137</v>
      </c>
      <c r="E15" s="263">
        <f>SUM(E13:E14)</f>
        <v>1728</v>
      </c>
      <c r="F15" s="263">
        <f>SUM(F13:F14)</f>
        <v>10</v>
      </c>
      <c r="G15" s="264">
        <f>SUM(G13:G14)</f>
        <v>2208</v>
      </c>
    </row>
    <row r="16" spans="1:7" s="229" customFormat="1" ht="37.5" customHeight="1">
      <c r="A16" s="440" t="s">
        <v>431</v>
      </c>
      <c r="B16" s="259" t="s">
        <v>414</v>
      </c>
      <c r="C16" s="260">
        <v>0</v>
      </c>
      <c r="D16" s="260">
        <v>0</v>
      </c>
      <c r="E16" s="260">
        <v>0</v>
      </c>
      <c r="F16" s="260">
        <v>0</v>
      </c>
      <c r="G16" s="261">
        <f>SUM(C16:F16)</f>
        <v>0</v>
      </c>
    </row>
    <row r="17" spans="1:7" s="229" customFormat="1" ht="37.5" customHeight="1">
      <c r="A17" s="441"/>
      <c r="B17" s="258" t="s">
        <v>429</v>
      </c>
      <c r="C17" s="230">
        <v>0</v>
      </c>
      <c r="D17" s="230">
        <v>0</v>
      </c>
      <c r="E17" s="230">
        <v>0</v>
      </c>
      <c r="F17" s="230">
        <v>0</v>
      </c>
      <c r="G17" s="262">
        <f>SUM(C17:F17)</f>
        <v>0</v>
      </c>
    </row>
    <row r="18" spans="1:7" s="229" customFormat="1" ht="37.5" customHeight="1">
      <c r="A18" s="441"/>
      <c r="B18" s="346" t="s">
        <v>434</v>
      </c>
      <c r="C18" s="347">
        <v>0</v>
      </c>
      <c r="D18" s="347">
        <v>0</v>
      </c>
      <c r="E18" s="347">
        <v>2050</v>
      </c>
      <c r="F18" s="347">
        <v>0</v>
      </c>
      <c r="G18" s="348">
        <f>SUM(C18:F18)</f>
        <v>2050</v>
      </c>
    </row>
    <row r="19" spans="1:7" s="229" customFormat="1" ht="37.5" customHeight="1">
      <c r="A19" s="441"/>
      <c r="B19" s="346" t="s">
        <v>438</v>
      </c>
      <c r="C19" s="347"/>
      <c r="D19" s="347"/>
      <c r="E19" s="347"/>
      <c r="F19" s="347"/>
      <c r="G19" s="348"/>
    </row>
    <row r="20" spans="1:7" s="229" customFormat="1" ht="37.5" customHeight="1" thickBot="1">
      <c r="A20" s="442"/>
      <c r="B20" s="257" t="s">
        <v>415</v>
      </c>
      <c r="C20" s="263">
        <f>SUM(C18:C19)</f>
        <v>0</v>
      </c>
      <c r="D20" s="263">
        <f>SUM(D18:D19)</f>
        <v>0</v>
      </c>
      <c r="E20" s="263">
        <f>SUM(E18:E19)</f>
        <v>2050</v>
      </c>
      <c r="F20" s="263">
        <f>SUM(F18:F19)</f>
        <v>0</v>
      </c>
      <c r="G20" s="264">
        <f>SUM(G18:G19)</f>
        <v>2050</v>
      </c>
    </row>
    <row r="21" spans="1:7" s="229" customFormat="1" ht="37.5" customHeight="1">
      <c r="A21" s="440" t="s">
        <v>38</v>
      </c>
      <c r="B21" s="259" t="s">
        <v>414</v>
      </c>
      <c r="C21" s="260">
        <f aca="true" t="shared" si="0" ref="C21:F24">SUM(C6,C11,C16)</f>
        <v>1941</v>
      </c>
      <c r="D21" s="260">
        <f t="shared" si="0"/>
        <v>549</v>
      </c>
      <c r="E21" s="260">
        <f t="shared" si="0"/>
        <v>22884</v>
      </c>
      <c r="F21" s="260">
        <f t="shared" si="0"/>
        <v>0</v>
      </c>
      <c r="G21" s="261">
        <f>SUM(C21:F21)</f>
        <v>25374</v>
      </c>
    </row>
    <row r="22" spans="1:7" s="229" customFormat="1" ht="37.5" customHeight="1">
      <c r="A22" s="441"/>
      <c r="B22" s="258" t="s">
        <v>429</v>
      </c>
      <c r="C22" s="230">
        <f t="shared" si="0"/>
        <v>1941</v>
      </c>
      <c r="D22" s="230">
        <f t="shared" si="0"/>
        <v>549</v>
      </c>
      <c r="E22" s="230">
        <f t="shared" si="0"/>
        <v>25419</v>
      </c>
      <c r="F22" s="230">
        <f t="shared" si="0"/>
        <v>0</v>
      </c>
      <c r="G22" s="262">
        <f>SUM(C22:F22)</f>
        <v>27909</v>
      </c>
    </row>
    <row r="23" spans="1:7" s="229" customFormat="1" ht="37.5" customHeight="1">
      <c r="A23" s="441"/>
      <c r="B23" s="346" t="s">
        <v>434</v>
      </c>
      <c r="C23" s="347">
        <f t="shared" si="0"/>
        <v>1941</v>
      </c>
      <c r="D23" s="347">
        <f t="shared" si="0"/>
        <v>549</v>
      </c>
      <c r="E23" s="347">
        <f t="shared" si="0"/>
        <v>25419</v>
      </c>
      <c r="F23" s="347">
        <f t="shared" si="0"/>
        <v>0</v>
      </c>
      <c r="G23" s="262">
        <f>SUM(C23:F23)</f>
        <v>27909</v>
      </c>
    </row>
    <row r="24" spans="1:7" s="229" customFormat="1" ht="37.5" customHeight="1">
      <c r="A24" s="441"/>
      <c r="B24" s="346" t="s">
        <v>438</v>
      </c>
      <c r="C24" s="347">
        <f t="shared" si="0"/>
        <v>152</v>
      </c>
      <c r="D24" s="347">
        <f t="shared" si="0"/>
        <v>79</v>
      </c>
      <c r="E24" s="347">
        <f t="shared" si="0"/>
        <v>309</v>
      </c>
      <c r="F24" s="347">
        <f t="shared" si="0"/>
        <v>10</v>
      </c>
      <c r="G24" s="262">
        <f>SUM(C24:F24)</f>
        <v>550</v>
      </c>
    </row>
    <row r="25" spans="1:7" s="229" customFormat="1" ht="37.5" customHeight="1" thickBot="1">
      <c r="A25" s="442"/>
      <c r="B25" s="257" t="s">
        <v>415</v>
      </c>
      <c r="C25" s="263">
        <f>SUM(C23:C24)</f>
        <v>2093</v>
      </c>
      <c r="D25" s="263">
        <f>SUM(D23:D24)</f>
        <v>628</v>
      </c>
      <c r="E25" s="263">
        <f>SUM(E23:E24)</f>
        <v>25728</v>
      </c>
      <c r="F25" s="263">
        <f>SUM(F23:F24)</f>
        <v>10</v>
      </c>
      <c r="G25" s="264">
        <f>SUM(G23:G24)</f>
        <v>28459</v>
      </c>
    </row>
  </sheetData>
  <sheetProtection/>
  <mergeCells count="9">
    <mergeCell ref="C1:G1"/>
    <mergeCell ref="B4:B5"/>
    <mergeCell ref="A6:A10"/>
    <mergeCell ref="A16:A20"/>
    <mergeCell ref="A21:A25"/>
    <mergeCell ref="A11:A15"/>
    <mergeCell ref="C4:G4"/>
    <mergeCell ref="A4:A5"/>
    <mergeCell ref="A2:G2"/>
  </mergeCells>
  <printOptions/>
  <pageMargins left="0.7086614173228347" right="0.7086614173228347" top="0.4724409448818898" bottom="0.4724409448818898" header="0.31496062992125984" footer="0.31496062992125984"/>
  <pageSetup horizontalDpi="600" verticalDpi="600" orientation="landscape" paperSize="9" r:id="rId1"/>
  <headerFooter>
    <oddFooter>&amp;C*Módosította a 3/2016.(II.18.) ör. Hatályos 2016. február 18. napjától.</oddFooter>
  </headerFooter>
  <rowBreaks count="1" manualBreakCount="1">
    <brk id="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L153"/>
  <sheetViews>
    <sheetView view="pageBreakPreview" zoomScaleNormal="120" zoomScaleSheetLayoutView="100" workbookViewId="0" topLeftCell="A1">
      <selection activeCell="B1" sqref="B1:H1"/>
    </sheetView>
  </sheetViews>
  <sheetFormatPr defaultColWidth="9.00390625" defaultRowHeight="12.75"/>
  <cols>
    <col min="1" max="1" width="9.50390625" style="137" customWidth="1"/>
    <col min="2" max="2" width="76.625" style="137" customWidth="1"/>
    <col min="3" max="3" width="12.375" style="138" customWidth="1"/>
    <col min="4" max="4" width="12.375" style="154" customWidth="1"/>
    <col min="5" max="7" width="11.875" style="154" customWidth="1"/>
    <col min="8" max="8" width="13.375" style="154" customWidth="1"/>
    <col min="9" max="16384" width="9.375" style="154" customWidth="1"/>
  </cols>
  <sheetData>
    <row r="1" spans="2:8" ht="15.75">
      <c r="B1" s="403" t="s">
        <v>489</v>
      </c>
      <c r="C1" s="403"/>
      <c r="D1" s="403"/>
      <c r="E1" s="403"/>
      <c r="F1" s="403"/>
      <c r="G1" s="403"/>
      <c r="H1" s="403"/>
    </row>
    <row r="2" spans="1:8" ht="57.75" customHeight="1">
      <c r="A2" s="404" t="s">
        <v>384</v>
      </c>
      <c r="B2" s="404"/>
      <c r="C2" s="404"/>
      <c r="D2" s="404"/>
      <c r="E2" s="404"/>
      <c r="F2" s="404"/>
      <c r="G2" s="404"/>
      <c r="H2" s="404"/>
    </row>
    <row r="3" spans="1:8" ht="15.75" customHeight="1">
      <c r="A3" s="405" t="s">
        <v>4</v>
      </c>
      <c r="B3" s="405"/>
      <c r="C3" s="405"/>
      <c r="D3" s="405"/>
      <c r="E3" s="405"/>
      <c r="F3" s="405"/>
      <c r="G3" s="405"/>
      <c r="H3" s="405"/>
    </row>
    <row r="4" spans="1:8" ht="15.75" customHeight="1" thickBot="1">
      <c r="A4" s="406" t="s">
        <v>88</v>
      </c>
      <c r="B4" s="406"/>
      <c r="H4" s="94" t="s">
        <v>128</v>
      </c>
    </row>
    <row r="5" spans="1:8" ht="37.5" customHeight="1" thickBot="1">
      <c r="A5" s="21" t="s">
        <v>53</v>
      </c>
      <c r="B5" s="22" t="s">
        <v>5</v>
      </c>
      <c r="C5" s="28" t="s">
        <v>414</v>
      </c>
      <c r="D5" s="28" t="s">
        <v>429</v>
      </c>
      <c r="E5" s="28" t="s">
        <v>434</v>
      </c>
      <c r="F5" s="28" t="s">
        <v>482</v>
      </c>
      <c r="G5" s="28" t="s">
        <v>483</v>
      </c>
      <c r="H5" s="28" t="s">
        <v>415</v>
      </c>
    </row>
    <row r="6" spans="1:8" s="155" customFormat="1" ht="12" customHeight="1" thickBot="1">
      <c r="A6" s="149">
        <v>1</v>
      </c>
      <c r="B6" s="150">
        <v>2</v>
      </c>
      <c r="C6" s="151">
        <v>3</v>
      </c>
      <c r="D6" s="151">
        <v>4</v>
      </c>
      <c r="E6" s="151">
        <v>5</v>
      </c>
      <c r="F6" s="151"/>
      <c r="G6" s="151">
        <v>6</v>
      </c>
      <c r="H6" s="151">
        <v>7</v>
      </c>
    </row>
    <row r="7" spans="1:8" s="156" customFormat="1" ht="12" customHeight="1" thickBot="1">
      <c r="A7" s="18" t="s">
        <v>6</v>
      </c>
      <c r="B7" s="19" t="s">
        <v>148</v>
      </c>
      <c r="C7" s="84">
        <f aca="true" t="shared" si="0" ref="C7:H7">+C8+C9+C10+C11+C12+C13</f>
        <v>89121</v>
      </c>
      <c r="D7" s="84">
        <f t="shared" si="0"/>
        <v>89938</v>
      </c>
      <c r="E7" s="84">
        <f t="shared" si="0"/>
        <v>91885</v>
      </c>
      <c r="F7" s="84">
        <f t="shared" si="0"/>
        <v>96515</v>
      </c>
      <c r="G7" s="84">
        <f t="shared" si="0"/>
        <v>0</v>
      </c>
      <c r="H7" s="84">
        <f t="shared" si="0"/>
        <v>96515</v>
      </c>
    </row>
    <row r="8" spans="1:8" s="156" customFormat="1" ht="12" customHeight="1">
      <c r="A8" s="13" t="s">
        <v>65</v>
      </c>
      <c r="B8" s="157" t="s">
        <v>149</v>
      </c>
      <c r="C8" s="87">
        <f>'5.1.1. sz. mell Önk.köt.'!C9</f>
        <v>33880</v>
      </c>
      <c r="D8" s="87">
        <f>'5.1.1. sz. mell Önk.köt.'!D9</f>
        <v>33880</v>
      </c>
      <c r="E8" s="87">
        <f>'5.1.1. sz. mell Önk.köt.'!E9</f>
        <v>33880</v>
      </c>
      <c r="F8" s="87">
        <f>'5.1.1. sz. mell Önk.köt.'!F9</f>
        <v>34124</v>
      </c>
      <c r="G8" s="87">
        <f>'5.1.1. sz. mell Önk.köt.'!G9</f>
        <v>0</v>
      </c>
      <c r="H8" s="87">
        <f>'5.1.1. sz. mell Önk.köt.'!H9</f>
        <v>34124</v>
      </c>
    </row>
    <row r="9" spans="1:8" s="156" customFormat="1" ht="12" customHeight="1">
      <c r="A9" s="12" t="s">
        <v>66</v>
      </c>
      <c r="B9" s="158" t="s">
        <v>150</v>
      </c>
      <c r="C9" s="86">
        <f>'5.1.1. sz. mell Önk.köt.'!C10</f>
        <v>32615</v>
      </c>
      <c r="D9" s="86">
        <f>'5.1.1. sz. mell Önk.köt.'!D10</f>
        <v>32615</v>
      </c>
      <c r="E9" s="86">
        <f>'5.1.1. sz. mell Önk.köt.'!E10</f>
        <v>32615</v>
      </c>
      <c r="F9" s="86">
        <f>'5.1.1. sz. mell Önk.köt.'!F10</f>
        <v>33725</v>
      </c>
      <c r="G9" s="86">
        <f>'5.1.1. sz. mell Önk.köt.'!G10</f>
        <v>0</v>
      </c>
      <c r="H9" s="86">
        <f>'5.1.1. sz. mell Önk.köt.'!H10</f>
        <v>33725</v>
      </c>
    </row>
    <row r="10" spans="1:8" s="156" customFormat="1" ht="12" customHeight="1">
      <c r="A10" s="12" t="s">
        <v>67</v>
      </c>
      <c r="B10" s="158" t="s">
        <v>151</v>
      </c>
      <c r="C10" s="86">
        <f>'5.1.1. sz. mell Önk.köt.'!C11</f>
        <v>20117</v>
      </c>
      <c r="D10" s="86">
        <f>'5.1.1. sz. mell Önk.köt.'!D11</f>
        <v>20194</v>
      </c>
      <c r="E10" s="86">
        <f>'5.1.1. sz. mell Önk.köt.'!E11</f>
        <v>20636</v>
      </c>
      <c r="F10" s="86">
        <f>'5.1.1. sz. mell Önk.köt.'!F11</f>
        <v>21236</v>
      </c>
      <c r="G10" s="86">
        <f>'5.1.1. sz. mell Önk.köt.'!G11</f>
        <v>0</v>
      </c>
      <c r="H10" s="86">
        <f>'5.1.1. sz. mell Önk.köt.'!H11</f>
        <v>21236</v>
      </c>
    </row>
    <row r="11" spans="1:8" s="156" customFormat="1" ht="12" customHeight="1">
      <c r="A11" s="12" t="s">
        <v>68</v>
      </c>
      <c r="B11" s="158" t="s">
        <v>152</v>
      </c>
      <c r="C11" s="86">
        <f>'5.1.1. sz. mell Önk.köt.'!C12</f>
        <v>2509</v>
      </c>
      <c r="D11" s="86">
        <f>'5.1.1. sz. mell Önk.köt.'!D12</f>
        <v>2509</v>
      </c>
      <c r="E11" s="86">
        <f>'5.1.1. sz. mell Önk.köt.'!E12</f>
        <v>2644</v>
      </c>
      <c r="F11" s="86">
        <f>'5.1.1. sz. mell Önk.köt.'!F12</f>
        <v>2644</v>
      </c>
      <c r="G11" s="86">
        <f>'5.1.1. sz. mell Önk.köt.'!G12</f>
        <v>0</v>
      </c>
      <c r="H11" s="86">
        <f>'5.1.1. sz. mell Önk.köt.'!H12</f>
        <v>2644</v>
      </c>
    </row>
    <row r="12" spans="1:8" s="156" customFormat="1" ht="12" customHeight="1">
      <c r="A12" s="12" t="s">
        <v>85</v>
      </c>
      <c r="B12" s="158" t="s">
        <v>153</v>
      </c>
      <c r="C12" s="86">
        <f>'5.1.1. sz. mell Önk.köt.'!C13</f>
        <v>0</v>
      </c>
      <c r="D12" s="86">
        <f>'5.1.1. sz. mell Önk.köt.'!D13</f>
        <v>0</v>
      </c>
      <c r="E12" s="86">
        <f>'5.1.1. sz. mell Önk.köt.'!E13</f>
        <v>1370</v>
      </c>
      <c r="F12" s="86">
        <f>'5.1.1. sz. mell Önk.köt.'!F13</f>
        <v>2883</v>
      </c>
      <c r="G12" s="86">
        <f>'5.1.1. sz. mell Önk.köt.'!G13</f>
        <v>0</v>
      </c>
      <c r="H12" s="86">
        <f>'5.1.1. sz. mell Önk.köt.'!H13</f>
        <v>2883</v>
      </c>
    </row>
    <row r="13" spans="1:8" s="156" customFormat="1" ht="12" customHeight="1" thickBot="1">
      <c r="A13" s="14" t="s">
        <v>69</v>
      </c>
      <c r="B13" s="159" t="s">
        <v>154</v>
      </c>
      <c r="C13" s="86">
        <f>'5.1.1. sz. mell Önk.köt.'!C14</f>
        <v>0</v>
      </c>
      <c r="D13" s="86">
        <f>'5.1.1. sz. mell Önk.köt.'!D14</f>
        <v>740</v>
      </c>
      <c r="E13" s="86">
        <f>'5.1.1. sz. mell Önk.köt.'!E14</f>
        <v>740</v>
      </c>
      <c r="F13" s="86">
        <f>'5.1.1. sz. mell Önk.köt.'!F14</f>
        <v>1903</v>
      </c>
      <c r="G13" s="86">
        <f>'5.1.1. sz. mell Önk.köt.'!G14</f>
        <v>0</v>
      </c>
      <c r="H13" s="86">
        <f>'5.1.1. sz. mell Önk.köt.'!H14</f>
        <v>1903</v>
      </c>
    </row>
    <row r="14" spans="1:8" s="156" customFormat="1" ht="12" customHeight="1" thickBot="1">
      <c r="A14" s="18" t="s">
        <v>7</v>
      </c>
      <c r="B14" s="79" t="s">
        <v>155</v>
      </c>
      <c r="C14" s="84">
        <f aca="true" t="shared" si="1" ref="C14:H14">+C15+C16+C17+C18+C19</f>
        <v>18173</v>
      </c>
      <c r="D14" s="84">
        <f t="shared" si="1"/>
        <v>43204</v>
      </c>
      <c r="E14" s="84">
        <f t="shared" si="1"/>
        <v>43204</v>
      </c>
      <c r="F14" s="84">
        <f t="shared" si="1"/>
        <v>49196</v>
      </c>
      <c r="G14" s="84">
        <f t="shared" si="1"/>
        <v>2695</v>
      </c>
      <c r="H14" s="84">
        <f t="shared" si="1"/>
        <v>51891</v>
      </c>
    </row>
    <row r="15" spans="1:8" s="156" customFormat="1" ht="12" customHeight="1">
      <c r="A15" s="13" t="s">
        <v>71</v>
      </c>
      <c r="B15" s="157" t="s">
        <v>156</v>
      </c>
      <c r="C15" s="87">
        <f>'5.1.1. sz. mell Önk.köt.'!C16</f>
        <v>0</v>
      </c>
      <c r="D15" s="87">
        <f>'5.1.1. sz. mell Önk.köt.'!D16</f>
        <v>6807</v>
      </c>
      <c r="E15" s="87">
        <f>'5.1.1. sz. mell Önk.köt.'!E16</f>
        <v>6807</v>
      </c>
      <c r="F15" s="87">
        <f>'5.1.1. sz. mell Önk.köt.'!F16</f>
        <v>6807</v>
      </c>
      <c r="G15" s="87">
        <f>'5.1.1. sz. mell Önk.köt.'!G16</f>
        <v>0</v>
      </c>
      <c r="H15" s="87">
        <f>'5.1.1. sz. mell Önk.köt.'!H16</f>
        <v>6807</v>
      </c>
    </row>
    <row r="16" spans="1:8" s="156" customFormat="1" ht="12" customHeight="1">
      <c r="A16" s="12" t="s">
        <v>72</v>
      </c>
      <c r="B16" s="158" t="s">
        <v>157</v>
      </c>
      <c r="C16" s="86">
        <f>'5.1.1. sz. mell Önk.köt.'!C17</f>
        <v>0</v>
      </c>
      <c r="D16" s="86">
        <f>'5.1.1. sz. mell Önk.köt.'!D17</f>
        <v>0</v>
      </c>
      <c r="E16" s="86">
        <f>'5.1.1. sz. mell Önk.köt.'!E17</f>
        <v>0</v>
      </c>
      <c r="F16" s="86">
        <f>'5.1.1. sz. mell Önk.köt.'!F17</f>
        <v>0</v>
      </c>
      <c r="G16" s="86">
        <f>'5.1.1. sz. mell Önk.köt.'!G17</f>
        <v>0</v>
      </c>
      <c r="H16" s="86">
        <f>'5.1.1. sz. mell Önk.köt.'!H17</f>
        <v>0</v>
      </c>
    </row>
    <row r="17" spans="1:8" s="156" customFormat="1" ht="12" customHeight="1">
      <c r="A17" s="12" t="s">
        <v>73</v>
      </c>
      <c r="B17" s="158" t="s">
        <v>360</v>
      </c>
      <c r="C17" s="86">
        <f>'5.1.1. sz. mell Önk.köt.'!C18</f>
        <v>1150</v>
      </c>
      <c r="D17" s="86">
        <f>'5.1.1. sz. mell Önk.köt.'!D18</f>
        <v>1150</v>
      </c>
      <c r="E17" s="86">
        <f>'5.1.1. sz. mell Önk.köt.'!E18</f>
        <v>1150</v>
      </c>
      <c r="F17" s="86">
        <f>'5.1.1. sz. mell Önk.köt.'!F18</f>
        <v>1150</v>
      </c>
      <c r="G17" s="86">
        <f>'5.1.1. sz. mell Önk.köt.'!G18</f>
        <v>0</v>
      </c>
      <c r="H17" s="86">
        <f>'5.1.1. sz. mell Önk.köt.'!H18</f>
        <v>1150</v>
      </c>
    </row>
    <row r="18" spans="1:8" s="156" customFormat="1" ht="12" customHeight="1">
      <c r="A18" s="12" t="s">
        <v>74</v>
      </c>
      <c r="B18" s="158" t="s">
        <v>361</v>
      </c>
      <c r="C18" s="86">
        <f>'5.1.1. sz. mell Önk.köt.'!C19</f>
        <v>0</v>
      </c>
      <c r="D18" s="86">
        <f>'5.1.1. sz. mell Önk.köt.'!D19</f>
        <v>0</v>
      </c>
      <c r="E18" s="86">
        <f>'5.1.1. sz. mell Önk.köt.'!E19</f>
        <v>0</v>
      </c>
      <c r="F18" s="86">
        <f>'5.1.1. sz. mell Önk.köt.'!F19</f>
        <v>0</v>
      </c>
      <c r="G18" s="86">
        <f>'5.1.1. sz. mell Önk.köt.'!G19</f>
        <v>0</v>
      </c>
      <c r="H18" s="86">
        <f>'5.1.1. sz. mell Önk.köt.'!H19</f>
        <v>0</v>
      </c>
    </row>
    <row r="19" spans="1:8" s="156" customFormat="1" ht="12" customHeight="1">
      <c r="A19" s="12" t="s">
        <v>75</v>
      </c>
      <c r="B19" s="158" t="s">
        <v>158</v>
      </c>
      <c r="C19" s="86">
        <f>'5.1.1. sz. mell Önk.köt.'!C20</f>
        <v>17023</v>
      </c>
      <c r="D19" s="86">
        <f>'5.1.1. sz. mell Önk.köt.'!D20</f>
        <v>35247</v>
      </c>
      <c r="E19" s="86">
        <f>'5.1.1. sz. mell Önk.köt.'!E20</f>
        <v>35247</v>
      </c>
      <c r="F19" s="86">
        <f>'5.1.1. sz. mell Önk.köt.'!F20</f>
        <v>41239</v>
      </c>
      <c r="G19" s="86">
        <f>'5.1.1. sz. mell Önk.köt.'!G20</f>
        <v>2695</v>
      </c>
      <c r="H19" s="86">
        <f>'5.1.1. sz. mell Önk.köt.'!H20</f>
        <v>43934</v>
      </c>
    </row>
    <row r="20" spans="1:8" s="156" customFormat="1" ht="12" customHeight="1" thickBot="1">
      <c r="A20" s="14" t="s">
        <v>81</v>
      </c>
      <c r="B20" s="159" t="s">
        <v>159</v>
      </c>
      <c r="C20" s="88">
        <f>'5.1.1. sz. mell Önk.köt.'!C21</f>
        <v>0</v>
      </c>
      <c r="D20" s="88">
        <f>'5.1.1. sz. mell Önk.köt.'!D21</f>
        <v>0</v>
      </c>
      <c r="E20" s="88">
        <f>'5.1.1. sz. mell Önk.köt.'!E21</f>
        <v>0</v>
      </c>
      <c r="F20" s="88">
        <f>'5.1.1. sz. mell Önk.köt.'!F21</f>
        <v>0</v>
      </c>
      <c r="G20" s="88">
        <f>'5.1.1. sz. mell Önk.köt.'!G21</f>
        <v>0</v>
      </c>
      <c r="H20" s="88">
        <f>'5.1.1. sz. mell Önk.köt.'!H21</f>
        <v>0</v>
      </c>
    </row>
    <row r="21" spans="1:8" s="156" customFormat="1" ht="12" customHeight="1" thickBot="1">
      <c r="A21" s="18" t="s">
        <v>8</v>
      </c>
      <c r="B21" s="19" t="s">
        <v>160</v>
      </c>
      <c r="C21" s="84">
        <f aca="true" t="shared" si="2" ref="C21:H21">+C22+C23+C24+C25+C26</f>
        <v>256032</v>
      </c>
      <c r="D21" s="84">
        <f t="shared" si="2"/>
        <v>419431</v>
      </c>
      <c r="E21" s="84">
        <f t="shared" si="2"/>
        <v>419431</v>
      </c>
      <c r="F21" s="84">
        <f t="shared" si="2"/>
        <v>521512</v>
      </c>
      <c r="G21" s="84">
        <f t="shared" si="2"/>
        <v>-80565</v>
      </c>
      <c r="H21" s="84">
        <f t="shared" si="2"/>
        <v>440947</v>
      </c>
    </row>
    <row r="22" spans="1:8" s="156" customFormat="1" ht="12" customHeight="1">
      <c r="A22" s="13" t="s">
        <v>54</v>
      </c>
      <c r="B22" s="157" t="s">
        <v>161</v>
      </c>
      <c r="C22" s="87">
        <f>'5.1.1. sz. mell Önk.köt.'!C23</f>
        <v>0</v>
      </c>
      <c r="D22" s="87">
        <f>'5.1.1. sz. mell Önk.köt.'!D23</f>
        <v>0</v>
      </c>
      <c r="E22" s="87">
        <f>'5.1.1. sz. mell Önk.köt.'!E23</f>
        <v>0</v>
      </c>
      <c r="F22" s="87">
        <f>'5.1.1. sz. mell Önk.köt.'!F23</f>
        <v>36235</v>
      </c>
      <c r="G22" s="87">
        <f>'5.1.1. sz. mell Önk.köt.'!G23</f>
        <v>0</v>
      </c>
      <c r="H22" s="87">
        <f>'5.1.1. sz. mell Önk.köt.'!H23</f>
        <v>36235</v>
      </c>
    </row>
    <row r="23" spans="1:8" s="156" customFormat="1" ht="12" customHeight="1">
      <c r="A23" s="12" t="s">
        <v>55</v>
      </c>
      <c r="B23" s="158" t="s">
        <v>162</v>
      </c>
      <c r="C23" s="86">
        <f>'5.1.1. sz. mell Önk.köt.'!C24</f>
        <v>0</v>
      </c>
      <c r="D23" s="86">
        <f>'5.1.1. sz. mell Önk.köt.'!D24</f>
        <v>0</v>
      </c>
      <c r="E23" s="86">
        <f>'5.1.1. sz. mell Önk.köt.'!E24</f>
        <v>0</v>
      </c>
      <c r="F23" s="86">
        <f>'5.1.1. sz. mell Önk.köt.'!F24</f>
        <v>0</v>
      </c>
      <c r="G23" s="86">
        <f>'5.1.1. sz. mell Önk.köt.'!G24</f>
        <v>0</v>
      </c>
      <c r="H23" s="86">
        <f>'5.1.1. sz. mell Önk.köt.'!H24</f>
        <v>0</v>
      </c>
    </row>
    <row r="24" spans="1:8" s="156" customFormat="1" ht="12" customHeight="1">
      <c r="A24" s="12" t="s">
        <v>56</v>
      </c>
      <c r="B24" s="158" t="s">
        <v>362</v>
      </c>
      <c r="C24" s="86">
        <f>'5.1.1. sz. mell Önk.köt.'!C25</f>
        <v>0</v>
      </c>
      <c r="D24" s="86">
        <f>'5.1.1. sz. mell Önk.köt.'!D25</f>
        <v>0</v>
      </c>
      <c r="E24" s="86">
        <f>'5.1.1. sz. mell Önk.köt.'!E25</f>
        <v>0</v>
      </c>
      <c r="F24" s="86">
        <f>'5.1.1. sz. mell Önk.köt.'!F25</f>
        <v>0</v>
      </c>
      <c r="G24" s="86">
        <f>'5.1.1. sz. mell Önk.köt.'!G25</f>
        <v>0</v>
      </c>
      <c r="H24" s="86">
        <f>'5.1.1. sz. mell Önk.köt.'!H25</f>
        <v>0</v>
      </c>
    </row>
    <row r="25" spans="1:8" s="156" customFormat="1" ht="12" customHeight="1">
      <c r="A25" s="12" t="s">
        <v>57</v>
      </c>
      <c r="B25" s="158" t="s">
        <v>363</v>
      </c>
      <c r="C25" s="86">
        <f>'5.1.1. sz. mell Önk.köt.'!C26</f>
        <v>0</v>
      </c>
      <c r="D25" s="86">
        <f>'5.1.1. sz. mell Önk.köt.'!D26</f>
        <v>0</v>
      </c>
      <c r="E25" s="86">
        <f>'5.1.1. sz. mell Önk.köt.'!E26</f>
        <v>0</v>
      </c>
      <c r="F25" s="86">
        <f>'5.1.1. sz. mell Önk.köt.'!F26</f>
        <v>0</v>
      </c>
      <c r="G25" s="86">
        <f>'5.1.1. sz. mell Önk.köt.'!G26</f>
        <v>0</v>
      </c>
      <c r="H25" s="86">
        <f>'5.1.1. sz. mell Önk.köt.'!H26</f>
        <v>0</v>
      </c>
    </row>
    <row r="26" spans="1:8" s="156" customFormat="1" ht="12" customHeight="1">
      <c r="A26" s="12" t="s">
        <v>95</v>
      </c>
      <c r="B26" s="158" t="s">
        <v>163</v>
      </c>
      <c r="C26" s="86">
        <f>'5.1.1. sz. mell Önk.köt.'!C27</f>
        <v>256032</v>
      </c>
      <c r="D26" s="86">
        <f>'5.1.1. sz. mell Önk.köt.'!D27</f>
        <v>419431</v>
      </c>
      <c r="E26" s="86">
        <f>'5.1.1. sz. mell Önk.köt.'!E27</f>
        <v>419431</v>
      </c>
      <c r="F26" s="86">
        <f>'5.1.1. sz. mell Önk.köt.'!F27</f>
        <v>485277</v>
      </c>
      <c r="G26" s="86">
        <f>'5.1.1. sz. mell Önk.köt.'!G27</f>
        <v>-80565</v>
      </c>
      <c r="H26" s="86">
        <f>'5.1.1. sz. mell Önk.köt.'!H27</f>
        <v>404712</v>
      </c>
    </row>
    <row r="27" spans="1:8" s="156" customFormat="1" ht="12" customHeight="1" thickBot="1">
      <c r="A27" s="14" t="s">
        <v>96</v>
      </c>
      <c r="B27" s="159" t="s">
        <v>164</v>
      </c>
      <c r="C27" s="88">
        <f>'5.1.1. sz. mell Önk.köt.'!C28</f>
        <v>172281</v>
      </c>
      <c r="D27" s="88">
        <f>'5.1.1. sz. mell Önk.köt.'!D28</f>
        <v>335680</v>
      </c>
      <c r="E27" s="88">
        <f>'5.1.1. sz. mell Önk.köt.'!E28</f>
        <v>335680</v>
      </c>
      <c r="F27" s="88">
        <f>'5.1.1. sz. mell Önk.köt.'!F28</f>
        <v>437761</v>
      </c>
      <c r="G27" s="88">
        <f>'5.1.1. sz. mell Önk.köt.'!G28</f>
        <v>-33183</v>
      </c>
      <c r="H27" s="88">
        <f>'5.1.1. sz. mell Önk.köt.'!H28</f>
        <v>404578</v>
      </c>
    </row>
    <row r="28" spans="1:8" s="156" customFormat="1" ht="12" customHeight="1" thickBot="1">
      <c r="A28" s="18" t="s">
        <v>97</v>
      </c>
      <c r="B28" s="19" t="s">
        <v>165</v>
      </c>
      <c r="C28" s="90">
        <f aca="true" t="shared" si="3" ref="C28:H28">+C29+C32+C33+C34</f>
        <v>138811</v>
      </c>
      <c r="D28" s="90">
        <f t="shared" si="3"/>
        <v>138811</v>
      </c>
      <c r="E28" s="90">
        <f t="shared" si="3"/>
        <v>138811</v>
      </c>
      <c r="F28" s="90">
        <f t="shared" si="3"/>
        <v>138811</v>
      </c>
      <c r="G28" s="90">
        <f t="shared" si="3"/>
        <v>12300</v>
      </c>
      <c r="H28" s="90">
        <f t="shared" si="3"/>
        <v>151111</v>
      </c>
    </row>
    <row r="29" spans="1:8" s="156" customFormat="1" ht="12" customHeight="1">
      <c r="A29" s="13" t="s">
        <v>166</v>
      </c>
      <c r="B29" s="157" t="s">
        <v>172</v>
      </c>
      <c r="C29" s="152">
        <f aca="true" t="shared" si="4" ref="C29:H29">+C30+C31</f>
        <v>133344</v>
      </c>
      <c r="D29" s="152">
        <f t="shared" si="4"/>
        <v>133344</v>
      </c>
      <c r="E29" s="152">
        <f t="shared" si="4"/>
        <v>133344</v>
      </c>
      <c r="F29" s="152">
        <f t="shared" si="4"/>
        <v>133344</v>
      </c>
      <c r="G29" s="152">
        <f t="shared" si="4"/>
        <v>10300</v>
      </c>
      <c r="H29" s="152">
        <f t="shared" si="4"/>
        <v>143644</v>
      </c>
    </row>
    <row r="30" spans="1:8" s="156" customFormat="1" ht="12" customHeight="1">
      <c r="A30" s="12" t="s">
        <v>167</v>
      </c>
      <c r="B30" s="158" t="s">
        <v>173</v>
      </c>
      <c r="C30" s="86">
        <f>'5.1.1. sz. mell Önk.köt.'!C31</f>
        <v>27744</v>
      </c>
      <c r="D30" s="86">
        <f>'5.1.1. sz. mell Önk.köt.'!D31</f>
        <v>27744</v>
      </c>
      <c r="E30" s="86">
        <f>'5.1.1. sz. mell Önk.köt.'!E31</f>
        <v>27744</v>
      </c>
      <c r="F30" s="86">
        <f>'5.1.1. sz. mell Önk.köt.'!F31</f>
        <v>27744</v>
      </c>
      <c r="G30" s="86">
        <f>'5.1.1. sz. mell Önk.köt.'!G31</f>
        <v>2600</v>
      </c>
      <c r="H30" s="86">
        <f>'5.1.1. sz. mell Önk.köt.'!H31</f>
        <v>30344</v>
      </c>
    </row>
    <row r="31" spans="1:8" s="156" customFormat="1" ht="12" customHeight="1">
      <c r="A31" s="12" t="s">
        <v>168</v>
      </c>
      <c r="B31" s="158" t="s">
        <v>174</v>
      </c>
      <c r="C31" s="86">
        <f>'5.1.1. sz. mell Önk.köt.'!C32</f>
        <v>105600</v>
      </c>
      <c r="D31" s="86">
        <f>'5.1.1. sz. mell Önk.köt.'!D32</f>
        <v>105600</v>
      </c>
      <c r="E31" s="86">
        <f>'5.1.1. sz. mell Önk.köt.'!E32</f>
        <v>105600</v>
      </c>
      <c r="F31" s="86">
        <f>'5.1.1. sz. mell Önk.köt.'!F32</f>
        <v>105600</v>
      </c>
      <c r="G31" s="86">
        <f>'5.1.1. sz. mell Önk.köt.'!G32</f>
        <v>7700</v>
      </c>
      <c r="H31" s="86">
        <f>'5.1.1. sz. mell Önk.köt.'!H32</f>
        <v>113300</v>
      </c>
    </row>
    <row r="32" spans="1:8" s="156" customFormat="1" ht="12" customHeight="1">
      <c r="A32" s="12" t="s">
        <v>169</v>
      </c>
      <c r="B32" s="158" t="s">
        <v>175</v>
      </c>
      <c r="C32" s="86">
        <f>'5.1.1. sz. mell Önk.köt.'!C33</f>
        <v>5467</v>
      </c>
      <c r="D32" s="86">
        <f>'5.1.1. sz. mell Önk.köt.'!D33</f>
        <v>5467</v>
      </c>
      <c r="E32" s="86">
        <f>'5.1.1. sz. mell Önk.köt.'!E33</f>
        <v>5467</v>
      </c>
      <c r="F32" s="86">
        <f>'5.1.1. sz. mell Önk.köt.'!F33</f>
        <v>5467</v>
      </c>
      <c r="G32" s="86">
        <f>'5.1.1. sz. mell Önk.köt.'!G33</f>
        <v>1400</v>
      </c>
      <c r="H32" s="86">
        <f>'5.1.1. sz. mell Önk.köt.'!H33</f>
        <v>6867</v>
      </c>
    </row>
    <row r="33" spans="1:8" s="156" customFormat="1" ht="12" customHeight="1">
      <c r="A33" s="12" t="s">
        <v>170</v>
      </c>
      <c r="B33" s="158" t="s">
        <v>176</v>
      </c>
      <c r="C33" s="86">
        <f>'5.1.1. sz. mell Önk.köt.'!C34</f>
        <v>0</v>
      </c>
      <c r="D33" s="86">
        <f>'5.1.1. sz. mell Önk.köt.'!D34</f>
        <v>0</v>
      </c>
      <c r="E33" s="86">
        <f>'5.1.1. sz. mell Önk.köt.'!E34</f>
        <v>0</v>
      </c>
      <c r="F33" s="86">
        <f>'5.1.1. sz. mell Önk.köt.'!F34</f>
        <v>0</v>
      </c>
      <c r="G33" s="86">
        <f>'5.1.1. sz. mell Önk.köt.'!G34</f>
        <v>0</v>
      </c>
      <c r="H33" s="86">
        <f>'5.1.1. sz. mell Önk.köt.'!H34</f>
        <v>0</v>
      </c>
    </row>
    <row r="34" spans="1:8" s="156" customFormat="1" ht="12" customHeight="1" thickBot="1">
      <c r="A34" s="14" t="s">
        <v>171</v>
      </c>
      <c r="B34" s="159" t="s">
        <v>177</v>
      </c>
      <c r="C34" s="88">
        <f>'5.1.1. sz. mell Önk.köt.'!C35</f>
        <v>0</v>
      </c>
      <c r="D34" s="88">
        <f>'5.1.1. sz. mell Önk.köt.'!D35</f>
        <v>0</v>
      </c>
      <c r="E34" s="88">
        <f>'5.1.1. sz. mell Önk.köt.'!E35</f>
        <v>0</v>
      </c>
      <c r="F34" s="88">
        <f>'5.1.1. sz. mell Önk.köt.'!F35</f>
        <v>0</v>
      </c>
      <c r="G34" s="88">
        <f>'5.1.1. sz. mell Önk.köt.'!G35</f>
        <v>600</v>
      </c>
      <c r="H34" s="88">
        <f>'5.1.1. sz. mell Önk.köt.'!H35</f>
        <v>600</v>
      </c>
    </row>
    <row r="35" spans="1:8" s="156" customFormat="1" ht="12" customHeight="1" thickBot="1">
      <c r="A35" s="18" t="s">
        <v>10</v>
      </c>
      <c r="B35" s="19" t="s">
        <v>178</v>
      </c>
      <c r="C35" s="84">
        <f aca="true" t="shared" si="5" ref="C35:H35">SUM(C36:C45)</f>
        <v>98867</v>
      </c>
      <c r="D35" s="84">
        <f t="shared" si="5"/>
        <v>142985</v>
      </c>
      <c r="E35" s="84">
        <f t="shared" si="5"/>
        <v>142985</v>
      </c>
      <c r="F35" s="84">
        <f t="shared" si="5"/>
        <v>41573</v>
      </c>
      <c r="G35" s="84">
        <f t="shared" si="5"/>
        <v>22758</v>
      </c>
      <c r="H35" s="84">
        <f t="shared" si="5"/>
        <v>64331</v>
      </c>
    </row>
    <row r="36" spans="1:8" s="156" customFormat="1" ht="12" customHeight="1">
      <c r="A36" s="13" t="s">
        <v>58</v>
      </c>
      <c r="B36" s="157" t="s">
        <v>181</v>
      </c>
      <c r="C36" s="87">
        <f>'5.1.1. sz. mell Önk.köt.'!C37+'5.2. sz. mell-Hivatal'!C9+'5.3. sz. mell-Óvoda'!C9+'5.4. sz. mell-Műv.Ház'!C9</f>
        <v>450</v>
      </c>
      <c r="D36" s="87">
        <f>'5.1.1. sz. mell Önk.köt.'!D37+'5.2. sz. mell-Hivatal'!D9+'5.3. sz. mell-Óvoda'!D9+'5.4. sz. mell-Műv.Ház'!D9</f>
        <v>450</v>
      </c>
      <c r="E36" s="87">
        <f>'5.1.1. sz. mell Önk.köt.'!E37+'5.2. sz. mell-Hivatal'!E9+'5.3. sz. mell-Óvoda'!E9+'5.4. sz. mell-Műv.Ház'!E9</f>
        <v>450</v>
      </c>
      <c r="F36" s="87">
        <f>'5.1.1. sz. mell Önk.köt.'!F37+'5.2. sz. mell-Hivatal'!F9+'5.3. sz. mell-Óvoda'!F9+'5.4. sz. mell-Műv.Ház'!F9</f>
        <v>450</v>
      </c>
      <c r="G36" s="87">
        <f>'5.1.1. sz. mell Önk.köt.'!G37+'5.2. sz. mell-Hivatal'!G9+'5.3. sz. mell-Óvoda'!G9+'5.4. sz. mell-Műv.Ház'!G9</f>
        <v>0</v>
      </c>
      <c r="H36" s="87">
        <f>'5.1.1. sz. mell Önk.köt.'!H37+'5.2. sz. mell-Hivatal'!H9+'5.3. sz. mell-Óvoda'!H9+'5.4. sz. mell-Műv.Ház'!H9</f>
        <v>450</v>
      </c>
    </row>
    <row r="37" spans="1:8" s="156" customFormat="1" ht="12" customHeight="1">
      <c r="A37" s="12" t="s">
        <v>59</v>
      </c>
      <c r="B37" s="158" t="s">
        <v>182</v>
      </c>
      <c r="C37" s="86">
        <f>'5.1.1. sz. mell Önk.köt.'!C38+'5.2. sz. mell-Hivatal'!C10+'5.3. sz. mell-Óvoda'!C10+'5.4. sz. mell-Műv.Ház'!C10</f>
        <v>11550</v>
      </c>
      <c r="D37" s="86">
        <f>'5.1.1. sz. mell Önk.köt.'!D38+'5.2. sz. mell-Hivatal'!D10+'5.3. sz. mell-Óvoda'!D10+'5.4. sz. mell-Műv.Ház'!D10</f>
        <v>11550</v>
      </c>
      <c r="E37" s="86">
        <f>'5.1.1. sz. mell Önk.köt.'!E38+'5.2. sz. mell-Hivatal'!E10+'5.3. sz. mell-Óvoda'!E10+'5.4. sz. mell-Műv.Ház'!E10</f>
        <v>11550</v>
      </c>
      <c r="F37" s="86">
        <f>'5.1.1. sz. mell Önk.köt.'!F38+'5.2. sz. mell-Hivatal'!F10+'5.3. sz. mell-Óvoda'!F10+'5.4. sz. mell-Műv.Ház'!F10</f>
        <v>18550</v>
      </c>
      <c r="G37" s="86">
        <f>'5.1.1. sz. mell Önk.köt.'!G38+'5.2. sz. mell-Hivatal'!G10+'5.3. sz. mell-Óvoda'!G10+'5.4. sz. mell-Műv.Ház'!G10</f>
        <v>6000</v>
      </c>
      <c r="H37" s="86">
        <f>'5.1.1. sz. mell Önk.köt.'!H38+'5.2. sz. mell-Hivatal'!H10+'5.3. sz. mell-Óvoda'!H10+'5.4. sz. mell-Műv.Ház'!H10</f>
        <v>24550</v>
      </c>
    </row>
    <row r="38" spans="1:8" s="156" customFormat="1" ht="12" customHeight="1">
      <c r="A38" s="12" t="s">
        <v>60</v>
      </c>
      <c r="B38" s="158" t="s">
        <v>183</v>
      </c>
      <c r="C38" s="86">
        <f>'5.1.1. sz. mell Önk.köt.'!C39+'5.2. sz. mell-Hivatal'!C11+'5.3. sz. mell-Óvoda'!C11+'5.4. sz. mell-Műv.Ház'!C11</f>
        <v>750</v>
      </c>
      <c r="D38" s="86">
        <f>'5.1.1. sz. mell Önk.köt.'!D39+'5.2. sz. mell-Hivatal'!D11+'5.3. sz. mell-Óvoda'!D11+'5.4. sz. mell-Műv.Ház'!D11</f>
        <v>750</v>
      </c>
      <c r="E38" s="86">
        <f>'5.1.1. sz. mell Önk.köt.'!E39+'5.2. sz. mell-Hivatal'!E11+'5.3. sz. mell-Óvoda'!E11+'5.4. sz. mell-Műv.Ház'!E11</f>
        <v>750</v>
      </c>
      <c r="F38" s="86">
        <f>'5.1.1. sz. mell Önk.köt.'!F39+'5.2. sz. mell-Hivatal'!F11+'5.3. sz. mell-Óvoda'!F11+'5.4. sz. mell-Műv.Ház'!F11</f>
        <v>750</v>
      </c>
      <c r="G38" s="86">
        <f>'5.1.1. sz. mell Önk.köt.'!G39+'5.2. sz. mell-Hivatal'!G11+'5.3. sz. mell-Óvoda'!G11+'5.4. sz. mell-Műv.Ház'!G11</f>
        <v>958</v>
      </c>
      <c r="H38" s="86">
        <f>'5.1.1. sz. mell Önk.köt.'!H39+'5.2. sz. mell-Hivatal'!H11+'5.3. sz. mell-Óvoda'!H11+'5.4. sz. mell-Műv.Ház'!H11</f>
        <v>1708</v>
      </c>
    </row>
    <row r="39" spans="1:8" s="156" customFormat="1" ht="12" customHeight="1">
      <c r="A39" s="12" t="s">
        <v>99</v>
      </c>
      <c r="B39" s="158" t="s">
        <v>184</v>
      </c>
      <c r="C39" s="86">
        <f>'5.1.1. sz. mell Önk.köt.'!C40+'5.2. sz. mell-Hivatal'!C12+'5.3. sz. mell-Óvoda'!C12+'5.4. sz. mell-Műv.Ház'!C12</f>
        <v>400</v>
      </c>
      <c r="D39" s="86">
        <f>'5.1.1. sz. mell Önk.köt.'!D40+'5.2. sz. mell-Hivatal'!D12+'5.3. sz. mell-Óvoda'!D12+'5.4. sz. mell-Műv.Ház'!D12</f>
        <v>400</v>
      </c>
      <c r="E39" s="86">
        <f>'5.1.1. sz. mell Önk.köt.'!E40+'5.2. sz. mell-Hivatal'!E12+'5.3. sz. mell-Óvoda'!E12+'5.4. sz. mell-Műv.Ház'!E12</f>
        <v>400</v>
      </c>
      <c r="F39" s="86">
        <f>'5.1.1. sz. mell Önk.köt.'!F40+'5.2. sz. mell-Hivatal'!F12+'5.3. sz. mell-Óvoda'!F12+'5.4. sz. mell-Műv.Ház'!F12</f>
        <v>400</v>
      </c>
      <c r="G39" s="86">
        <f>'5.1.1. sz. mell Önk.köt.'!G40+'5.2. sz. mell-Hivatal'!G12+'5.3. sz. mell-Óvoda'!G12+'5.4. sz. mell-Műv.Ház'!G12</f>
        <v>0</v>
      </c>
      <c r="H39" s="86">
        <f>'5.1.1. sz. mell Önk.köt.'!H40+'5.2. sz. mell-Hivatal'!H12+'5.3. sz. mell-Óvoda'!H12+'5.4. sz. mell-Műv.Ház'!H12</f>
        <v>400</v>
      </c>
    </row>
    <row r="40" spans="1:8" s="156" customFormat="1" ht="12" customHeight="1">
      <c r="A40" s="12" t="s">
        <v>100</v>
      </c>
      <c r="B40" s="158" t="s">
        <v>185</v>
      </c>
      <c r="C40" s="86">
        <f>'5.1.1. sz. mell Önk.köt.'!C41+'5.2. sz. mell-Hivatal'!C13+'5.3. sz. mell-Óvoda'!C13+'5.4. sz. mell-Műv.Ház'!C13</f>
        <v>9116</v>
      </c>
      <c r="D40" s="86">
        <f>'5.1.1. sz. mell Önk.köt.'!D41+'5.2. sz. mell-Hivatal'!D13+'5.3. sz. mell-Óvoda'!D13+'5.4. sz. mell-Műv.Ház'!D13</f>
        <v>9116</v>
      </c>
      <c r="E40" s="86">
        <f>'5.1.1. sz. mell Önk.köt.'!E41+'5.2. sz. mell-Hivatal'!E13+'5.3. sz. mell-Óvoda'!E13+'5.4. sz. mell-Műv.Ház'!E13</f>
        <v>9116</v>
      </c>
      <c r="F40" s="86">
        <f>'5.1.1. sz. mell Önk.köt.'!F41+'5.2. sz. mell-Hivatal'!F13+'5.3. sz. mell-Óvoda'!F13+'5.4. sz. mell-Műv.Ház'!F13</f>
        <v>9116</v>
      </c>
      <c r="G40" s="86">
        <f>'5.1.1. sz. mell Önk.köt.'!G41+'5.2. sz. mell-Hivatal'!G13+'5.3. sz. mell-Óvoda'!G13+'5.4. sz. mell-Műv.Ház'!G13</f>
        <v>0</v>
      </c>
      <c r="H40" s="86">
        <f>'5.1.1. sz. mell Önk.köt.'!H41+'5.2. sz. mell-Hivatal'!H13+'5.3. sz. mell-Óvoda'!H13+'5.4. sz. mell-Műv.Ház'!H13</f>
        <v>9116</v>
      </c>
    </row>
    <row r="41" spans="1:8" s="156" customFormat="1" ht="12" customHeight="1">
      <c r="A41" s="12" t="s">
        <v>101</v>
      </c>
      <c r="B41" s="158" t="s">
        <v>186</v>
      </c>
      <c r="C41" s="86">
        <f>'5.1.1. sz. mell Önk.köt.'!C42+'5.2. sz. mell-Hivatal'!C14+'5.3. sz. mell-Óvoda'!C14+'5.4. sz. mell-Műv.Ház'!C14</f>
        <v>4472</v>
      </c>
      <c r="D41" s="86">
        <f>'5.1.1. sz. mell Önk.köt.'!D42+'5.2. sz. mell-Hivatal'!D14+'5.3. sz. mell-Óvoda'!D14+'5.4. sz. mell-Műv.Ház'!D14</f>
        <v>4472</v>
      </c>
      <c r="E41" s="86">
        <f>'5.1.1. sz. mell Önk.köt.'!E42+'5.2. sz. mell-Hivatal'!E14+'5.3. sz. mell-Óvoda'!E14+'5.4. sz. mell-Műv.Ház'!E14</f>
        <v>4472</v>
      </c>
      <c r="F41" s="86">
        <f>'5.1.1. sz. mell Önk.köt.'!F42+'5.2. sz. mell-Hivatal'!F14+'5.3. sz. mell-Óvoda'!F14+'5.4. sz. mell-Műv.Ház'!F14</f>
        <v>4472</v>
      </c>
      <c r="G41" s="86">
        <f>'5.1.1. sz. mell Önk.köt.'!G42+'5.2. sz. mell-Hivatal'!G14+'5.3. sz. mell-Óvoda'!G14+'5.4. sz. mell-Műv.Ház'!G14</f>
        <v>1800</v>
      </c>
      <c r="H41" s="86">
        <f>'5.1.1. sz. mell Önk.köt.'!H42+'5.2. sz. mell-Hivatal'!H14+'5.3. sz. mell-Óvoda'!H14+'5.4. sz. mell-Műv.Ház'!H14</f>
        <v>6272</v>
      </c>
    </row>
    <row r="42" spans="1:8" s="156" customFormat="1" ht="12" customHeight="1">
      <c r="A42" s="12" t="s">
        <v>102</v>
      </c>
      <c r="B42" s="158" t="s">
        <v>187</v>
      </c>
      <c r="C42" s="86">
        <f>'5.1.1. sz. mell Önk.köt.'!C43+'5.2. sz. mell-Hivatal'!C15+'5.3. sz. mell-Óvoda'!C15+'5.4. sz. mell-Műv.Ház'!C15</f>
        <v>72129</v>
      </c>
      <c r="D42" s="86">
        <f>'5.1.1. sz. mell Önk.köt.'!D43+'5.2. sz. mell-Hivatal'!D15+'5.3. sz. mell-Óvoda'!D15+'5.4. sz. mell-Műv.Ház'!D15</f>
        <v>116247</v>
      </c>
      <c r="E42" s="86">
        <f>'5.1.1. sz. mell Önk.köt.'!E43+'5.2. sz. mell-Hivatal'!E15+'5.3. sz. mell-Óvoda'!E15+'5.4. sz. mell-Műv.Ház'!E15</f>
        <v>116247</v>
      </c>
      <c r="F42" s="86">
        <f>'5.1.1. sz. mell Önk.köt.'!F43+'5.2. sz. mell-Hivatal'!F15+'5.3. sz. mell-Óvoda'!F15+'5.4. sz. mell-Műv.Ház'!F15</f>
        <v>7835</v>
      </c>
      <c r="G42" s="86">
        <f>'5.1.1. sz. mell Önk.köt.'!G43+'5.2. sz. mell-Hivatal'!G15+'5.3. sz. mell-Óvoda'!G15+'5.4. sz. mell-Műv.Ház'!G15</f>
        <v>14000</v>
      </c>
      <c r="H42" s="86">
        <f>'5.1.1. sz. mell Önk.köt.'!H43+'5.2. sz. mell-Hivatal'!H15+'5.3. sz. mell-Óvoda'!H15+'5.4. sz. mell-Műv.Ház'!H15</f>
        <v>21835</v>
      </c>
    </row>
    <row r="43" spans="1:8" s="156" customFormat="1" ht="12" customHeight="1">
      <c r="A43" s="12" t="s">
        <v>103</v>
      </c>
      <c r="B43" s="158" t="s">
        <v>188</v>
      </c>
      <c r="C43" s="86">
        <f>'5.1.1. sz. mell Önk.köt.'!C44+'5.2. sz. mell-Hivatal'!C16+'5.3. sz. mell-Óvoda'!C16+'5.4. sz. mell-Műv.Ház'!C16</f>
        <v>0</v>
      </c>
      <c r="D43" s="86">
        <f>'5.1.1. sz. mell Önk.köt.'!D44+'5.2. sz. mell-Hivatal'!D16+'5.3. sz. mell-Óvoda'!D16+'5.4. sz. mell-Műv.Ház'!D16</f>
        <v>0</v>
      </c>
      <c r="E43" s="86">
        <f>'5.1.1. sz. mell Önk.köt.'!E44+'5.2. sz. mell-Hivatal'!E16+'5.3. sz. mell-Óvoda'!E16+'5.4. sz. mell-Műv.Ház'!E16</f>
        <v>0</v>
      </c>
      <c r="F43" s="86">
        <f>'5.1.1. sz. mell Önk.köt.'!F44+'5.2. sz. mell-Hivatal'!F16+'5.3. sz. mell-Óvoda'!F16+'5.4. sz. mell-Műv.Ház'!F16</f>
        <v>0</v>
      </c>
      <c r="G43" s="86">
        <f>'5.1.1. sz. mell Önk.köt.'!G44+'5.2. sz. mell-Hivatal'!G16+'5.3. sz. mell-Óvoda'!G16+'5.4. sz. mell-Műv.Ház'!G16</f>
        <v>0</v>
      </c>
      <c r="H43" s="86">
        <f>'5.1.1. sz. mell Önk.köt.'!H44+'5.2. sz. mell-Hivatal'!H16+'5.3. sz. mell-Óvoda'!H16+'5.4. sz. mell-Műv.Ház'!H16</f>
        <v>0</v>
      </c>
    </row>
    <row r="44" spans="1:8" s="156" customFormat="1" ht="12" customHeight="1">
      <c r="A44" s="12" t="s">
        <v>179</v>
      </c>
      <c r="B44" s="158" t="s">
        <v>189</v>
      </c>
      <c r="C44" s="89">
        <f>'5.1.1. sz. mell Önk.köt.'!C45+'5.2. sz. mell-Hivatal'!C17+'5.3. sz. mell-Óvoda'!C17+'5.4. sz. mell-Műv.Ház'!C17</f>
        <v>0</v>
      </c>
      <c r="D44" s="89">
        <f>'5.1.1. sz. mell Önk.köt.'!D45+'5.2. sz. mell-Hivatal'!D17+'5.3. sz. mell-Óvoda'!D17+'5.4. sz. mell-Műv.Ház'!D17</f>
        <v>0</v>
      </c>
      <c r="E44" s="89">
        <f>'5.1.1. sz. mell Önk.köt.'!E45+'5.2. sz. mell-Hivatal'!E17+'5.3. sz. mell-Óvoda'!E17+'5.4. sz. mell-Műv.Ház'!E17</f>
        <v>0</v>
      </c>
      <c r="F44" s="89">
        <f>'5.1.1. sz. mell Önk.köt.'!F45+'5.2. sz. mell-Hivatal'!F17+'5.3. sz. mell-Óvoda'!F17+'5.4. sz. mell-Műv.Ház'!F17</f>
        <v>0</v>
      </c>
      <c r="G44" s="89">
        <f>'5.1.1. sz. mell Önk.köt.'!G45+'5.2. sz. mell-Hivatal'!G17+'5.3. sz. mell-Óvoda'!G17+'5.4. sz. mell-Műv.Ház'!G17</f>
        <v>0</v>
      </c>
      <c r="H44" s="89">
        <f>'5.1.1. sz. mell Önk.köt.'!H45+'5.2. sz. mell-Hivatal'!H17+'5.3. sz. mell-Óvoda'!H17+'5.4. sz. mell-Műv.Ház'!H17</f>
        <v>0</v>
      </c>
    </row>
    <row r="45" spans="1:8" s="156" customFormat="1" ht="12" customHeight="1" thickBot="1">
      <c r="A45" s="14" t="s">
        <v>180</v>
      </c>
      <c r="B45" s="159" t="s">
        <v>190</v>
      </c>
      <c r="C45" s="146">
        <f>'5.1.1. sz. mell Önk.köt.'!C46+'5.2. sz. mell-Hivatal'!C18+'5.3. sz. mell-Óvoda'!C18+'5.4. sz. mell-Műv.Ház'!C18</f>
        <v>0</v>
      </c>
      <c r="D45" s="146">
        <f>'5.1.1. sz. mell Önk.köt.'!D46+'5.2. sz. mell-Hivatal'!D18+'5.3. sz. mell-Óvoda'!D18+'5.4. sz. mell-Műv.Ház'!D18</f>
        <v>0</v>
      </c>
      <c r="E45" s="146">
        <f>'5.1.1. sz. mell Önk.köt.'!E46+'5.2. sz. mell-Hivatal'!E18+'5.3. sz. mell-Óvoda'!E18+'5.4. sz. mell-Műv.Ház'!E18</f>
        <v>0</v>
      </c>
      <c r="F45" s="146">
        <f>'5.1.1. sz. mell Önk.köt.'!F46+'5.2. sz. mell-Hivatal'!F18+'5.3. sz. mell-Óvoda'!F18+'5.4. sz. mell-Műv.Ház'!F18</f>
        <v>0</v>
      </c>
      <c r="G45" s="146">
        <f>'5.1.1. sz. mell Önk.köt.'!G46+'5.2. sz. mell-Hivatal'!G18+'5.3. sz. mell-Óvoda'!G18+'5.4. sz. mell-Műv.Ház'!G18</f>
        <v>0</v>
      </c>
      <c r="H45" s="146">
        <f>'5.1.1. sz. mell Önk.köt.'!H46+'5.2. sz. mell-Hivatal'!H18+'5.3. sz. mell-Óvoda'!H18+'5.4. sz. mell-Műv.Ház'!H18</f>
        <v>0</v>
      </c>
    </row>
    <row r="46" spans="1:8" s="156" customFormat="1" ht="12" customHeight="1" thickBot="1">
      <c r="A46" s="18" t="s">
        <v>11</v>
      </c>
      <c r="B46" s="19" t="s">
        <v>191</v>
      </c>
      <c r="C46" s="84">
        <f aca="true" t="shared" si="6" ref="C46:H46">SUM(C47:C51)</f>
        <v>0</v>
      </c>
      <c r="D46" s="84">
        <f t="shared" si="6"/>
        <v>0</v>
      </c>
      <c r="E46" s="84">
        <f t="shared" si="6"/>
        <v>0</v>
      </c>
      <c r="F46" s="84">
        <f t="shared" si="6"/>
        <v>0</v>
      </c>
      <c r="G46" s="84">
        <f t="shared" si="6"/>
        <v>0</v>
      </c>
      <c r="H46" s="84">
        <f t="shared" si="6"/>
        <v>0</v>
      </c>
    </row>
    <row r="47" spans="1:8" s="156" customFormat="1" ht="12" customHeight="1">
      <c r="A47" s="13" t="s">
        <v>61</v>
      </c>
      <c r="B47" s="157" t="s">
        <v>195</v>
      </c>
      <c r="C47" s="197">
        <f>'5.1.1. sz. mell Önk.köt.'!C48</f>
        <v>0</v>
      </c>
      <c r="D47" s="197">
        <f>'5.1.1. sz. mell Önk.köt.'!D48</f>
        <v>0</v>
      </c>
      <c r="E47" s="197">
        <f>'5.1.1. sz. mell Önk.köt.'!E48</f>
        <v>0</v>
      </c>
      <c r="F47" s="197">
        <f>'5.1.1. sz. mell Önk.köt.'!F48</f>
        <v>0</v>
      </c>
      <c r="G47" s="197">
        <f>'5.1.1. sz. mell Önk.köt.'!G48</f>
        <v>0</v>
      </c>
      <c r="H47" s="197">
        <f>'5.1.1. sz. mell Önk.köt.'!H48</f>
        <v>0</v>
      </c>
    </row>
    <row r="48" spans="1:8" s="156" customFormat="1" ht="12" customHeight="1">
      <c r="A48" s="12" t="s">
        <v>62</v>
      </c>
      <c r="B48" s="158" t="s">
        <v>196</v>
      </c>
      <c r="C48" s="89">
        <f>'5.1.1. sz. mell Önk.köt.'!C49</f>
        <v>0</v>
      </c>
      <c r="D48" s="89">
        <f>'5.1.1. sz. mell Önk.köt.'!D49</f>
        <v>0</v>
      </c>
      <c r="E48" s="89">
        <f>'5.1.1. sz. mell Önk.köt.'!E49</f>
        <v>0</v>
      </c>
      <c r="F48" s="89">
        <f>'5.1.1. sz. mell Önk.köt.'!F49</f>
        <v>0</v>
      </c>
      <c r="G48" s="89">
        <f>'5.1.1. sz. mell Önk.köt.'!G49</f>
        <v>0</v>
      </c>
      <c r="H48" s="89">
        <f>'5.1.1. sz. mell Önk.köt.'!H49</f>
        <v>0</v>
      </c>
    </row>
    <row r="49" spans="1:8" s="156" customFormat="1" ht="12" customHeight="1">
      <c r="A49" s="12" t="s">
        <v>192</v>
      </c>
      <c r="B49" s="158" t="s">
        <v>197</v>
      </c>
      <c r="C49" s="89">
        <f>'5.1.1. sz. mell Önk.köt.'!C50</f>
        <v>0</v>
      </c>
      <c r="D49" s="89">
        <f>'5.1.1. sz. mell Önk.köt.'!D50</f>
        <v>0</v>
      </c>
      <c r="E49" s="89">
        <f>'5.1.1. sz. mell Önk.köt.'!E50</f>
        <v>0</v>
      </c>
      <c r="F49" s="89">
        <f>'5.1.1. sz. mell Önk.köt.'!F50</f>
        <v>0</v>
      </c>
      <c r="G49" s="89">
        <f>'5.1.1. sz. mell Önk.köt.'!G50</f>
        <v>0</v>
      </c>
      <c r="H49" s="89">
        <f>'5.1.1. sz. mell Önk.köt.'!H50</f>
        <v>0</v>
      </c>
    </row>
    <row r="50" spans="1:8" s="156" customFormat="1" ht="12" customHeight="1">
      <c r="A50" s="12" t="s">
        <v>193</v>
      </c>
      <c r="B50" s="158" t="s">
        <v>198</v>
      </c>
      <c r="C50" s="89">
        <f>'5.1.1. sz. mell Önk.köt.'!C51</f>
        <v>0</v>
      </c>
      <c r="D50" s="89">
        <f>'5.1.1. sz. mell Önk.köt.'!D51</f>
        <v>0</v>
      </c>
      <c r="E50" s="89">
        <f>'5.1.1. sz. mell Önk.köt.'!E51</f>
        <v>0</v>
      </c>
      <c r="F50" s="89">
        <f>'5.1.1. sz. mell Önk.köt.'!F51</f>
        <v>0</v>
      </c>
      <c r="G50" s="89">
        <f>'5.1.1. sz. mell Önk.köt.'!G51</f>
        <v>0</v>
      </c>
      <c r="H50" s="89">
        <f>'5.1.1. sz. mell Önk.köt.'!H51</f>
        <v>0</v>
      </c>
    </row>
    <row r="51" spans="1:8" s="156" customFormat="1" ht="12" customHeight="1" thickBot="1">
      <c r="A51" s="14" t="s">
        <v>194</v>
      </c>
      <c r="B51" s="159" t="s">
        <v>199</v>
      </c>
      <c r="C51" s="146">
        <f>'5.1.1. sz. mell Önk.köt.'!C52</f>
        <v>0</v>
      </c>
      <c r="D51" s="146">
        <f>'5.1.1. sz. mell Önk.köt.'!D52</f>
        <v>0</v>
      </c>
      <c r="E51" s="146">
        <f>'5.1.1. sz. mell Önk.köt.'!E52</f>
        <v>0</v>
      </c>
      <c r="F51" s="146">
        <f>'5.1.1. sz. mell Önk.köt.'!F52</f>
        <v>0</v>
      </c>
      <c r="G51" s="146">
        <f>'5.1.1. sz. mell Önk.köt.'!G52</f>
        <v>0</v>
      </c>
      <c r="H51" s="146">
        <f>'5.1.1. sz. mell Önk.köt.'!H52</f>
        <v>0</v>
      </c>
    </row>
    <row r="52" spans="1:8" s="156" customFormat="1" ht="12" customHeight="1" thickBot="1">
      <c r="A52" s="18" t="s">
        <v>104</v>
      </c>
      <c r="B52" s="19" t="s">
        <v>200</v>
      </c>
      <c r="C52" s="84">
        <f aca="true" t="shared" si="7" ref="C52:H52">SUM(C53:C55)</f>
        <v>0</v>
      </c>
      <c r="D52" s="84">
        <f t="shared" si="7"/>
        <v>0</v>
      </c>
      <c r="E52" s="84">
        <f t="shared" si="7"/>
        <v>0</v>
      </c>
      <c r="F52" s="84">
        <f t="shared" si="7"/>
        <v>0</v>
      </c>
      <c r="G52" s="84">
        <f t="shared" si="7"/>
        <v>0</v>
      </c>
      <c r="H52" s="84">
        <f t="shared" si="7"/>
        <v>0</v>
      </c>
    </row>
    <row r="53" spans="1:8" s="156" customFormat="1" ht="12" customHeight="1">
      <c r="A53" s="13" t="s">
        <v>63</v>
      </c>
      <c r="B53" s="157" t="s">
        <v>201</v>
      </c>
      <c r="C53" s="87">
        <f>'5.1.1. sz. mell Önk.köt.'!C54</f>
        <v>0</v>
      </c>
      <c r="D53" s="87">
        <f>'5.1.1. sz. mell Önk.köt.'!D54</f>
        <v>0</v>
      </c>
      <c r="E53" s="87">
        <f>'5.1.1. sz. mell Önk.köt.'!E54</f>
        <v>0</v>
      </c>
      <c r="F53" s="87">
        <f>'5.1.1. sz. mell Önk.köt.'!F54</f>
        <v>0</v>
      </c>
      <c r="G53" s="87">
        <f>'5.1.1. sz. mell Önk.köt.'!G54</f>
        <v>0</v>
      </c>
      <c r="H53" s="87">
        <f>'5.1.1. sz. mell Önk.köt.'!H54</f>
        <v>0</v>
      </c>
    </row>
    <row r="54" spans="1:8" s="156" customFormat="1" ht="12" customHeight="1">
      <c r="A54" s="12" t="s">
        <v>64</v>
      </c>
      <c r="B54" s="158" t="s">
        <v>202</v>
      </c>
      <c r="C54" s="86">
        <f>'5.1.1. sz. mell Önk.köt.'!C55</f>
        <v>0</v>
      </c>
      <c r="D54" s="86">
        <f>'5.1.1. sz. mell Önk.köt.'!D55</f>
        <v>0</v>
      </c>
      <c r="E54" s="86">
        <f>'5.1.1. sz. mell Önk.köt.'!E55</f>
        <v>0</v>
      </c>
      <c r="F54" s="86">
        <f>'5.1.1. sz. mell Önk.köt.'!F55</f>
        <v>0</v>
      </c>
      <c r="G54" s="86">
        <f>'5.1.1. sz. mell Önk.köt.'!G55</f>
        <v>0</v>
      </c>
      <c r="H54" s="86">
        <f>'5.1.1. sz. mell Önk.köt.'!H55</f>
        <v>0</v>
      </c>
    </row>
    <row r="55" spans="1:8" s="156" customFormat="1" ht="12" customHeight="1">
      <c r="A55" s="12" t="s">
        <v>205</v>
      </c>
      <c r="B55" s="158" t="s">
        <v>203</v>
      </c>
      <c r="C55" s="86">
        <f>'5.1.1. sz. mell Önk.köt.'!C56</f>
        <v>0</v>
      </c>
      <c r="D55" s="86">
        <f>'5.1.1. sz. mell Önk.köt.'!D56</f>
        <v>0</v>
      </c>
      <c r="E55" s="86">
        <f>'5.1.1. sz. mell Önk.köt.'!E56</f>
        <v>0</v>
      </c>
      <c r="F55" s="86">
        <f>'5.1.1. sz. mell Önk.köt.'!F56</f>
        <v>0</v>
      </c>
      <c r="G55" s="86">
        <f>'5.1.1. sz. mell Önk.köt.'!G56</f>
        <v>0</v>
      </c>
      <c r="H55" s="86">
        <f>'5.1.1. sz. mell Önk.köt.'!H56</f>
        <v>0</v>
      </c>
    </row>
    <row r="56" spans="1:8" s="156" customFormat="1" ht="12" customHeight="1" thickBot="1">
      <c r="A56" s="14" t="s">
        <v>206</v>
      </c>
      <c r="B56" s="159" t="s">
        <v>204</v>
      </c>
      <c r="C56" s="88">
        <f>'5.1.1. sz. mell Önk.köt.'!C57</f>
        <v>0</v>
      </c>
      <c r="D56" s="88">
        <f>'5.1.1. sz. mell Önk.köt.'!D57</f>
        <v>0</v>
      </c>
      <c r="E56" s="88">
        <f>'5.1.1. sz. mell Önk.köt.'!E57</f>
        <v>0</v>
      </c>
      <c r="F56" s="88">
        <f>'5.1.1. sz. mell Önk.köt.'!F57</f>
        <v>0</v>
      </c>
      <c r="G56" s="88">
        <f>'5.1.1. sz. mell Önk.köt.'!G57</f>
        <v>0</v>
      </c>
      <c r="H56" s="88">
        <f>'5.1.1. sz. mell Önk.köt.'!H57</f>
        <v>0</v>
      </c>
    </row>
    <row r="57" spans="1:8" s="156" customFormat="1" ht="12" customHeight="1" thickBot="1">
      <c r="A57" s="18" t="s">
        <v>13</v>
      </c>
      <c r="B57" s="79" t="s">
        <v>207</v>
      </c>
      <c r="C57" s="84">
        <f aca="true" t="shared" si="8" ref="C57:H57">SUM(C58:C60)</f>
        <v>0</v>
      </c>
      <c r="D57" s="84">
        <f t="shared" si="8"/>
        <v>0</v>
      </c>
      <c r="E57" s="84">
        <f t="shared" si="8"/>
        <v>0</v>
      </c>
      <c r="F57" s="84">
        <f t="shared" si="8"/>
        <v>0</v>
      </c>
      <c r="G57" s="84">
        <f t="shared" si="8"/>
        <v>35560</v>
      </c>
      <c r="H57" s="84">
        <f t="shared" si="8"/>
        <v>35560</v>
      </c>
    </row>
    <row r="58" spans="1:8" s="156" customFormat="1" ht="12" customHeight="1">
      <c r="A58" s="13" t="s">
        <v>105</v>
      </c>
      <c r="B58" s="157" t="s">
        <v>209</v>
      </c>
      <c r="C58" s="89">
        <f>'5.1.1. sz. mell Önk.köt.'!C59</f>
        <v>0</v>
      </c>
      <c r="D58" s="89">
        <f>'5.1.1. sz. mell Önk.köt.'!D59</f>
        <v>0</v>
      </c>
      <c r="E58" s="89">
        <f>'5.1.1. sz. mell Önk.köt.'!E59</f>
        <v>0</v>
      </c>
      <c r="F58" s="89">
        <f>'5.1.1. sz. mell Önk.köt.'!F59</f>
        <v>0</v>
      </c>
      <c r="G58" s="89">
        <f>'5.1.1. sz. mell Önk.köt.'!G59</f>
        <v>0</v>
      </c>
      <c r="H58" s="89">
        <f>'5.1.1. sz. mell Önk.köt.'!H59</f>
        <v>0</v>
      </c>
    </row>
    <row r="59" spans="1:8" s="156" customFormat="1" ht="12" customHeight="1">
      <c r="A59" s="12" t="s">
        <v>106</v>
      </c>
      <c r="B59" s="158" t="s">
        <v>365</v>
      </c>
      <c r="C59" s="89">
        <f>'5.1.1. sz. mell Önk.köt.'!C60</f>
        <v>0</v>
      </c>
      <c r="D59" s="89">
        <f>'5.1.1. sz. mell Önk.köt.'!D60</f>
        <v>0</v>
      </c>
      <c r="E59" s="89">
        <f>'5.1.1. sz. mell Önk.köt.'!E60</f>
        <v>0</v>
      </c>
      <c r="F59" s="89">
        <f>'5.1.1. sz. mell Önk.köt.'!F60</f>
        <v>0</v>
      </c>
      <c r="G59" s="89">
        <f>'5.1.1. sz. mell Önk.köt.'!G60</f>
        <v>0</v>
      </c>
      <c r="H59" s="89">
        <f>'5.1.1. sz. mell Önk.köt.'!H60</f>
        <v>0</v>
      </c>
    </row>
    <row r="60" spans="1:8" s="156" customFormat="1" ht="12" customHeight="1">
      <c r="A60" s="12" t="s">
        <v>129</v>
      </c>
      <c r="B60" s="158" t="s">
        <v>210</v>
      </c>
      <c r="C60" s="89">
        <f>'5.1.1. sz. mell Önk.köt.'!C61</f>
        <v>0</v>
      </c>
      <c r="D60" s="89">
        <f>'5.1.1. sz. mell Önk.köt.'!D61</f>
        <v>0</v>
      </c>
      <c r="E60" s="89">
        <f>'5.1.1. sz. mell Önk.köt.'!E61</f>
        <v>0</v>
      </c>
      <c r="F60" s="89">
        <f>'5.1.1. sz. mell Önk.köt.'!F61</f>
        <v>0</v>
      </c>
      <c r="G60" s="89">
        <f>'5.1.1. sz. mell Önk.köt.'!G61</f>
        <v>35560</v>
      </c>
      <c r="H60" s="89">
        <f>'5.1.1. sz. mell Önk.köt.'!H61</f>
        <v>35560</v>
      </c>
    </row>
    <row r="61" spans="1:8" s="156" customFormat="1" ht="12" customHeight="1" thickBot="1">
      <c r="A61" s="14" t="s">
        <v>208</v>
      </c>
      <c r="B61" s="159" t="s">
        <v>211</v>
      </c>
      <c r="C61" s="89">
        <f>'5.1.1. sz. mell Önk.köt.'!C62</f>
        <v>0</v>
      </c>
      <c r="D61" s="89">
        <f>'5.1.1. sz. mell Önk.köt.'!D62</f>
        <v>0</v>
      </c>
      <c r="E61" s="89">
        <f>'5.1.1. sz. mell Önk.köt.'!E62</f>
        <v>0</v>
      </c>
      <c r="F61" s="89">
        <f>'5.1.1. sz. mell Önk.köt.'!F62</f>
        <v>0</v>
      </c>
      <c r="G61" s="89">
        <f>'5.1.1. sz. mell Önk.köt.'!G62</f>
        <v>0</v>
      </c>
      <c r="H61" s="89">
        <f>'5.1.1. sz. mell Önk.köt.'!H62</f>
        <v>0</v>
      </c>
    </row>
    <row r="62" spans="1:8" s="156" customFormat="1" ht="12" customHeight="1" thickBot="1">
      <c r="A62" s="18" t="s">
        <v>14</v>
      </c>
      <c r="B62" s="19" t="s">
        <v>212</v>
      </c>
      <c r="C62" s="90">
        <f aca="true" t="shared" si="9" ref="C62:H62">+C7+C14+C21+C28+C35+C46+C52+C57</f>
        <v>601004</v>
      </c>
      <c r="D62" s="90">
        <f t="shared" si="9"/>
        <v>834369</v>
      </c>
      <c r="E62" s="90">
        <f t="shared" si="9"/>
        <v>836316</v>
      </c>
      <c r="F62" s="90">
        <f t="shared" si="9"/>
        <v>847607</v>
      </c>
      <c r="G62" s="90">
        <f t="shared" si="9"/>
        <v>-7252</v>
      </c>
      <c r="H62" s="90">
        <f t="shared" si="9"/>
        <v>840355</v>
      </c>
    </row>
    <row r="63" spans="1:8" s="156" customFormat="1" ht="12" customHeight="1" thickBot="1">
      <c r="A63" s="160" t="s">
        <v>213</v>
      </c>
      <c r="B63" s="79" t="s">
        <v>214</v>
      </c>
      <c r="C63" s="84">
        <f aca="true" t="shared" si="10" ref="C63:H63">SUM(C64:C66)</f>
        <v>0</v>
      </c>
      <c r="D63" s="84">
        <f t="shared" si="10"/>
        <v>0</v>
      </c>
      <c r="E63" s="84">
        <f t="shared" si="10"/>
        <v>0</v>
      </c>
      <c r="F63" s="84">
        <f t="shared" si="10"/>
        <v>0</v>
      </c>
      <c r="G63" s="84">
        <f t="shared" si="10"/>
        <v>0</v>
      </c>
      <c r="H63" s="84">
        <f t="shared" si="10"/>
        <v>0</v>
      </c>
    </row>
    <row r="64" spans="1:8" s="156" customFormat="1" ht="12" customHeight="1">
      <c r="A64" s="13" t="s">
        <v>247</v>
      </c>
      <c r="B64" s="157" t="s">
        <v>215</v>
      </c>
      <c r="C64" s="89">
        <f>'5.1.1. sz. mell Önk.köt.'!C65</f>
        <v>0</v>
      </c>
      <c r="D64" s="89">
        <f>'5.1.1. sz. mell Önk.köt.'!D65</f>
        <v>0</v>
      </c>
      <c r="E64" s="89">
        <f>'5.1.1. sz. mell Önk.köt.'!E65</f>
        <v>0</v>
      </c>
      <c r="F64" s="89">
        <f>'5.1.1. sz. mell Önk.köt.'!F65</f>
        <v>0</v>
      </c>
      <c r="G64" s="89">
        <f>'5.1.1. sz. mell Önk.köt.'!G65</f>
        <v>0</v>
      </c>
      <c r="H64" s="89">
        <f>'5.1.1. sz. mell Önk.köt.'!H65</f>
        <v>0</v>
      </c>
    </row>
    <row r="65" spans="1:8" s="156" customFormat="1" ht="12" customHeight="1">
      <c r="A65" s="12" t="s">
        <v>256</v>
      </c>
      <c r="B65" s="158" t="s">
        <v>216</v>
      </c>
      <c r="C65" s="89">
        <f>'5.1.1. sz. mell Önk.köt.'!C66</f>
        <v>0</v>
      </c>
      <c r="D65" s="89">
        <f>'5.1.1. sz. mell Önk.köt.'!D66</f>
        <v>0</v>
      </c>
      <c r="E65" s="89">
        <f>'5.1.1. sz. mell Önk.köt.'!E66</f>
        <v>0</v>
      </c>
      <c r="F65" s="89">
        <f>'5.1.1. sz. mell Önk.köt.'!F66</f>
        <v>0</v>
      </c>
      <c r="G65" s="89">
        <f>'5.1.1. sz. mell Önk.köt.'!G66</f>
        <v>0</v>
      </c>
      <c r="H65" s="89">
        <f>'5.1.1. sz. mell Önk.köt.'!H66</f>
        <v>0</v>
      </c>
    </row>
    <row r="66" spans="1:8" s="156" customFormat="1" ht="12" customHeight="1" thickBot="1">
      <c r="A66" s="14" t="s">
        <v>257</v>
      </c>
      <c r="B66" s="161" t="s">
        <v>217</v>
      </c>
      <c r="C66" s="89">
        <f>'5.1.1. sz. mell Önk.köt.'!C67</f>
        <v>0</v>
      </c>
      <c r="D66" s="89">
        <f>'5.1.1. sz. mell Önk.köt.'!D67</f>
        <v>0</v>
      </c>
      <c r="E66" s="89">
        <f>'5.1.1. sz. mell Önk.köt.'!E67</f>
        <v>0</v>
      </c>
      <c r="F66" s="89">
        <f>'5.1.1. sz. mell Önk.köt.'!F67</f>
        <v>0</v>
      </c>
      <c r="G66" s="89">
        <f>'5.1.1. sz. mell Önk.köt.'!G67</f>
        <v>0</v>
      </c>
      <c r="H66" s="89">
        <f>'5.1.1. sz. mell Önk.köt.'!H67</f>
        <v>0</v>
      </c>
    </row>
    <row r="67" spans="1:8" s="156" customFormat="1" ht="12" customHeight="1" thickBot="1">
      <c r="A67" s="160" t="s">
        <v>218</v>
      </c>
      <c r="B67" s="79" t="s">
        <v>219</v>
      </c>
      <c r="C67" s="84">
        <f aca="true" t="shared" si="11" ref="C67:H67">SUM(C68:C71)</f>
        <v>0</v>
      </c>
      <c r="D67" s="84">
        <f t="shared" si="11"/>
        <v>0</v>
      </c>
      <c r="E67" s="84">
        <f t="shared" si="11"/>
        <v>0</v>
      </c>
      <c r="F67" s="84">
        <f t="shared" si="11"/>
        <v>0</v>
      </c>
      <c r="G67" s="84">
        <f t="shared" si="11"/>
        <v>0</v>
      </c>
      <c r="H67" s="84">
        <f t="shared" si="11"/>
        <v>0</v>
      </c>
    </row>
    <row r="68" spans="1:8" s="156" customFormat="1" ht="12" customHeight="1">
      <c r="A68" s="13" t="s">
        <v>86</v>
      </c>
      <c r="B68" s="157" t="s">
        <v>220</v>
      </c>
      <c r="C68" s="89">
        <f>'5.1.1. sz. mell Önk.köt.'!C69</f>
        <v>0</v>
      </c>
      <c r="D68" s="89">
        <f>'5.1.1. sz. mell Önk.köt.'!D69</f>
        <v>0</v>
      </c>
      <c r="E68" s="89">
        <f>'5.1.1. sz. mell Önk.köt.'!E69</f>
        <v>0</v>
      </c>
      <c r="F68" s="89">
        <f>'5.1.1. sz. mell Önk.köt.'!F69</f>
        <v>0</v>
      </c>
      <c r="G68" s="89">
        <f>'5.1.1. sz. mell Önk.köt.'!G69</f>
        <v>0</v>
      </c>
      <c r="H68" s="89">
        <f>'5.1.1. sz. mell Önk.köt.'!H69</f>
        <v>0</v>
      </c>
    </row>
    <row r="69" spans="1:8" s="156" customFormat="1" ht="12" customHeight="1">
      <c r="A69" s="12" t="s">
        <v>87</v>
      </c>
      <c r="B69" s="158" t="s">
        <v>221</v>
      </c>
      <c r="C69" s="89">
        <f>'5.1.1. sz. mell Önk.köt.'!C70</f>
        <v>0</v>
      </c>
      <c r="D69" s="89">
        <f>'5.1.1. sz. mell Önk.köt.'!D70</f>
        <v>0</v>
      </c>
      <c r="E69" s="89">
        <f>'5.1.1. sz. mell Önk.köt.'!E70</f>
        <v>0</v>
      </c>
      <c r="F69" s="89">
        <f>'5.1.1. sz. mell Önk.köt.'!F70</f>
        <v>0</v>
      </c>
      <c r="G69" s="89">
        <f>'5.1.1. sz. mell Önk.köt.'!G70</f>
        <v>0</v>
      </c>
      <c r="H69" s="89">
        <f>'5.1.1. sz. mell Önk.köt.'!H70</f>
        <v>0</v>
      </c>
    </row>
    <row r="70" spans="1:8" s="156" customFormat="1" ht="12" customHeight="1">
      <c r="A70" s="12" t="s">
        <v>248</v>
      </c>
      <c r="B70" s="158" t="s">
        <v>222</v>
      </c>
      <c r="C70" s="89">
        <f>'5.1.1. sz. mell Önk.köt.'!C71</f>
        <v>0</v>
      </c>
      <c r="D70" s="89">
        <f>'5.1.1. sz. mell Önk.köt.'!D71</f>
        <v>0</v>
      </c>
      <c r="E70" s="89">
        <f>'5.1.1. sz. mell Önk.köt.'!E71</f>
        <v>0</v>
      </c>
      <c r="F70" s="89">
        <f>'5.1.1. sz. mell Önk.köt.'!F71</f>
        <v>0</v>
      </c>
      <c r="G70" s="89">
        <f>'5.1.1. sz. mell Önk.köt.'!G71</f>
        <v>0</v>
      </c>
      <c r="H70" s="89">
        <f>'5.1.1. sz. mell Önk.köt.'!H71</f>
        <v>0</v>
      </c>
    </row>
    <row r="71" spans="1:8" s="156" customFormat="1" ht="12" customHeight="1" thickBot="1">
      <c r="A71" s="14" t="s">
        <v>249</v>
      </c>
      <c r="B71" s="159" t="s">
        <v>223</v>
      </c>
      <c r="C71" s="89">
        <f>'5.1.1. sz. mell Önk.köt.'!C72</f>
        <v>0</v>
      </c>
      <c r="D71" s="89">
        <f>'5.1.1. sz. mell Önk.köt.'!D72</f>
        <v>0</v>
      </c>
      <c r="E71" s="89">
        <f>'5.1.1. sz. mell Önk.köt.'!E72</f>
        <v>0</v>
      </c>
      <c r="F71" s="89">
        <f>'5.1.1. sz. mell Önk.köt.'!F72</f>
        <v>0</v>
      </c>
      <c r="G71" s="89">
        <f>'5.1.1. sz. mell Önk.köt.'!G72</f>
        <v>0</v>
      </c>
      <c r="H71" s="89">
        <f>'5.1.1. sz. mell Önk.köt.'!H72</f>
        <v>0</v>
      </c>
    </row>
    <row r="72" spans="1:8" s="156" customFormat="1" ht="12" customHeight="1" thickBot="1">
      <c r="A72" s="160" t="s">
        <v>224</v>
      </c>
      <c r="B72" s="79" t="s">
        <v>225</v>
      </c>
      <c r="C72" s="84">
        <f aca="true" t="shared" si="12" ref="C72:H72">SUM(C73:C74)</f>
        <v>0</v>
      </c>
      <c r="D72" s="84">
        <f t="shared" si="12"/>
        <v>84817</v>
      </c>
      <c r="E72" s="84">
        <f t="shared" si="12"/>
        <v>84817</v>
      </c>
      <c r="F72" s="84">
        <f t="shared" si="12"/>
        <v>84817</v>
      </c>
      <c r="G72" s="84">
        <f t="shared" si="12"/>
        <v>0</v>
      </c>
      <c r="H72" s="84">
        <f t="shared" si="12"/>
        <v>84817</v>
      </c>
    </row>
    <row r="73" spans="1:8" s="156" customFormat="1" ht="12" customHeight="1">
      <c r="A73" s="13" t="s">
        <v>250</v>
      </c>
      <c r="B73" s="157" t="s">
        <v>226</v>
      </c>
      <c r="C73" s="89">
        <f>'5.1.1. sz. mell Önk.köt.'!C74</f>
        <v>0</v>
      </c>
      <c r="D73" s="89">
        <f>'5.1.1. sz. mell Önk.köt.'!D74+'5.2. sz. mell-Hivatal'!D37+'5.3. sz. mell-Óvoda'!D37+'5.4. sz. mell-Műv.Ház'!D37</f>
        <v>84817</v>
      </c>
      <c r="E73" s="89">
        <f>'5.1.1. sz. mell Önk.köt.'!E74+'5.2. sz. mell-Hivatal'!E37+'5.3. sz. mell-Óvoda'!E37+'5.4. sz. mell-Műv.Ház'!E37</f>
        <v>84817</v>
      </c>
      <c r="F73" s="89">
        <f>'5.1.1. sz. mell Önk.köt.'!F74+'5.2. sz. mell-Hivatal'!F37+'5.3. sz. mell-Óvoda'!F37+'5.4. sz. mell-Műv.Ház'!F37</f>
        <v>84817</v>
      </c>
      <c r="G73" s="89">
        <f>'5.1.1. sz. mell Önk.köt.'!G74+'5.2. sz. mell-Hivatal'!G37+'5.3. sz. mell-Óvoda'!G37+'5.4. sz. mell-Műv.Ház'!G37</f>
        <v>0</v>
      </c>
      <c r="H73" s="89">
        <f>'5.1.1. sz. mell Önk.köt.'!H74+'5.2. sz. mell-Hivatal'!H37+'5.3. sz. mell-Óvoda'!H37+'5.4. sz. mell-Műv.Ház'!H37</f>
        <v>84817</v>
      </c>
    </row>
    <row r="74" spans="1:8" s="156" customFormat="1" ht="12" customHeight="1" thickBot="1">
      <c r="A74" s="14" t="s">
        <v>251</v>
      </c>
      <c r="B74" s="159" t="s">
        <v>227</v>
      </c>
      <c r="C74" s="89">
        <f>'5.1.1. sz. mell Önk.köt.'!C75</f>
        <v>0</v>
      </c>
      <c r="D74" s="89">
        <f>'5.1.1. sz. mell Önk.köt.'!D75</f>
        <v>0</v>
      </c>
      <c r="E74" s="89">
        <f>'5.1.1. sz. mell Önk.köt.'!E75</f>
        <v>0</v>
      </c>
      <c r="F74" s="89">
        <f>'5.1.1. sz. mell Önk.köt.'!F75</f>
        <v>0</v>
      </c>
      <c r="G74" s="89">
        <f>'5.1.1. sz. mell Önk.köt.'!G75</f>
        <v>0</v>
      </c>
      <c r="H74" s="89">
        <f>'5.1.1. sz. mell Önk.köt.'!H75</f>
        <v>0</v>
      </c>
    </row>
    <row r="75" spans="1:8" s="156" customFormat="1" ht="12" customHeight="1" thickBot="1">
      <c r="A75" s="160" t="s">
        <v>228</v>
      </c>
      <c r="B75" s="79" t="s">
        <v>372</v>
      </c>
      <c r="C75" s="84">
        <f aca="true" t="shared" si="13" ref="C75:H75">SUM(C76:C79)</f>
        <v>114557</v>
      </c>
      <c r="D75" s="84">
        <f t="shared" si="13"/>
        <v>119114</v>
      </c>
      <c r="E75" s="84">
        <f t="shared" si="13"/>
        <v>118059</v>
      </c>
      <c r="F75" s="84">
        <f t="shared" si="13"/>
        <v>122070</v>
      </c>
      <c r="G75" s="84">
        <f t="shared" si="13"/>
        <v>0</v>
      </c>
      <c r="H75" s="84">
        <f t="shared" si="13"/>
        <v>122070</v>
      </c>
    </row>
    <row r="76" spans="1:8" s="156" customFormat="1" ht="12" customHeight="1">
      <c r="A76" s="13" t="s">
        <v>252</v>
      </c>
      <c r="B76" s="157" t="s">
        <v>230</v>
      </c>
      <c r="C76" s="89">
        <f>'5.1.1. sz. mell Önk.köt.'!C77</f>
        <v>0</v>
      </c>
      <c r="D76" s="89">
        <f>'5.1.1. sz. mell Önk.köt.'!D77</f>
        <v>0</v>
      </c>
      <c r="E76" s="89">
        <f>'5.1.1. sz. mell Önk.köt.'!E77</f>
        <v>0</v>
      </c>
      <c r="F76" s="89">
        <f>'5.1.1. sz. mell Önk.köt.'!F77</f>
        <v>0</v>
      </c>
      <c r="G76" s="89">
        <f>'5.1.1. sz. mell Önk.köt.'!G77</f>
        <v>0</v>
      </c>
      <c r="H76" s="89">
        <f>'5.1.1. sz. mell Önk.köt.'!H77</f>
        <v>0</v>
      </c>
    </row>
    <row r="77" spans="1:8" s="156" customFormat="1" ht="12" customHeight="1">
      <c r="A77" s="12" t="s">
        <v>253</v>
      </c>
      <c r="B77" s="158" t="s">
        <v>231</v>
      </c>
      <c r="C77" s="89">
        <f>'5.1.1. sz. mell Önk.köt.'!C78</f>
        <v>0</v>
      </c>
      <c r="D77" s="89">
        <f>'5.1.1. sz. mell Önk.köt.'!D78</f>
        <v>0</v>
      </c>
      <c r="E77" s="89">
        <f>'5.1.1. sz. mell Önk.köt.'!E78</f>
        <v>0</v>
      </c>
      <c r="F77" s="89">
        <f>'5.1.1. sz. mell Önk.köt.'!F78</f>
        <v>0</v>
      </c>
      <c r="G77" s="89">
        <f>'5.1.1. sz. mell Önk.köt.'!G78</f>
        <v>0</v>
      </c>
      <c r="H77" s="89">
        <f>'5.1.1. sz. mell Önk.köt.'!H78</f>
        <v>0</v>
      </c>
    </row>
    <row r="78" spans="1:8" s="156" customFormat="1" ht="12" customHeight="1">
      <c r="A78" s="12" t="s">
        <v>254</v>
      </c>
      <c r="B78" s="158" t="s">
        <v>232</v>
      </c>
      <c r="C78" s="89">
        <f>'5.1.1. sz. mell Önk.köt.'!C79</f>
        <v>0</v>
      </c>
      <c r="D78" s="89">
        <f>'5.1.1. sz. mell Önk.köt.'!D79</f>
        <v>0</v>
      </c>
      <c r="E78" s="89">
        <f>'5.1.1. sz. mell Önk.köt.'!E79</f>
        <v>0</v>
      </c>
      <c r="F78" s="89">
        <f>'5.1.1. sz. mell Önk.köt.'!F79</f>
        <v>0</v>
      </c>
      <c r="G78" s="89">
        <f>'5.1.1. sz. mell Önk.köt.'!G79</f>
        <v>0</v>
      </c>
      <c r="H78" s="89">
        <f>'5.1.1. sz. mell Önk.köt.'!H79</f>
        <v>0</v>
      </c>
    </row>
    <row r="79" spans="1:8" s="156" customFormat="1" ht="12" customHeight="1" thickBot="1">
      <c r="A79" s="12" t="s">
        <v>371</v>
      </c>
      <c r="B79" s="50" t="s">
        <v>354</v>
      </c>
      <c r="C79" s="89">
        <f>'5.2. sz. mell-Hivatal'!C39+'5.3. sz. mell-Óvoda'!C39+'5.4. sz. mell-Műv.Ház'!C39</f>
        <v>114557</v>
      </c>
      <c r="D79" s="89">
        <f>'5.2. sz. mell-Hivatal'!D39+'5.3. sz. mell-Óvoda'!D39+'5.4. sz. mell-Műv.Ház'!D39</f>
        <v>119114</v>
      </c>
      <c r="E79" s="89">
        <f>'5.2. sz. mell-Hivatal'!E39+'5.3. sz. mell-Óvoda'!E39+'5.4. sz. mell-Műv.Ház'!E39</f>
        <v>118059</v>
      </c>
      <c r="F79" s="89">
        <f>'5.2. sz. mell-Hivatal'!F39+'5.3. sz. mell-Óvoda'!F39+'5.4. sz. mell-Műv.Ház'!F39</f>
        <v>122070</v>
      </c>
      <c r="G79" s="89">
        <f>'5.2. sz. mell-Hivatal'!G39+'5.3. sz. mell-Óvoda'!G39+'5.4. sz. mell-Műv.Ház'!G39</f>
        <v>0</v>
      </c>
      <c r="H79" s="89">
        <f>'5.2. sz. mell-Hivatal'!H39+'5.3. sz. mell-Óvoda'!H39+'5.4. sz. mell-Műv.Ház'!H39</f>
        <v>122070</v>
      </c>
    </row>
    <row r="80" spans="1:8" s="156" customFormat="1" ht="12" customHeight="1" thickBot="1">
      <c r="A80" s="160" t="s">
        <v>233</v>
      </c>
      <c r="B80" s="79" t="s">
        <v>255</v>
      </c>
      <c r="C80" s="84">
        <f aca="true" t="shared" si="14" ref="C80:H80">SUM(C81:C84)</f>
        <v>0</v>
      </c>
      <c r="D80" s="84">
        <f t="shared" si="14"/>
        <v>0</v>
      </c>
      <c r="E80" s="84">
        <f t="shared" si="14"/>
        <v>0</v>
      </c>
      <c r="F80" s="84">
        <f t="shared" si="14"/>
        <v>0</v>
      </c>
      <c r="G80" s="84">
        <f t="shared" si="14"/>
        <v>0</v>
      </c>
      <c r="H80" s="84">
        <f t="shared" si="14"/>
        <v>0</v>
      </c>
    </row>
    <row r="81" spans="1:8" s="156" customFormat="1" ht="12" customHeight="1">
      <c r="A81" s="162" t="s">
        <v>234</v>
      </c>
      <c r="B81" s="157" t="s">
        <v>235</v>
      </c>
      <c r="C81" s="89">
        <f>'5.1.1. sz. mell Önk.köt.'!C81</f>
        <v>0</v>
      </c>
      <c r="D81" s="89">
        <f>'5.1.1. sz. mell Önk.köt.'!D81</f>
        <v>0</v>
      </c>
      <c r="E81" s="89">
        <f>'5.1.1. sz. mell Önk.köt.'!E81</f>
        <v>0</v>
      </c>
      <c r="F81" s="89">
        <f>'5.1.1. sz. mell Önk.köt.'!F81</f>
        <v>0</v>
      </c>
      <c r="G81" s="89">
        <f>'5.1.1. sz. mell Önk.köt.'!G81</f>
        <v>0</v>
      </c>
      <c r="H81" s="89">
        <f>'5.1.1. sz. mell Önk.köt.'!H81</f>
        <v>0</v>
      </c>
    </row>
    <row r="82" spans="1:8" s="156" customFormat="1" ht="12" customHeight="1">
      <c r="A82" s="163" t="s">
        <v>236</v>
      </c>
      <c r="B82" s="158" t="s">
        <v>237</v>
      </c>
      <c r="C82" s="89">
        <f>'5.1.1. sz. mell Önk.köt.'!C82</f>
        <v>0</v>
      </c>
      <c r="D82" s="89">
        <f>'5.1.1. sz. mell Önk.köt.'!D82</f>
        <v>0</v>
      </c>
      <c r="E82" s="89">
        <f>'5.1.1. sz. mell Önk.köt.'!E82</f>
        <v>0</v>
      </c>
      <c r="F82" s="89">
        <f>'5.1.1. sz. mell Önk.köt.'!F82</f>
        <v>0</v>
      </c>
      <c r="G82" s="89">
        <f>'5.1.1. sz. mell Önk.köt.'!G82</f>
        <v>0</v>
      </c>
      <c r="H82" s="89">
        <f>'5.1.1. sz. mell Önk.köt.'!H82</f>
        <v>0</v>
      </c>
    </row>
    <row r="83" spans="1:8" s="156" customFormat="1" ht="12" customHeight="1">
      <c r="A83" s="163" t="s">
        <v>238</v>
      </c>
      <c r="B83" s="158" t="s">
        <v>239</v>
      </c>
      <c r="C83" s="89">
        <f>'5.1.1. sz. mell Önk.köt.'!C83</f>
        <v>0</v>
      </c>
      <c r="D83" s="89">
        <f>'5.1.1. sz. mell Önk.köt.'!D83</f>
        <v>0</v>
      </c>
      <c r="E83" s="89">
        <f>'5.1.1. sz. mell Önk.köt.'!E83</f>
        <v>0</v>
      </c>
      <c r="F83" s="89">
        <f>'5.1.1. sz. mell Önk.köt.'!F83</f>
        <v>0</v>
      </c>
      <c r="G83" s="89">
        <f>'5.1.1. sz. mell Önk.köt.'!G83</f>
        <v>0</v>
      </c>
      <c r="H83" s="89">
        <f>'5.1.1. sz. mell Önk.köt.'!H83</f>
        <v>0</v>
      </c>
    </row>
    <row r="84" spans="1:8" s="156" customFormat="1" ht="12" customHeight="1" thickBot="1">
      <c r="A84" s="164" t="s">
        <v>240</v>
      </c>
      <c r="B84" s="159" t="s">
        <v>241</v>
      </c>
      <c r="C84" s="89">
        <f>'5.1.1. sz. mell Önk.köt.'!C84</f>
        <v>0</v>
      </c>
      <c r="D84" s="89">
        <f>'5.1.1. sz. mell Önk.köt.'!D84</f>
        <v>0</v>
      </c>
      <c r="E84" s="89">
        <f>'5.1.1. sz. mell Önk.köt.'!E84</f>
        <v>0</v>
      </c>
      <c r="F84" s="89">
        <f>'5.1.1. sz. mell Önk.köt.'!F84</f>
        <v>0</v>
      </c>
      <c r="G84" s="89">
        <f>'5.1.1. sz. mell Önk.köt.'!G84</f>
        <v>0</v>
      </c>
      <c r="H84" s="89">
        <f>'5.1.1. sz. mell Önk.köt.'!H84</f>
        <v>0</v>
      </c>
    </row>
    <row r="85" spans="1:8" s="156" customFormat="1" ht="13.5" customHeight="1" thickBot="1">
      <c r="A85" s="160" t="s">
        <v>242</v>
      </c>
      <c r="B85" s="79" t="s">
        <v>243</v>
      </c>
      <c r="C85" s="198">
        <f>'5.1.1. sz. mell Önk.köt.'!C85</f>
        <v>0</v>
      </c>
      <c r="D85" s="198">
        <f>'5.1.1. sz. mell Önk.köt.'!D85</f>
        <v>0</v>
      </c>
      <c r="E85" s="198">
        <f>'5.1.1. sz. mell Önk.köt.'!E85</f>
        <v>0</v>
      </c>
      <c r="F85" s="198">
        <f>'5.1.1. sz. mell Önk.köt.'!F85</f>
        <v>0</v>
      </c>
      <c r="G85" s="198">
        <f>'5.1.1. sz. mell Önk.köt.'!G85</f>
        <v>0</v>
      </c>
      <c r="H85" s="198">
        <f>'5.1.1. sz. mell Önk.köt.'!H85</f>
        <v>0</v>
      </c>
    </row>
    <row r="86" spans="1:8" s="156" customFormat="1" ht="15.75" customHeight="1" thickBot="1">
      <c r="A86" s="160" t="s">
        <v>244</v>
      </c>
      <c r="B86" s="165" t="s">
        <v>245</v>
      </c>
      <c r="C86" s="90">
        <f aca="true" t="shared" si="15" ref="C86:H86">+C63+C67+C72+C75+C80+C85</f>
        <v>114557</v>
      </c>
      <c r="D86" s="90">
        <f t="shared" si="15"/>
        <v>203931</v>
      </c>
      <c r="E86" s="90">
        <f t="shared" si="15"/>
        <v>202876</v>
      </c>
      <c r="F86" s="90">
        <f t="shared" si="15"/>
        <v>206887</v>
      </c>
      <c r="G86" s="90">
        <f t="shared" si="15"/>
        <v>0</v>
      </c>
      <c r="H86" s="90">
        <f t="shared" si="15"/>
        <v>206887</v>
      </c>
    </row>
    <row r="87" spans="1:8" s="156" customFormat="1" ht="16.5" customHeight="1" thickBot="1">
      <c r="A87" s="166" t="s">
        <v>258</v>
      </c>
      <c r="B87" s="167" t="s">
        <v>246</v>
      </c>
      <c r="C87" s="90">
        <f aca="true" t="shared" si="16" ref="C87:H87">+C62+C86</f>
        <v>715561</v>
      </c>
      <c r="D87" s="90">
        <f t="shared" si="16"/>
        <v>1038300</v>
      </c>
      <c r="E87" s="90">
        <f t="shared" si="16"/>
        <v>1039192</v>
      </c>
      <c r="F87" s="90">
        <f t="shared" si="16"/>
        <v>1054494</v>
      </c>
      <c r="G87" s="90">
        <f t="shared" si="16"/>
        <v>-7252</v>
      </c>
      <c r="H87" s="90">
        <f t="shared" si="16"/>
        <v>1047242</v>
      </c>
    </row>
    <row r="88" spans="1:3" s="156" customFormat="1" ht="24.75" customHeight="1">
      <c r="A88" s="3"/>
      <c r="B88" s="4"/>
      <c r="C88" s="91"/>
    </row>
    <row r="89" spans="1:8" ht="16.5" customHeight="1">
      <c r="A89" s="405" t="s">
        <v>34</v>
      </c>
      <c r="B89" s="405"/>
      <c r="C89" s="405"/>
      <c r="D89" s="405"/>
      <c r="E89" s="405"/>
      <c r="F89" s="405"/>
      <c r="G89" s="405"/>
      <c r="H89" s="405"/>
    </row>
    <row r="90" spans="1:8" s="168" customFormat="1" ht="16.5" customHeight="1" thickBot="1">
      <c r="A90" s="407" t="s">
        <v>89</v>
      </c>
      <c r="B90" s="407"/>
      <c r="H90" s="49" t="s">
        <v>128</v>
      </c>
    </row>
    <row r="91" spans="1:8" ht="37.5" customHeight="1" thickBot="1">
      <c r="A91" s="21" t="s">
        <v>53</v>
      </c>
      <c r="B91" s="22" t="s">
        <v>35</v>
      </c>
      <c r="C91" s="28" t="s">
        <v>414</v>
      </c>
      <c r="D91" s="28" t="s">
        <v>429</v>
      </c>
      <c r="E91" s="28" t="s">
        <v>434</v>
      </c>
      <c r="F91" s="28" t="s">
        <v>482</v>
      </c>
      <c r="G91" s="28" t="s">
        <v>483</v>
      </c>
      <c r="H91" s="28" t="s">
        <v>415</v>
      </c>
    </row>
    <row r="92" spans="1:8" s="155" customFormat="1" ht="12" customHeight="1" thickBot="1">
      <c r="A92" s="25">
        <v>1</v>
      </c>
      <c r="B92" s="26">
        <v>2</v>
      </c>
      <c r="C92" s="27">
        <v>3</v>
      </c>
      <c r="D92" s="27">
        <v>4</v>
      </c>
      <c r="E92" s="27">
        <v>5</v>
      </c>
      <c r="F92" s="27"/>
      <c r="G92" s="27">
        <v>6</v>
      </c>
      <c r="H92" s="27">
        <v>7</v>
      </c>
    </row>
    <row r="93" spans="1:8" ht="12" customHeight="1" thickBot="1">
      <c r="A93" s="20" t="s">
        <v>6</v>
      </c>
      <c r="B93" s="24" t="s">
        <v>261</v>
      </c>
      <c r="C93" s="83">
        <f aca="true" t="shared" si="17" ref="C93:H93">SUM(C94:C98)</f>
        <v>239706</v>
      </c>
      <c r="D93" s="83">
        <f t="shared" si="17"/>
        <v>293193</v>
      </c>
      <c r="E93" s="83">
        <f t="shared" si="17"/>
        <v>297202</v>
      </c>
      <c r="F93" s="83">
        <f t="shared" si="17"/>
        <v>313465</v>
      </c>
      <c r="G93" s="83">
        <f t="shared" si="17"/>
        <v>2695</v>
      </c>
      <c r="H93" s="83">
        <f t="shared" si="17"/>
        <v>316160</v>
      </c>
    </row>
    <row r="94" spans="1:8" ht="12" customHeight="1">
      <c r="A94" s="15" t="s">
        <v>65</v>
      </c>
      <c r="B94" s="8" t="s">
        <v>36</v>
      </c>
      <c r="C94" s="85">
        <f>'5.1.1. sz. mell Önk.köt.'!C92+'5.2. sz. mell-Hivatal'!C45+'5.3. sz. mell-Óvoda'!C45+'5.4. sz. mell-Műv.Ház'!C45</f>
        <v>101910</v>
      </c>
      <c r="D94" s="85">
        <f>'5.1.1. sz. mell Önk.köt.'!D92+'5.2. sz. mell-Hivatal'!D45+'5.3. sz. mell-Óvoda'!D45+'5.4. sz. mell-Műv.Ház'!D45</f>
        <v>121589</v>
      </c>
      <c r="E94" s="85">
        <f>'5.1.1. sz. mell Önk.köt.'!E92+'5.2. sz. mell-Hivatal'!E45+'5.3. sz. mell-Óvoda'!E45+'5.4. sz. mell-Műv.Ház'!E45</f>
        <v>123789</v>
      </c>
      <c r="F94" s="85">
        <f>'5.1.1. sz. mell Önk.köt.'!F92+'5.2. sz. mell-Hivatal'!F45+'5.3. sz. mell-Óvoda'!F45+'5.4. sz. mell-Műv.Ház'!F45</f>
        <v>131141</v>
      </c>
      <c r="G94" s="85">
        <f>'5.1.1. sz. mell Önk.köt.'!G92+'5.2. sz. mell-Hivatal'!G45+'5.3. sz. mell-Óvoda'!G45+'5.4. sz. mell-Műv.Ház'!G45</f>
        <v>1930</v>
      </c>
      <c r="H94" s="85">
        <f>'5.1.1. sz. mell Önk.köt.'!H92+'5.2. sz. mell-Hivatal'!H45+'5.3. sz. mell-Óvoda'!H45+'5.4. sz. mell-Műv.Ház'!H45</f>
        <v>133071</v>
      </c>
    </row>
    <row r="95" spans="1:8" ht="12" customHeight="1">
      <c r="A95" s="12" t="s">
        <v>66</v>
      </c>
      <c r="B95" s="6" t="s">
        <v>107</v>
      </c>
      <c r="C95" s="86">
        <f>'5.1.1. sz. mell Önk.köt.'!C93+'5.2. sz. mell-Hivatal'!C46+'5.3. sz. mell-Óvoda'!C46+'5.4. sz. mell-Műv.Ház'!C46</f>
        <v>27232</v>
      </c>
      <c r="D95" s="86">
        <f>'5.1.1. sz. mell Önk.köt.'!D93+'5.2. sz. mell-Hivatal'!D46+'5.3. sz. mell-Óvoda'!D46+'5.4. sz. mell-Műv.Ház'!D46</f>
        <v>31143</v>
      </c>
      <c r="E95" s="86">
        <f>'5.1.1. sz. mell Önk.köt.'!E93+'5.2. sz. mell-Hivatal'!E46+'5.3. sz. mell-Óvoda'!E46+'5.4. sz. mell-Műv.Ház'!E46</f>
        <v>31788</v>
      </c>
      <c r="F95" s="86">
        <f>'5.1.1. sz. mell Önk.köt.'!F93+'5.2. sz. mell-Hivatal'!F46+'5.3. sz. mell-Óvoda'!F46+'5.4. sz. mell-Műv.Ház'!F46</f>
        <v>34073</v>
      </c>
      <c r="G95" s="86">
        <f>'5.1.1. sz. mell Önk.köt.'!G93+'5.2. sz. mell-Hivatal'!G46+'5.3. sz. mell-Óvoda'!G46+'5.4. sz. mell-Műv.Ház'!G46</f>
        <v>520</v>
      </c>
      <c r="H95" s="86">
        <f>'5.1.1. sz. mell Önk.köt.'!H93+'5.2. sz. mell-Hivatal'!H46+'5.3. sz. mell-Óvoda'!H46+'5.4. sz. mell-Műv.Ház'!H46</f>
        <v>34593</v>
      </c>
    </row>
    <row r="96" spans="1:8" ht="12" customHeight="1">
      <c r="A96" s="12" t="s">
        <v>67</v>
      </c>
      <c r="B96" s="6" t="s">
        <v>84</v>
      </c>
      <c r="C96" s="88">
        <f>'5.1.1. sz. mell Önk.köt.'!C94+'5.2. sz. mell-Hivatal'!C47+'5.3. sz. mell-Óvoda'!C47+'5.4. sz. mell-Műv.Ház'!C47</f>
        <v>92474</v>
      </c>
      <c r="D96" s="88">
        <f>'5.1.1. sz. mell Önk.köt.'!D94+'5.2. sz. mell-Hivatal'!D47+'5.3. sz. mell-Óvoda'!D47+'5.4. sz. mell-Műv.Ház'!D47</f>
        <v>111883</v>
      </c>
      <c r="E96" s="88">
        <f>'5.1.1. sz. mell Önk.köt.'!E94+'5.2. sz. mell-Hivatal'!E47+'5.3. sz. mell-Óvoda'!E47+'5.4. sz. mell-Műv.Ház'!E47</f>
        <v>112756</v>
      </c>
      <c r="F96" s="88">
        <f>'5.1.1. sz. mell Önk.köt.'!F94+'5.2. sz. mell-Hivatal'!F47+'5.3. sz. mell-Óvoda'!F47+'5.4. sz. mell-Műv.Ház'!F47</f>
        <v>116259</v>
      </c>
      <c r="G96" s="88">
        <f>'5.1.1. sz. mell Önk.köt.'!G94+'5.2. sz. mell-Hivatal'!G47+'5.3. sz. mell-Óvoda'!G47+'5.4. sz. mell-Műv.Ház'!G47</f>
        <v>245</v>
      </c>
      <c r="H96" s="88">
        <f>'5.1.1. sz. mell Önk.köt.'!H94+'5.2. sz. mell-Hivatal'!H47+'5.3. sz. mell-Óvoda'!H47+'5.4. sz. mell-Műv.Ház'!H47</f>
        <v>116504</v>
      </c>
    </row>
    <row r="97" spans="1:8" ht="12" customHeight="1">
      <c r="A97" s="12" t="s">
        <v>68</v>
      </c>
      <c r="B97" s="9" t="s">
        <v>108</v>
      </c>
      <c r="C97" s="88">
        <f>'5.1.1. sz. mell Önk.köt.'!C95+'5.2. sz. mell-Hivatal'!C48</f>
        <v>6334</v>
      </c>
      <c r="D97" s="88">
        <f>'5.1.1. sz. mell Önk.köt.'!D95+'5.2. sz. mell-Hivatal'!D48</f>
        <v>7020</v>
      </c>
      <c r="E97" s="88">
        <f>'5.1.1. sz. mell Önk.köt.'!E95+'5.2. sz. mell-Hivatal'!E48</f>
        <v>7308</v>
      </c>
      <c r="F97" s="88">
        <f>'5.1.1. sz. mell Önk.köt.'!F95+'5.2. sz. mell-Hivatal'!F48</f>
        <v>8910</v>
      </c>
      <c r="G97" s="88">
        <f>'5.1.1. sz. mell Önk.köt.'!G95+'5.2. sz. mell-Hivatal'!G48</f>
        <v>0</v>
      </c>
      <c r="H97" s="88">
        <f>'5.1.1. sz. mell Önk.köt.'!H95+'5.2. sz. mell-Hivatal'!H48</f>
        <v>8910</v>
      </c>
    </row>
    <row r="98" spans="1:8" ht="12" customHeight="1">
      <c r="A98" s="12" t="s">
        <v>76</v>
      </c>
      <c r="B98" s="17" t="s">
        <v>109</v>
      </c>
      <c r="C98" s="88">
        <f>'5.1.1. sz. mell Önk.köt.'!C96</f>
        <v>11756</v>
      </c>
      <c r="D98" s="88">
        <f>'5.1.1. sz. mell Önk.köt.'!D96+'5.2. sz. mell-Hivatal'!D49+'5.3. sz. mell-Óvoda'!D49+'5.4. sz. mell-Műv.Ház'!D49</f>
        <v>21558</v>
      </c>
      <c r="E98" s="88">
        <f>'5.1.1. sz. mell Önk.köt.'!E96+'5.2. sz. mell-Hivatal'!E49+'5.3. sz. mell-Óvoda'!E49+'5.4. sz. mell-Műv.Ház'!E49</f>
        <v>21561</v>
      </c>
      <c r="F98" s="88">
        <f>'5.1.1. sz. mell Önk.köt.'!F96+'5.2. sz. mell-Hivatal'!F49+'5.3. sz. mell-Óvoda'!F49+'5.4. sz. mell-Műv.Ház'!F49</f>
        <v>23082</v>
      </c>
      <c r="G98" s="88">
        <f>'5.1.1. sz. mell Önk.köt.'!G96+'5.2. sz. mell-Hivatal'!G49+'5.3. sz. mell-Óvoda'!G49+'5.4. sz. mell-Műv.Ház'!G49</f>
        <v>0</v>
      </c>
      <c r="H98" s="88">
        <f>'5.1.1. sz. mell Önk.köt.'!H96+'5.2. sz. mell-Hivatal'!H49+'5.3. sz. mell-Óvoda'!H49+'5.4. sz. mell-Műv.Ház'!H49</f>
        <v>23082</v>
      </c>
    </row>
    <row r="99" spans="1:8" ht="12" customHeight="1">
      <c r="A99" s="12" t="s">
        <v>69</v>
      </c>
      <c r="B99" s="6" t="s">
        <v>262</v>
      </c>
      <c r="C99" s="88">
        <f>'5.1.1. sz. mell Önk.köt.'!C97</f>
        <v>0</v>
      </c>
      <c r="D99" s="88">
        <f>'5.1.1. sz. mell Önk.köt.'!D97+'5.2. sz. mell-Hivatal'!D49+'5.3. sz. mell-Óvoda'!D49+'5.4. sz. mell-Műv.Ház'!D49</f>
        <v>9802</v>
      </c>
      <c r="E99" s="88">
        <f>'5.1.1. sz. mell Önk.köt.'!E97+'5.2. sz. mell-Hivatal'!E49+'5.3. sz. mell-Óvoda'!E49+'5.4. sz. mell-Műv.Ház'!E49</f>
        <v>9805</v>
      </c>
      <c r="F99" s="88">
        <f>'5.1.1. sz. mell Önk.köt.'!F97+'5.2. sz. mell-Hivatal'!F49+'5.3. sz. mell-Óvoda'!F49+'5.4. sz. mell-Műv.Ház'!F49</f>
        <v>9805</v>
      </c>
      <c r="G99" s="88">
        <f>'5.1.1. sz. mell Önk.köt.'!G97+'5.2. sz. mell-Hivatal'!G49+'5.3. sz. mell-Óvoda'!G49+'5.4. sz. mell-Műv.Ház'!G49</f>
        <v>0</v>
      </c>
      <c r="H99" s="88">
        <f>'5.1.1. sz. mell Önk.köt.'!H97+'5.2. sz. mell-Hivatal'!H49+'5.3. sz. mell-Óvoda'!H49+'5.4. sz. mell-Műv.Ház'!H49</f>
        <v>9805</v>
      </c>
    </row>
    <row r="100" spans="1:8" ht="12" customHeight="1">
      <c r="A100" s="12" t="s">
        <v>70</v>
      </c>
      <c r="B100" s="51" t="s">
        <v>263</v>
      </c>
      <c r="C100" s="88">
        <f>'5.1.1. sz. mell Önk.köt.'!C98</f>
        <v>0</v>
      </c>
      <c r="D100" s="88">
        <f>'5.1.1. sz. mell Önk.köt.'!D98</f>
        <v>0</v>
      </c>
      <c r="E100" s="88">
        <f>'5.1.1. sz. mell Önk.köt.'!E98</f>
        <v>0</v>
      </c>
      <c r="F100" s="88">
        <f>'5.1.1. sz. mell Önk.köt.'!F98</f>
        <v>0</v>
      </c>
      <c r="G100" s="88">
        <f>'5.1.1. sz. mell Önk.köt.'!G98</f>
        <v>0</v>
      </c>
      <c r="H100" s="88">
        <f>'5.1.1. sz. mell Önk.köt.'!H98</f>
        <v>0</v>
      </c>
    </row>
    <row r="101" spans="1:8" ht="12" customHeight="1">
      <c r="A101" s="12" t="s">
        <v>77</v>
      </c>
      <c r="B101" s="52" t="s">
        <v>264</v>
      </c>
      <c r="C101" s="88">
        <f>'5.1.1. sz. mell Önk.köt.'!C99</f>
        <v>0</v>
      </c>
      <c r="D101" s="88">
        <f>'5.1.1. sz. mell Önk.köt.'!D99</f>
        <v>0</v>
      </c>
      <c r="E101" s="88">
        <f>'5.1.1. sz. mell Önk.köt.'!E99</f>
        <v>0</v>
      </c>
      <c r="F101" s="88">
        <f>'5.1.1. sz. mell Önk.köt.'!F99</f>
        <v>0</v>
      </c>
      <c r="G101" s="88">
        <f>'5.1.1. sz. mell Önk.köt.'!G99</f>
        <v>0</v>
      </c>
      <c r="H101" s="88">
        <f>'5.1.1. sz. mell Önk.köt.'!H99</f>
        <v>0</v>
      </c>
    </row>
    <row r="102" spans="1:8" ht="12" customHeight="1">
      <c r="A102" s="12" t="s">
        <v>78</v>
      </c>
      <c r="B102" s="52" t="s">
        <v>265</v>
      </c>
      <c r="C102" s="88">
        <f>'5.1.1. sz. mell Önk.köt.'!C100</f>
        <v>0</v>
      </c>
      <c r="D102" s="88">
        <f>'5.1.1. sz. mell Önk.köt.'!D100</f>
        <v>0</v>
      </c>
      <c r="E102" s="88">
        <f>'5.1.1. sz. mell Önk.köt.'!E100</f>
        <v>0</v>
      </c>
      <c r="F102" s="88">
        <f>'5.1.1. sz. mell Önk.köt.'!F100</f>
        <v>0</v>
      </c>
      <c r="G102" s="88">
        <f>'5.1.1. sz. mell Önk.köt.'!G100</f>
        <v>0</v>
      </c>
      <c r="H102" s="88">
        <f>'5.1.1. sz. mell Önk.köt.'!H100</f>
        <v>0</v>
      </c>
    </row>
    <row r="103" spans="1:8" ht="12" customHeight="1">
      <c r="A103" s="12" t="s">
        <v>79</v>
      </c>
      <c r="B103" s="51" t="s">
        <v>266</v>
      </c>
      <c r="C103" s="88">
        <f>'5.1.1. sz. mell Önk.köt.'!C101</f>
        <v>6406</v>
      </c>
      <c r="D103" s="88">
        <f>'5.1.1. sz. mell Önk.köt.'!D101</f>
        <v>6406</v>
      </c>
      <c r="E103" s="88">
        <f>'5.1.1. sz. mell Önk.köt.'!E101</f>
        <v>6406</v>
      </c>
      <c r="F103" s="88">
        <f>'5.1.1. sz. mell Önk.köt.'!F101</f>
        <v>6406</v>
      </c>
      <c r="G103" s="88">
        <f>'5.1.1. sz. mell Önk.köt.'!G101</f>
        <v>0</v>
      </c>
      <c r="H103" s="88">
        <f>'5.1.1. sz. mell Önk.köt.'!H101</f>
        <v>6406</v>
      </c>
    </row>
    <row r="104" spans="1:8" ht="12" customHeight="1">
      <c r="A104" s="12" t="s">
        <v>80</v>
      </c>
      <c r="B104" s="51" t="s">
        <v>267</v>
      </c>
      <c r="C104" s="88">
        <f>'5.1.1. sz. mell Önk.köt.'!C102</f>
        <v>0</v>
      </c>
      <c r="D104" s="88">
        <f>'5.1.1. sz. mell Önk.köt.'!D102</f>
        <v>0</v>
      </c>
      <c r="E104" s="88">
        <f>'5.1.1. sz. mell Önk.köt.'!E102</f>
        <v>0</v>
      </c>
      <c r="F104" s="88">
        <f>'5.1.1. sz. mell Önk.köt.'!F102</f>
        <v>0</v>
      </c>
      <c r="G104" s="88">
        <f>'5.1.1. sz. mell Önk.köt.'!G102</f>
        <v>0</v>
      </c>
      <c r="H104" s="88">
        <f>'5.1.1. sz. mell Önk.köt.'!H102</f>
        <v>0</v>
      </c>
    </row>
    <row r="105" spans="1:8" ht="12" customHeight="1">
      <c r="A105" s="12" t="s">
        <v>82</v>
      </c>
      <c r="B105" s="52" t="s">
        <v>268</v>
      </c>
      <c r="C105" s="88">
        <f>'5.1.1. sz. mell Önk.köt.'!C103</f>
        <v>0</v>
      </c>
      <c r="D105" s="88">
        <f>'5.1.1. sz. mell Önk.köt.'!D103</f>
        <v>0</v>
      </c>
      <c r="E105" s="88">
        <f>'5.1.1. sz. mell Önk.köt.'!E103</f>
        <v>0</v>
      </c>
      <c r="F105" s="88">
        <f>'5.1.1. sz. mell Önk.köt.'!F103</f>
        <v>0</v>
      </c>
      <c r="G105" s="88">
        <f>'5.1.1. sz. mell Önk.köt.'!G103</f>
        <v>0</v>
      </c>
      <c r="H105" s="88">
        <f>'5.1.1. sz. mell Önk.köt.'!H103</f>
        <v>0</v>
      </c>
    </row>
    <row r="106" spans="1:8" ht="12" customHeight="1">
      <c r="A106" s="11" t="s">
        <v>110</v>
      </c>
      <c r="B106" s="53" t="s">
        <v>269</v>
      </c>
      <c r="C106" s="88">
        <f>'5.1.1. sz. mell Önk.köt.'!C104</f>
        <v>0</v>
      </c>
      <c r="D106" s="88">
        <f>'5.1.1. sz. mell Önk.köt.'!D104</f>
        <v>0</v>
      </c>
      <c r="E106" s="88">
        <f>'5.1.1. sz. mell Önk.köt.'!E104</f>
        <v>0</v>
      </c>
      <c r="F106" s="88">
        <f>'5.1.1. sz. mell Önk.köt.'!F104</f>
        <v>0</v>
      </c>
      <c r="G106" s="88">
        <f>'5.1.1. sz. mell Önk.köt.'!G104</f>
        <v>0</v>
      </c>
      <c r="H106" s="88">
        <f>'5.1.1. sz. mell Önk.köt.'!H104</f>
        <v>0</v>
      </c>
    </row>
    <row r="107" spans="1:8" ht="12" customHeight="1">
      <c r="A107" s="12" t="s">
        <v>259</v>
      </c>
      <c r="B107" s="53" t="s">
        <v>270</v>
      </c>
      <c r="C107" s="88">
        <f>'5.1.1. sz. mell Önk.köt.'!C105</f>
        <v>0</v>
      </c>
      <c r="D107" s="88">
        <f>'5.1.1. sz. mell Önk.köt.'!D105</f>
        <v>0</v>
      </c>
      <c r="E107" s="88">
        <f>'5.1.1. sz. mell Önk.köt.'!E105</f>
        <v>0</v>
      </c>
      <c r="F107" s="88">
        <f>'5.1.1. sz. mell Önk.köt.'!F105</f>
        <v>0</v>
      </c>
      <c r="G107" s="88">
        <f>'5.1.1. sz. mell Önk.köt.'!G105</f>
        <v>0</v>
      </c>
      <c r="H107" s="88">
        <f>'5.1.1. sz. mell Önk.köt.'!H105</f>
        <v>0</v>
      </c>
    </row>
    <row r="108" spans="1:8" ht="12" customHeight="1" thickBot="1">
      <c r="A108" s="16" t="s">
        <v>260</v>
      </c>
      <c r="B108" s="54" t="s">
        <v>271</v>
      </c>
      <c r="C108" s="92">
        <f>'5.1.1. sz. mell Önk.köt.'!C106</f>
        <v>5350</v>
      </c>
      <c r="D108" s="92">
        <f>'5.1.1. sz. mell Önk.köt.'!D106</f>
        <v>5350</v>
      </c>
      <c r="E108" s="92">
        <f>'5.1.1. sz. mell Önk.köt.'!E106</f>
        <v>5350</v>
      </c>
      <c r="F108" s="92">
        <f>'5.1.1. sz. mell Önk.köt.'!F106</f>
        <v>5350</v>
      </c>
      <c r="G108" s="92">
        <f>'5.1.1. sz. mell Önk.köt.'!G106</f>
        <v>0</v>
      </c>
      <c r="H108" s="92">
        <f>'5.1.1. sz. mell Önk.köt.'!H106</f>
        <v>5350</v>
      </c>
    </row>
    <row r="109" spans="1:8" ht="12" customHeight="1" thickBot="1">
      <c r="A109" s="18" t="s">
        <v>7</v>
      </c>
      <c r="B109" s="23" t="s">
        <v>272</v>
      </c>
      <c r="C109" s="84">
        <f aca="true" t="shared" si="18" ref="C109:H109">+C110+C112+C114</f>
        <v>328877</v>
      </c>
      <c r="D109" s="84">
        <f t="shared" si="18"/>
        <v>578016</v>
      </c>
      <c r="E109" s="84">
        <f t="shared" si="18"/>
        <v>578255</v>
      </c>
      <c r="F109" s="84">
        <f t="shared" si="18"/>
        <v>513791</v>
      </c>
      <c r="G109" s="84">
        <f t="shared" si="18"/>
        <v>0</v>
      </c>
      <c r="H109" s="84">
        <f t="shared" si="18"/>
        <v>513791</v>
      </c>
    </row>
    <row r="110" spans="1:8" ht="12" customHeight="1">
      <c r="A110" s="13" t="s">
        <v>71</v>
      </c>
      <c r="B110" s="6" t="s">
        <v>127</v>
      </c>
      <c r="C110" s="87">
        <f>'5.1.1. sz. mell Önk.köt.'!C108+'5.2. sz. mell-Hivatal'!C51+'5.3. sz. mell-Óvoda'!C51+'5.4. sz. mell-Műv.Ház'!C51</f>
        <v>328527</v>
      </c>
      <c r="D110" s="87">
        <f>'5.1.1. sz. mell Önk.köt.'!D108+'5.2. sz. mell-Hivatal'!D51+'5.3. sz. mell-Óvoda'!D51+'5.4. sz. mell-Műv.Ház'!D51</f>
        <v>567666</v>
      </c>
      <c r="E110" s="87">
        <f>'5.1.1. sz. mell Önk.köt.'!E108+'5.2. sz. mell-Hivatal'!E51+'5.3. sz. mell-Óvoda'!E51+'5.4. sz. mell-Műv.Ház'!E51</f>
        <v>567905</v>
      </c>
      <c r="F110" s="87">
        <f>'5.1.1. sz. mell Önk.köt.'!F108+'5.2. sz. mell-Hivatal'!F51+'5.3. sz. mell-Óvoda'!F51+'5.4. sz. mell-Műv.Ház'!F51</f>
        <v>499641</v>
      </c>
      <c r="G110" s="87">
        <f>'5.1.1. sz. mell Önk.köt.'!G108+'5.2. sz. mell-Hivatal'!G51+'5.3. sz. mell-Óvoda'!G51+'5.4. sz. mell-Műv.Ház'!G51</f>
        <v>0</v>
      </c>
      <c r="H110" s="87">
        <f>'5.1.1. sz. mell Önk.köt.'!H108+'5.2. sz. mell-Hivatal'!H51+'5.3. sz. mell-Óvoda'!H51+'5.4. sz. mell-Műv.Ház'!H51</f>
        <v>499641</v>
      </c>
    </row>
    <row r="111" spans="1:8" ht="12" customHeight="1">
      <c r="A111" s="13" t="s">
        <v>72</v>
      </c>
      <c r="B111" s="10" t="s">
        <v>276</v>
      </c>
      <c r="C111" s="87">
        <f>'5.1.1. sz. mell Önk.köt.'!C109</f>
        <v>325161</v>
      </c>
      <c r="D111" s="87">
        <f>'5.1.1. sz. mell Önk.köt.'!D109</f>
        <v>532678</v>
      </c>
      <c r="E111" s="87">
        <f>'5.1.1. sz. mell Önk.köt.'!E109</f>
        <v>532678</v>
      </c>
      <c r="F111" s="87">
        <f>'5.1.1. sz. mell Önk.köt.'!F109</f>
        <v>447008</v>
      </c>
      <c r="G111" s="87">
        <f>'5.1.1. sz. mell Önk.köt.'!G109</f>
        <v>0</v>
      </c>
      <c r="H111" s="87">
        <f>'5.1.1. sz. mell Önk.köt.'!H109</f>
        <v>447008</v>
      </c>
    </row>
    <row r="112" spans="1:8" ht="12" customHeight="1">
      <c r="A112" s="13" t="s">
        <v>73</v>
      </c>
      <c r="B112" s="10" t="s">
        <v>111</v>
      </c>
      <c r="C112" s="86">
        <f>'5.1.1. sz. mell Önk.köt.'!C110</f>
        <v>350</v>
      </c>
      <c r="D112" s="86">
        <f>'5.1.1. sz. mell Önk.köt.'!D110</f>
        <v>10350</v>
      </c>
      <c r="E112" s="86">
        <f>'5.1.1. sz. mell Önk.köt.'!E110</f>
        <v>10350</v>
      </c>
      <c r="F112" s="86">
        <f>'5.1.1. sz. mell Önk.köt.'!F110</f>
        <v>14150</v>
      </c>
      <c r="G112" s="86">
        <f>'5.1.1. sz. mell Önk.köt.'!G110</f>
        <v>0</v>
      </c>
      <c r="H112" s="86">
        <f>'5.1.1. sz. mell Önk.köt.'!H110</f>
        <v>14150</v>
      </c>
    </row>
    <row r="113" spans="1:8" ht="12" customHeight="1">
      <c r="A113" s="13" t="s">
        <v>74</v>
      </c>
      <c r="B113" s="10" t="s">
        <v>277</v>
      </c>
      <c r="C113" s="77">
        <f>'5.1.1. sz. mell Önk.köt.'!C111</f>
        <v>0</v>
      </c>
      <c r="D113" s="77">
        <f>'5.1.1. sz. mell Önk.köt.'!D111</f>
        <v>0</v>
      </c>
      <c r="E113" s="77">
        <f>'5.1.1. sz. mell Önk.köt.'!E111</f>
        <v>0</v>
      </c>
      <c r="F113" s="77">
        <f>'5.1.1. sz. mell Önk.köt.'!F111</f>
        <v>0</v>
      </c>
      <c r="G113" s="77">
        <f>'5.1.1. sz. mell Önk.köt.'!G111</f>
        <v>0</v>
      </c>
      <c r="H113" s="77">
        <f>'5.1.1. sz. mell Önk.köt.'!H111</f>
        <v>0</v>
      </c>
    </row>
    <row r="114" spans="1:8" ht="12" customHeight="1">
      <c r="A114" s="13" t="s">
        <v>75</v>
      </c>
      <c r="B114" s="81" t="s">
        <v>130</v>
      </c>
      <c r="C114" s="77">
        <f>'5.1.1. sz. mell Önk.köt.'!C112</f>
        <v>0</v>
      </c>
      <c r="D114" s="77">
        <f>'5.1.1. sz. mell Önk.köt.'!D112</f>
        <v>0</v>
      </c>
      <c r="E114" s="77">
        <f>'5.1.1. sz. mell Önk.köt.'!E112</f>
        <v>0</v>
      </c>
      <c r="F114" s="77">
        <f>'5.1.1. sz. mell Önk.köt.'!F112</f>
        <v>0</v>
      </c>
      <c r="G114" s="77">
        <f>'5.1.1. sz. mell Önk.köt.'!G112</f>
        <v>0</v>
      </c>
      <c r="H114" s="77">
        <f>'5.1.1. sz. mell Önk.köt.'!H112</f>
        <v>0</v>
      </c>
    </row>
    <row r="115" spans="1:8" ht="12" customHeight="1">
      <c r="A115" s="13" t="s">
        <v>81</v>
      </c>
      <c r="B115" s="80" t="s">
        <v>366</v>
      </c>
      <c r="C115" s="77">
        <f>'5.1.1. sz. mell Önk.köt.'!C113</f>
        <v>0</v>
      </c>
      <c r="D115" s="77">
        <f>'5.1.1. sz. mell Önk.köt.'!D113</f>
        <v>0</v>
      </c>
      <c r="E115" s="77">
        <f>'5.1.1. sz. mell Önk.köt.'!E113</f>
        <v>0</v>
      </c>
      <c r="F115" s="77">
        <f>'5.1.1. sz. mell Önk.köt.'!F113</f>
        <v>0</v>
      </c>
      <c r="G115" s="77">
        <f>'5.1.1. sz. mell Önk.köt.'!G113</f>
        <v>0</v>
      </c>
      <c r="H115" s="77">
        <f>'5.1.1. sz. mell Önk.köt.'!H113</f>
        <v>0</v>
      </c>
    </row>
    <row r="116" spans="1:8" ht="12" customHeight="1">
      <c r="A116" s="13" t="s">
        <v>83</v>
      </c>
      <c r="B116" s="153" t="s">
        <v>282</v>
      </c>
      <c r="C116" s="77">
        <f>'5.1.1. sz. mell Önk.köt.'!C114</f>
        <v>0</v>
      </c>
      <c r="D116" s="77">
        <f>'5.1.1. sz. mell Önk.köt.'!D114</f>
        <v>0</v>
      </c>
      <c r="E116" s="77">
        <f>'5.1.1. sz. mell Önk.köt.'!E114</f>
        <v>0</v>
      </c>
      <c r="F116" s="77">
        <f>'5.1.1. sz. mell Önk.köt.'!F114</f>
        <v>0</v>
      </c>
      <c r="G116" s="77">
        <f>'5.1.1. sz. mell Önk.köt.'!G114</f>
        <v>0</v>
      </c>
      <c r="H116" s="77">
        <f>'5.1.1. sz. mell Önk.köt.'!H114</f>
        <v>0</v>
      </c>
    </row>
    <row r="117" spans="1:8" ht="15.75">
      <c r="A117" s="13" t="s">
        <v>112</v>
      </c>
      <c r="B117" s="52" t="s">
        <v>265</v>
      </c>
      <c r="C117" s="77">
        <f>'5.1.1. sz. mell Önk.köt.'!C115</f>
        <v>0</v>
      </c>
      <c r="D117" s="77">
        <f>'5.1.1. sz. mell Önk.köt.'!D115</f>
        <v>0</v>
      </c>
      <c r="E117" s="77">
        <f>'5.1.1. sz. mell Önk.köt.'!E115</f>
        <v>0</v>
      </c>
      <c r="F117" s="77">
        <f>'5.1.1. sz. mell Önk.köt.'!F115</f>
        <v>0</v>
      </c>
      <c r="G117" s="77">
        <f>'5.1.1. sz. mell Önk.köt.'!G115</f>
        <v>0</v>
      </c>
      <c r="H117" s="77">
        <f>'5.1.1. sz. mell Önk.köt.'!H115</f>
        <v>0</v>
      </c>
    </row>
    <row r="118" spans="1:8" ht="12" customHeight="1">
      <c r="A118" s="13" t="s">
        <v>113</v>
      </c>
      <c r="B118" s="52" t="s">
        <v>281</v>
      </c>
      <c r="C118" s="77">
        <f>'5.1.1. sz. mell Önk.köt.'!C116</f>
        <v>0</v>
      </c>
      <c r="D118" s="77">
        <f>'5.1.1. sz. mell Önk.köt.'!D116</f>
        <v>0</v>
      </c>
      <c r="E118" s="77">
        <f>'5.1.1. sz. mell Önk.köt.'!E116</f>
        <v>0</v>
      </c>
      <c r="F118" s="77">
        <f>'5.1.1. sz. mell Önk.köt.'!F116</f>
        <v>0</v>
      </c>
      <c r="G118" s="77">
        <f>'5.1.1. sz. mell Önk.köt.'!G116</f>
        <v>0</v>
      </c>
      <c r="H118" s="77">
        <f>'5.1.1. sz. mell Önk.köt.'!H116</f>
        <v>0</v>
      </c>
    </row>
    <row r="119" spans="1:8" ht="12" customHeight="1">
      <c r="A119" s="13" t="s">
        <v>114</v>
      </c>
      <c r="B119" s="52" t="s">
        <v>280</v>
      </c>
      <c r="C119" s="77">
        <f>'5.1.1. sz. mell Önk.köt.'!C117</f>
        <v>0</v>
      </c>
      <c r="D119" s="77">
        <f>'5.1.1. sz. mell Önk.köt.'!D117</f>
        <v>0</v>
      </c>
      <c r="E119" s="77">
        <f>'5.1.1. sz. mell Önk.köt.'!E117</f>
        <v>0</v>
      </c>
      <c r="F119" s="77">
        <f>'5.1.1. sz. mell Önk.köt.'!F117</f>
        <v>0</v>
      </c>
      <c r="G119" s="77">
        <f>'5.1.1. sz. mell Önk.köt.'!G117</f>
        <v>0</v>
      </c>
      <c r="H119" s="77">
        <f>'5.1.1. sz. mell Önk.köt.'!H117</f>
        <v>0</v>
      </c>
    </row>
    <row r="120" spans="1:8" ht="12" customHeight="1">
      <c r="A120" s="13" t="s">
        <v>273</v>
      </c>
      <c r="B120" s="52" t="s">
        <v>268</v>
      </c>
      <c r="C120" s="77">
        <f>'5.1.1. sz. mell Önk.köt.'!C118</f>
        <v>0</v>
      </c>
      <c r="D120" s="77">
        <f>'5.1.1. sz. mell Önk.köt.'!D118</f>
        <v>0</v>
      </c>
      <c r="E120" s="77">
        <f>'5.1.1. sz. mell Önk.köt.'!E118</f>
        <v>0</v>
      </c>
      <c r="F120" s="77">
        <f>'5.1.1. sz. mell Önk.köt.'!F118</f>
        <v>0</v>
      </c>
      <c r="G120" s="77">
        <f>'5.1.1. sz. mell Önk.köt.'!G118</f>
        <v>0</v>
      </c>
      <c r="H120" s="77">
        <f>'5.1.1. sz. mell Önk.köt.'!H118</f>
        <v>0</v>
      </c>
    </row>
    <row r="121" spans="1:8" ht="12" customHeight="1">
      <c r="A121" s="13" t="s">
        <v>274</v>
      </c>
      <c r="B121" s="52" t="s">
        <v>279</v>
      </c>
      <c r="C121" s="77">
        <f>'5.1.1. sz. mell Önk.köt.'!C119</f>
        <v>0</v>
      </c>
      <c r="D121" s="77">
        <f>'5.1.1. sz. mell Önk.köt.'!D119</f>
        <v>0</v>
      </c>
      <c r="E121" s="77">
        <f>'5.1.1. sz. mell Önk.köt.'!E119</f>
        <v>0</v>
      </c>
      <c r="F121" s="77">
        <f>'5.1.1. sz. mell Önk.köt.'!F119</f>
        <v>0</v>
      </c>
      <c r="G121" s="77">
        <f>'5.1.1. sz. mell Önk.köt.'!G119</f>
        <v>0</v>
      </c>
      <c r="H121" s="77">
        <f>'5.1.1. sz. mell Önk.köt.'!H119</f>
        <v>0</v>
      </c>
    </row>
    <row r="122" spans="1:8" ht="16.5" thickBot="1">
      <c r="A122" s="11" t="s">
        <v>275</v>
      </c>
      <c r="B122" s="52" t="s">
        <v>278</v>
      </c>
      <c r="C122" s="78">
        <f>'5.1.1. sz. mell Önk.köt.'!C120</f>
        <v>0</v>
      </c>
      <c r="D122" s="78">
        <f>'5.1.1. sz. mell Önk.köt.'!D120</f>
        <v>0</v>
      </c>
      <c r="E122" s="78">
        <f>'5.1.1. sz. mell Önk.köt.'!E120</f>
        <v>0</v>
      </c>
      <c r="F122" s="78">
        <f>'5.1.1. sz. mell Önk.köt.'!F120</f>
        <v>0</v>
      </c>
      <c r="G122" s="78">
        <f>'5.1.1. sz. mell Önk.köt.'!G120</f>
        <v>0</v>
      </c>
      <c r="H122" s="78">
        <f>'5.1.1. sz. mell Önk.köt.'!H120</f>
        <v>0</v>
      </c>
    </row>
    <row r="123" spans="1:8" ht="12" customHeight="1" thickBot="1">
      <c r="A123" s="18" t="s">
        <v>8</v>
      </c>
      <c r="B123" s="47" t="s">
        <v>283</v>
      </c>
      <c r="C123" s="84">
        <f aca="true" t="shared" si="19" ref="C123:H123">+C124+C125</f>
        <v>10994</v>
      </c>
      <c r="D123" s="84">
        <f t="shared" si="19"/>
        <v>20425</v>
      </c>
      <c r="E123" s="84">
        <f t="shared" si="19"/>
        <v>16477</v>
      </c>
      <c r="F123" s="84">
        <f t="shared" si="19"/>
        <v>55217</v>
      </c>
      <c r="G123" s="84">
        <f t="shared" si="19"/>
        <v>-2580</v>
      </c>
      <c r="H123" s="84">
        <f t="shared" si="19"/>
        <v>52637</v>
      </c>
    </row>
    <row r="124" spans="1:8" ht="12" customHeight="1">
      <c r="A124" s="13" t="s">
        <v>54</v>
      </c>
      <c r="B124" s="7" t="s">
        <v>45</v>
      </c>
      <c r="C124" s="87">
        <f>'5.1.1. sz. mell Önk.köt.'!C122</f>
        <v>10994</v>
      </c>
      <c r="D124" s="87">
        <f>'5.1.1. sz. mell Önk.köt.'!D122</f>
        <v>10675</v>
      </c>
      <c r="E124" s="87">
        <f>'5.1.1. sz. mell Önk.köt.'!E122</f>
        <v>6727</v>
      </c>
      <c r="F124" s="87">
        <f>'5.1.1. sz. mell Önk.köt.'!F122</f>
        <v>45467</v>
      </c>
      <c r="G124" s="87">
        <f>'5.1.1. sz. mell Önk.köt.'!G122</f>
        <v>-2580</v>
      </c>
      <c r="H124" s="87">
        <f>'5.1.1. sz. mell Önk.köt.'!H122</f>
        <v>42887</v>
      </c>
    </row>
    <row r="125" spans="1:8" ht="12" customHeight="1" thickBot="1">
      <c r="A125" s="14" t="s">
        <v>55</v>
      </c>
      <c r="B125" s="10" t="s">
        <v>46</v>
      </c>
      <c r="C125" s="88">
        <f>'5.1.1. sz. mell Önk.köt.'!C123</f>
        <v>0</v>
      </c>
      <c r="D125" s="88">
        <f>'5.1.1. sz. mell Önk.köt.'!D123</f>
        <v>9750</v>
      </c>
      <c r="E125" s="88">
        <f>'5.1.1. sz. mell Önk.köt.'!E123</f>
        <v>9750</v>
      </c>
      <c r="F125" s="88">
        <f>'5.1.1. sz. mell Önk.köt.'!F123</f>
        <v>9750</v>
      </c>
      <c r="G125" s="88">
        <f>'5.1.1. sz. mell Önk.köt.'!G123</f>
        <v>0</v>
      </c>
      <c r="H125" s="88">
        <f>'5.1.1. sz. mell Önk.köt.'!H123</f>
        <v>9750</v>
      </c>
    </row>
    <row r="126" spans="1:8" ht="12" customHeight="1" thickBot="1">
      <c r="A126" s="18" t="s">
        <v>9</v>
      </c>
      <c r="B126" s="47" t="s">
        <v>284</v>
      </c>
      <c r="C126" s="84">
        <f aca="true" t="shared" si="20" ref="C126:H126">+C93+C109+C123</f>
        <v>579577</v>
      </c>
      <c r="D126" s="84">
        <f t="shared" si="20"/>
        <v>891634</v>
      </c>
      <c r="E126" s="84">
        <f t="shared" si="20"/>
        <v>891934</v>
      </c>
      <c r="F126" s="84">
        <f t="shared" si="20"/>
        <v>882473</v>
      </c>
      <c r="G126" s="84">
        <f t="shared" si="20"/>
        <v>115</v>
      </c>
      <c r="H126" s="84">
        <f t="shared" si="20"/>
        <v>882588</v>
      </c>
    </row>
    <row r="127" spans="1:8" ht="12" customHeight="1" thickBot="1">
      <c r="A127" s="18" t="s">
        <v>10</v>
      </c>
      <c r="B127" s="47" t="s">
        <v>285</v>
      </c>
      <c r="C127" s="84">
        <f aca="true" t="shared" si="21" ref="C127:H127">+C128+C129+C130</f>
        <v>0</v>
      </c>
      <c r="D127" s="84">
        <f t="shared" si="21"/>
        <v>0</v>
      </c>
      <c r="E127" s="84">
        <f t="shared" si="21"/>
        <v>0</v>
      </c>
      <c r="F127" s="84">
        <f t="shared" si="21"/>
        <v>0</v>
      </c>
      <c r="G127" s="84">
        <f t="shared" si="21"/>
        <v>0</v>
      </c>
      <c r="H127" s="84">
        <f t="shared" si="21"/>
        <v>0</v>
      </c>
    </row>
    <row r="128" spans="1:8" ht="12" customHeight="1">
      <c r="A128" s="13" t="s">
        <v>58</v>
      </c>
      <c r="B128" s="7" t="s">
        <v>286</v>
      </c>
      <c r="C128" s="77">
        <f>'5.1.1. sz. mell Önk.köt.'!C126</f>
        <v>0</v>
      </c>
      <c r="D128" s="77">
        <f>'5.1.1. sz. mell Önk.köt.'!D126</f>
        <v>0</v>
      </c>
      <c r="E128" s="77">
        <f>'5.1.1. sz. mell Önk.köt.'!E126</f>
        <v>0</v>
      </c>
      <c r="F128" s="77">
        <f>'5.1.1. sz. mell Önk.köt.'!F126</f>
        <v>0</v>
      </c>
      <c r="G128" s="77">
        <f>'5.1.1. sz. mell Önk.köt.'!G126</f>
        <v>0</v>
      </c>
      <c r="H128" s="77">
        <f>'5.1.1. sz. mell Önk.köt.'!H126</f>
        <v>0</v>
      </c>
    </row>
    <row r="129" spans="1:8" ht="12" customHeight="1">
      <c r="A129" s="13" t="s">
        <v>59</v>
      </c>
      <c r="B129" s="7" t="s">
        <v>287</v>
      </c>
      <c r="C129" s="77">
        <f>'5.1.1. sz. mell Önk.köt.'!C127</f>
        <v>0</v>
      </c>
      <c r="D129" s="77">
        <f>'5.1.1. sz. mell Önk.köt.'!D127</f>
        <v>0</v>
      </c>
      <c r="E129" s="77">
        <f>'5.1.1. sz. mell Önk.köt.'!E127</f>
        <v>0</v>
      </c>
      <c r="F129" s="77">
        <f>'5.1.1. sz. mell Önk.köt.'!F127</f>
        <v>0</v>
      </c>
      <c r="G129" s="77">
        <f>'5.1.1. sz. mell Önk.köt.'!G127</f>
        <v>0</v>
      </c>
      <c r="H129" s="77">
        <f>'5.1.1. sz. mell Önk.köt.'!H127</f>
        <v>0</v>
      </c>
    </row>
    <row r="130" spans="1:8" ht="12" customHeight="1" thickBot="1">
      <c r="A130" s="11" t="s">
        <v>60</v>
      </c>
      <c r="B130" s="5" t="s">
        <v>288</v>
      </c>
      <c r="C130" s="77">
        <f>'5.1.1. sz. mell Önk.köt.'!C128</f>
        <v>0</v>
      </c>
      <c r="D130" s="77">
        <f>'5.1.1. sz. mell Önk.köt.'!D128</f>
        <v>0</v>
      </c>
      <c r="E130" s="77">
        <f>'5.1.1. sz. mell Önk.köt.'!E128</f>
        <v>0</v>
      </c>
      <c r="F130" s="77">
        <f>'5.1.1. sz. mell Önk.köt.'!F128</f>
        <v>0</v>
      </c>
      <c r="G130" s="77">
        <f>'5.1.1. sz. mell Önk.köt.'!G128</f>
        <v>0</v>
      </c>
      <c r="H130" s="77">
        <f>'5.1.1. sz. mell Önk.köt.'!H128</f>
        <v>0</v>
      </c>
    </row>
    <row r="131" spans="1:8" ht="12" customHeight="1" thickBot="1">
      <c r="A131" s="18" t="s">
        <v>11</v>
      </c>
      <c r="B131" s="47" t="s">
        <v>332</v>
      </c>
      <c r="C131" s="84">
        <f aca="true" t="shared" si="22" ref="C131:H131">+C132+C133+C134+C135</f>
        <v>0</v>
      </c>
      <c r="D131" s="84">
        <f t="shared" si="22"/>
        <v>0</v>
      </c>
      <c r="E131" s="84">
        <f t="shared" si="22"/>
        <v>0</v>
      </c>
      <c r="F131" s="84">
        <f t="shared" si="22"/>
        <v>0</v>
      </c>
      <c r="G131" s="84">
        <f t="shared" si="22"/>
        <v>0</v>
      </c>
      <c r="H131" s="84">
        <f t="shared" si="22"/>
        <v>0</v>
      </c>
    </row>
    <row r="132" spans="1:8" ht="12" customHeight="1">
      <c r="A132" s="13" t="s">
        <v>61</v>
      </c>
      <c r="B132" s="7" t="s">
        <v>289</v>
      </c>
      <c r="C132" s="77">
        <f>'5.1.1. sz. mell Önk.köt.'!C130</f>
        <v>0</v>
      </c>
      <c r="D132" s="77">
        <f>'5.1.1. sz. mell Önk.köt.'!D130</f>
        <v>0</v>
      </c>
      <c r="E132" s="77">
        <f>'5.1.1. sz. mell Önk.köt.'!E130</f>
        <v>0</v>
      </c>
      <c r="F132" s="77">
        <f>'5.1.1. sz. mell Önk.köt.'!F130</f>
        <v>0</v>
      </c>
      <c r="G132" s="77">
        <f>'5.1.1. sz. mell Önk.köt.'!G130</f>
        <v>0</v>
      </c>
      <c r="H132" s="77">
        <f>'5.1.1. sz. mell Önk.köt.'!H130</f>
        <v>0</v>
      </c>
    </row>
    <row r="133" spans="1:8" ht="12" customHeight="1">
      <c r="A133" s="13" t="s">
        <v>62</v>
      </c>
      <c r="B133" s="7" t="s">
        <v>290</v>
      </c>
      <c r="C133" s="77">
        <f>'5.1.1. sz. mell Önk.köt.'!C131</f>
        <v>0</v>
      </c>
      <c r="D133" s="77">
        <f>'5.1.1. sz. mell Önk.köt.'!D131</f>
        <v>0</v>
      </c>
      <c r="E133" s="77">
        <f>'5.1.1. sz. mell Önk.köt.'!E131</f>
        <v>0</v>
      </c>
      <c r="F133" s="77">
        <f>'5.1.1. sz. mell Önk.köt.'!F131</f>
        <v>0</v>
      </c>
      <c r="G133" s="77">
        <f>'5.1.1. sz. mell Önk.köt.'!G131</f>
        <v>0</v>
      </c>
      <c r="H133" s="77">
        <f>'5.1.1. sz. mell Önk.köt.'!H131</f>
        <v>0</v>
      </c>
    </row>
    <row r="134" spans="1:8" ht="12" customHeight="1">
      <c r="A134" s="13" t="s">
        <v>192</v>
      </c>
      <c r="B134" s="7" t="s">
        <v>291</v>
      </c>
      <c r="C134" s="77">
        <f>'5.1.1. sz. mell Önk.köt.'!C132</f>
        <v>0</v>
      </c>
      <c r="D134" s="77">
        <f>'5.1.1. sz. mell Önk.köt.'!D132</f>
        <v>0</v>
      </c>
      <c r="E134" s="77">
        <f>'5.1.1. sz. mell Önk.köt.'!E132</f>
        <v>0</v>
      </c>
      <c r="F134" s="77">
        <f>'5.1.1. sz. mell Önk.köt.'!F132</f>
        <v>0</v>
      </c>
      <c r="G134" s="77">
        <f>'5.1.1. sz. mell Önk.köt.'!G132</f>
        <v>0</v>
      </c>
      <c r="H134" s="77">
        <f>'5.1.1. sz. mell Önk.köt.'!H132</f>
        <v>0</v>
      </c>
    </row>
    <row r="135" spans="1:8" ht="12" customHeight="1" thickBot="1">
      <c r="A135" s="11" t="s">
        <v>193</v>
      </c>
      <c r="B135" s="5" t="s">
        <v>292</v>
      </c>
      <c r="C135" s="77">
        <f>'5.1.1. sz. mell Önk.köt.'!C133</f>
        <v>0</v>
      </c>
      <c r="D135" s="77">
        <f>'5.1.1. sz. mell Önk.köt.'!D133</f>
        <v>0</v>
      </c>
      <c r="E135" s="77">
        <f>'5.1.1. sz. mell Önk.köt.'!E133</f>
        <v>0</v>
      </c>
      <c r="F135" s="77">
        <f>'5.1.1. sz. mell Önk.köt.'!F133</f>
        <v>0</v>
      </c>
      <c r="G135" s="77">
        <f>'5.1.1. sz. mell Önk.köt.'!G133</f>
        <v>0</v>
      </c>
      <c r="H135" s="77">
        <f>'5.1.1. sz. mell Önk.köt.'!H133</f>
        <v>0</v>
      </c>
    </row>
    <row r="136" spans="1:8" ht="12" customHeight="1" thickBot="1">
      <c r="A136" s="18" t="s">
        <v>12</v>
      </c>
      <c r="B136" s="47" t="s">
        <v>293</v>
      </c>
      <c r="C136" s="90">
        <f aca="true" t="shared" si="23" ref="C136:H136">+C137+C138+C139+C140+C141</f>
        <v>114557</v>
      </c>
      <c r="D136" s="90">
        <f t="shared" si="23"/>
        <v>122004</v>
      </c>
      <c r="E136" s="90">
        <f t="shared" si="23"/>
        <v>120949</v>
      </c>
      <c r="F136" s="90">
        <f t="shared" si="23"/>
        <v>124960</v>
      </c>
      <c r="G136" s="90">
        <f t="shared" si="23"/>
        <v>0</v>
      </c>
      <c r="H136" s="90">
        <f t="shared" si="23"/>
        <v>124960</v>
      </c>
    </row>
    <row r="137" spans="1:8" ht="12" customHeight="1">
      <c r="A137" s="13" t="s">
        <v>63</v>
      </c>
      <c r="B137" s="7" t="s">
        <v>294</v>
      </c>
      <c r="C137" s="77">
        <f>'5.1.1. sz. mell Önk.köt.'!C135</f>
        <v>0</v>
      </c>
      <c r="D137" s="77">
        <f>'5.1.1. sz. mell Önk.köt.'!D135</f>
        <v>0</v>
      </c>
      <c r="E137" s="77">
        <f>'5.1.1. sz. mell Önk.köt.'!E135</f>
        <v>0</v>
      </c>
      <c r="F137" s="77">
        <f>'5.1.1. sz. mell Önk.köt.'!F135</f>
        <v>0</v>
      </c>
      <c r="G137" s="77">
        <f>'5.1.1. sz. mell Önk.köt.'!G135</f>
        <v>0</v>
      </c>
      <c r="H137" s="77">
        <f>'5.1.1. sz. mell Önk.köt.'!H135</f>
        <v>0</v>
      </c>
    </row>
    <row r="138" spans="1:8" ht="12" customHeight="1">
      <c r="A138" s="13" t="s">
        <v>64</v>
      </c>
      <c r="B138" s="7" t="s">
        <v>304</v>
      </c>
      <c r="C138" s="77">
        <f>'5.1.1. sz. mell Önk.köt.'!C136</f>
        <v>0</v>
      </c>
      <c r="D138" s="77">
        <f>'5.1.1. sz. mell Önk.köt.'!D136</f>
        <v>2890</v>
      </c>
      <c r="E138" s="77">
        <f>'5.1.1. sz. mell Önk.köt.'!E136</f>
        <v>2890</v>
      </c>
      <c r="F138" s="77">
        <f>'5.1.1. sz. mell Önk.köt.'!F136</f>
        <v>2890</v>
      </c>
      <c r="G138" s="77">
        <f>'5.1.1. sz. mell Önk.köt.'!G136</f>
        <v>0</v>
      </c>
      <c r="H138" s="77">
        <f>'5.1.1. sz. mell Önk.köt.'!H136</f>
        <v>2890</v>
      </c>
    </row>
    <row r="139" spans="1:8" ht="12" customHeight="1">
      <c r="A139" s="13" t="s">
        <v>205</v>
      </c>
      <c r="B139" s="7" t="s">
        <v>370</v>
      </c>
      <c r="C139" s="77">
        <f>'5.1.1. sz. mell Önk.köt.'!C137</f>
        <v>114557</v>
      </c>
      <c r="D139" s="77">
        <f>'5.1.1. sz. mell Önk.köt.'!D137</f>
        <v>119114</v>
      </c>
      <c r="E139" s="77">
        <f>'5.1.1. sz. mell Önk.köt.'!E137</f>
        <v>118059</v>
      </c>
      <c r="F139" s="77">
        <f>'5.1.1. sz. mell Önk.köt.'!F137</f>
        <v>122070</v>
      </c>
      <c r="G139" s="77">
        <f>'5.1.1. sz. mell Önk.köt.'!G137</f>
        <v>0</v>
      </c>
      <c r="H139" s="77">
        <f>'5.1.1. sz. mell Önk.köt.'!H137</f>
        <v>122070</v>
      </c>
    </row>
    <row r="140" spans="1:8" ht="12" customHeight="1">
      <c r="A140" s="13" t="s">
        <v>206</v>
      </c>
      <c r="B140" s="7" t="s">
        <v>295</v>
      </c>
      <c r="C140" s="77">
        <f>'5.1.1. sz. mell Önk.köt.'!C138</f>
        <v>0</v>
      </c>
      <c r="D140" s="77">
        <f>'5.1.1. sz. mell Önk.köt.'!D138</f>
        <v>0</v>
      </c>
      <c r="E140" s="77">
        <f>'5.1.1. sz. mell Önk.köt.'!E138</f>
        <v>0</v>
      </c>
      <c r="F140" s="77">
        <f>'5.1.1. sz. mell Önk.köt.'!F138</f>
        <v>0</v>
      </c>
      <c r="G140" s="77">
        <f>'5.1.1. sz. mell Önk.köt.'!G138</f>
        <v>0</v>
      </c>
      <c r="H140" s="77">
        <f>'5.1.1. sz. mell Önk.köt.'!H138</f>
        <v>0</v>
      </c>
    </row>
    <row r="141" spans="1:8" ht="12" customHeight="1" thickBot="1">
      <c r="A141" s="13" t="s">
        <v>369</v>
      </c>
      <c r="B141" s="7" t="s">
        <v>296</v>
      </c>
      <c r="C141" s="77">
        <f>'5.1.1. sz. mell Önk.köt.'!C139</f>
        <v>0</v>
      </c>
      <c r="D141" s="77">
        <f>'5.1.1. sz. mell Önk.köt.'!D139</f>
        <v>0</v>
      </c>
      <c r="E141" s="77">
        <f>'5.1.1. sz. mell Önk.köt.'!E139</f>
        <v>0</v>
      </c>
      <c r="F141" s="77">
        <f>'5.1.1. sz. mell Önk.köt.'!F139</f>
        <v>0</v>
      </c>
      <c r="G141" s="77">
        <f>'5.1.1. sz. mell Önk.köt.'!G139</f>
        <v>0</v>
      </c>
      <c r="H141" s="77">
        <f>'5.1.1. sz. mell Önk.köt.'!H139</f>
        <v>0</v>
      </c>
    </row>
    <row r="142" spans="1:8" ht="12" customHeight="1" thickBot="1">
      <c r="A142" s="18" t="s">
        <v>13</v>
      </c>
      <c r="B142" s="47" t="s">
        <v>297</v>
      </c>
      <c r="C142" s="93">
        <f aca="true" t="shared" si="24" ref="C142:H142">+C143+C144+C145+C146</f>
        <v>0</v>
      </c>
      <c r="D142" s="93">
        <f t="shared" si="24"/>
        <v>0</v>
      </c>
      <c r="E142" s="93">
        <f t="shared" si="24"/>
        <v>0</v>
      </c>
      <c r="F142" s="93">
        <f t="shared" si="24"/>
        <v>0</v>
      </c>
      <c r="G142" s="93">
        <f t="shared" si="24"/>
        <v>0</v>
      </c>
      <c r="H142" s="93">
        <f t="shared" si="24"/>
        <v>0</v>
      </c>
    </row>
    <row r="143" spans="1:8" ht="12" customHeight="1">
      <c r="A143" s="13" t="s">
        <v>105</v>
      </c>
      <c r="B143" s="7" t="s">
        <v>298</v>
      </c>
      <c r="C143" s="77">
        <f>'5.1.1. sz. mell Önk.köt.'!C141</f>
        <v>0</v>
      </c>
      <c r="D143" s="77">
        <f>'5.1.1. sz. mell Önk.köt.'!D141</f>
        <v>0</v>
      </c>
      <c r="E143" s="77">
        <f>'5.1.1. sz. mell Önk.köt.'!E141</f>
        <v>0</v>
      </c>
      <c r="F143" s="77">
        <f>'5.1.1. sz. mell Önk.köt.'!F141</f>
        <v>0</v>
      </c>
      <c r="G143" s="77">
        <f>'5.1.1. sz. mell Önk.köt.'!G141</f>
        <v>0</v>
      </c>
      <c r="H143" s="77">
        <f>'5.1.1. sz. mell Önk.köt.'!H141</f>
        <v>0</v>
      </c>
    </row>
    <row r="144" spans="1:8" ht="12" customHeight="1">
      <c r="A144" s="13" t="s">
        <v>106</v>
      </c>
      <c r="B144" s="7" t="s">
        <v>299</v>
      </c>
      <c r="C144" s="77">
        <f>'5.1.1. sz. mell Önk.köt.'!C142</f>
        <v>0</v>
      </c>
      <c r="D144" s="77">
        <f>'5.1.1. sz. mell Önk.köt.'!D142</f>
        <v>0</v>
      </c>
      <c r="E144" s="77">
        <f>'5.1.1. sz. mell Önk.köt.'!E142</f>
        <v>0</v>
      </c>
      <c r="F144" s="77">
        <f>'5.1.1. sz. mell Önk.köt.'!F142</f>
        <v>0</v>
      </c>
      <c r="G144" s="77">
        <f>'5.1.1. sz. mell Önk.köt.'!G142</f>
        <v>0</v>
      </c>
      <c r="H144" s="77">
        <f>'5.1.1. sz. mell Önk.köt.'!H142</f>
        <v>0</v>
      </c>
    </row>
    <row r="145" spans="1:8" ht="12" customHeight="1">
      <c r="A145" s="13" t="s">
        <v>129</v>
      </c>
      <c r="B145" s="7" t="s">
        <v>300</v>
      </c>
      <c r="C145" s="77">
        <f>'5.1.1. sz. mell Önk.köt.'!C143</f>
        <v>0</v>
      </c>
      <c r="D145" s="77">
        <f>'5.1.1. sz. mell Önk.köt.'!D143</f>
        <v>0</v>
      </c>
      <c r="E145" s="77">
        <f>'5.1.1. sz. mell Önk.köt.'!E143</f>
        <v>0</v>
      </c>
      <c r="F145" s="77">
        <f>'5.1.1. sz. mell Önk.köt.'!F143</f>
        <v>0</v>
      </c>
      <c r="G145" s="77">
        <f>'5.1.1. sz. mell Önk.köt.'!G143</f>
        <v>0</v>
      </c>
      <c r="H145" s="77">
        <f>'5.1.1. sz. mell Önk.köt.'!H143</f>
        <v>0</v>
      </c>
    </row>
    <row r="146" spans="1:8" ht="12" customHeight="1" thickBot="1">
      <c r="A146" s="13" t="s">
        <v>208</v>
      </c>
      <c r="B146" s="7" t="s">
        <v>301</v>
      </c>
      <c r="C146" s="77">
        <f>'5.1.1. sz. mell Önk.köt.'!C144</f>
        <v>0</v>
      </c>
      <c r="D146" s="77">
        <f>'5.1.1. sz. mell Önk.köt.'!D144</f>
        <v>0</v>
      </c>
      <c r="E146" s="77">
        <f>'5.1.1. sz. mell Önk.köt.'!E144</f>
        <v>0</v>
      </c>
      <c r="F146" s="77">
        <f>'5.1.1. sz. mell Önk.köt.'!F144</f>
        <v>0</v>
      </c>
      <c r="G146" s="77">
        <f>'5.1.1. sz. mell Önk.köt.'!G144</f>
        <v>0</v>
      </c>
      <c r="H146" s="77">
        <f>'5.1.1. sz. mell Önk.köt.'!H144</f>
        <v>0</v>
      </c>
    </row>
    <row r="147" spans="1:12" ht="15" customHeight="1" thickBot="1">
      <c r="A147" s="18" t="s">
        <v>14</v>
      </c>
      <c r="B147" s="47" t="s">
        <v>302</v>
      </c>
      <c r="C147" s="169">
        <f aca="true" t="shared" si="25" ref="C147:H147">+C127+C131+C136+C142</f>
        <v>114557</v>
      </c>
      <c r="D147" s="169">
        <f t="shared" si="25"/>
        <v>122004</v>
      </c>
      <c r="E147" s="169">
        <f t="shared" si="25"/>
        <v>120949</v>
      </c>
      <c r="F147" s="169">
        <f t="shared" si="25"/>
        <v>124960</v>
      </c>
      <c r="G147" s="169">
        <f t="shared" si="25"/>
        <v>0</v>
      </c>
      <c r="H147" s="169">
        <f t="shared" si="25"/>
        <v>124960</v>
      </c>
      <c r="I147" s="170"/>
      <c r="J147" s="171"/>
      <c r="K147" s="171"/>
      <c r="L147" s="171"/>
    </row>
    <row r="148" spans="1:8" s="156" customFormat="1" ht="12.75" customHeight="1" thickBot="1">
      <c r="A148" s="82" t="s">
        <v>15</v>
      </c>
      <c r="B148" s="136" t="s">
        <v>303</v>
      </c>
      <c r="C148" s="169">
        <f aca="true" t="shared" si="26" ref="C148:H148">+C126+C147</f>
        <v>694134</v>
      </c>
      <c r="D148" s="169">
        <f t="shared" si="26"/>
        <v>1013638</v>
      </c>
      <c r="E148" s="169">
        <f t="shared" si="26"/>
        <v>1012883</v>
      </c>
      <c r="F148" s="169">
        <f t="shared" si="26"/>
        <v>1007433</v>
      </c>
      <c r="G148" s="169">
        <f t="shared" si="26"/>
        <v>115</v>
      </c>
      <c r="H148" s="169">
        <f t="shared" si="26"/>
        <v>1007548</v>
      </c>
    </row>
    <row r="149" ht="7.5" customHeight="1"/>
    <row r="150" spans="1:3" ht="15.75">
      <c r="A150" s="408" t="s">
        <v>305</v>
      </c>
      <c r="B150" s="408"/>
      <c r="C150" s="408"/>
    </row>
    <row r="151" spans="1:3" ht="15" customHeight="1" thickBot="1">
      <c r="A151" s="406" t="s">
        <v>90</v>
      </c>
      <c r="B151" s="406"/>
      <c r="C151" s="94" t="s">
        <v>128</v>
      </c>
    </row>
    <row r="152" spans="1:8" ht="21.75" thickBot="1">
      <c r="A152" s="18">
        <v>1</v>
      </c>
      <c r="B152" s="23" t="s">
        <v>306</v>
      </c>
      <c r="C152" s="84">
        <f aca="true" t="shared" si="27" ref="C152:H152">+C62-C126</f>
        <v>21427</v>
      </c>
      <c r="D152" s="84">
        <f t="shared" si="27"/>
        <v>-57265</v>
      </c>
      <c r="E152" s="84">
        <f t="shared" si="27"/>
        <v>-55618</v>
      </c>
      <c r="F152" s="84">
        <f t="shared" si="27"/>
        <v>-34866</v>
      </c>
      <c r="G152" s="84">
        <f t="shared" si="27"/>
        <v>-7367</v>
      </c>
      <c r="H152" s="84">
        <f t="shared" si="27"/>
        <v>-42233</v>
      </c>
    </row>
    <row r="153" spans="1:8" ht="27.75" customHeight="1" thickBot="1">
      <c r="A153" s="18" t="s">
        <v>7</v>
      </c>
      <c r="B153" s="23" t="s">
        <v>307</v>
      </c>
      <c r="C153" s="84">
        <f aca="true" t="shared" si="28" ref="C153:H153">+C86-C147</f>
        <v>0</v>
      </c>
      <c r="D153" s="84">
        <f t="shared" si="28"/>
        <v>81927</v>
      </c>
      <c r="E153" s="84">
        <f t="shared" si="28"/>
        <v>81927</v>
      </c>
      <c r="F153" s="84">
        <f t="shared" si="28"/>
        <v>81927</v>
      </c>
      <c r="G153" s="84">
        <f t="shared" si="28"/>
        <v>0</v>
      </c>
      <c r="H153" s="84">
        <f t="shared" si="28"/>
        <v>81927</v>
      </c>
    </row>
  </sheetData>
  <sheetProtection/>
  <mergeCells count="8">
    <mergeCell ref="A2:H2"/>
    <mergeCell ref="B1:H1"/>
    <mergeCell ref="A150:C150"/>
    <mergeCell ref="A151:B151"/>
    <mergeCell ref="A4:B4"/>
    <mergeCell ref="A90:B90"/>
    <mergeCell ref="A89:H89"/>
    <mergeCell ref="A3:H3"/>
  </mergeCells>
  <printOptions horizontalCentered="1"/>
  <pageMargins left="0.3937007874015748" right="0.3937007874015748" top="0.3937007874015748" bottom="0.4724409448818898" header="0.3937007874015748" footer="0.1968503937007874"/>
  <pageSetup fitToHeight="2" horizontalDpi="600" verticalDpi="600" orientation="portrait" paperSize="9" scale="65" r:id="rId1"/>
  <headerFooter alignWithMargins="0">
    <oddFooter>&amp;L*Módosította a 3/2016.(II.18.) ör. Hatályos 2016. február 18. napjától.&amp;C&amp;P/&amp;N</oddFooter>
  </headerFooter>
  <rowBreaks count="1" manualBreakCount="1">
    <brk id="88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153"/>
  <sheetViews>
    <sheetView view="pageBreakPreview" zoomScaleNormal="120" zoomScaleSheetLayoutView="100" workbookViewId="0" topLeftCell="A1">
      <selection activeCell="J24" sqref="J24"/>
    </sheetView>
  </sheetViews>
  <sheetFormatPr defaultColWidth="9.00390625" defaultRowHeight="12.75"/>
  <cols>
    <col min="1" max="1" width="9.50390625" style="137" customWidth="1"/>
    <col min="2" max="2" width="59.125" style="137" customWidth="1"/>
    <col min="3" max="3" width="14.50390625" style="138" customWidth="1"/>
    <col min="4" max="4" width="14.625" style="154" customWidth="1"/>
    <col min="5" max="5" width="14.125" style="154" customWidth="1"/>
    <col min="6" max="6" width="13.875" style="154" customWidth="1"/>
    <col min="7" max="7" width="13.50390625" style="154" customWidth="1"/>
    <col min="8" max="8" width="14.375" style="154" customWidth="1"/>
    <col min="9" max="16384" width="9.375" style="154" customWidth="1"/>
  </cols>
  <sheetData>
    <row r="1" spans="2:8" ht="15.75">
      <c r="B1" s="403" t="s">
        <v>490</v>
      </c>
      <c r="C1" s="403"/>
      <c r="D1" s="403"/>
      <c r="E1" s="403"/>
      <c r="F1" s="403"/>
      <c r="G1" s="403"/>
      <c r="H1" s="403"/>
    </row>
    <row r="2" spans="1:8" ht="57.75" customHeight="1">
      <c r="A2" s="404" t="s">
        <v>385</v>
      </c>
      <c r="B2" s="404"/>
      <c r="C2" s="404"/>
      <c r="D2" s="404"/>
      <c r="E2" s="404"/>
      <c r="F2" s="404"/>
      <c r="G2" s="404"/>
      <c r="H2" s="404"/>
    </row>
    <row r="3" spans="1:8" ht="15.75" customHeight="1">
      <c r="A3" s="405" t="s">
        <v>4</v>
      </c>
      <c r="B3" s="405"/>
      <c r="C3" s="405"/>
      <c r="D3" s="405"/>
      <c r="E3" s="405"/>
      <c r="F3" s="405"/>
      <c r="G3" s="405"/>
      <c r="H3" s="405"/>
    </row>
    <row r="4" spans="1:8" ht="15.75" customHeight="1" thickBot="1">
      <c r="A4" s="406" t="s">
        <v>88</v>
      </c>
      <c r="B4" s="406"/>
      <c r="H4" s="94" t="s">
        <v>128</v>
      </c>
    </row>
    <row r="5" spans="1:8" ht="37.5" customHeight="1" thickBot="1">
      <c r="A5" s="21" t="s">
        <v>53</v>
      </c>
      <c r="B5" s="22" t="s">
        <v>5</v>
      </c>
      <c r="C5" s="28" t="s">
        <v>414</v>
      </c>
      <c r="D5" s="28" t="s">
        <v>429</v>
      </c>
      <c r="E5" s="28" t="s">
        <v>434</v>
      </c>
      <c r="F5" s="28" t="s">
        <v>482</v>
      </c>
      <c r="G5" s="28" t="s">
        <v>483</v>
      </c>
      <c r="H5" s="28" t="s">
        <v>415</v>
      </c>
    </row>
    <row r="6" spans="1:8" s="155" customFormat="1" ht="12" customHeight="1" thickBot="1">
      <c r="A6" s="149">
        <v>1</v>
      </c>
      <c r="B6" s="150">
        <v>2</v>
      </c>
      <c r="C6" s="151">
        <v>3</v>
      </c>
      <c r="D6" s="151">
        <v>4</v>
      </c>
      <c r="E6" s="151">
        <v>5</v>
      </c>
      <c r="F6" s="151"/>
      <c r="G6" s="151">
        <v>6</v>
      </c>
      <c r="H6" s="151">
        <v>7</v>
      </c>
    </row>
    <row r="7" spans="1:8" s="156" customFormat="1" ht="12" customHeight="1" thickBot="1">
      <c r="A7" s="18" t="s">
        <v>6</v>
      </c>
      <c r="B7" s="19" t="s">
        <v>148</v>
      </c>
      <c r="C7" s="84">
        <f aca="true" t="shared" si="0" ref="C7:H7">+C8+C9+C10+C11+C12+C13</f>
        <v>0</v>
      </c>
      <c r="D7" s="84">
        <f t="shared" si="0"/>
        <v>0</v>
      </c>
      <c r="E7" s="84">
        <f t="shared" si="0"/>
        <v>0</v>
      </c>
      <c r="F7" s="84">
        <f t="shared" si="0"/>
        <v>0</v>
      </c>
      <c r="G7" s="84">
        <f t="shared" si="0"/>
        <v>0</v>
      </c>
      <c r="H7" s="84">
        <f t="shared" si="0"/>
        <v>0</v>
      </c>
    </row>
    <row r="8" spans="1:8" s="156" customFormat="1" ht="12" customHeight="1">
      <c r="A8" s="13" t="s">
        <v>65</v>
      </c>
      <c r="B8" s="157" t="s">
        <v>149</v>
      </c>
      <c r="C8" s="87"/>
      <c r="D8" s="87"/>
      <c r="E8" s="87"/>
      <c r="F8" s="87"/>
      <c r="G8" s="87"/>
      <c r="H8" s="87"/>
    </row>
    <row r="9" spans="1:8" s="156" customFormat="1" ht="12" customHeight="1">
      <c r="A9" s="12" t="s">
        <v>66</v>
      </c>
      <c r="B9" s="158" t="s">
        <v>150</v>
      </c>
      <c r="C9" s="86"/>
      <c r="D9" s="86"/>
      <c r="E9" s="86"/>
      <c r="F9" s="86"/>
      <c r="G9" s="86"/>
      <c r="H9" s="86"/>
    </row>
    <row r="10" spans="1:8" s="156" customFormat="1" ht="12" customHeight="1">
      <c r="A10" s="12" t="s">
        <v>67</v>
      </c>
      <c r="B10" s="158" t="s">
        <v>151</v>
      </c>
      <c r="C10" s="86"/>
      <c r="D10" s="86"/>
      <c r="E10" s="86"/>
      <c r="F10" s="86"/>
      <c r="G10" s="86"/>
      <c r="H10" s="86"/>
    </row>
    <row r="11" spans="1:8" s="156" customFormat="1" ht="12" customHeight="1">
      <c r="A11" s="12" t="s">
        <v>68</v>
      </c>
      <c r="B11" s="158" t="s">
        <v>152</v>
      </c>
      <c r="C11" s="86"/>
      <c r="D11" s="86"/>
      <c r="E11" s="86"/>
      <c r="F11" s="86"/>
      <c r="G11" s="86"/>
      <c r="H11" s="86"/>
    </row>
    <row r="12" spans="1:8" s="156" customFormat="1" ht="12" customHeight="1">
      <c r="A12" s="12" t="s">
        <v>85</v>
      </c>
      <c r="B12" s="158" t="s">
        <v>153</v>
      </c>
      <c r="C12" s="86"/>
      <c r="D12" s="86"/>
      <c r="E12" s="86"/>
      <c r="F12" s="86"/>
      <c r="G12" s="86"/>
      <c r="H12" s="86"/>
    </row>
    <row r="13" spans="1:8" s="156" customFormat="1" ht="12" customHeight="1" thickBot="1">
      <c r="A13" s="14" t="s">
        <v>69</v>
      </c>
      <c r="B13" s="159" t="s">
        <v>154</v>
      </c>
      <c r="C13" s="86"/>
      <c r="D13" s="86"/>
      <c r="E13" s="86"/>
      <c r="F13" s="86"/>
      <c r="G13" s="86"/>
      <c r="H13" s="86"/>
    </row>
    <row r="14" spans="1:8" s="156" customFormat="1" ht="12" customHeight="1" thickBot="1">
      <c r="A14" s="18" t="s">
        <v>7</v>
      </c>
      <c r="B14" s="79" t="s">
        <v>155</v>
      </c>
      <c r="C14" s="84">
        <f aca="true" t="shared" si="1" ref="C14:H14">+C15+C16+C17+C18+C19</f>
        <v>0</v>
      </c>
      <c r="D14" s="84">
        <f t="shared" si="1"/>
        <v>0</v>
      </c>
      <c r="E14" s="84">
        <f t="shared" si="1"/>
        <v>0</v>
      </c>
      <c r="F14" s="84">
        <f t="shared" si="1"/>
        <v>0</v>
      </c>
      <c r="G14" s="84">
        <f t="shared" si="1"/>
        <v>0</v>
      </c>
      <c r="H14" s="84">
        <f t="shared" si="1"/>
        <v>0</v>
      </c>
    </row>
    <row r="15" spans="1:8" s="156" customFormat="1" ht="12" customHeight="1">
      <c r="A15" s="13" t="s">
        <v>71</v>
      </c>
      <c r="B15" s="157" t="s">
        <v>156</v>
      </c>
      <c r="C15" s="87"/>
      <c r="D15" s="87"/>
      <c r="E15" s="87"/>
      <c r="F15" s="87"/>
      <c r="G15" s="87"/>
      <c r="H15" s="87"/>
    </row>
    <row r="16" spans="1:8" s="156" customFormat="1" ht="12" customHeight="1">
      <c r="A16" s="12" t="s">
        <v>72</v>
      </c>
      <c r="B16" s="158" t="s">
        <v>157</v>
      </c>
      <c r="C16" s="86"/>
      <c r="D16" s="86"/>
      <c r="E16" s="86"/>
      <c r="F16" s="86"/>
      <c r="G16" s="86"/>
      <c r="H16" s="86"/>
    </row>
    <row r="17" spans="1:8" s="156" customFormat="1" ht="12" customHeight="1">
      <c r="A17" s="12" t="s">
        <v>73</v>
      </c>
      <c r="B17" s="158" t="s">
        <v>360</v>
      </c>
      <c r="C17" s="86"/>
      <c r="D17" s="86"/>
      <c r="E17" s="86"/>
      <c r="F17" s="86"/>
      <c r="G17" s="86"/>
      <c r="H17" s="86"/>
    </row>
    <row r="18" spans="1:8" s="156" customFormat="1" ht="12" customHeight="1">
      <c r="A18" s="12" t="s">
        <v>74</v>
      </c>
      <c r="B18" s="158" t="s">
        <v>361</v>
      </c>
      <c r="C18" s="86"/>
      <c r="D18" s="86"/>
      <c r="E18" s="86"/>
      <c r="F18" s="86"/>
      <c r="G18" s="86"/>
      <c r="H18" s="86"/>
    </row>
    <row r="19" spans="1:8" s="156" customFormat="1" ht="12" customHeight="1">
      <c r="A19" s="12" t="s">
        <v>75</v>
      </c>
      <c r="B19" s="158" t="s">
        <v>158</v>
      </c>
      <c r="C19" s="86"/>
      <c r="D19" s="86"/>
      <c r="E19" s="86"/>
      <c r="F19" s="86"/>
      <c r="G19" s="86"/>
      <c r="H19" s="86"/>
    </row>
    <row r="20" spans="1:8" s="156" customFormat="1" ht="12" customHeight="1" thickBot="1">
      <c r="A20" s="14" t="s">
        <v>81</v>
      </c>
      <c r="B20" s="159" t="s">
        <v>159</v>
      </c>
      <c r="C20" s="88"/>
      <c r="D20" s="88"/>
      <c r="E20" s="88"/>
      <c r="F20" s="88"/>
      <c r="G20" s="88"/>
      <c r="H20" s="88"/>
    </row>
    <row r="21" spans="1:8" s="156" customFormat="1" ht="12" customHeight="1" thickBot="1">
      <c r="A21" s="18" t="s">
        <v>8</v>
      </c>
      <c r="B21" s="19" t="s">
        <v>160</v>
      </c>
      <c r="C21" s="84">
        <f aca="true" t="shared" si="2" ref="C21:H21">+C22+C23+C24+C25+C26</f>
        <v>0</v>
      </c>
      <c r="D21" s="84">
        <f t="shared" si="2"/>
        <v>0</v>
      </c>
      <c r="E21" s="84">
        <f t="shared" si="2"/>
        <v>0</v>
      </c>
      <c r="F21" s="84">
        <f t="shared" si="2"/>
        <v>0</v>
      </c>
      <c r="G21" s="84">
        <f t="shared" si="2"/>
        <v>0</v>
      </c>
      <c r="H21" s="84">
        <f t="shared" si="2"/>
        <v>0</v>
      </c>
    </row>
    <row r="22" spans="1:8" s="156" customFormat="1" ht="12" customHeight="1">
      <c r="A22" s="13" t="s">
        <v>54</v>
      </c>
      <c r="B22" s="157" t="s">
        <v>161</v>
      </c>
      <c r="C22" s="87"/>
      <c r="D22" s="87"/>
      <c r="E22" s="87"/>
      <c r="F22" s="87"/>
      <c r="G22" s="87"/>
      <c r="H22" s="87"/>
    </row>
    <row r="23" spans="1:8" s="156" customFormat="1" ht="12" customHeight="1">
      <c r="A23" s="12" t="s">
        <v>55</v>
      </c>
      <c r="B23" s="158" t="s">
        <v>162</v>
      </c>
      <c r="C23" s="86"/>
      <c r="D23" s="86"/>
      <c r="E23" s="86"/>
      <c r="F23" s="86"/>
      <c r="G23" s="86"/>
      <c r="H23" s="86"/>
    </row>
    <row r="24" spans="1:8" s="156" customFormat="1" ht="12" customHeight="1">
      <c r="A24" s="12" t="s">
        <v>56</v>
      </c>
      <c r="B24" s="158" t="s">
        <v>362</v>
      </c>
      <c r="C24" s="86"/>
      <c r="D24" s="86"/>
      <c r="E24" s="86"/>
      <c r="F24" s="86"/>
      <c r="G24" s="86"/>
      <c r="H24" s="86"/>
    </row>
    <row r="25" spans="1:8" s="156" customFormat="1" ht="12" customHeight="1">
      <c r="A25" s="12" t="s">
        <v>57</v>
      </c>
      <c r="B25" s="158" t="s">
        <v>363</v>
      </c>
      <c r="C25" s="86"/>
      <c r="D25" s="86"/>
      <c r="E25" s="86"/>
      <c r="F25" s="86"/>
      <c r="G25" s="86"/>
      <c r="H25" s="86"/>
    </row>
    <row r="26" spans="1:8" s="156" customFormat="1" ht="12" customHeight="1">
      <c r="A26" s="12" t="s">
        <v>95</v>
      </c>
      <c r="B26" s="158" t="s">
        <v>163</v>
      </c>
      <c r="C26" s="86"/>
      <c r="D26" s="86"/>
      <c r="E26" s="86"/>
      <c r="F26" s="86"/>
      <c r="G26" s="86"/>
      <c r="H26" s="86"/>
    </row>
    <row r="27" spans="1:8" s="156" customFormat="1" ht="12" customHeight="1" thickBot="1">
      <c r="A27" s="14" t="s">
        <v>96</v>
      </c>
      <c r="B27" s="159" t="s">
        <v>164</v>
      </c>
      <c r="C27" s="88"/>
      <c r="D27" s="88"/>
      <c r="E27" s="88"/>
      <c r="F27" s="88"/>
      <c r="G27" s="88"/>
      <c r="H27" s="88"/>
    </row>
    <row r="28" spans="1:8" s="156" customFormat="1" ht="12" customHeight="1" thickBot="1">
      <c r="A28" s="18" t="s">
        <v>97</v>
      </c>
      <c r="B28" s="19" t="s">
        <v>165</v>
      </c>
      <c r="C28" s="90">
        <f aca="true" t="shared" si="3" ref="C28:H28">+C29+C32+C33+C34</f>
        <v>0</v>
      </c>
      <c r="D28" s="90">
        <f t="shared" si="3"/>
        <v>0</v>
      </c>
      <c r="E28" s="90">
        <f t="shared" si="3"/>
        <v>0</v>
      </c>
      <c r="F28" s="90">
        <f t="shared" si="3"/>
        <v>0</v>
      </c>
      <c r="G28" s="90">
        <f t="shared" si="3"/>
        <v>0</v>
      </c>
      <c r="H28" s="90">
        <f t="shared" si="3"/>
        <v>0</v>
      </c>
    </row>
    <row r="29" spans="1:8" s="156" customFormat="1" ht="12" customHeight="1">
      <c r="A29" s="13" t="s">
        <v>166</v>
      </c>
      <c r="B29" s="157" t="s">
        <v>172</v>
      </c>
      <c r="C29" s="152">
        <f>+C30+C31</f>
        <v>0</v>
      </c>
      <c r="D29" s="152">
        <f>+D30+D31</f>
        <v>0</v>
      </c>
      <c r="E29" s="152"/>
      <c r="F29" s="152"/>
      <c r="G29" s="152"/>
      <c r="H29" s="152">
        <f>+H30+H31</f>
        <v>0</v>
      </c>
    </row>
    <row r="30" spans="1:8" s="156" customFormat="1" ht="12" customHeight="1">
      <c r="A30" s="12" t="s">
        <v>167</v>
      </c>
      <c r="B30" s="158" t="s">
        <v>173</v>
      </c>
      <c r="C30" s="86"/>
      <c r="D30" s="86"/>
      <c r="E30" s="86"/>
      <c r="F30" s="86"/>
      <c r="G30" s="86"/>
      <c r="H30" s="86"/>
    </row>
    <row r="31" spans="1:8" s="156" customFormat="1" ht="12" customHeight="1">
      <c r="A31" s="12" t="s">
        <v>168</v>
      </c>
      <c r="B31" s="158" t="s">
        <v>174</v>
      </c>
      <c r="C31" s="86"/>
      <c r="D31" s="86"/>
      <c r="E31" s="86"/>
      <c r="F31" s="86"/>
      <c r="G31" s="86"/>
      <c r="H31" s="86"/>
    </row>
    <row r="32" spans="1:8" s="156" customFormat="1" ht="12" customHeight="1">
      <c r="A32" s="12" t="s">
        <v>169</v>
      </c>
      <c r="B32" s="158" t="s">
        <v>175</v>
      </c>
      <c r="C32" s="86"/>
      <c r="D32" s="86"/>
      <c r="E32" s="86"/>
      <c r="F32" s="86"/>
      <c r="G32" s="86"/>
      <c r="H32" s="86"/>
    </row>
    <row r="33" spans="1:8" s="156" customFormat="1" ht="12" customHeight="1">
      <c r="A33" s="12" t="s">
        <v>170</v>
      </c>
      <c r="B33" s="158" t="s">
        <v>176</v>
      </c>
      <c r="C33" s="86"/>
      <c r="D33" s="86"/>
      <c r="E33" s="86"/>
      <c r="F33" s="86"/>
      <c r="G33" s="86"/>
      <c r="H33" s="86"/>
    </row>
    <row r="34" spans="1:8" s="156" customFormat="1" ht="12" customHeight="1" thickBot="1">
      <c r="A34" s="14" t="s">
        <v>171</v>
      </c>
      <c r="B34" s="159" t="s">
        <v>177</v>
      </c>
      <c r="C34" s="88"/>
      <c r="D34" s="88"/>
      <c r="E34" s="88"/>
      <c r="F34" s="88"/>
      <c r="G34" s="88"/>
      <c r="H34" s="88"/>
    </row>
    <row r="35" spans="1:8" s="156" customFormat="1" ht="12" customHeight="1" thickBot="1">
      <c r="A35" s="18" t="s">
        <v>10</v>
      </c>
      <c r="B35" s="19" t="s">
        <v>178</v>
      </c>
      <c r="C35" s="84">
        <f aca="true" t="shared" si="4" ref="C35:H35">SUM(C36:C45)</f>
        <v>57281</v>
      </c>
      <c r="D35" s="84">
        <f t="shared" si="4"/>
        <v>57281</v>
      </c>
      <c r="E35" s="84">
        <f t="shared" si="4"/>
        <v>57281</v>
      </c>
      <c r="F35" s="84">
        <f t="shared" si="4"/>
        <v>57281</v>
      </c>
      <c r="G35" s="84">
        <f t="shared" si="4"/>
        <v>7367</v>
      </c>
      <c r="H35" s="84">
        <f t="shared" si="4"/>
        <v>64648</v>
      </c>
    </row>
    <row r="36" spans="1:8" s="156" customFormat="1" ht="12" customHeight="1">
      <c r="A36" s="13" t="s">
        <v>58</v>
      </c>
      <c r="B36" s="157" t="s">
        <v>181</v>
      </c>
      <c r="C36" s="87">
        <f>'5.1.2. sz. mell Önk.önként '!C37</f>
        <v>0</v>
      </c>
      <c r="D36" s="87">
        <f>'5.1.2. sz. mell Önk.önként '!D37</f>
        <v>0</v>
      </c>
      <c r="E36" s="87">
        <f>'5.1.2. sz. mell Önk.önként '!E37</f>
        <v>0</v>
      </c>
      <c r="F36" s="87">
        <f>'5.1.2. sz. mell Önk.önként '!F37</f>
        <v>0</v>
      </c>
      <c r="G36" s="87">
        <f>'5.1.2. sz. mell Önk.önként '!G37</f>
        <v>0</v>
      </c>
      <c r="H36" s="87">
        <f>'5.1.2. sz. mell Önk.önként '!H37</f>
        <v>0</v>
      </c>
    </row>
    <row r="37" spans="1:8" s="156" customFormat="1" ht="12" customHeight="1">
      <c r="A37" s="12" t="s">
        <v>59</v>
      </c>
      <c r="B37" s="158" t="s">
        <v>182</v>
      </c>
      <c r="C37" s="86">
        <f>'5.1.2. sz. mell Önk.önként '!C38</f>
        <v>46255</v>
      </c>
      <c r="D37" s="86">
        <f>'5.1.2. sz. mell Önk.önként '!D38</f>
        <v>46255</v>
      </c>
      <c r="E37" s="86">
        <f>'5.1.2. sz. mell Önk.önként '!E38</f>
        <v>46255</v>
      </c>
      <c r="F37" s="86">
        <f>'5.1.2. sz. mell Önk.önként '!F38</f>
        <v>46255</v>
      </c>
      <c r="G37" s="86">
        <f>'5.1.2. sz. mell Önk.önként '!G38</f>
        <v>4600</v>
      </c>
      <c r="H37" s="86">
        <f>'5.1.2. sz. mell Önk.önként '!H38</f>
        <v>50855</v>
      </c>
    </row>
    <row r="38" spans="1:8" s="156" customFormat="1" ht="12" customHeight="1">
      <c r="A38" s="12" t="s">
        <v>60</v>
      </c>
      <c r="B38" s="158" t="s">
        <v>183</v>
      </c>
      <c r="C38" s="86">
        <f>'5.1.2. sz. mell Önk.önként '!C39</f>
        <v>0</v>
      </c>
      <c r="D38" s="86">
        <f>'5.1.2. sz. mell Önk.önként '!D39</f>
        <v>0</v>
      </c>
      <c r="E38" s="86">
        <f>'5.1.2. sz. mell Önk.önként '!E39</f>
        <v>0</v>
      </c>
      <c r="F38" s="86">
        <f>'5.1.2. sz. mell Önk.önként '!F39</f>
        <v>0</v>
      </c>
      <c r="G38" s="86">
        <f>'5.1.2. sz. mell Önk.önként '!G39</f>
        <v>0</v>
      </c>
      <c r="H38" s="86">
        <f>'5.1.2. sz. mell Önk.önként '!H39</f>
        <v>0</v>
      </c>
    </row>
    <row r="39" spans="1:8" s="156" customFormat="1" ht="12" customHeight="1">
      <c r="A39" s="12" t="s">
        <v>99</v>
      </c>
      <c r="B39" s="158" t="s">
        <v>184</v>
      </c>
      <c r="C39" s="86">
        <f>'5.1.2. sz. mell Önk.önként '!C40</f>
        <v>0</v>
      </c>
      <c r="D39" s="86">
        <f>'5.1.2. sz. mell Önk.önként '!D40</f>
        <v>0</v>
      </c>
      <c r="E39" s="86">
        <f>'5.1.2. sz. mell Önk.önként '!E40</f>
        <v>0</v>
      </c>
      <c r="F39" s="86">
        <f>'5.1.2. sz. mell Önk.önként '!F40</f>
        <v>0</v>
      </c>
      <c r="G39" s="86">
        <f>'5.1.2. sz. mell Önk.önként '!G40</f>
        <v>0</v>
      </c>
      <c r="H39" s="86">
        <f>'5.1.2. sz. mell Önk.önként '!H40</f>
        <v>0</v>
      </c>
    </row>
    <row r="40" spans="1:8" s="156" customFormat="1" ht="12" customHeight="1">
      <c r="A40" s="12" t="s">
        <v>100</v>
      </c>
      <c r="B40" s="158" t="s">
        <v>185</v>
      </c>
      <c r="C40" s="86">
        <f>'5.1.2. sz. mell Önk.önként '!C41</f>
        <v>0</v>
      </c>
      <c r="D40" s="86">
        <f>'5.1.2. sz. mell Önk.önként '!D41</f>
        <v>0</v>
      </c>
      <c r="E40" s="86">
        <f>'5.1.2. sz. mell Önk.önként '!E41</f>
        <v>0</v>
      </c>
      <c r="F40" s="86">
        <f>'5.1.2. sz. mell Önk.önként '!F41</f>
        <v>0</v>
      </c>
      <c r="G40" s="86">
        <f>'5.1.2. sz. mell Önk.önként '!G41</f>
        <v>0</v>
      </c>
      <c r="H40" s="86">
        <f>'5.1.2. sz. mell Önk.önként '!H41</f>
        <v>0</v>
      </c>
    </row>
    <row r="41" spans="1:8" s="156" customFormat="1" ht="12" customHeight="1">
      <c r="A41" s="12" t="s">
        <v>101</v>
      </c>
      <c r="B41" s="158" t="s">
        <v>186</v>
      </c>
      <c r="C41" s="86">
        <f>'5.1.2. sz. mell Önk.önként '!C42</f>
        <v>11026</v>
      </c>
      <c r="D41" s="86">
        <f>'5.1.2. sz. mell Önk.önként '!D42</f>
        <v>11026</v>
      </c>
      <c r="E41" s="86">
        <f>'5.1.2. sz. mell Önk.önként '!E42</f>
        <v>11026</v>
      </c>
      <c r="F41" s="86">
        <f>'5.1.2. sz. mell Önk.önként '!F42</f>
        <v>11026</v>
      </c>
      <c r="G41" s="86">
        <f>'5.1.2. sz. mell Önk.önként '!G42</f>
        <v>1800</v>
      </c>
      <c r="H41" s="86">
        <f>'5.1.2. sz. mell Önk.önként '!H42</f>
        <v>12826</v>
      </c>
    </row>
    <row r="42" spans="1:8" s="156" customFormat="1" ht="12" customHeight="1">
      <c r="A42" s="12" t="s">
        <v>102</v>
      </c>
      <c r="B42" s="158" t="s">
        <v>187</v>
      </c>
      <c r="C42" s="86">
        <f>'5.1.2. sz. mell Önk.önként '!C43</f>
        <v>0</v>
      </c>
      <c r="D42" s="86">
        <f>'5.1.2. sz. mell Önk.önként '!D43</f>
        <v>0</v>
      </c>
      <c r="E42" s="86">
        <f>'5.1.2. sz. mell Önk.önként '!E43</f>
        <v>0</v>
      </c>
      <c r="F42" s="86">
        <f>'5.1.2. sz. mell Önk.önként '!F43</f>
        <v>0</v>
      </c>
      <c r="G42" s="86">
        <f>'5.1.2. sz. mell Önk.önként '!G43</f>
        <v>0</v>
      </c>
      <c r="H42" s="86">
        <f>'5.1.2. sz. mell Önk.önként '!H43</f>
        <v>0</v>
      </c>
    </row>
    <row r="43" spans="1:8" s="156" customFormat="1" ht="12" customHeight="1">
      <c r="A43" s="12" t="s">
        <v>103</v>
      </c>
      <c r="B43" s="158" t="s">
        <v>188</v>
      </c>
      <c r="C43" s="86">
        <f>'5.1.2. sz. mell Önk.önként '!C44</f>
        <v>0</v>
      </c>
      <c r="D43" s="86">
        <f>'5.1.2. sz. mell Önk.önként '!D44</f>
        <v>0</v>
      </c>
      <c r="E43" s="86">
        <f>'5.1.2. sz. mell Önk.önként '!E44</f>
        <v>0</v>
      </c>
      <c r="F43" s="86">
        <f>'5.1.2. sz. mell Önk.önként '!F44</f>
        <v>0</v>
      </c>
      <c r="G43" s="86">
        <f>'5.1.2. sz. mell Önk.önként '!G44</f>
        <v>0</v>
      </c>
      <c r="H43" s="86">
        <f>'5.1.2. sz. mell Önk.önként '!H44</f>
        <v>0</v>
      </c>
    </row>
    <row r="44" spans="1:8" s="156" customFormat="1" ht="12" customHeight="1">
      <c r="A44" s="12" t="s">
        <v>179</v>
      </c>
      <c r="B44" s="158" t="s">
        <v>189</v>
      </c>
      <c r="C44" s="89">
        <f>'5.1.2. sz. mell Önk.önként '!C45</f>
        <v>0</v>
      </c>
      <c r="D44" s="89">
        <f>'5.1.2. sz. mell Önk.önként '!D45</f>
        <v>0</v>
      </c>
      <c r="E44" s="89">
        <f>'5.1.2. sz. mell Önk.önként '!E45</f>
        <v>0</v>
      </c>
      <c r="F44" s="89">
        <f>'5.1.2. sz. mell Önk.önként '!F45</f>
        <v>0</v>
      </c>
      <c r="G44" s="89">
        <f>'5.1.2. sz. mell Önk.önként '!G45</f>
        <v>0</v>
      </c>
      <c r="H44" s="89">
        <f>'5.1.2. sz. mell Önk.önként '!H45</f>
        <v>0</v>
      </c>
    </row>
    <row r="45" spans="1:8" s="156" customFormat="1" ht="12" customHeight="1" thickBot="1">
      <c r="A45" s="14" t="s">
        <v>180</v>
      </c>
      <c r="B45" s="159" t="s">
        <v>190</v>
      </c>
      <c r="C45" s="146">
        <f>'5.1.2. sz. mell Önk.önként '!C46</f>
        <v>0</v>
      </c>
      <c r="D45" s="146">
        <f>'5.1.2. sz. mell Önk.önként '!D46</f>
        <v>0</v>
      </c>
      <c r="E45" s="146">
        <f>'5.1.2. sz. mell Önk.önként '!E46</f>
        <v>0</v>
      </c>
      <c r="F45" s="146">
        <f>'5.1.2. sz. mell Önk.önként '!F46</f>
        <v>0</v>
      </c>
      <c r="G45" s="146">
        <f>'5.1.2. sz. mell Önk.önként '!G46</f>
        <v>967</v>
      </c>
      <c r="H45" s="146">
        <f>'5.1.2. sz. mell Önk.önként '!H46</f>
        <v>967</v>
      </c>
    </row>
    <row r="46" spans="1:8" s="156" customFormat="1" ht="12" customHeight="1" thickBot="1">
      <c r="A46" s="18" t="s">
        <v>11</v>
      </c>
      <c r="B46" s="19" t="s">
        <v>191</v>
      </c>
      <c r="C46" s="84">
        <f aca="true" t="shared" si="5" ref="C46:H46">SUM(C47:C51)</f>
        <v>0</v>
      </c>
      <c r="D46" s="84">
        <f t="shared" si="5"/>
        <v>0</v>
      </c>
      <c r="E46" s="84">
        <f t="shared" si="5"/>
        <v>0</v>
      </c>
      <c r="F46" s="84">
        <f t="shared" si="5"/>
        <v>0</v>
      </c>
      <c r="G46" s="84">
        <f t="shared" si="5"/>
        <v>0</v>
      </c>
      <c r="H46" s="84">
        <f t="shared" si="5"/>
        <v>0</v>
      </c>
    </row>
    <row r="47" spans="1:8" s="156" customFormat="1" ht="12" customHeight="1">
      <c r="A47" s="13" t="s">
        <v>61</v>
      </c>
      <c r="B47" s="157" t="s">
        <v>195</v>
      </c>
      <c r="C47" s="197"/>
      <c r="D47" s="197"/>
      <c r="E47" s="197"/>
      <c r="F47" s="197"/>
      <c r="G47" s="197"/>
      <c r="H47" s="197"/>
    </row>
    <row r="48" spans="1:8" s="156" customFormat="1" ht="12" customHeight="1">
      <c r="A48" s="12" t="s">
        <v>62</v>
      </c>
      <c r="B48" s="158" t="s">
        <v>196</v>
      </c>
      <c r="C48" s="89"/>
      <c r="D48" s="89"/>
      <c r="E48" s="89"/>
      <c r="F48" s="89"/>
      <c r="G48" s="89"/>
      <c r="H48" s="89"/>
    </row>
    <row r="49" spans="1:8" s="156" customFormat="1" ht="12" customHeight="1">
      <c r="A49" s="12" t="s">
        <v>192</v>
      </c>
      <c r="B49" s="158" t="s">
        <v>197</v>
      </c>
      <c r="C49" s="89"/>
      <c r="D49" s="89"/>
      <c r="E49" s="89"/>
      <c r="F49" s="89"/>
      <c r="G49" s="89"/>
      <c r="H49" s="89"/>
    </row>
    <row r="50" spans="1:8" s="156" customFormat="1" ht="12" customHeight="1">
      <c r="A50" s="12" t="s">
        <v>193</v>
      </c>
      <c r="B50" s="158" t="s">
        <v>198</v>
      </c>
      <c r="C50" s="89"/>
      <c r="D50" s="89"/>
      <c r="E50" s="89"/>
      <c r="F50" s="89"/>
      <c r="G50" s="89"/>
      <c r="H50" s="89"/>
    </row>
    <row r="51" spans="1:8" s="156" customFormat="1" ht="12" customHeight="1" thickBot="1">
      <c r="A51" s="14" t="s">
        <v>194</v>
      </c>
      <c r="B51" s="159" t="s">
        <v>199</v>
      </c>
      <c r="C51" s="146"/>
      <c r="D51" s="146"/>
      <c r="E51" s="146"/>
      <c r="F51" s="146"/>
      <c r="G51" s="146"/>
      <c r="H51" s="146"/>
    </row>
    <row r="52" spans="1:8" s="156" customFormat="1" ht="12" customHeight="1" thickBot="1">
      <c r="A52" s="18" t="s">
        <v>104</v>
      </c>
      <c r="B52" s="19" t="s">
        <v>200</v>
      </c>
      <c r="C52" s="84">
        <f aca="true" t="shared" si="6" ref="C52:H52">SUM(C53:C55)</f>
        <v>0</v>
      </c>
      <c r="D52" s="84">
        <f t="shared" si="6"/>
        <v>0</v>
      </c>
      <c r="E52" s="84">
        <f t="shared" si="6"/>
        <v>0</v>
      </c>
      <c r="F52" s="84">
        <f t="shared" si="6"/>
        <v>0</v>
      </c>
      <c r="G52" s="84">
        <f t="shared" si="6"/>
        <v>0</v>
      </c>
      <c r="H52" s="84">
        <f t="shared" si="6"/>
        <v>0</v>
      </c>
    </row>
    <row r="53" spans="1:8" s="156" customFormat="1" ht="12" customHeight="1">
      <c r="A53" s="13" t="s">
        <v>63</v>
      </c>
      <c r="B53" s="157" t="s">
        <v>201</v>
      </c>
      <c r="C53" s="87"/>
      <c r="D53" s="87"/>
      <c r="E53" s="87"/>
      <c r="F53" s="87"/>
      <c r="G53" s="87"/>
      <c r="H53" s="87"/>
    </row>
    <row r="54" spans="1:8" s="156" customFormat="1" ht="12" customHeight="1">
      <c r="A54" s="12" t="s">
        <v>64</v>
      </c>
      <c r="B54" s="158" t="s">
        <v>364</v>
      </c>
      <c r="C54" s="86"/>
      <c r="D54" s="86"/>
      <c r="E54" s="86"/>
      <c r="F54" s="86"/>
      <c r="G54" s="86"/>
      <c r="H54" s="86"/>
    </row>
    <row r="55" spans="1:8" s="156" customFormat="1" ht="12" customHeight="1">
      <c r="A55" s="12" t="s">
        <v>205</v>
      </c>
      <c r="B55" s="158" t="s">
        <v>203</v>
      </c>
      <c r="C55" s="86"/>
      <c r="D55" s="86"/>
      <c r="E55" s="86"/>
      <c r="F55" s="86"/>
      <c r="G55" s="86"/>
      <c r="H55" s="86"/>
    </row>
    <row r="56" spans="1:8" s="156" customFormat="1" ht="12" customHeight="1" thickBot="1">
      <c r="A56" s="14" t="s">
        <v>206</v>
      </c>
      <c r="B56" s="159" t="s">
        <v>204</v>
      </c>
      <c r="C56" s="88"/>
      <c r="D56" s="88"/>
      <c r="E56" s="88"/>
      <c r="F56" s="88"/>
      <c r="G56" s="88"/>
      <c r="H56" s="88"/>
    </row>
    <row r="57" spans="1:8" s="156" customFormat="1" ht="12" customHeight="1" thickBot="1">
      <c r="A57" s="18" t="s">
        <v>13</v>
      </c>
      <c r="B57" s="79" t="s">
        <v>207</v>
      </c>
      <c r="C57" s="84">
        <f aca="true" t="shared" si="7" ref="C57:H57">SUM(C58:C60)</f>
        <v>0</v>
      </c>
      <c r="D57" s="84">
        <f t="shared" si="7"/>
        <v>0</v>
      </c>
      <c r="E57" s="84">
        <f t="shared" si="7"/>
        <v>0</v>
      </c>
      <c r="F57" s="84">
        <f t="shared" si="7"/>
        <v>0</v>
      </c>
      <c r="G57" s="84">
        <f t="shared" si="7"/>
        <v>0</v>
      </c>
      <c r="H57" s="84">
        <f t="shared" si="7"/>
        <v>0</v>
      </c>
    </row>
    <row r="58" spans="1:8" s="156" customFormat="1" ht="12" customHeight="1">
      <c r="A58" s="13" t="s">
        <v>105</v>
      </c>
      <c r="B58" s="157" t="s">
        <v>209</v>
      </c>
      <c r="C58" s="89"/>
      <c r="D58" s="89"/>
      <c r="E58" s="89"/>
      <c r="F58" s="89"/>
      <c r="G58" s="89"/>
      <c r="H58" s="89"/>
    </row>
    <row r="59" spans="1:8" s="156" customFormat="1" ht="12" customHeight="1">
      <c r="A59" s="12" t="s">
        <v>106</v>
      </c>
      <c r="B59" s="158" t="s">
        <v>365</v>
      </c>
      <c r="C59" s="89"/>
      <c r="D59" s="89"/>
      <c r="E59" s="89"/>
      <c r="F59" s="89"/>
      <c r="G59" s="89"/>
      <c r="H59" s="89"/>
    </row>
    <row r="60" spans="1:8" s="156" customFormat="1" ht="12" customHeight="1">
      <c r="A60" s="12" t="s">
        <v>129</v>
      </c>
      <c r="B60" s="158" t="s">
        <v>210</v>
      </c>
      <c r="C60" s="89"/>
      <c r="D60" s="89"/>
      <c r="E60" s="89"/>
      <c r="F60" s="89"/>
      <c r="G60" s="89"/>
      <c r="H60" s="89"/>
    </row>
    <row r="61" spans="1:8" s="156" customFormat="1" ht="12" customHeight="1" thickBot="1">
      <c r="A61" s="14" t="s">
        <v>208</v>
      </c>
      <c r="B61" s="159" t="s">
        <v>211</v>
      </c>
      <c r="C61" s="89"/>
      <c r="D61" s="89"/>
      <c r="E61" s="89"/>
      <c r="F61" s="89"/>
      <c r="G61" s="89"/>
      <c r="H61" s="89"/>
    </row>
    <row r="62" spans="1:8" s="156" customFormat="1" ht="12" customHeight="1" thickBot="1">
      <c r="A62" s="18" t="s">
        <v>14</v>
      </c>
      <c r="B62" s="19" t="s">
        <v>212</v>
      </c>
      <c r="C62" s="90">
        <f aca="true" t="shared" si="8" ref="C62:H62">+C7+C14+C21+C28+C35+C46+C52+C57</f>
        <v>57281</v>
      </c>
      <c r="D62" s="90">
        <f t="shared" si="8"/>
        <v>57281</v>
      </c>
      <c r="E62" s="90">
        <f t="shared" si="8"/>
        <v>57281</v>
      </c>
      <c r="F62" s="90">
        <f t="shared" si="8"/>
        <v>57281</v>
      </c>
      <c r="G62" s="90">
        <f t="shared" si="8"/>
        <v>7367</v>
      </c>
      <c r="H62" s="90">
        <f t="shared" si="8"/>
        <v>64648</v>
      </c>
    </row>
    <row r="63" spans="1:8" s="156" customFormat="1" ht="12" customHeight="1" thickBot="1">
      <c r="A63" s="160" t="s">
        <v>213</v>
      </c>
      <c r="B63" s="79" t="s">
        <v>214</v>
      </c>
      <c r="C63" s="84">
        <f aca="true" t="shared" si="9" ref="C63:H63">SUM(C64:C66)</f>
        <v>0</v>
      </c>
      <c r="D63" s="84">
        <f t="shared" si="9"/>
        <v>0</v>
      </c>
      <c r="E63" s="84">
        <f t="shared" si="9"/>
        <v>0</v>
      </c>
      <c r="F63" s="84">
        <f t="shared" si="9"/>
        <v>0</v>
      </c>
      <c r="G63" s="84">
        <f t="shared" si="9"/>
        <v>0</v>
      </c>
      <c r="H63" s="84">
        <f t="shared" si="9"/>
        <v>0</v>
      </c>
    </row>
    <row r="64" spans="1:8" s="156" customFormat="1" ht="12" customHeight="1">
      <c r="A64" s="13" t="s">
        <v>247</v>
      </c>
      <c r="B64" s="157" t="s">
        <v>215</v>
      </c>
      <c r="C64" s="89"/>
      <c r="D64" s="89"/>
      <c r="E64" s="89"/>
      <c r="F64" s="89"/>
      <c r="G64" s="89"/>
      <c r="H64" s="89"/>
    </row>
    <row r="65" spans="1:8" s="156" customFormat="1" ht="12" customHeight="1">
      <c r="A65" s="12" t="s">
        <v>256</v>
      </c>
      <c r="B65" s="158" t="s">
        <v>216</v>
      </c>
      <c r="C65" s="89"/>
      <c r="D65" s="89"/>
      <c r="E65" s="89"/>
      <c r="F65" s="89"/>
      <c r="G65" s="89"/>
      <c r="H65" s="89"/>
    </row>
    <row r="66" spans="1:8" s="156" customFormat="1" ht="12" customHeight="1" thickBot="1">
      <c r="A66" s="14" t="s">
        <v>257</v>
      </c>
      <c r="B66" s="161" t="s">
        <v>217</v>
      </c>
      <c r="C66" s="89"/>
      <c r="D66" s="89"/>
      <c r="E66" s="89"/>
      <c r="F66" s="89"/>
      <c r="G66" s="89"/>
      <c r="H66" s="89"/>
    </row>
    <row r="67" spans="1:8" s="156" customFormat="1" ht="12" customHeight="1" thickBot="1">
      <c r="A67" s="160" t="s">
        <v>218</v>
      </c>
      <c r="B67" s="79" t="s">
        <v>219</v>
      </c>
      <c r="C67" s="84">
        <f aca="true" t="shared" si="10" ref="C67:H67">SUM(C68:C71)</f>
        <v>0</v>
      </c>
      <c r="D67" s="84">
        <f t="shared" si="10"/>
        <v>0</v>
      </c>
      <c r="E67" s="84">
        <f t="shared" si="10"/>
        <v>0</v>
      </c>
      <c r="F67" s="84">
        <f t="shared" si="10"/>
        <v>0</v>
      </c>
      <c r="G67" s="84">
        <f t="shared" si="10"/>
        <v>0</v>
      </c>
      <c r="H67" s="84">
        <f t="shared" si="10"/>
        <v>0</v>
      </c>
    </row>
    <row r="68" spans="1:8" s="156" customFormat="1" ht="12" customHeight="1">
      <c r="A68" s="13" t="s">
        <v>86</v>
      </c>
      <c r="B68" s="157" t="s">
        <v>220</v>
      </c>
      <c r="C68" s="89"/>
      <c r="D68" s="89"/>
      <c r="E68" s="89"/>
      <c r="F68" s="89"/>
      <c r="G68" s="89"/>
      <c r="H68" s="89"/>
    </row>
    <row r="69" spans="1:8" s="156" customFormat="1" ht="12" customHeight="1">
      <c r="A69" s="12" t="s">
        <v>87</v>
      </c>
      <c r="B69" s="158" t="s">
        <v>221</v>
      </c>
      <c r="C69" s="89"/>
      <c r="D69" s="89"/>
      <c r="E69" s="89"/>
      <c r="F69" s="89"/>
      <c r="G69" s="89"/>
      <c r="H69" s="89"/>
    </row>
    <row r="70" spans="1:8" s="156" customFormat="1" ht="12" customHeight="1">
      <c r="A70" s="12" t="s">
        <v>248</v>
      </c>
      <c r="B70" s="158" t="s">
        <v>222</v>
      </c>
      <c r="C70" s="89"/>
      <c r="D70" s="89"/>
      <c r="E70" s="89"/>
      <c r="F70" s="89"/>
      <c r="G70" s="89"/>
      <c r="H70" s="89"/>
    </row>
    <row r="71" spans="1:8" s="156" customFormat="1" ht="12" customHeight="1" thickBot="1">
      <c r="A71" s="14" t="s">
        <v>249</v>
      </c>
      <c r="B71" s="159" t="s">
        <v>223</v>
      </c>
      <c r="C71" s="89"/>
      <c r="D71" s="89"/>
      <c r="E71" s="89"/>
      <c r="F71" s="89"/>
      <c r="G71" s="89"/>
      <c r="H71" s="89"/>
    </row>
    <row r="72" spans="1:8" s="156" customFormat="1" ht="12" customHeight="1" thickBot="1">
      <c r="A72" s="160" t="s">
        <v>224</v>
      </c>
      <c r="B72" s="79" t="s">
        <v>225</v>
      </c>
      <c r="C72" s="84">
        <f aca="true" t="shared" si="11" ref="C72:H72">SUM(C73:C74)</f>
        <v>0</v>
      </c>
      <c r="D72" s="84">
        <f t="shared" si="11"/>
        <v>4585</v>
      </c>
      <c r="E72" s="84">
        <f t="shared" si="11"/>
        <v>4585</v>
      </c>
      <c r="F72" s="84">
        <f t="shared" si="11"/>
        <v>4585</v>
      </c>
      <c r="G72" s="84">
        <f t="shared" si="11"/>
        <v>0</v>
      </c>
      <c r="H72" s="84">
        <f t="shared" si="11"/>
        <v>4585</v>
      </c>
    </row>
    <row r="73" spans="1:8" s="156" customFormat="1" ht="12" customHeight="1">
      <c r="A73" s="13" t="s">
        <v>250</v>
      </c>
      <c r="B73" s="157" t="s">
        <v>226</v>
      </c>
      <c r="C73" s="89"/>
      <c r="D73" s="89">
        <f>'5.1.2. sz. mell Önk.önként '!D74</f>
        <v>4585</v>
      </c>
      <c r="E73" s="89">
        <f>'5.1.2. sz. mell Önk.önként '!E74</f>
        <v>4585</v>
      </c>
      <c r="F73" s="89">
        <f>'5.1.2. sz. mell Önk.önként '!F74</f>
        <v>4585</v>
      </c>
      <c r="G73" s="89">
        <f>'5.1.2. sz. mell Önk.önként '!G74</f>
        <v>0</v>
      </c>
      <c r="H73" s="89">
        <f>'5.1.2. sz. mell Önk.önként '!H74</f>
        <v>4585</v>
      </c>
    </row>
    <row r="74" spans="1:8" s="156" customFormat="1" ht="12" customHeight="1" thickBot="1">
      <c r="A74" s="14" t="s">
        <v>251</v>
      </c>
      <c r="B74" s="159" t="s">
        <v>227</v>
      </c>
      <c r="C74" s="89"/>
      <c r="D74" s="89"/>
      <c r="E74" s="89"/>
      <c r="F74" s="89"/>
      <c r="G74" s="89"/>
      <c r="H74" s="89"/>
    </row>
    <row r="75" spans="1:8" s="156" customFormat="1" ht="12" customHeight="1" thickBot="1">
      <c r="A75" s="160" t="s">
        <v>228</v>
      </c>
      <c r="B75" s="79" t="s">
        <v>372</v>
      </c>
      <c r="C75" s="84">
        <f aca="true" t="shared" si="12" ref="C75:H75">SUM(C76:C79)</f>
        <v>0</v>
      </c>
      <c r="D75" s="84">
        <f t="shared" si="12"/>
        <v>0</v>
      </c>
      <c r="E75" s="84">
        <f t="shared" si="12"/>
        <v>0</v>
      </c>
      <c r="F75" s="84">
        <f t="shared" si="12"/>
        <v>0</v>
      </c>
      <c r="G75" s="84">
        <f t="shared" si="12"/>
        <v>0</v>
      </c>
      <c r="H75" s="84">
        <f t="shared" si="12"/>
        <v>0</v>
      </c>
    </row>
    <row r="76" spans="1:8" s="156" customFormat="1" ht="12" customHeight="1">
      <c r="A76" s="13" t="s">
        <v>252</v>
      </c>
      <c r="B76" s="157" t="s">
        <v>230</v>
      </c>
      <c r="C76" s="89"/>
      <c r="D76" s="89"/>
      <c r="E76" s="89"/>
      <c r="F76" s="89"/>
      <c r="G76" s="89"/>
      <c r="H76" s="89"/>
    </row>
    <row r="77" spans="1:8" s="156" customFormat="1" ht="12" customHeight="1">
      <c r="A77" s="12" t="s">
        <v>253</v>
      </c>
      <c r="B77" s="158" t="s">
        <v>231</v>
      </c>
      <c r="C77" s="89"/>
      <c r="D77" s="89"/>
      <c r="E77" s="89"/>
      <c r="F77" s="89"/>
      <c r="G77" s="89"/>
      <c r="H77" s="89"/>
    </row>
    <row r="78" spans="1:8" s="156" customFormat="1" ht="12" customHeight="1">
      <c r="A78" s="12" t="s">
        <v>254</v>
      </c>
      <c r="B78" s="158" t="s">
        <v>232</v>
      </c>
      <c r="C78" s="89"/>
      <c r="D78" s="89"/>
      <c r="E78" s="89"/>
      <c r="F78" s="89"/>
      <c r="G78" s="89"/>
      <c r="H78" s="89"/>
    </row>
    <row r="79" spans="1:8" s="156" customFormat="1" ht="12" customHeight="1" thickBot="1">
      <c r="A79" s="12" t="s">
        <v>371</v>
      </c>
      <c r="B79" s="50" t="s">
        <v>354</v>
      </c>
      <c r="C79" s="209"/>
      <c r="D79" s="209"/>
      <c r="E79" s="209"/>
      <c r="F79" s="209"/>
      <c r="G79" s="209"/>
      <c r="H79" s="209"/>
    </row>
    <row r="80" spans="1:8" s="156" customFormat="1" ht="12" customHeight="1" thickBot="1">
      <c r="A80" s="160" t="s">
        <v>233</v>
      </c>
      <c r="B80" s="79" t="s">
        <v>255</v>
      </c>
      <c r="C80" s="84">
        <f aca="true" t="shared" si="13" ref="C80:H80">SUM(C81:C84)</f>
        <v>0</v>
      </c>
      <c r="D80" s="84">
        <f t="shared" si="13"/>
        <v>0</v>
      </c>
      <c r="E80" s="84">
        <f t="shared" si="13"/>
        <v>0</v>
      </c>
      <c r="F80" s="84">
        <f t="shared" si="13"/>
        <v>0</v>
      </c>
      <c r="G80" s="84">
        <f t="shared" si="13"/>
        <v>0</v>
      </c>
      <c r="H80" s="84">
        <f t="shared" si="13"/>
        <v>0</v>
      </c>
    </row>
    <row r="81" spans="1:8" s="156" customFormat="1" ht="12" customHeight="1">
      <c r="A81" s="162" t="s">
        <v>234</v>
      </c>
      <c r="B81" s="157" t="s">
        <v>235</v>
      </c>
      <c r="C81" s="89"/>
      <c r="D81" s="89"/>
      <c r="E81" s="89"/>
      <c r="F81" s="89"/>
      <c r="G81" s="89"/>
      <c r="H81" s="89"/>
    </row>
    <row r="82" spans="1:8" s="156" customFormat="1" ht="12" customHeight="1">
      <c r="A82" s="163" t="s">
        <v>236</v>
      </c>
      <c r="B82" s="158" t="s">
        <v>237</v>
      </c>
      <c r="C82" s="89"/>
      <c r="D82" s="89"/>
      <c r="E82" s="89"/>
      <c r="F82" s="89"/>
      <c r="G82" s="89"/>
      <c r="H82" s="89"/>
    </row>
    <row r="83" spans="1:8" s="156" customFormat="1" ht="12" customHeight="1">
      <c r="A83" s="163" t="s">
        <v>238</v>
      </c>
      <c r="B83" s="158" t="s">
        <v>239</v>
      </c>
      <c r="C83" s="89"/>
      <c r="D83" s="89"/>
      <c r="E83" s="89"/>
      <c r="F83" s="89"/>
      <c r="G83" s="89"/>
      <c r="H83" s="89"/>
    </row>
    <row r="84" spans="1:8" s="156" customFormat="1" ht="12" customHeight="1" thickBot="1">
      <c r="A84" s="164" t="s">
        <v>240</v>
      </c>
      <c r="B84" s="159" t="s">
        <v>241</v>
      </c>
      <c r="C84" s="89"/>
      <c r="D84" s="89"/>
      <c r="E84" s="89"/>
      <c r="F84" s="89"/>
      <c r="G84" s="89"/>
      <c r="H84" s="89"/>
    </row>
    <row r="85" spans="1:8" s="156" customFormat="1" ht="13.5" customHeight="1" thickBot="1">
      <c r="A85" s="160" t="s">
        <v>242</v>
      </c>
      <c r="B85" s="79" t="s">
        <v>243</v>
      </c>
      <c r="C85" s="198"/>
      <c r="D85" s="198"/>
      <c r="E85" s="198"/>
      <c r="F85" s="198"/>
      <c r="G85" s="198"/>
      <c r="H85" s="198"/>
    </row>
    <row r="86" spans="1:8" s="156" customFormat="1" ht="15.75" customHeight="1" thickBot="1">
      <c r="A86" s="160" t="s">
        <v>244</v>
      </c>
      <c r="B86" s="165" t="s">
        <v>245</v>
      </c>
      <c r="C86" s="90">
        <f aca="true" t="shared" si="14" ref="C86:H86">+C63+C67+C72+C75+C80+C85</f>
        <v>0</v>
      </c>
      <c r="D86" s="90">
        <f t="shared" si="14"/>
        <v>4585</v>
      </c>
      <c r="E86" s="90">
        <f t="shared" si="14"/>
        <v>4585</v>
      </c>
      <c r="F86" s="90">
        <f t="shared" si="14"/>
        <v>4585</v>
      </c>
      <c r="G86" s="90">
        <f t="shared" si="14"/>
        <v>0</v>
      </c>
      <c r="H86" s="90">
        <f t="shared" si="14"/>
        <v>4585</v>
      </c>
    </row>
    <row r="87" spans="1:8" s="156" customFormat="1" ht="16.5" customHeight="1" thickBot="1">
      <c r="A87" s="166" t="s">
        <v>258</v>
      </c>
      <c r="B87" s="167" t="s">
        <v>246</v>
      </c>
      <c r="C87" s="90">
        <f aca="true" t="shared" si="15" ref="C87:H87">+C62+C86</f>
        <v>57281</v>
      </c>
      <c r="D87" s="90">
        <f t="shared" si="15"/>
        <v>61866</v>
      </c>
      <c r="E87" s="90">
        <f t="shared" si="15"/>
        <v>61866</v>
      </c>
      <c r="F87" s="90">
        <f t="shared" si="15"/>
        <v>61866</v>
      </c>
      <c r="G87" s="90">
        <f t="shared" si="15"/>
        <v>7367</v>
      </c>
      <c r="H87" s="90">
        <f t="shared" si="15"/>
        <v>69233</v>
      </c>
    </row>
    <row r="88" spans="1:3" s="156" customFormat="1" ht="53.25" customHeight="1">
      <c r="A88" s="3"/>
      <c r="B88" s="4"/>
      <c r="C88" s="91"/>
    </row>
    <row r="89" spans="1:8" ht="15.75" customHeight="1">
      <c r="A89" s="405" t="s">
        <v>34</v>
      </c>
      <c r="B89" s="405"/>
      <c r="C89" s="405"/>
      <c r="D89" s="405"/>
      <c r="E89" s="405"/>
      <c r="F89" s="405"/>
      <c r="G89" s="405"/>
      <c r="H89" s="405"/>
    </row>
    <row r="90" spans="1:8" s="168" customFormat="1" ht="16.5" customHeight="1" thickBot="1">
      <c r="A90" s="407" t="s">
        <v>89</v>
      </c>
      <c r="B90" s="407"/>
      <c r="H90" s="49" t="s">
        <v>128</v>
      </c>
    </row>
    <row r="91" spans="1:8" ht="37.5" customHeight="1" thickBot="1">
      <c r="A91" s="21" t="s">
        <v>53</v>
      </c>
      <c r="B91" s="22" t="s">
        <v>35</v>
      </c>
      <c r="C91" s="28" t="s">
        <v>414</v>
      </c>
      <c r="D91" s="28" t="s">
        <v>429</v>
      </c>
      <c r="E91" s="28" t="s">
        <v>434</v>
      </c>
      <c r="F91" s="28" t="s">
        <v>482</v>
      </c>
      <c r="G91" s="28" t="s">
        <v>483</v>
      </c>
      <c r="H91" s="28" t="s">
        <v>415</v>
      </c>
    </row>
    <row r="92" spans="1:8" s="155" customFormat="1" ht="12" customHeight="1" thickBot="1">
      <c r="A92" s="25">
        <v>1</v>
      </c>
      <c r="B92" s="26">
        <v>2</v>
      </c>
      <c r="C92" s="27">
        <v>3</v>
      </c>
      <c r="D92" s="27">
        <v>4</v>
      </c>
      <c r="E92" s="27">
        <v>5</v>
      </c>
      <c r="F92" s="27"/>
      <c r="G92" s="27">
        <v>6</v>
      </c>
      <c r="H92" s="27">
        <v>7</v>
      </c>
    </row>
    <row r="93" spans="1:8" ht="12" customHeight="1" thickBot="1">
      <c r="A93" s="20" t="s">
        <v>6</v>
      </c>
      <c r="B93" s="24" t="s">
        <v>261</v>
      </c>
      <c r="C93" s="83">
        <f aca="true" t="shared" si="16" ref="C93:H93">SUM(C94:C98)</f>
        <v>74301</v>
      </c>
      <c r="D93" s="83">
        <f t="shared" si="16"/>
        <v>79706</v>
      </c>
      <c r="E93" s="83">
        <f t="shared" si="16"/>
        <v>81155</v>
      </c>
      <c r="F93" s="83">
        <f t="shared" si="16"/>
        <v>81955</v>
      </c>
      <c r="G93" s="83">
        <f t="shared" si="16"/>
        <v>0</v>
      </c>
      <c r="H93" s="83">
        <f t="shared" si="16"/>
        <v>81955</v>
      </c>
    </row>
    <row r="94" spans="1:8" ht="12" customHeight="1">
      <c r="A94" s="15" t="s">
        <v>65</v>
      </c>
      <c r="B94" s="8" t="s">
        <v>36</v>
      </c>
      <c r="C94" s="85">
        <f>'5.1.2. sz. mell Önk.önként '!C92</f>
        <v>18489</v>
      </c>
      <c r="D94" s="85">
        <f>'5.1.2. sz. mell Önk.önként '!D92</f>
        <v>19276</v>
      </c>
      <c r="E94" s="85">
        <f>'5.1.2. sz. mell Önk.önként '!E92</f>
        <v>20001</v>
      </c>
      <c r="F94" s="85">
        <f>'5.1.2. sz. mell Önk.önként '!F92</f>
        <v>20001</v>
      </c>
      <c r="G94" s="85">
        <f>'5.1.2. sz. mell Önk.önként '!G92</f>
        <v>0</v>
      </c>
      <c r="H94" s="85">
        <f>'5.1.2. sz. mell Önk.önként '!H92</f>
        <v>20001</v>
      </c>
    </row>
    <row r="95" spans="1:8" ht="12" customHeight="1">
      <c r="A95" s="12" t="s">
        <v>66</v>
      </c>
      <c r="B95" s="6" t="s">
        <v>107</v>
      </c>
      <c r="C95" s="86">
        <f>'5.1.2. sz. mell Önk.önként '!C93</f>
        <v>5019</v>
      </c>
      <c r="D95" s="86">
        <f>'5.1.2. sz. mell Önk.önként '!D93</f>
        <v>5232</v>
      </c>
      <c r="E95" s="86">
        <f>'5.1.2. sz. mell Önk.önként '!E93</f>
        <v>5421</v>
      </c>
      <c r="F95" s="86">
        <f>'5.1.2. sz. mell Önk.önként '!F93</f>
        <v>5421</v>
      </c>
      <c r="G95" s="86">
        <f>'5.1.2. sz. mell Önk.önként '!G93</f>
        <v>0</v>
      </c>
      <c r="H95" s="86">
        <f>'5.1.2. sz. mell Önk.önként '!H93</f>
        <v>5421</v>
      </c>
    </row>
    <row r="96" spans="1:8" ht="12" customHeight="1">
      <c r="A96" s="12" t="s">
        <v>67</v>
      </c>
      <c r="B96" s="6" t="s">
        <v>84</v>
      </c>
      <c r="C96" s="88">
        <f>'5.1.2. sz. mell Önk.önként '!C94</f>
        <v>50793</v>
      </c>
      <c r="D96" s="88">
        <f>'5.1.2. sz. mell Önk.önként '!D94</f>
        <v>55198</v>
      </c>
      <c r="E96" s="88">
        <f>'5.1.2. sz. mell Önk.önként '!E94</f>
        <v>55093</v>
      </c>
      <c r="F96" s="88">
        <f>'5.1.2. sz. mell Önk.önként '!F94</f>
        <v>55893</v>
      </c>
      <c r="G96" s="88">
        <f>'5.1.2. sz. mell Önk.önként '!G94</f>
        <v>0</v>
      </c>
      <c r="H96" s="88">
        <f>'5.1.2. sz. mell Önk.önként '!H94</f>
        <v>55893</v>
      </c>
    </row>
    <row r="97" spans="1:8" ht="12" customHeight="1">
      <c r="A97" s="12" t="s">
        <v>68</v>
      </c>
      <c r="B97" s="9" t="s">
        <v>108</v>
      </c>
      <c r="C97" s="88">
        <f>'5.1.2. sz. mell Önk.önként '!C95</f>
        <v>0</v>
      </c>
      <c r="D97" s="88">
        <f>'5.1.2. sz. mell Önk.önként '!D95</f>
        <v>0</v>
      </c>
      <c r="E97" s="88">
        <f>'5.1.2. sz. mell Önk.önként '!E95</f>
        <v>0</v>
      </c>
      <c r="F97" s="88">
        <f>'5.1.2. sz. mell Önk.önként '!F95</f>
        <v>0</v>
      </c>
      <c r="G97" s="88">
        <f>'5.1.2. sz. mell Önk.önként '!G95</f>
        <v>0</v>
      </c>
      <c r="H97" s="88">
        <f>'5.1.2. sz. mell Önk.önként '!H95</f>
        <v>0</v>
      </c>
    </row>
    <row r="98" spans="1:8" ht="12" customHeight="1">
      <c r="A98" s="12" t="s">
        <v>76</v>
      </c>
      <c r="B98" s="17" t="s">
        <v>109</v>
      </c>
      <c r="C98" s="88"/>
      <c r="D98" s="88"/>
      <c r="E98" s="88">
        <f>'5.1.2. sz. mell Önk.önként '!E96</f>
        <v>640</v>
      </c>
      <c r="F98" s="88">
        <f>'5.1.2. sz. mell Önk.önként '!F96</f>
        <v>640</v>
      </c>
      <c r="G98" s="88">
        <f>'5.1.2. sz. mell Önk.önként '!G96</f>
        <v>0</v>
      </c>
      <c r="H98" s="88">
        <f>'5.1.2. sz. mell Önk.önként '!H96</f>
        <v>640</v>
      </c>
    </row>
    <row r="99" spans="1:8" ht="12" customHeight="1">
      <c r="A99" s="12" t="s">
        <v>69</v>
      </c>
      <c r="B99" s="6" t="s">
        <v>262</v>
      </c>
      <c r="C99" s="88"/>
      <c r="D99" s="88"/>
      <c r="E99" s="88"/>
      <c r="F99" s="88"/>
      <c r="G99" s="88"/>
      <c r="H99" s="88"/>
    </row>
    <row r="100" spans="1:8" ht="12" customHeight="1">
      <c r="A100" s="12" t="s">
        <v>70</v>
      </c>
      <c r="B100" s="51" t="s">
        <v>263</v>
      </c>
      <c r="C100" s="88"/>
      <c r="D100" s="88"/>
      <c r="E100" s="88"/>
      <c r="F100" s="88"/>
      <c r="G100" s="88"/>
      <c r="H100" s="88"/>
    </row>
    <row r="101" spans="1:8" ht="12" customHeight="1">
      <c r="A101" s="12" t="s">
        <v>77</v>
      </c>
      <c r="B101" s="52" t="s">
        <v>264</v>
      </c>
      <c r="C101" s="88"/>
      <c r="D101" s="88"/>
      <c r="E101" s="88"/>
      <c r="F101" s="88"/>
      <c r="G101" s="88"/>
      <c r="H101" s="88"/>
    </row>
    <row r="102" spans="1:8" ht="12" customHeight="1">
      <c r="A102" s="12" t="s">
        <v>78</v>
      </c>
      <c r="B102" s="52" t="s">
        <v>265</v>
      </c>
      <c r="C102" s="88"/>
      <c r="D102" s="88"/>
      <c r="E102" s="88"/>
      <c r="F102" s="88"/>
      <c r="G102" s="88"/>
      <c r="H102" s="88"/>
    </row>
    <row r="103" spans="1:8" ht="12" customHeight="1">
      <c r="A103" s="12" t="s">
        <v>79</v>
      </c>
      <c r="B103" s="51" t="s">
        <v>266</v>
      </c>
      <c r="C103" s="88"/>
      <c r="D103" s="88"/>
      <c r="E103" s="88"/>
      <c r="F103" s="88"/>
      <c r="G103" s="88"/>
      <c r="H103" s="88"/>
    </row>
    <row r="104" spans="1:8" ht="12" customHeight="1">
      <c r="A104" s="12" t="s">
        <v>80</v>
      </c>
      <c r="B104" s="51" t="s">
        <v>267</v>
      </c>
      <c r="C104" s="88"/>
      <c r="D104" s="88"/>
      <c r="E104" s="88"/>
      <c r="F104" s="88"/>
      <c r="G104" s="88"/>
      <c r="H104" s="88"/>
    </row>
    <row r="105" spans="1:8" ht="12" customHeight="1">
      <c r="A105" s="12" t="s">
        <v>82</v>
      </c>
      <c r="B105" s="52" t="s">
        <v>268</v>
      </c>
      <c r="C105" s="88"/>
      <c r="D105" s="88"/>
      <c r="E105" s="88"/>
      <c r="F105" s="88"/>
      <c r="G105" s="88"/>
      <c r="H105" s="88"/>
    </row>
    <row r="106" spans="1:8" ht="12" customHeight="1">
      <c r="A106" s="11" t="s">
        <v>110</v>
      </c>
      <c r="B106" s="53" t="s">
        <v>269</v>
      </c>
      <c r="C106" s="88"/>
      <c r="D106" s="88"/>
      <c r="E106" s="88"/>
      <c r="F106" s="88"/>
      <c r="G106" s="88"/>
      <c r="H106" s="88"/>
    </row>
    <row r="107" spans="1:8" ht="12" customHeight="1">
      <c r="A107" s="12" t="s">
        <v>259</v>
      </c>
      <c r="B107" s="53" t="s">
        <v>270</v>
      </c>
      <c r="C107" s="88"/>
      <c r="D107" s="88"/>
      <c r="E107" s="88"/>
      <c r="F107" s="88"/>
      <c r="G107" s="88"/>
      <c r="H107" s="88"/>
    </row>
    <row r="108" spans="1:8" ht="12" customHeight="1" thickBot="1">
      <c r="A108" s="16" t="s">
        <v>260</v>
      </c>
      <c r="B108" s="54" t="s">
        <v>271</v>
      </c>
      <c r="C108" s="92"/>
      <c r="D108" s="92"/>
      <c r="E108" s="92"/>
      <c r="F108" s="92"/>
      <c r="G108" s="92"/>
      <c r="H108" s="92"/>
    </row>
    <row r="109" spans="1:8" ht="12" customHeight="1" thickBot="1">
      <c r="A109" s="18" t="s">
        <v>7</v>
      </c>
      <c r="B109" s="23" t="s">
        <v>272</v>
      </c>
      <c r="C109" s="84">
        <f aca="true" t="shared" si="17" ref="C109:H109">+C110+C112+C114</f>
        <v>4407</v>
      </c>
      <c r="D109" s="84">
        <f t="shared" si="17"/>
        <v>6822</v>
      </c>
      <c r="E109" s="84">
        <f t="shared" si="17"/>
        <v>7020</v>
      </c>
      <c r="F109" s="84">
        <f t="shared" si="17"/>
        <v>26972</v>
      </c>
      <c r="G109" s="84">
        <f t="shared" si="17"/>
        <v>0</v>
      </c>
      <c r="H109" s="84">
        <f t="shared" si="17"/>
        <v>26972</v>
      </c>
    </row>
    <row r="110" spans="1:8" ht="12" customHeight="1">
      <c r="A110" s="13" t="s">
        <v>71</v>
      </c>
      <c r="B110" s="6" t="s">
        <v>127</v>
      </c>
      <c r="C110" s="87">
        <f>'5.1.2. sz. mell Önk.önként '!C108</f>
        <v>4407</v>
      </c>
      <c r="D110" s="87">
        <f>'5.1.2. sz. mell Önk.önként '!D108</f>
        <v>5257</v>
      </c>
      <c r="E110" s="87">
        <f>'5.1.2. sz. mell Önk.önként '!E108</f>
        <v>5455</v>
      </c>
      <c r="F110" s="87">
        <f>'5.1.2. sz. mell Önk.önként '!F108</f>
        <v>10067</v>
      </c>
      <c r="G110" s="87">
        <f>'5.1.2. sz. mell Önk.önként '!G108</f>
        <v>0</v>
      </c>
      <c r="H110" s="87">
        <f>'5.1.2. sz. mell Önk.önként '!H108</f>
        <v>10067</v>
      </c>
    </row>
    <row r="111" spans="1:8" ht="12" customHeight="1">
      <c r="A111" s="13" t="s">
        <v>72</v>
      </c>
      <c r="B111" s="10" t="s">
        <v>276</v>
      </c>
      <c r="C111" s="87">
        <f>'5.1.2. sz. mell Önk.önként '!C109</f>
        <v>0</v>
      </c>
      <c r="D111" s="87">
        <f>'5.1.2. sz. mell Önk.önként '!D109</f>
        <v>0</v>
      </c>
      <c r="E111" s="87">
        <f>'5.1.2. sz. mell Önk.önként '!E109</f>
        <v>0</v>
      </c>
      <c r="F111" s="87">
        <f>'5.1.2. sz. mell Önk.önként '!F109</f>
        <v>0</v>
      </c>
      <c r="G111" s="87">
        <f>'5.1.2. sz. mell Önk.önként '!G109</f>
        <v>0</v>
      </c>
      <c r="H111" s="87">
        <f>'5.1.2. sz. mell Önk.önként '!H109</f>
        <v>0</v>
      </c>
    </row>
    <row r="112" spans="1:8" ht="12" customHeight="1">
      <c r="A112" s="13" t="s">
        <v>73</v>
      </c>
      <c r="B112" s="10" t="s">
        <v>111</v>
      </c>
      <c r="C112" s="86">
        <f>'5.1.2. sz. mell Önk.önként '!C110</f>
        <v>0</v>
      </c>
      <c r="D112" s="86">
        <f>'5.1.2. sz. mell Önk.önként '!D110</f>
        <v>1565</v>
      </c>
      <c r="E112" s="86">
        <f>'5.1.2. sz. mell Önk.önként '!E110</f>
        <v>1565</v>
      </c>
      <c r="F112" s="86">
        <f>'5.1.2. sz. mell Önk.önként '!F110</f>
        <v>16905</v>
      </c>
      <c r="G112" s="86">
        <f>'5.1.2. sz. mell Önk.önként '!G110</f>
        <v>0</v>
      </c>
      <c r="H112" s="86">
        <f>'5.1.2. sz. mell Önk.önként '!H110</f>
        <v>16905</v>
      </c>
    </row>
    <row r="113" spans="1:8" ht="12" customHeight="1">
      <c r="A113" s="13" t="s">
        <v>74</v>
      </c>
      <c r="B113" s="10" t="s">
        <v>277</v>
      </c>
      <c r="C113" s="77">
        <f>'5.1.2. sz. mell Önk.önként '!C111</f>
        <v>0</v>
      </c>
      <c r="D113" s="77">
        <f>'5.1.2. sz. mell Önk.önként '!D111</f>
        <v>0</v>
      </c>
      <c r="E113" s="77">
        <f>'5.1.2. sz. mell Önk.önként '!E111</f>
        <v>0</v>
      </c>
      <c r="F113" s="77">
        <f>'5.1.2. sz. mell Önk.önként '!F111</f>
        <v>0</v>
      </c>
      <c r="G113" s="77">
        <f>'5.1.2. sz. mell Önk.önként '!G111</f>
        <v>0</v>
      </c>
      <c r="H113" s="77">
        <f>'5.1.2. sz. mell Önk.önként '!H111</f>
        <v>0</v>
      </c>
    </row>
    <row r="114" spans="1:8" ht="12" customHeight="1">
      <c r="A114" s="13" t="s">
        <v>75</v>
      </c>
      <c r="B114" s="81" t="s">
        <v>130</v>
      </c>
      <c r="C114" s="77">
        <f>'5.1.2. sz. mell Önk.önként '!C112</f>
        <v>0</v>
      </c>
      <c r="D114" s="77">
        <f>'5.1.2. sz. mell Önk.önként '!D112</f>
        <v>0</v>
      </c>
      <c r="E114" s="77">
        <f>'5.1.2. sz. mell Önk.önként '!E112</f>
        <v>0</v>
      </c>
      <c r="F114" s="77">
        <f>'5.1.2. sz. mell Önk.önként '!F112</f>
        <v>0</v>
      </c>
      <c r="G114" s="77">
        <f>'5.1.2. sz. mell Önk.önként '!G112</f>
        <v>0</v>
      </c>
      <c r="H114" s="77">
        <f>'5.1.2. sz. mell Önk.önként '!H112</f>
        <v>0</v>
      </c>
    </row>
    <row r="115" spans="1:8" ht="12" customHeight="1">
      <c r="A115" s="13" t="s">
        <v>81</v>
      </c>
      <c r="B115" s="80" t="s">
        <v>366</v>
      </c>
      <c r="C115" s="77">
        <f>'5.1.2. sz. mell Önk.önként '!C113</f>
        <v>0</v>
      </c>
      <c r="D115" s="77">
        <f>'5.1.2. sz. mell Önk.önként '!D113</f>
        <v>0</v>
      </c>
      <c r="E115" s="77">
        <f>'5.1.2. sz. mell Önk.önként '!E113</f>
        <v>0</v>
      </c>
      <c r="F115" s="77">
        <f>'5.1.2. sz. mell Önk.önként '!F113</f>
        <v>0</v>
      </c>
      <c r="G115" s="77">
        <f>'5.1.2. sz. mell Önk.önként '!G113</f>
        <v>0</v>
      </c>
      <c r="H115" s="77">
        <f>'5.1.2. sz. mell Önk.önként '!H113</f>
        <v>0</v>
      </c>
    </row>
    <row r="116" spans="1:8" ht="12" customHeight="1">
      <c r="A116" s="13" t="s">
        <v>83</v>
      </c>
      <c r="B116" s="153" t="s">
        <v>282</v>
      </c>
      <c r="C116" s="77">
        <f>'5.1.2. sz. mell Önk.önként '!C114</f>
        <v>0</v>
      </c>
      <c r="D116" s="77">
        <f>'5.1.2. sz. mell Önk.önként '!D114</f>
        <v>0</v>
      </c>
      <c r="E116" s="77">
        <f>'5.1.2. sz. mell Önk.önként '!E114</f>
        <v>0</v>
      </c>
      <c r="F116" s="77">
        <f>'5.1.2. sz. mell Önk.önként '!F114</f>
        <v>0</v>
      </c>
      <c r="G116" s="77">
        <f>'5.1.2. sz. mell Önk.önként '!G114</f>
        <v>0</v>
      </c>
      <c r="H116" s="77">
        <f>'5.1.2. sz. mell Önk.önként '!H114</f>
        <v>0</v>
      </c>
    </row>
    <row r="117" spans="1:8" ht="22.5">
      <c r="A117" s="13" t="s">
        <v>112</v>
      </c>
      <c r="B117" s="52" t="s">
        <v>265</v>
      </c>
      <c r="C117" s="77">
        <f>'5.1.2. sz. mell Önk.önként '!C115</f>
        <v>0</v>
      </c>
      <c r="D117" s="77">
        <f>'5.1.2. sz. mell Önk.önként '!D115</f>
        <v>0</v>
      </c>
      <c r="E117" s="77">
        <f>'5.1.2. sz. mell Önk.önként '!E115</f>
        <v>0</v>
      </c>
      <c r="F117" s="77">
        <f>'5.1.2. sz. mell Önk.önként '!F115</f>
        <v>0</v>
      </c>
      <c r="G117" s="77">
        <f>'5.1.2. sz. mell Önk.önként '!G115</f>
        <v>0</v>
      </c>
      <c r="H117" s="77">
        <f>'5.1.2. sz. mell Önk.önként '!H115</f>
        <v>0</v>
      </c>
    </row>
    <row r="118" spans="1:8" ht="12" customHeight="1">
      <c r="A118" s="13" t="s">
        <v>113</v>
      </c>
      <c r="B118" s="52" t="s">
        <v>281</v>
      </c>
      <c r="C118" s="77">
        <f>'5.1.2. sz. mell Önk.önként '!C116</f>
        <v>0</v>
      </c>
      <c r="D118" s="77">
        <f>'5.1.2. sz. mell Önk.önként '!D116</f>
        <v>0</v>
      </c>
      <c r="E118" s="77">
        <f>'5.1.2. sz. mell Önk.önként '!E116</f>
        <v>0</v>
      </c>
      <c r="F118" s="77">
        <f>'5.1.2. sz. mell Önk.önként '!F116</f>
        <v>0</v>
      </c>
      <c r="G118" s="77">
        <f>'5.1.2. sz. mell Önk.önként '!G116</f>
        <v>0</v>
      </c>
      <c r="H118" s="77">
        <f>'5.1.2. sz. mell Önk.önként '!H116</f>
        <v>0</v>
      </c>
    </row>
    <row r="119" spans="1:8" ht="12" customHeight="1">
      <c r="A119" s="13" t="s">
        <v>114</v>
      </c>
      <c r="B119" s="52" t="s">
        <v>280</v>
      </c>
      <c r="C119" s="77">
        <f>'5.1.2. sz. mell Önk.önként '!C117</f>
        <v>0</v>
      </c>
      <c r="D119" s="77">
        <f>'5.1.2. sz. mell Önk.önként '!D117</f>
        <v>0</v>
      </c>
      <c r="E119" s="77">
        <f>'5.1.2. sz. mell Önk.önként '!E117</f>
        <v>0</v>
      </c>
      <c r="F119" s="77">
        <f>'5.1.2. sz. mell Önk.önként '!F117</f>
        <v>0</v>
      </c>
      <c r="G119" s="77">
        <f>'5.1.2. sz. mell Önk.önként '!G117</f>
        <v>0</v>
      </c>
      <c r="H119" s="77">
        <f>'5.1.2. sz. mell Önk.önként '!H117</f>
        <v>0</v>
      </c>
    </row>
    <row r="120" spans="1:8" ht="12" customHeight="1">
      <c r="A120" s="13" t="s">
        <v>273</v>
      </c>
      <c r="B120" s="52" t="s">
        <v>268</v>
      </c>
      <c r="C120" s="77">
        <f>'5.1.2. sz. mell Önk.önként '!C118</f>
        <v>0</v>
      </c>
      <c r="D120" s="77">
        <f>'5.1.2. sz. mell Önk.önként '!D118</f>
        <v>0</v>
      </c>
      <c r="E120" s="77">
        <f>'5.1.2. sz. mell Önk.önként '!E118</f>
        <v>0</v>
      </c>
      <c r="F120" s="77">
        <f>'5.1.2. sz. mell Önk.önként '!F118</f>
        <v>0</v>
      </c>
      <c r="G120" s="77">
        <f>'5.1.2. sz. mell Önk.önként '!G118</f>
        <v>0</v>
      </c>
      <c r="H120" s="77">
        <f>'5.1.2. sz. mell Önk.önként '!H118</f>
        <v>0</v>
      </c>
    </row>
    <row r="121" spans="1:8" ht="12" customHeight="1">
      <c r="A121" s="13" t="s">
        <v>274</v>
      </c>
      <c r="B121" s="52" t="s">
        <v>279</v>
      </c>
      <c r="C121" s="77">
        <f>'5.1.2. sz. mell Önk.önként '!C119</f>
        <v>0</v>
      </c>
      <c r="D121" s="77">
        <f>'5.1.2. sz. mell Önk.önként '!D119</f>
        <v>0</v>
      </c>
      <c r="E121" s="77">
        <f>'5.1.2. sz. mell Önk.önként '!E119</f>
        <v>0</v>
      </c>
      <c r="F121" s="77">
        <f>'5.1.2. sz. mell Önk.önként '!F119</f>
        <v>0</v>
      </c>
      <c r="G121" s="77">
        <f>'5.1.2. sz. mell Önk.önként '!G119</f>
        <v>0</v>
      </c>
      <c r="H121" s="77">
        <f>'5.1.2. sz. mell Önk.önként '!H119</f>
        <v>0</v>
      </c>
    </row>
    <row r="122" spans="1:8" ht="23.25" thickBot="1">
      <c r="A122" s="11" t="s">
        <v>275</v>
      </c>
      <c r="B122" s="52" t="s">
        <v>278</v>
      </c>
      <c r="C122" s="78">
        <f>'5.1.2. sz. mell Önk.önként '!C120</f>
        <v>0</v>
      </c>
      <c r="D122" s="78">
        <f>'5.1.2. sz. mell Önk.önként '!D120</f>
        <v>0</v>
      </c>
      <c r="E122" s="78">
        <f>'5.1.2. sz. mell Önk.önként '!E120</f>
        <v>0</v>
      </c>
      <c r="F122" s="78">
        <f>'5.1.2. sz. mell Önk.önként '!F120</f>
        <v>0</v>
      </c>
      <c r="G122" s="78">
        <f>'5.1.2. sz. mell Önk.önként '!G120</f>
        <v>0</v>
      </c>
      <c r="H122" s="78">
        <f>'5.1.2. sz. mell Önk.önként '!H120</f>
        <v>0</v>
      </c>
    </row>
    <row r="123" spans="1:8" ht="12" customHeight="1" thickBot="1">
      <c r="A123" s="18" t="s">
        <v>8</v>
      </c>
      <c r="B123" s="47" t="s">
        <v>283</v>
      </c>
      <c r="C123" s="84">
        <f aca="true" t="shared" si="18" ref="C123:H123">+C124+C125</f>
        <v>0</v>
      </c>
      <c r="D123" s="84">
        <f t="shared" si="18"/>
        <v>0</v>
      </c>
      <c r="E123" s="84">
        <f t="shared" si="18"/>
        <v>0</v>
      </c>
      <c r="F123" s="84">
        <f t="shared" si="18"/>
        <v>0</v>
      </c>
      <c r="G123" s="84">
        <f t="shared" si="18"/>
        <v>0</v>
      </c>
      <c r="H123" s="84">
        <f t="shared" si="18"/>
        <v>0</v>
      </c>
    </row>
    <row r="124" spans="1:8" ht="12" customHeight="1">
      <c r="A124" s="13" t="s">
        <v>54</v>
      </c>
      <c r="B124" s="7" t="s">
        <v>45</v>
      </c>
      <c r="C124" s="87"/>
      <c r="D124" s="87"/>
      <c r="E124" s="87"/>
      <c r="F124" s="87"/>
      <c r="G124" s="87"/>
      <c r="H124" s="87"/>
    </row>
    <row r="125" spans="1:8" ht="12" customHeight="1" thickBot="1">
      <c r="A125" s="14" t="s">
        <v>55</v>
      </c>
      <c r="B125" s="10" t="s">
        <v>46</v>
      </c>
      <c r="C125" s="88"/>
      <c r="D125" s="88"/>
      <c r="E125" s="88"/>
      <c r="F125" s="88"/>
      <c r="G125" s="88"/>
      <c r="H125" s="88"/>
    </row>
    <row r="126" spans="1:8" ht="12" customHeight="1" thickBot="1">
      <c r="A126" s="18" t="s">
        <v>9</v>
      </c>
      <c r="B126" s="47" t="s">
        <v>284</v>
      </c>
      <c r="C126" s="84">
        <f aca="true" t="shared" si="19" ref="C126:H126">+C93+C109+C123</f>
        <v>78708</v>
      </c>
      <c r="D126" s="84">
        <f t="shared" si="19"/>
        <v>86528</v>
      </c>
      <c r="E126" s="84">
        <f t="shared" si="19"/>
        <v>88175</v>
      </c>
      <c r="F126" s="84">
        <f t="shared" si="19"/>
        <v>108927</v>
      </c>
      <c r="G126" s="84">
        <f t="shared" si="19"/>
        <v>0</v>
      </c>
      <c r="H126" s="84">
        <f t="shared" si="19"/>
        <v>108927</v>
      </c>
    </row>
    <row r="127" spans="1:8" ht="12" customHeight="1" thickBot="1">
      <c r="A127" s="18" t="s">
        <v>10</v>
      </c>
      <c r="B127" s="47" t="s">
        <v>285</v>
      </c>
      <c r="C127" s="84">
        <f aca="true" t="shared" si="20" ref="C127:H127">+C128+C129+C130</f>
        <v>0</v>
      </c>
      <c r="D127" s="84">
        <f t="shared" si="20"/>
        <v>0</v>
      </c>
      <c r="E127" s="84">
        <f t="shared" si="20"/>
        <v>0</v>
      </c>
      <c r="F127" s="84">
        <f t="shared" si="20"/>
        <v>0</v>
      </c>
      <c r="G127" s="84">
        <f t="shared" si="20"/>
        <v>0</v>
      </c>
      <c r="H127" s="84">
        <f t="shared" si="20"/>
        <v>0</v>
      </c>
    </row>
    <row r="128" spans="1:8" ht="12" customHeight="1">
      <c r="A128" s="13" t="s">
        <v>58</v>
      </c>
      <c r="B128" s="7" t="s">
        <v>286</v>
      </c>
      <c r="C128" s="77"/>
      <c r="D128" s="77"/>
      <c r="E128" s="77"/>
      <c r="F128" s="77"/>
      <c r="G128" s="77"/>
      <c r="H128" s="77"/>
    </row>
    <row r="129" spans="1:8" ht="12" customHeight="1">
      <c r="A129" s="13" t="s">
        <v>59</v>
      </c>
      <c r="B129" s="7" t="s">
        <v>287</v>
      </c>
      <c r="C129" s="77"/>
      <c r="D129" s="77"/>
      <c r="E129" s="77"/>
      <c r="F129" s="77"/>
      <c r="G129" s="77"/>
      <c r="H129" s="77"/>
    </row>
    <row r="130" spans="1:8" ht="12" customHeight="1" thickBot="1">
      <c r="A130" s="11" t="s">
        <v>60</v>
      </c>
      <c r="B130" s="5" t="s">
        <v>288</v>
      </c>
      <c r="C130" s="77"/>
      <c r="D130" s="77"/>
      <c r="E130" s="77"/>
      <c r="F130" s="77"/>
      <c r="G130" s="77"/>
      <c r="H130" s="77"/>
    </row>
    <row r="131" spans="1:8" ht="12" customHeight="1" thickBot="1">
      <c r="A131" s="18" t="s">
        <v>11</v>
      </c>
      <c r="B131" s="47" t="s">
        <v>332</v>
      </c>
      <c r="C131" s="84">
        <f aca="true" t="shared" si="21" ref="C131:H131">+C132+C133+C134+C135</f>
        <v>0</v>
      </c>
      <c r="D131" s="84">
        <f t="shared" si="21"/>
        <v>0</v>
      </c>
      <c r="E131" s="84">
        <f t="shared" si="21"/>
        <v>0</v>
      </c>
      <c r="F131" s="84">
        <f t="shared" si="21"/>
        <v>0</v>
      </c>
      <c r="G131" s="84">
        <f t="shared" si="21"/>
        <v>0</v>
      </c>
      <c r="H131" s="84">
        <f t="shared" si="21"/>
        <v>0</v>
      </c>
    </row>
    <row r="132" spans="1:8" ht="12" customHeight="1">
      <c r="A132" s="13" t="s">
        <v>61</v>
      </c>
      <c r="B132" s="7" t="s">
        <v>289</v>
      </c>
      <c r="C132" s="77"/>
      <c r="D132" s="77"/>
      <c r="E132" s="77"/>
      <c r="F132" s="77"/>
      <c r="G132" s="77"/>
      <c r="H132" s="77"/>
    </row>
    <row r="133" spans="1:8" ht="12" customHeight="1">
      <c r="A133" s="13" t="s">
        <v>62</v>
      </c>
      <c r="B133" s="7" t="s">
        <v>290</v>
      </c>
      <c r="C133" s="77"/>
      <c r="D133" s="77"/>
      <c r="E133" s="77"/>
      <c r="F133" s="77"/>
      <c r="G133" s="77"/>
      <c r="H133" s="77"/>
    </row>
    <row r="134" spans="1:8" ht="12" customHeight="1">
      <c r="A134" s="13" t="s">
        <v>192</v>
      </c>
      <c r="B134" s="7" t="s">
        <v>291</v>
      </c>
      <c r="C134" s="77"/>
      <c r="D134" s="77"/>
      <c r="E134" s="77"/>
      <c r="F134" s="77"/>
      <c r="G134" s="77"/>
      <c r="H134" s="77"/>
    </row>
    <row r="135" spans="1:8" ht="12" customHeight="1" thickBot="1">
      <c r="A135" s="11" t="s">
        <v>193</v>
      </c>
      <c r="B135" s="5" t="s">
        <v>292</v>
      </c>
      <c r="C135" s="77"/>
      <c r="D135" s="77"/>
      <c r="E135" s="77"/>
      <c r="F135" s="77"/>
      <c r="G135" s="77"/>
      <c r="H135" s="77"/>
    </row>
    <row r="136" spans="1:8" ht="12" customHeight="1" thickBot="1">
      <c r="A136" s="18" t="s">
        <v>12</v>
      </c>
      <c r="B136" s="47" t="s">
        <v>293</v>
      </c>
      <c r="C136" s="90">
        <f aca="true" t="shared" si="22" ref="C136:H136">+C137+C138+C140+C141</f>
        <v>0</v>
      </c>
      <c r="D136" s="90">
        <f t="shared" si="22"/>
        <v>0</v>
      </c>
      <c r="E136" s="90">
        <f t="shared" si="22"/>
        <v>0</v>
      </c>
      <c r="F136" s="90">
        <f t="shared" si="22"/>
        <v>0</v>
      </c>
      <c r="G136" s="90">
        <f t="shared" si="22"/>
        <v>0</v>
      </c>
      <c r="H136" s="90">
        <f t="shared" si="22"/>
        <v>0</v>
      </c>
    </row>
    <row r="137" spans="1:8" ht="12" customHeight="1">
      <c r="A137" s="13" t="s">
        <v>63</v>
      </c>
      <c r="B137" s="7" t="s">
        <v>294</v>
      </c>
      <c r="C137" s="77"/>
      <c r="D137" s="77"/>
      <c r="E137" s="77"/>
      <c r="F137" s="77"/>
      <c r="G137" s="77"/>
      <c r="H137" s="77"/>
    </row>
    <row r="138" spans="1:8" ht="12" customHeight="1">
      <c r="A138" s="13" t="s">
        <v>64</v>
      </c>
      <c r="B138" s="7" t="s">
        <v>304</v>
      </c>
      <c r="C138" s="77"/>
      <c r="D138" s="77"/>
      <c r="E138" s="77"/>
      <c r="F138" s="77"/>
      <c r="G138" s="77"/>
      <c r="H138" s="77"/>
    </row>
    <row r="139" spans="1:8" ht="12" customHeight="1">
      <c r="A139" s="13" t="s">
        <v>205</v>
      </c>
      <c r="B139" s="7" t="s">
        <v>370</v>
      </c>
      <c r="C139" s="77"/>
      <c r="D139" s="77"/>
      <c r="E139" s="77"/>
      <c r="F139" s="77"/>
      <c r="G139" s="77"/>
      <c r="H139" s="77"/>
    </row>
    <row r="140" spans="1:8" ht="12" customHeight="1">
      <c r="A140" s="13" t="s">
        <v>206</v>
      </c>
      <c r="B140" s="7" t="s">
        <v>295</v>
      </c>
      <c r="C140" s="77"/>
      <c r="D140" s="77"/>
      <c r="E140" s="77"/>
      <c r="F140" s="77"/>
      <c r="G140" s="77"/>
      <c r="H140" s="77"/>
    </row>
    <row r="141" spans="1:8" ht="12" customHeight="1" thickBot="1">
      <c r="A141" s="13" t="s">
        <v>369</v>
      </c>
      <c r="B141" s="7" t="s">
        <v>296</v>
      </c>
      <c r="C141" s="77"/>
      <c r="D141" s="77"/>
      <c r="E141" s="77"/>
      <c r="F141" s="77"/>
      <c r="G141" s="77"/>
      <c r="H141" s="77"/>
    </row>
    <row r="142" spans="1:8" ht="12" customHeight="1" thickBot="1">
      <c r="A142" s="18" t="s">
        <v>13</v>
      </c>
      <c r="B142" s="47" t="s">
        <v>297</v>
      </c>
      <c r="C142" s="93">
        <f aca="true" t="shared" si="23" ref="C142:H142">+C143+C144+C145+C146</f>
        <v>0</v>
      </c>
      <c r="D142" s="93">
        <f t="shared" si="23"/>
        <v>0</v>
      </c>
      <c r="E142" s="93">
        <f t="shared" si="23"/>
        <v>0</v>
      </c>
      <c r="F142" s="93">
        <f t="shared" si="23"/>
        <v>0</v>
      </c>
      <c r="G142" s="93">
        <f t="shared" si="23"/>
        <v>0</v>
      </c>
      <c r="H142" s="93">
        <f t="shared" si="23"/>
        <v>0</v>
      </c>
    </row>
    <row r="143" spans="1:8" ht="12" customHeight="1">
      <c r="A143" s="13" t="s">
        <v>105</v>
      </c>
      <c r="B143" s="7" t="s">
        <v>298</v>
      </c>
      <c r="C143" s="77"/>
      <c r="D143" s="77"/>
      <c r="E143" s="77"/>
      <c r="F143" s="77"/>
      <c r="G143" s="77"/>
      <c r="H143" s="77"/>
    </row>
    <row r="144" spans="1:8" ht="12" customHeight="1">
      <c r="A144" s="13" t="s">
        <v>106</v>
      </c>
      <c r="B144" s="7" t="s">
        <v>299</v>
      </c>
      <c r="C144" s="77"/>
      <c r="D144" s="77"/>
      <c r="E144" s="77"/>
      <c r="F144" s="77"/>
      <c r="G144" s="77"/>
      <c r="H144" s="77"/>
    </row>
    <row r="145" spans="1:8" ht="12" customHeight="1">
      <c r="A145" s="13" t="s">
        <v>129</v>
      </c>
      <c r="B145" s="7" t="s">
        <v>300</v>
      </c>
      <c r="C145" s="77"/>
      <c r="D145" s="77"/>
      <c r="E145" s="77"/>
      <c r="F145" s="77"/>
      <c r="G145" s="77"/>
      <c r="H145" s="77"/>
    </row>
    <row r="146" spans="1:8" ht="12" customHeight="1" thickBot="1">
      <c r="A146" s="13" t="s">
        <v>208</v>
      </c>
      <c r="B146" s="7" t="s">
        <v>301</v>
      </c>
      <c r="C146" s="77"/>
      <c r="D146" s="77"/>
      <c r="E146" s="77"/>
      <c r="F146" s="77"/>
      <c r="G146" s="77"/>
      <c r="H146" s="77"/>
    </row>
    <row r="147" spans="1:12" ht="15" customHeight="1" thickBot="1">
      <c r="A147" s="18" t="s">
        <v>14</v>
      </c>
      <c r="B147" s="47" t="s">
        <v>302</v>
      </c>
      <c r="C147" s="169">
        <f aca="true" t="shared" si="24" ref="C147:H147">+C127+C131+C136+C142</f>
        <v>0</v>
      </c>
      <c r="D147" s="169">
        <f t="shared" si="24"/>
        <v>0</v>
      </c>
      <c r="E147" s="169">
        <f t="shared" si="24"/>
        <v>0</v>
      </c>
      <c r="F147" s="169">
        <f t="shared" si="24"/>
        <v>0</v>
      </c>
      <c r="G147" s="169">
        <f t="shared" si="24"/>
        <v>0</v>
      </c>
      <c r="H147" s="169">
        <f t="shared" si="24"/>
        <v>0</v>
      </c>
      <c r="I147" s="170"/>
      <c r="J147" s="171"/>
      <c r="K147" s="171"/>
      <c r="L147" s="171"/>
    </row>
    <row r="148" spans="1:8" s="156" customFormat="1" ht="12.75" customHeight="1" thickBot="1">
      <c r="A148" s="82" t="s">
        <v>15</v>
      </c>
      <c r="B148" s="136" t="s">
        <v>303</v>
      </c>
      <c r="C148" s="169">
        <f aca="true" t="shared" si="25" ref="C148:H148">+C126+C147</f>
        <v>78708</v>
      </c>
      <c r="D148" s="169">
        <f t="shared" si="25"/>
        <v>86528</v>
      </c>
      <c r="E148" s="169">
        <f t="shared" si="25"/>
        <v>88175</v>
      </c>
      <c r="F148" s="169">
        <f t="shared" si="25"/>
        <v>108927</v>
      </c>
      <c r="G148" s="169">
        <f t="shared" si="25"/>
        <v>0</v>
      </c>
      <c r="H148" s="169">
        <f t="shared" si="25"/>
        <v>108927</v>
      </c>
    </row>
    <row r="149" ht="7.5" customHeight="1"/>
    <row r="150" spans="1:3" ht="15.75">
      <c r="A150" s="408" t="s">
        <v>305</v>
      </c>
      <c r="B150" s="408"/>
      <c r="C150" s="408"/>
    </row>
    <row r="151" spans="1:3" ht="15" customHeight="1" thickBot="1">
      <c r="A151" s="406" t="s">
        <v>90</v>
      </c>
      <c r="B151" s="406"/>
      <c r="C151" s="94" t="s">
        <v>128</v>
      </c>
    </row>
    <row r="152" spans="1:8" ht="13.5" customHeight="1" thickBot="1">
      <c r="A152" s="18">
        <v>1</v>
      </c>
      <c r="B152" s="23" t="s">
        <v>306</v>
      </c>
      <c r="C152" s="84">
        <f>+C62-C126</f>
        <v>-21427</v>
      </c>
      <c r="D152" s="84">
        <f>+D62-D126</f>
        <v>-29247</v>
      </c>
      <c r="E152" s="84">
        <f>+E62-E126</f>
        <v>-30894</v>
      </c>
      <c r="F152" s="84"/>
      <c r="G152" s="84">
        <f>+G62-G126</f>
        <v>7367</v>
      </c>
      <c r="H152" s="84">
        <f>+H62-H126</f>
        <v>-44279</v>
      </c>
    </row>
    <row r="153" spans="1:8" ht="27.75" customHeight="1" thickBot="1">
      <c r="A153" s="18" t="s">
        <v>7</v>
      </c>
      <c r="B153" s="23" t="s">
        <v>307</v>
      </c>
      <c r="C153" s="84">
        <f>+C86-C147</f>
        <v>0</v>
      </c>
      <c r="D153" s="84">
        <f>+D86-D147</f>
        <v>4585</v>
      </c>
      <c r="E153" s="84">
        <f>+E86-E147</f>
        <v>4585</v>
      </c>
      <c r="F153" s="84"/>
      <c r="G153" s="84">
        <f>+G86-G147</f>
        <v>0</v>
      </c>
      <c r="H153" s="84">
        <f>+H86-H147</f>
        <v>4585</v>
      </c>
    </row>
  </sheetData>
  <sheetProtection/>
  <mergeCells count="8">
    <mergeCell ref="B1:H1"/>
    <mergeCell ref="A2:H2"/>
    <mergeCell ref="A3:H3"/>
    <mergeCell ref="A150:C150"/>
    <mergeCell ref="A151:B151"/>
    <mergeCell ref="A4:B4"/>
    <mergeCell ref="A90:B90"/>
    <mergeCell ref="A89:H89"/>
  </mergeCells>
  <printOptions horizontalCentered="1"/>
  <pageMargins left="0.3937007874015748" right="0.3937007874015748" top="0.3937007874015748" bottom="0.4724409448818898" header="0.3937007874015748" footer="0.1968503937007874"/>
  <pageSetup fitToHeight="2" horizontalDpi="600" verticalDpi="600" orientation="portrait" paperSize="9" scale="64" r:id="rId1"/>
  <headerFooter alignWithMargins="0">
    <oddHeader>&amp;C&amp;"Times New Roman CE,Félkövér"&amp;12
</oddHeader>
    <oddFooter>&amp;L*Módosította a 3/2016.(II.18.) ör. Hatályos 2016. február 18. napjától.&amp;C&amp;P/&amp;N</oddFooter>
  </headerFooter>
  <rowBreaks count="1" manualBreakCount="1">
    <brk id="88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O32"/>
  <sheetViews>
    <sheetView view="pageLayout" zoomScaleNormal="88" zoomScaleSheetLayoutView="100" workbookViewId="0" topLeftCell="E1">
      <selection activeCell="E59" sqref="E59"/>
    </sheetView>
  </sheetViews>
  <sheetFormatPr defaultColWidth="9.00390625" defaultRowHeight="12.75"/>
  <cols>
    <col min="1" max="1" width="5.625" style="36" bestFit="1" customWidth="1"/>
    <col min="2" max="2" width="40.875" style="55" customWidth="1"/>
    <col min="3" max="4" width="11.50390625" style="55" customWidth="1"/>
    <col min="5" max="5" width="10.875" style="55" bestFit="1" customWidth="1"/>
    <col min="6" max="7" width="10.875" style="55" customWidth="1"/>
    <col min="8" max="8" width="11.50390625" style="36" customWidth="1"/>
    <col min="9" max="9" width="40.875" style="36" customWidth="1"/>
    <col min="10" max="10" width="12.00390625" style="36" customWidth="1"/>
    <col min="11" max="11" width="12.125" style="36" customWidth="1"/>
    <col min="12" max="14" width="12.00390625" style="36" customWidth="1"/>
    <col min="15" max="15" width="12.125" style="36" customWidth="1"/>
    <col min="16" max="16384" width="9.375" style="36" customWidth="1"/>
  </cols>
  <sheetData>
    <row r="1" spans="2:15" ht="21.75" customHeight="1">
      <c r="B1" s="412" t="s">
        <v>491</v>
      </c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</row>
    <row r="2" spans="1:15" ht="55.5" customHeight="1">
      <c r="A2" s="416" t="s">
        <v>386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</row>
    <row r="3" ht="14.25" thickBot="1">
      <c r="O3" s="99" t="s">
        <v>47</v>
      </c>
    </row>
    <row r="4" spans="1:15" ht="18" customHeight="1" thickBot="1">
      <c r="A4" s="409" t="s">
        <v>53</v>
      </c>
      <c r="B4" s="413" t="s">
        <v>42</v>
      </c>
      <c r="C4" s="414"/>
      <c r="D4" s="414"/>
      <c r="E4" s="414"/>
      <c r="F4" s="414"/>
      <c r="G4" s="414"/>
      <c r="H4" s="415"/>
      <c r="I4" s="413" t="s">
        <v>43</v>
      </c>
      <c r="J4" s="414"/>
      <c r="K4" s="414"/>
      <c r="L4" s="414"/>
      <c r="M4" s="414"/>
      <c r="N4" s="414"/>
      <c r="O4" s="415"/>
    </row>
    <row r="5" spans="1:15" s="100" customFormat="1" ht="35.25" customHeight="1" thickBot="1">
      <c r="A5" s="410"/>
      <c r="B5" s="56" t="s">
        <v>48</v>
      </c>
      <c r="C5" s="349" t="s">
        <v>414</v>
      </c>
      <c r="D5" s="349" t="s">
        <v>429</v>
      </c>
      <c r="E5" s="22" t="s">
        <v>434</v>
      </c>
      <c r="F5" s="28" t="s">
        <v>482</v>
      </c>
      <c r="G5" s="28" t="s">
        <v>483</v>
      </c>
      <c r="H5" s="350" t="s">
        <v>415</v>
      </c>
      <c r="I5" s="56" t="s">
        <v>48</v>
      </c>
      <c r="J5" s="349" t="s">
        <v>414</v>
      </c>
      <c r="K5" s="349" t="s">
        <v>429</v>
      </c>
      <c r="L5" s="349" t="s">
        <v>434</v>
      </c>
      <c r="M5" s="28" t="s">
        <v>482</v>
      </c>
      <c r="N5" s="28" t="s">
        <v>483</v>
      </c>
      <c r="O5" s="28" t="s">
        <v>415</v>
      </c>
    </row>
    <row r="6" spans="1:15" s="105" customFormat="1" ht="12" customHeight="1" thickBot="1">
      <c r="A6" s="101">
        <v>1</v>
      </c>
      <c r="B6" s="102">
        <v>2</v>
      </c>
      <c r="C6" s="267">
        <v>3</v>
      </c>
      <c r="D6" s="267">
        <v>4</v>
      </c>
      <c r="E6" s="267">
        <v>5</v>
      </c>
      <c r="F6" s="267"/>
      <c r="G6" s="267">
        <v>6</v>
      </c>
      <c r="H6" s="103">
        <v>7</v>
      </c>
      <c r="I6" s="102">
        <v>8</v>
      </c>
      <c r="J6" s="268">
        <v>9</v>
      </c>
      <c r="K6" s="268">
        <v>10</v>
      </c>
      <c r="L6" s="268">
        <v>11</v>
      </c>
      <c r="M6" s="268"/>
      <c r="N6" s="268">
        <v>12</v>
      </c>
      <c r="O6" s="104">
        <v>13</v>
      </c>
    </row>
    <row r="7" spans="1:15" ht="12.75" customHeight="1">
      <c r="A7" s="106" t="s">
        <v>6</v>
      </c>
      <c r="B7" s="275" t="s">
        <v>308</v>
      </c>
      <c r="C7" s="317">
        <f>'5.1. sz. mell Önk.összes'!C8</f>
        <v>89121</v>
      </c>
      <c r="D7" s="318">
        <f>'5.1. sz. mell Önk.összes'!D8</f>
        <v>89938</v>
      </c>
      <c r="E7" s="319">
        <f>'5.1. sz. mell Önk.összes'!E8</f>
        <v>91885</v>
      </c>
      <c r="F7" s="319">
        <f>'5.1. sz. mell Önk.összes'!F8</f>
        <v>96515</v>
      </c>
      <c r="G7" s="319">
        <f>'5.1. sz. mell Önk.összes'!G8</f>
        <v>0</v>
      </c>
      <c r="H7" s="320">
        <f>'5.1. sz. mell Önk.összes'!H8</f>
        <v>96515</v>
      </c>
      <c r="I7" s="107" t="s">
        <v>49</v>
      </c>
      <c r="J7" s="318">
        <f>'5.1. sz. mell Önk.összes'!C92+'5.2. sz. mell-Hivatal'!C45+'5.3. sz. mell-Óvoda'!C45+'5.4. sz. mell-Műv.Ház'!C45</f>
        <v>120399</v>
      </c>
      <c r="K7" s="318">
        <f>'5.1. sz. mell Önk.összes'!D92+'5.2. sz. mell-Hivatal'!D45+'5.3. sz. mell-Óvoda'!D45+'5.4. sz. mell-Műv.Ház'!D45</f>
        <v>140865</v>
      </c>
      <c r="L7" s="319">
        <f>'5.1. sz. mell Önk.összes'!E92+'5.2. sz. mell-Hivatal'!E45+'5.3. sz. mell-Óvoda'!E45+'5.4. sz. mell-Műv.Ház'!E45</f>
        <v>143790</v>
      </c>
      <c r="M7" s="319">
        <f>'5.1. sz. mell Önk.összes'!F92+'5.2. sz. mell-Hivatal'!F45+'5.3. sz. mell-Óvoda'!F45+'5.4. sz. mell-Műv.Ház'!F45</f>
        <v>151142</v>
      </c>
      <c r="N7" s="319">
        <f>'5.1. sz. mell Önk.összes'!G92+'5.2. sz. mell-Hivatal'!G45+'5.3. sz. mell-Óvoda'!G45+'5.4. sz. mell-Műv.Ház'!G45</f>
        <v>1930</v>
      </c>
      <c r="O7" s="320">
        <f>'5.1. sz. mell Önk.összes'!H92+'5.2. sz. mell-Hivatal'!H45+'5.3. sz. mell-Óvoda'!H45+'5.4. sz. mell-Műv.Ház'!H45</f>
        <v>153072</v>
      </c>
    </row>
    <row r="8" spans="1:15" ht="22.5">
      <c r="A8" s="108" t="s">
        <v>7</v>
      </c>
      <c r="B8" s="109" t="s">
        <v>309</v>
      </c>
      <c r="C8" s="321">
        <f>'5.1. sz. mell Önk.összes'!C15</f>
        <v>18173</v>
      </c>
      <c r="D8" s="322">
        <f>'5.1. sz. mell Önk.összes'!D15</f>
        <v>43204</v>
      </c>
      <c r="E8" s="323">
        <f>'5.1. sz. mell Önk.összes'!E15</f>
        <v>43204</v>
      </c>
      <c r="F8" s="323">
        <f>'5.1. sz. mell Önk.összes'!F15</f>
        <v>49196</v>
      </c>
      <c r="G8" s="323">
        <f>'5.1. sz. mell Önk.összes'!G15</f>
        <v>2695</v>
      </c>
      <c r="H8" s="324">
        <f>'5.1. sz. mell Önk.összes'!H15</f>
        <v>51891</v>
      </c>
      <c r="I8" s="109" t="s">
        <v>107</v>
      </c>
      <c r="J8" s="322">
        <f>'5.1. sz. mell Önk.összes'!C93+'5.2. sz. mell-Hivatal'!C46+'5.3. sz. mell-Óvoda'!C46+'5.4. sz. mell-Műv.Ház'!C46</f>
        <v>32251</v>
      </c>
      <c r="K8" s="322">
        <f>'5.1. sz. mell Önk.összes'!D93+'5.2. sz. mell-Hivatal'!D46+'5.3. sz. mell-Óvoda'!D46+'5.4. sz. mell-Műv.Ház'!D46</f>
        <v>36375</v>
      </c>
      <c r="L8" s="323">
        <f>'5.1. sz. mell Önk.összes'!E93+'5.2. sz. mell-Hivatal'!E46+'5.3. sz. mell-Óvoda'!E46+'5.4. sz. mell-Műv.Ház'!E46</f>
        <v>37209</v>
      </c>
      <c r="M8" s="323">
        <f>'5.1. sz. mell Önk.összes'!F93+'5.2. sz. mell-Hivatal'!F46+'5.3. sz. mell-Óvoda'!F46+'5.4. sz. mell-Műv.Ház'!F46</f>
        <v>39494</v>
      </c>
      <c r="N8" s="323">
        <f>'5.1. sz. mell Önk.összes'!G93+'5.2. sz. mell-Hivatal'!G46+'5.3. sz. mell-Óvoda'!G46+'5.4. sz. mell-Műv.Ház'!G46</f>
        <v>520</v>
      </c>
      <c r="O8" s="324">
        <f>'5.1. sz. mell Önk.összes'!H93+'5.2. sz. mell-Hivatal'!H46+'5.3. sz. mell-Óvoda'!H46+'5.4. sz. mell-Műv.Ház'!H46</f>
        <v>40014</v>
      </c>
    </row>
    <row r="9" spans="1:15" ht="12.75" customHeight="1">
      <c r="A9" s="108" t="s">
        <v>8</v>
      </c>
      <c r="B9" s="109" t="s">
        <v>334</v>
      </c>
      <c r="C9" s="321"/>
      <c r="D9" s="322"/>
      <c r="E9" s="323"/>
      <c r="F9" s="323"/>
      <c r="G9" s="323"/>
      <c r="H9" s="324"/>
      <c r="I9" s="109" t="s">
        <v>133</v>
      </c>
      <c r="J9" s="322">
        <f>'5.1. sz. mell Önk.összes'!C94+'5.2. sz. mell-Hivatal'!C47+'5.3. sz. mell-Óvoda'!C47+'5.4. sz. mell-Műv.Ház'!C47</f>
        <v>143267</v>
      </c>
      <c r="K9" s="322">
        <f>'5.1. sz. mell Önk.összes'!D94+'5.2. sz. mell-Hivatal'!D47+'5.3. sz. mell-Óvoda'!D47+'5.4. sz. mell-Műv.Ház'!D47</f>
        <v>167081</v>
      </c>
      <c r="L9" s="323">
        <f>'5.1. sz. mell Önk.összes'!E94+'5.2. sz. mell-Hivatal'!E47+'5.3. sz. mell-Óvoda'!E47+'5.4. sz. mell-Műv.Ház'!E47</f>
        <v>167849</v>
      </c>
      <c r="M9" s="323">
        <f>'5.1. sz. mell Önk.összes'!F94+'5.2. sz. mell-Hivatal'!F47+'5.3. sz. mell-Óvoda'!F47+'5.4. sz. mell-Műv.Ház'!F47</f>
        <v>172152</v>
      </c>
      <c r="N9" s="323">
        <f>'5.1. sz. mell Önk.összes'!G94+'5.2. sz. mell-Hivatal'!G47+'5.3. sz. mell-Óvoda'!G47+'5.4. sz. mell-Műv.Ház'!G47</f>
        <v>245</v>
      </c>
      <c r="O9" s="324">
        <f>'5.1. sz. mell Önk.összes'!H94+'5.2. sz. mell-Hivatal'!H47+'5.3. sz. mell-Óvoda'!H47+'5.4. sz. mell-Műv.Ház'!H47</f>
        <v>172397</v>
      </c>
    </row>
    <row r="10" spans="1:15" ht="12.75" customHeight="1">
      <c r="A10" s="108" t="s">
        <v>9</v>
      </c>
      <c r="B10" s="109" t="s">
        <v>98</v>
      </c>
      <c r="C10" s="321">
        <f>'5.1. sz. mell Önk.összes'!C29</f>
        <v>138811</v>
      </c>
      <c r="D10" s="322">
        <f>'5.1. sz. mell Önk.összes'!D29</f>
        <v>138811</v>
      </c>
      <c r="E10" s="323">
        <f>'5.1. sz. mell Önk.összes'!E29</f>
        <v>138811</v>
      </c>
      <c r="F10" s="323">
        <f>'5.1. sz. mell Önk.összes'!F29</f>
        <v>138811</v>
      </c>
      <c r="G10" s="323">
        <f>'5.1. sz. mell Önk.összes'!G29</f>
        <v>12300</v>
      </c>
      <c r="H10" s="324">
        <f>'5.1. sz. mell Önk.összes'!H29</f>
        <v>151111</v>
      </c>
      <c r="I10" s="109" t="s">
        <v>108</v>
      </c>
      <c r="J10" s="322">
        <f>'5.1. sz. mell Önk.összes'!C95+'5.2. sz. mell-Hivatal'!C48</f>
        <v>6334</v>
      </c>
      <c r="K10" s="322">
        <f>'5.1. sz. mell Önk.összes'!D95+'5.2. sz. mell-Hivatal'!D48</f>
        <v>7020</v>
      </c>
      <c r="L10" s="323">
        <f>'5.1. sz. mell Önk.összes'!E95+'5.2. sz. mell-Hivatal'!E48</f>
        <v>7308</v>
      </c>
      <c r="M10" s="323">
        <f>'5.1. sz. mell Önk.összes'!F95+'5.2. sz. mell-Hivatal'!F48</f>
        <v>8910</v>
      </c>
      <c r="N10" s="323">
        <f>'5.1. sz. mell Önk.összes'!G95+'5.2. sz. mell-Hivatal'!G48</f>
        <v>0</v>
      </c>
      <c r="O10" s="324">
        <f>'5.1. sz. mell Önk.összes'!H95+'5.2. sz. mell-Hivatal'!H48</f>
        <v>8910</v>
      </c>
    </row>
    <row r="11" spans="1:15" ht="12.75" customHeight="1">
      <c r="A11" s="108" t="s">
        <v>10</v>
      </c>
      <c r="B11" s="109" t="s">
        <v>310</v>
      </c>
      <c r="C11" s="321"/>
      <c r="D11" s="322"/>
      <c r="E11" s="323"/>
      <c r="F11" s="323"/>
      <c r="G11" s="323"/>
      <c r="H11" s="324"/>
      <c r="I11" s="109" t="s">
        <v>109</v>
      </c>
      <c r="J11" s="322">
        <f>'5.1. sz. mell Önk.összes'!C96</f>
        <v>11756</v>
      </c>
      <c r="K11" s="322">
        <f>'5.1. sz. mell Önk.összes'!D96+'5.2. sz. mell-Hivatal'!D49+'5.3. sz. mell-Óvoda'!D49+'5.4. sz. mell-Műv.Ház'!D49</f>
        <v>21558</v>
      </c>
      <c r="L11" s="323">
        <f>'5.1. sz. mell Önk.összes'!E96+'5.2. sz. mell-Hivatal'!E49+'5.3. sz. mell-Óvoda'!E49+'5.4. sz. mell-Műv.Ház'!E49</f>
        <v>22201</v>
      </c>
      <c r="M11" s="323">
        <f>'5.1. sz. mell Önk.összes'!F96+'5.2. sz. mell-Hivatal'!F49+'5.3. sz. mell-Óvoda'!F49+'5.4. sz. mell-Műv.Ház'!F49</f>
        <v>23722</v>
      </c>
      <c r="N11" s="323">
        <f>'5.1. sz. mell Önk.összes'!G96+'5.2. sz. mell-Hivatal'!G49+'5.3. sz. mell-Óvoda'!G49+'5.4. sz. mell-Műv.Ház'!G49</f>
        <v>0</v>
      </c>
      <c r="O11" s="324">
        <f>'5.1. sz. mell Önk.összes'!H96+'5.2. sz. mell-Hivatal'!H49+'5.3. sz. mell-Óvoda'!H49+'5.4. sz. mell-Műv.Ház'!H49</f>
        <v>23722</v>
      </c>
    </row>
    <row r="12" spans="1:15" ht="12.75" customHeight="1">
      <c r="A12" s="108" t="s">
        <v>11</v>
      </c>
      <c r="B12" s="109" t="s">
        <v>311</v>
      </c>
      <c r="C12" s="321"/>
      <c r="D12" s="322"/>
      <c r="E12" s="323"/>
      <c r="F12" s="323"/>
      <c r="G12" s="323"/>
      <c r="H12" s="324"/>
      <c r="I12" s="109" t="s">
        <v>37</v>
      </c>
      <c r="J12" s="322">
        <f>'5.1. sz. mell Önk.összes'!C121</f>
        <v>10994</v>
      </c>
      <c r="K12" s="322">
        <f>'5.1. sz. mell Önk.összes'!D121</f>
        <v>20425</v>
      </c>
      <c r="L12" s="323">
        <f>'5.1. sz. mell Önk.összes'!E121</f>
        <v>16477</v>
      </c>
      <c r="M12" s="323">
        <f>'5.1. sz. mell Önk.összes'!F121</f>
        <v>55217</v>
      </c>
      <c r="N12" s="323">
        <f>'5.1. sz. mell Önk.összes'!G121</f>
        <v>-2580</v>
      </c>
      <c r="O12" s="324">
        <f>'5.1. sz. mell Önk.összes'!H121</f>
        <v>52637</v>
      </c>
    </row>
    <row r="13" spans="1:15" ht="12.75" customHeight="1">
      <c r="A13" s="108" t="s">
        <v>12</v>
      </c>
      <c r="B13" s="109" t="s">
        <v>190</v>
      </c>
      <c r="C13" s="321">
        <f>'5.1. sz. mell Önk.összes'!C36+'5.2. sz. mell-Hivatal'!C8+'5.3. sz. mell-Óvoda'!C8+'5.4. sz. mell-Műv.Ház'!C8</f>
        <v>156148</v>
      </c>
      <c r="D13" s="322">
        <f>'5.1. sz. mell Önk.összes'!D36+'5.2. sz. mell-Hivatal'!D8+'5.3. sz. mell-Óvoda'!D8+'5.4. sz. mell-Műv.Ház'!D8</f>
        <v>200266</v>
      </c>
      <c r="E13" s="323">
        <f>'5.1. sz. mell Önk.összes'!E36+'5.2. sz. mell-Hivatal'!E8+'5.3. sz. mell-Óvoda'!E8+'5.4. sz. mell-Műv.Ház'!E8</f>
        <v>200266</v>
      </c>
      <c r="F13" s="323">
        <f>'5.1. sz. mell Önk.összes'!F36+'5.2. sz. mell-Hivatal'!F8+'5.3. sz. mell-Óvoda'!F8+'5.4. sz. mell-Műv.Ház'!F8</f>
        <v>98854</v>
      </c>
      <c r="G13" s="323">
        <f>'5.1. sz. mell Önk.összes'!G36+'5.2. sz. mell-Hivatal'!G8+'5.3. sz. mell-Óvoda'!G8+'5.4. sz. mell-Műv.Ház'!G8</f>
        <v>30125</v>
      </c>
      <c r="H13" s="324">
        <f>'5.1. sz. mell Önk.összes'!H36+'5.2. sz. mell-Hivatal'!H8+'5.3. sz. mell-Óvoda'!H8+'5.4. sz. mell-Műv.Ház'!H8</f>
        <v>128979</v>
      </c>
      <c r="I13" s="32"/>
      <c r="J13" s="321"/>
      <c r="K13" s="321"/>
      <c r="L13" s="325"/>
      <c r="M13" s="325"/>
      <c r="N13" s="325"/>
      <c r="O13" s="324"/>
    </row>
    <row r="14" spans="1:15" ht="12.75" customHeight="1">
      <c r="A14" s="108" t="s">
        <v>13</v>
      </c>
      <c r="B14" s="32"/>
      <c r="C14" s="321"/>
      <c r="D14" s="321"/>
      <c r="E14" s="325"/>
      <c r="F14" s="325"/>
      <c r="G14" s="325"/>
      <c r="H14" s="324"/>
      <c r="I14" s="32"/>
      <c r="J14" s="272"/>
      <c r="K14" s="272"/>
      <c r="L14" s="309"/>
      <c r="M14" s="309"/>
      <c r="N14" s="309"/>
      <c r="O14" s="97"/>
    </row>
    <row r="15" spans="1:15" ht="12.75" customHeight="1">
      <c r="A15" s="108" t="s">
        <v>14</v>
      </c>
      <c r="B15" s="276"/>
      <c r="C15" s="326"/>
      <c r="D15" s="326"/>
      <c r="E15" s="327"/>
      <c r="F15" s="327"/>
      <c r="G15" s="327"/>
      <c r="H15" s="324"/>
      <c r="I15" s="32"/>
      <c r="J15" s="272"/>
      <c r="K15" s="272"/>
      <c r="L15" s="309"/>
      <c r="M15" s="309"/>
      <c r="N15" s="309"/>
      <c r="O15" s="97"/>
    </row>
    <row r="16" spans="1:15" ht="12.75" customHeight="1">
      <c r="A16" s="108" t="s">
        <v>15</v>
      </c>
      <c r="B16" s="32"/>
      <c r="C16" s="321"/>
      <c r="D16" s="321"/>
      <c r="E16" s="325"/>
      <c r="F16" s="325"/>
      <c r="G16" s="325"/>
      <c r="H16" s="324"/>
      <c r="I16" s="32"/>
      <c r="J16" s="272"/>
      <c r="K16" s="272"/>
      <c r="L16" s="309"/>
      <c r="M16" s="309"/>
      <c r="N16" s="309"/>
      <c r="O16" s="97"/>
    </row>
    <row r="17" spans="1:15" ht="12.75" customHeight="1">
      <c r="A17" s="108" t="s">
        <v>16</v>
      </c>
      <c r="B17" s="32"/>
      <c r="C17" s="321"/>
      <c r="D17" s="321"/>
      <c r="E17" s="325"/>
      <c r="F17" s="325"/>
      <c r="G17" s="325"/>
      <c r="H17" s="324"/>
      <c r="I17" s="32"/>
      <c r="J17" s="272"/>
      <c r="K17" s="272"/>
      <c r="L17" s="309"/>
      <c r="M17" s="309"/>
      <c r="N17" s="309"/>
      <c r="O17" s="97"/>
    </row>
    <row r="18" spans="1:15" ht="12.75" customHeight="1" thickBot="1">
      <c r="A18" s="108" t="s">
        <v>17</v>
      </c>
      <c r="B18" s="277"/>
      <c r="C18" s="274"/>
      <c r="D18" s="274"/>
      <c r="E18" s="314"/>
      <c r="F18" s="314"/>
      <c r="G18" s="314"/>
      <c r="H18" s="249"/>
      <c r="I18" s="32"/>
      <c r="J18" s="274"/>
      <c r="K18" s="274"/>
      <c r="L18" s="314"/>
      <c r="M18" s="314"/>
      <c r="N18" s="314"/>
      <c r="O18" s="249"/>
    </row>
    <row r="19" spans="1:15" ht="21.75" thickBot="1">
      <c r="A19" s="110" t="s">
        <v>18</v>
      </c>
      <c r="B19" s="48" t="s">
        <v>335</v>
      </c>
      <c r="C19" s="328">
        <f aca="true" t="shared" si="0" ref="C19:H19">+C7+C8+C10+C11+C13+C14+C15+C16+C17+C18</f>
        <v>402253</v>
      </c>
      <c r="D19" s="328">
        <f t="shared" si="0"/>
        <v>472219</v>
      </c>
      <c r="E19" s="328">
        <f t="shared" si="0"/>
        <v>474166</v>
      </c>
      <c r="F19" s="328">
        <f t="shared" si="0"/>
        <v>383376</v>
      </c>
      <c r="G19" s="328">
        <f t="shared" si="0"/>
        <v>45120</v>
      </c>
      <c r="H19" s="328">
        <f t="shared" si="0"/>
        <v>428496</v>
      </c>
      <c r="I19" s="48" t="s">
        <v>318</v>
      </c>
      <c r="J19" s="328">
        <f aca="true" t="shared" si="1" ref="J19:O19">SUM(J7:J18)</f>
        <v>325001</v>
      </c>
      <c r="K19" s="328">
        <f t="shared" si="1"/>
        <v>393324</v>
      </c>
      <c r="L19" s="328">
        <f t="shared" si="1"/>
        <v>394834</v>
      </c>
      <c r="M19" s="328">
        <f t="shared" si="1"/>
        <v>450637</v>
      </c>
      <c r="N19" s="328">
        <f t="shared" si="1"/>
        <v>115</v>
      </c>
      <c r="O19" s="336">
        <f t="shared" si="1"/>
        <v>450752</v>
      </c>
    </row>
    <row r="20" spans="1:15" ht="12.75" customHeight="1">
      <c r="A20" s="111" t="s">
        <v>19</v>
      </c>
      <c r="B20" s="112" t="s">
        <v>313</v>
      </c>
      <c r="C20" s="329"/>
      <c r="D20" s="329">
        <f>SUM(D21:D24)</f>
        <v>0</v>
      </c>
      <c r="E20" s="329">
        <f>SUM(E21:E24)</f>
        <v>0</v>
      </c>
      <c r="F20" s="329"/>
      <c r="G20" s="329"/>
      <c r="H20" s="330">
        <f>+H21+H22+H23+H24</f>
        <v>0</v>
      </c>
      <c r="I20" s="113" t="s">
        <v>115</v>
      </c>
      <c r="J20" s="337"/>
      <c r="K20" s="337"/>
      <c r="L20" s="338"/>
      <c r="M20" s="338"/>
      <c r="N20" s="338"/>
      <c r="O20" s="339"/>
    </row>
    <row r="21" spans="1:15" ht="12.75" customHeight="1">
      <c r="A21" s="114" t="s">
        <v>20</v>
      </c>
      <c r="B21" s="113" t="s">
        <v>125</v>
      </c>
      <c r="C21" s="331"/>
      <c r="D21" s="331"/>
      <c r="E21" s="331"/>
      <c r="F21" s="331"/>
      <c r="G21" s="331"/>
      <c r="H21" s="326"/>
      <c r="I21" s="113" t="s">
        <v>317</v>
      </c>
      <c r="J21" s="334"/>
      <c r="K21" s="334"/>
      <c r="L21" s="340"/>
      <c r="M21" s="340"/>
      <c r="N21" s="340"/>
      <c r="O21" s="341"/>
    </row>
    <row r="22" spans="1:15" ht="12.75" customHeight="1">
      <c r="A22" s="114" t="s">
        <v>21</v>
      </c>
      <c r="B22" s="113" t="s">
        <v>126</v>
      </c>
      <c r="C22" s="331"/>
      <c r="D22" s="331"/>
      <c r="E22" s="331"/>
      <c r="F22" s="331"/>
      <c r="G22" s="331"/>
      <c r="H22" s="326"/>
      <c r="I22" s="113" t="s">
        <v>91</v>
      </c>
      <c r="J22" s="334"/>
      <c r="K22" s="334"/>
      <c r="L22" s="340"/>
      <c r="M22" s="340"/>
      <c r="N22" s="340"/>
      <c r="O22" s="341"/>
    </row>
    <row r="23" spans="1:15" ht="12.75" customHeight="1">
      <c r="A23" s="114" t="s">
        <v>22</v>
      </c>
      <c r="B23" s="113" t="s">
        <v>131</v>
      </c>
      <c r="C23" s="331"/>
      <c r="D23" s="331"/>
      <c r="E23" s="331"/>
      <c r="F23" s="331"/>
      <c r="G23" s="331"/>
      <c r="H23" s="326"/>
      <c r="I23" s="113" t="s">
        <v>92</v>
      </c>
      <c r="J23" s="334"/>
      <c r="K23" s="334"/>
      <c r="L23" s="340"/>
      <c r="M23" s="340"/>
      <c r="N23" s="340"/>
      <c r="O23" s="341"/>
    </row>
    <row r="24" spans="1:15" ht="12.75" customHeight="1">
      <c r="A24" s="114" t="s">
        <v>23</v>
      </c>
      <c r="B24" s="113" t="s">
        <v>132</v>
      </c>
      <c r="C24" s="331"/>
      <c r="D24" s="331"/>
      <c r="E24" s="331"/>
      <c r="F24" s="331"/>
      <c r="G24" s="331"/>
      <c r="H24" s="326"/>
      <c r="I24" s="112" t="s">
        <v>134</v>
      </c>
      <c r="J24" s="334"/>
      <c r="K24" s="334"/>
      <c r="L24" s="340"/>
      <c r="M24" s="340"/>
      <c r="N24" s="340"/>
      <c r="O24" s="341"/>
    </row>
    <row r="25" spans="1:15" ht="12.75" customHeight="1">
      <c r="A25" s="114" t="s">
        <v>24</v>
      </c>
      <c r="B25" s="113" t="s">
        <v>314</v>
      </c>
      <c r="C25" s="331"/>
      <c r="D25" s="331"/>
      <c r="E25" s="331"/>
      <c r="F25" s="331"/>
      <c r="G25" s="331"/>
      <c r="H25" s="332">
        <f>+H26+H27</f>
        <v>0</v>
      </c>
      <c r="I25" s="113" t="s">
        <v>116</v>
      </c>
      <c r="J25" s="334"/>
      <c r="K25" s="334"/>
      <c r="L25" s="340"/>
      <c r="M25" s="340"/>
      <c r="N25" s="340"/>
      <c r="O25" s="341"/>
    </row>
    <row r="26" spans="1:15" ht="12.75" customHeight="1">
      <c r="A26" s="111" t="s">
        <v>25</v>
      </c>
      <c r="B26" s="112" t="s">
        <v>312</v>
      </c>
      <c r="C26" s="329"/>
      <c r="D26" s="329"/>
      <c r="E26" s="329"/>
      <c r="F26" s="329"/>
      <c r="G26" s="329"/>
      <c r="H26" s="333"/>
      <c r="I26" s="107" t="s">
        <v>117</v>
      </c>
      <c r="J26" s="322"/>
      <c r="K26" s="322"/>
      <c r="L26" s="323"/>
      <c r="M26" s="323"/>
      <c r="N26" s="323"/>
      <c r="O26" s="341"/>
    </row>
    <row r="27" spans="1:15" ht="12.75" customHeight="1" thickBot="1">
      <c r="A27" s="114" t="s">
        <v>26</v>
      </c>
      <c r="B27" s="120" t="s">
        <v>142</v>
      </c>
      <c r="C27" s="334"/>
      <c r="D27" s="334"/>
      <c r="E27" s="334"/>
      <c r="F27" s="334"/>
      <c r="G27" s="334"/>
      <c r="H27" s="326"/>
      <c r="I27" s="32" t="s">
        <v>370</v>
      </c>
      <c r="J27" s="342"/>
      <c r="K27" s="342"/>
      <c r="L27" s="343"/>
      <c r="M27" s="343"/>
      <c r="N27" s="343"/>
      <c r="O27" s="344"/>
    </row>
    <row r="28" spans="1:15" ht="21.75" thickBot="1">
      <c r="A28" s="110" t="s">
        <v>27</v>
      </c>
      <c r="B28" s="48" t="s">
        <v>315</v>
      </c>
      <c r="C28" s="328">
        <f>+C20+C25</f>
        <v>0</v>
      </c>
      <c r="D28" s="328">
        <f>+D20+D25</f>
        <v>0</v>
      </c>
      <c r="E28" s="328">
        <f>+E20+E25</f>
        <v>0</v>
      </c>
      <c r="F28" s="328"/>
      <c r="G28" s="328">
        <f>+G20+G25</f>
        <v>0</v>
      </c>
      <c r="H28" s="328">
        <f>+H20+H25</f>
        <v>0</v>
      </c>
      <c r="I28" s="48" t="s">
        <v>319</v>
      </c>
      <c r="J28" s="328">
        <f>SUM(J20:J27)</f>
        <v>0</v>
      </c>
      <c r="K28" s="328">
        <f>SUM(K20:K27)</f>
        <v>0</v>
      </c>
      <c r="L28" s="328">
        <f>SUM(L20:L27)</f>
        <v>0</v>
      </c>
      <c r="M28" s="328"/>
      <c r="N28" s="328">
        <f>SUM(N20:N27)</f>
        <v>0</v>
      </c>
      <c r="O28" s="336">
        <f>SUM(O20:O27)</f>
        <v>0</v>
      </c>
    </row>
    <row r="29" spans="1:15" ht="13.5" thickBot="1">
      <c r="A29" s="110" t="s">
        <v>28</v>
      </c>
      <c r="B29" s="116" t="s">
        <v>316</v>
      </c>
      <c r="C29" s="335">
        <f aca="true" t="shared" si="2" ref="C29:H29">+C19+C28</f>
        <v>402253</v>
      </c>
      <c r="D29" s="335">
        <f t="shared" si="2"/>
        <v>472219</v>
      </c>
      <c r="E29" s="335">
        <f t="shared" si="2"/>
        <v>474166</v>
      </c>
      <c r="F29" s="335">
        <f t="shared" si="2"/>
        <v>383376</v>
      </c>
      <c r="G29" s="335">
        <f t="shared" si="2"/>
        <v>45120</v>
      </c>
      <c r="H29" s="335">
        <f t="shared" si="2"/>
        <v>428496</v>
      </c>
      <c r="I29" s="316" t="s">
        <v>320</v>
      </c>
      <c r="J29" s="345">
        <f aca="true" t="shared" si="3" ref="J29:O29">+J19+J28</f>
        <v>325001</v>
      </c>
      <c r="K29" s="345">
        <f t="shared" si="3"/>
        <v>393324</v>
      </c>
      <c r="L29" s="345">
        <f t="shared" si="3"/>
        <v>394834</v>
      </c>
      <c r="M29" s="345">
        <f t="shared" si="3"/>
        <v>450637</v>
      </c>
      <c r="N29" s="345">
        <f t="shared" si="3"/>
        <v>115</v>
      </c>
      <c r="O29" s="345">
        <f t="shared" si="3"/>
        <v>450752</v>
      </c>
    </row>
    <row r="30" spans="1:15" ht="13.5" thickBot="1">
      <c r="A30" s="110" t="s">
        <v>29</v>
      </c>
      <c r="B30" s="116" t="s">
        <v>93</v>
      </c>
      <c r="C30" s="335" t="str">
        <f>IF(C19-J19&lt;0,J19-C19,"-")</f>
        <v>-</v>
      </c>
      <c r="D30" s="335" t="str">
        <f>IF(D19-K19&lt;0,K19-D19,"-")</f>
        <v>-</v>
      </c>
      <c r="E30" s="335" t="str">
        <f>IF(E19-L19&lt;0,L19-E19,"-")</f>
        <v>-</v>
      </c>
      <c r="F30" s="335"/>
      <c r="G30" s="335" t="str">
        <f>IF(G19-N19&lt;0,N19-G19,"-")</f>
        <v>-</v>
      </c>
      <c r="H30" s="335">
        <f>IF(H19-O19&lt;0,O19-H19,"-")</f>
        <v>22256</v>
      </c>
      <c r="I30" s="316" t="s">
        <v>94</v>
      </c>
      <c r="J30" s="345">
        <f aca="true" t="shared" si="4" ref="J30:O30">IF(C19-J19&gt;0,C19-J19,"-")</f>
        <v>77252</v>
      </c>
      <c r="K30" s="345">
        <f t="shared" si="4"/>
        <v>78895</v>
      </c>
      <c r="L30" s="345">
        <f t="shared" si="4"/>
        <v>79332</v>
      </c>
      <c r="M30" s="345" t="str">
        <f t="shared" si="4"/>
        <v>-</v>
      </c>
      <c r="N30" s="345">
        <f t="shared" si="4"/>
        <v>45005</v>
      </c>
      <c r="O30" s="345" t="str">
        <f t="shared" si="4"/>
        <v>-</v>
      </c>
    </row>
    <row r="31" spans="1:15" ht="13.5" thickBot="1">
      <c r="A31" s="110" t="s">
        <v>30</v>
      </c>
      <c r="B31" s="116" t="s">
        <v>135</v>
      </c>
      <c r="C31" s="335" t="str">
        <f>IF(C19+C20-J29&lt;0,J29-(C19+C20),"-")</f>
        <v>-</v>
      </c>
      <c r="D31" s="335" t="str">
        <f>IF(D19+D20-K29&lt;0,K29-(D19+D20),"-")</f>
        <v>-</v>
      </c>
      <c r="E31" s="335" t="str">
        <f>IF(E19+E20-L29&lt;0,L29-(E19+E20),"-")</f>
        <v>-</v>
      </c>
      <c r="F31" s="335"/>
      <c r="G31" s="335" t="str">
        <f>IF(G19+G20-N29&lt;0,N29-(G19+G20),"-")</f>
        <v>-</v>
      </c>
      <c r="H31" s="335">
        <f>IF(H19+H20-O29&lt;0,O29-(H19+H20),"-")</f>
        <v>22256</v>
      </c>
      <c r="I31" s="316" t="s">
        <v>136</v>
      </c>
      <c r="J31" s="345">
        <f aca="true" t="shared" si="5" ref="J31:O31">IF(C19+C20-J29&gt;0,C19+C20-J29,"-")</f>
        <v>77252</v>
      </c>
      <c r="K31" s="345">
        <f t="shared" si="5"/>
        <v>78895</v>
      </c>
      <c r="L31" s="345">
        <f t="shared" si="5"/>
        <v>79332</v>
      </c>
      <c r="M31" s="345" t="str">
        <f t="shared" si="5"/>
        <v>-</v>
      </c>
      <c r="N31" s="345">
        <f t="shared" si="5"/>
        <v>45005</v>
      </c>
      <c r="O31" s="345" t="str">
        <f t="shared" si="5"/>
        <v>-</v>
      </c>
    </row>
    <row r="32" spans="2:14" ht="18.75">
      <c r="B32" s="411"/>
      <c r="C32" s="411"/>
      <c r="D32" s="411"/>
      <c r="E32" s="411"/>
      <c r="F32" s="411"/>
      <c r="G32" s="411"/>
      <c r="H32" s="411"/>
      <c r="I32" s="411"/>
      <c r="J32" s="269"/>
      <c r="K32" s="269"/>
      <c r="L32" s="269"/>
      <c r="M32" s="269"/>
      <c r="N32" s="269"/>
    </row>
  </sheetData>
  <sheetProtection/>
  <mergeCells count="6">
    <mergeCell ref="A4:A5"/>
    <mergeCell ref="B32:I32"/>
    <mergeCell ref="B1:O1"/>
    <mergeCell ref="B4:H4"/>
    <mergeCell ref="I4:O4"/>
    <mergeCell ref="A2:O2"/>
  </mergeCells>
  <printOptions horizontalCentered="1"/>
  <pageMargins left="0.3937007874015748" right="0.3937007874015748" top="0.5118110236220472" bottom="0.5118110236220472" header="0" footer="0.2755905511811024"/>
  <pageSetup fitToHeight="1" fitToWidth="1" horizontalDpi="600" verticalDpi="600" orientation="landscape" paperSize="9" scale="69" r:id="rId1"/>
  <headerFooter alignWithMargins="0">
    <oddHeader xml:space="preserve">&amp;R&amp;"Times New Roman CE,Félkövér dőlt"&amp;11 </oddHeader>
    <oddFooter>&amp;C*Módosította a 3/2016.(II.18.) ör. Hatályos 2016. február 18. napjától.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O41"/>
  <sheetViews>
    <sheetView zoomScale="60" zoomScaleNormal="60" zoomScaleSheetLayoutView="115" workbookViewId="0" topLeftCell="A1">
      <selection activeCell="S48" sqref="S48"/>
    </sheetView>
  </sheetViews>
  <sheetFormatPr defaultColWidth="9.00390625" defaultRowHeight="12.75"/>
  <cols>
    <col min="1" max="1" width="5.625" style="36" bestFit="1" customWidth="1"/>
    <col min="2" max="2" width="42.875" style="55" customWidth="1"/>
    <col min="3" max="5" width="11.125" style="55" bestFit="1" customWidth="1"/>
    <col min="6" max="6" width="11.125" style="55" customWidth="1"/>
    <col min="7" max="7" width="10.625" style="55" customWidth="1"/>
    <col min="8" max="8" width="11.125" style="36" bestFit="1" customWidth="1"/>
    <col min="9" max="9" width="42.875" style="36" customWidth="1"/>
    <col min="10" max="12" width="11.125" style="36" bestFit="1" customWidth="1"/>
    <col min="13" max="13" width="11.125" style="36" customWidth="1"/>
    <col min="14" max="14" width="10.625" style="36" customWidth="1"/>
    <col min="15" max="15" width="12.125" style="36" customWidth="1"/>
    <col min="16" max="16384" width="9.375" style="36" customWidth="1"/>
  </cols>
  <sheetData>
    <row r="1" spans="2:15" ht="21.75" customHeight="1">
      <c r="B1" s="412" t="s">
        <v>492</v>
      </c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</row>
    <row r="2" spans="1:15" ht="52.5" customHeight="1">
      <c r="A2" s="416" t="s">
        <v>387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</row>
    <row r="3" ht="14.25" thickBot="1">
      <c r="O3" s="99" t="s">
        <v>47</v>
      </c>
    </row>
    <row r="4" spans="1:15" ht="13.5" thickBot="1">
      <c r="A4" s="417" t="s">
        <v>53</v>
      </c>
      <c r="B4" s="413" t="s">
        <v>42</v>
      </c>
      <c r="C4" s="414"/>
      <c r="D4" s="414"/>
      <c r="E4" s="414"/>
      <c r="F4" s="414"/>
      <c r="G4" s="414"/>
      <c r="H4" s="415"/>
      <c r="I4" s="413" t="s">
        <v>43</v>
      </c>
      <c r="J4" s="414"/>
      <c r="K4" s="414"/>
      <c r="L4" s="414"/>
      <c r="M4" s="414"/>
      <c r="N4" s="414"/>
      <c r="O4" s="415"/>
    </row>
    <row r="5" spans="1:15" s="100" customFormat="1" ht="36.75" thickBot="1">
      <c r="A5" s="418"/>
      <c r="B5" s="56" t="s">
        <v>48</v>
      </c>
      <c r="C5" s="349" t="s">
        <v>414</v>
      </c>
      <c r="D5" s="349" t="s">
        <v>429</v>
      </c>
      <c r="E5" s="22" t="s">
        <v>434</v>
      </c>
      <c r="F5" s="28" t="s">
        <v>482</v>
      </c>
      <c r="G5" s="28" t="s">
        <v>483</v>
      </c>
      <c r="H5" s="350" t="s">
        <v>415</v>
      </c>
      <c r="I5" s="56" t="s">
        <v>48</v>
      </c>
      <c r="J5" s="349" t="s">
        <v>414</v>
      </c>
      <c r="K5" s="349" t="s">
        <v>429</v>
      </c>
      <c r="L5" s="22" t="s">
        <v>434</v>
      </c>
      <c r="M5" s="28" t="s">
        <v>482</v>
      </c>
      <c r="N5" s="28" t="s">
        <v>483</v>
      </c>
      <c r="O5" s="350" t="s">
        <v>415</v>
      </c>
    </row>
    <row r="6" spans="1:15" s="100" customFormat="1" ht="13.5" thickBot="1">
      <c r="A6" s="101">
        <v>1</v>
      </c>
      <c r="B6" s="102">
        <v>2</v>
      </c>
      <c r="C6" s="267">
        <v>3</v>
      </c>
      <c r="D6" s="267">
        <v>4</v>
      </c>
      <c r="E6" s="267">
        <v>5</v>
      </c>
      <c r="F6" s="267"/>
      <c r="G6" s="267">
        <v>6</v>
      </c>
      <c r="H6" s="103">
        <v>7</v>
      </c>
      <c r="I6" s="102">
        <v>8</v>
      </c>
      <c r="J6" s="268">
        <v>9</v>
      </c>
      <c r="K6" s="268">
        <v>10</v>
      </c>
      <c r="L6" s="268">
        <v>11</v>
      </c>
      <c r="M6" s="268"/>
      <c r="N6" s="268">
        <v>12</v>
      </c>
      <c r="O6" s="104">
        <v>13</v>
      </c>
    </row>
    <row r="7" spans="1:15" ht="23.25" thickBot="1">
      <c r="A7" s="106" t="s">
        <v>6</v>
      </c>
      <c r="B7" s="275" t="s">
        <v>321</v>
      </c>
      <c r="C7" s="247">
        <f>'5.1. sz. mell Önk.összes'!C22</f>
        <v>256032</v>
      </c>
      <c r="D7" s="270">
        <f>'5.1. sz. mell Önk.összes'!D22</f>
        <v>419431</v>
      </c>
      <c r="E7" s="307">
        <f>'5.1. sz. mell Önk.összes'!E22</f>
        <v>419431</v>
      </c>
      <c r="F7" s="307">
        <f>'5.1. sz. mell Önk.összes'!F22</f>
        <v>521512</v>
      </c>
      <c r="G7" s="307">
        <f>'5.1. sz. mell Önk.összes'!G22</f>
        <v>-80565</v>
      </c>
      <c r="H7" s="127">
        <f>'5.1. sz. mell Önk.összes'!H22</f>
        <v>440947</v>
      </c>
      <c r="I7" s="275" t="s">
        <v>127</v>
      </c>
      <c r="J7" s="247">
        <f>'5.1. sz. mell Önk.összes'!C108+'5.3. sz. mell-Óvoda'!C51+'5.2. sz. mell-Hivatal'!C51+'5.4. sz. mell-Műv.Ház'!C51</f>
        <v>332934</v>
      </c>
      <c r="K7" s="270">
        <f>'5.1. sz. mell Önk.összes'!D108+'5.3. sz. mell-Óvoda'!D51+'5.2. sz. mell-Hivatal'!D51+'5.4. sz. mell-Műv.Ház'!D51</f>
        <v>572923</v>
      </c>
      <c r="L7" s="357">
        <f>'5.1. sz. mell Önk.összes'!E108+'5.3. sz. mell-Óvoda'!E51+'5.2. sz. mell-Hivatal'!E51+'5.4. sz. mell-Műv.Ház'!E51</f>
        <v>573360</v>
      </c>
      <c r="M7" s="357">
        <f>'5.1. sz. mell Önk.összes'!F108+'5.3. sz. mell-Óvoda'!F51+'5.2. sz. mell-Hivatal'!F51+'5.4. sz. mell-Műv.Ház'!F51</f>
        <v>509708</v>
      </c>
      <c r="N7" s="357">
        <f>'5.1. sz. mell Önk.összes'!G108+'5.3. sz. mell-Óvoda'!G51+'5.2. sz. mell-Hivatal'!G51+'5.4. sz. mell-Műv.Ház'!G51</f>
        <v>0</v>
      </c>
      <c r="O7" s="127">
        <f>'5.1. sz. mell Önk.összes'!H108+'5.3. sz. mell-Óvoda'!H51+'5.2. sz. mell-Hivatal'!H51+'5.4. sz. mell-Műv.Ház'!H51</f>
        <v>509708</v>
      </c>
    </row>
    <row r="8" spans="1:15" ht="12.75">
      <c r="A8" s="108" t="s">
        <v>7</v>
      </c>
      <c r="B8" s="109" t="s">
        <v>322</v>
      </c>
      <c r="C8" s="95">
        <f>'5.1. sz. mell Önk.összes'!C28</f>
        <v>172281</v>
      </c>
      <c r="D8" s="271">
        <f>'5.1. sz. mell Önk.összes'!D28</f>
        <v>335680</v>
      </c>
      <c r="E8" s="308">
        <f>'5.1. sz. mell Önk.összes'!E28</f>
        <v>335680</v>
      </c>
      <c r="F8" s="308">
        <f>'5.1. sz. mell Önk.összes'!F28</f>
        <v>437761</v>
      </c>
      <c r="G8" s="308">
        <f>'5.1. sz. mell Önk.összes'!G28</f>
        <v>-33183</v>
      </c>
      <c r="H8" s="97">
        <f>'5.1. sz. mell Önk.összes'!H28</f>
        <v>404578</v>
      </c>
      <c r="I8" s="109" t="s">
        <v>327</v>
      </c>
      <c r="J8" s="95">
        <f>'5.1. sz. mell Önk.összes'!C109</f>
        <v>325161</v>
      </c>
      <c r="K8" s="271">
        <f>'5.1. sz. mell Önk.összes'!D109</f>
        <v>532678</v>
      </c>
      <c r="L8" s="308">
        <f>'5.1. sz. mell Önk.összes'!E109</f>
        <v>532678</v>
      </c>
      <c r="M8" s="308">
        <f>'5.1. sz. mell Önk.összes'!F109</f>
        <v>447008</v>
      </c>
      <c r="N8" s="357">
        <f>'5.1. sz. mell Önk.összes'!G109</f>
        <v>0</v>
      </c>
      <c r="O8" s="97">
        <f>'5.1. sz. mell Önk.összes'!H109</f>
        <v>447008</v>
      </c>
    </row>
    <row r="9" spans="1:15" ht="12.75" customHeight="1">
      <c r="A9" s="108" t="s">
        <v>8</v>
      </c>
      <c r="B9" s="109" t="s">
        <v>3</v>
      </c>
      <c r="C9" s="271"/>
      <c r="D9" s="271"/>
      <c r="E9" s="308"/>
      <c r="F9" s="308"/>
      <c r="G9" s="308"/>
      <c r="H9" s="97"/>
      <c r="I9" s="109" t="s">
        <v>111</v>
      </c>
      <c r="J9" s="95">
        <f>'5.1. sz. mell Önk.összes'!C110</f>
        <v>350</v>
      </c>
      <c r="K9" s="271">
        <f>'5.1. sz. mell Önk.összes'!D110</f>
        <v>11915</v>
      </c>
      <c r="L9" s="308">
        <f>'5.1. sz. mell Önk.összes'!E110</f>
        <v>11915</v>
      </c>
      <c r="M9" s="308">
        <f>'5.1. sz. mell Önk.összes'!F110</f>
        <v>31055</v>
      </c>
      <c r="N9" s="308">
        <f>'5.1. sz. mell Önk.összes'!G110</f>
        <v>0</v>
      </c>
      <c r="O9" s="97">
        <f>'5.1. sz. mell Önk.összes'!H110</f>
        <v>31055</v>
      </c>
    </row>
    <row r="10" spans="1:15" ht="12.75" customHeight="1">
      <c r="A10" s="108" t="s">
        <v>9</v>
      </c>
      <c r="B10" s="109" t="s">
        <v>323</v>
      </c>
      <c r="C10" s="271"/>
      <c r="D10" s="271"/>
      <c r="E10" s="308"/>
      <c r="F10" s="308"/>
      <c r="G10" s="308">
        <f>'5.1. sz. mell Önk.összes'!G58</f>
        <v>35560</v>
      </c>
      <c r="H10" s="308">
        <f>'5.1. sz. mell Önk.összes'!H58</f>
        <v>35560</v>
      </c>
      <c r="I10" s="109" t="s">
        <v>328</v>
      </c>
      <c r="J10" s="271"/>
      <c r="K10" s="271"/>
      <c r="L10" s="308"/>
      <c r="M10" s="308"/>
      <c r="N10" s="308"/>
      <c r="O10" s="97"/>
    </row>
    <row r="11" spans="1:15" ht="12.75" customHeight="1">
      <c r="A11" s="108" t="s">
        <v>10</v>
      </c>
      <c r="B11" s="109" t="s">
        <v>324</v>
      </c>
      <c r="C11" s="271"/>
      <c r="D11" s="271"/>
      <c r="E11" s="308"/>
      <c r="F11" s="308"/>
      <c r="G11" s="308"/>
      <c r="H11" s="97"/>
      <c r="I11" s="109" t="s">
        <v>130</v>
      </c>
      <c r="J11" s="271"/>
      <c r="K11" s="271"/>
      <c r="L11" s="308"/>
      <c r="M11" s="308"/>
      <c r="N11" s="308"/>
      <c r="O11" s="97"/>
    </row>
    <row r="12" spans="1:15" ht="12.75" customHeight="1">
      <c r="A12" s="108" t="s">
        <v>11</v>
      </c>
      <c r="B12" s="109" t="s">
        <v>325</v>
      </c>
      <c r="C12" s="271"/>
      <c r="D12" s="271"/>
      <c r="E12" s="308"/>
      <c r="F12" s="308"/>
      <c r="G12" s="308"/>
      <c r="H12" s="97"/>
      <c r="I12" s="32"/>
      <c r="J12" s="272"/>
      <c r="K12" s="272"/>
      <c r="L12" s="309"/>
      <c r="M12" s="309"/>
      <c r="N12" s="309"/>
      <c r="O12" s="97"/>
    </row>
    <row r="13" spans="1:15" ht="12.75" customHeight="1">
      <c r="A13" s="108" t="s">
        <v>12</v>
      </c>
      <c r="B13" s="32"/>
      <c r="C13" s="272"/>
      <c r="D13" s="272"/>
      <c r="E13" s="309"/>
      <c r="F13" s="309"/>
      <c r="G13" s="309"/>
      <c r="H13" s="97"/>
      <c r="I13" s="32"/>
      <c r="J13" s="272"/>
      <c r="K13" s="272"/>
      <c r="L13" s="309"/>
      <c r="M13" s="309"/>
      <c r="N13" s="309"/>
      <c r="O13" s="97"/>
    </row>
    <row r="14" spans="1:15" ht="12.75" customHeight="1">
      <c r="A14" s="108" t="s">
        <v>13</v>
      </c>
      <c r="B14" s="32"/>
      <c r="C14" s="272"/>
      <c r="D14" s="272"/>
      <c r="E14" s="309"/>
      <c r="F14" s="309"/>
      <c r="G14" s="309"/>
      <c r="H14" s="97"/>
      <c r="I14" s="32"/>
      <c r="J14" s="272"/>
      <c r="K14" s="272"/>
      <c r="L14" s="309"/>
      <c r="M14" s="309"/>
      <c r="N14" s="309"/>
      <c r="O14" s="97"/>
    </row>
    <row r="15" spans="1:15" ht="12.75" customHeight="1">
      <c r="A15" s="108" t="s">
        <v>14</v>
      </c>
      <c r="B15" s="32"/>
      <c r="C15" s="272"/>
      <c r="D15" s="272"/>
      <c r="E15" s="309"/>
      <c r="F15" s="309"/>
      <c r="G15" s="309"/>
      <c r="H15" s="97"/>
      <c r="I15" s="32"/>
      <c r="J15" s="272"/>
      <c r="K15" s="272"/>
      <c r="L15" s="309"/>
      <c r="M15" s="309"/>
      <c r="N15" s="309"/>
      <c r="O15" s="97"/>
    </row>
    <row r="16" spans="1:15" ht="12.75">
      <c r="A16" s="108" t="s">
        <v>15</v>
      </c>
      <c r="B16" s="32"/>
      <c r="C16" s="272"/>
      <c r="D16" s="272"/>
      <c r="E16" s="309"/>
      <c r="F16" s="309"/>
      <c r="G16" s="309"/>
      <c r="H16" s="97"/>
      <c r="I16" s="32"/>
      <c r="J16" s="272"/>
      <c r="K16" s="272"/>
      <c r="L16" s="309"/>
      <c r="M16" s="309"/>
      <c r="N16" s="309"/>
      <c r="O16" s="97"/>
    </row>
    <row r="17" spans="1:15" ht="12.75" customHeight="1" thickBot="1">
      <c r="A17" s="145" t="s">
        <v>16</v>
      </c>
      <c r="B17" s="277"/>
      <c r="C17" s="248"/>
      <c r="D17" s="248"/>
      <c r="E17" s="296"/>
      <c r="F17" s="296"/>
      <c r="G17" s="296"/>
      <c r="H17" s="249"/>
      <c r="I17" s="285" t="s">
        <v>37</v>
      </c>
      <c r="J17" s="286"/>
      <c r="K17" s="286"/>
      <c r="L17" s="310"/>
      <c r="M17" s="310"/>
      <c r="N17" s="310"/>
      <c r="O17" s="249"/>
    </row>
    <row r="18" spans="1:15" ht="21.75" thickBot="1">
      <c r="A18" s="110" t="s">
        <v>17</v>
      </c>
      <c r="B18" s="48" t="s">
        <v>336</v>
      </c>
      <c r="C18" s="290">
        <f aca="true" t="shared" si="0" ref="C18:H18">+C7+C9+C10+C12+C13+C14+C15+C16+C17</f>
        <v>256032</v>
      </c>
      <c r="D18" s="290">
        <f t="shared" si="0"/>
        <v>419431</v>
      </c>
      <c r="E18" s="290">
        <f t="shared" si="0"/>
        <v>419431</v>
      </c>
      <c r="F18" s="290">
        <f t="shared" si="0"/>
        <v>521512</v>
      </c>
      <c r="G18" s="290">
        <f t="shared" si="0"/>
        <v>-45005</v>
      </c>
      <c r="H18" s="96">
        <f t="shared" si="0"/>
        <v>476507</v>
      </c>
      <c r="I18" s="48" t="s">
        <v>337</v>
      </c>
      <c r="J18" s="96">
        <f aca="true" t="shared" si="1" ref="J18:O18">+J7+J9+J11+J12+J13+J14+J15+J16+J17</f>
        <v>333284</v>
      </c>
      <c r="K18" s="96">
        <f t="shared" si="1"/>
        <v>584838</v>
      </c>
      <c r="L18" s="96">
        <f t="shared" si="1"/>
        <v>585275</v>
      </c>
      <c r="M18" s="96">
        <f t="shared" si="1"/>
        <v>540763</v>
      </c>
      <c r="N18" s="96">
        <f t="shared" si="1"/>
        <v>0</v>
      </c>
      <c r="O18" s="98">
        <f t="shared" si="1"/>
        <v>540763</v>
      </c>
    </row>
    <row r="19" spans="1:15" ht="12.75" customHeight="1">
      <c r="A19" s="106" t="s">
        <v>18</v>
      </c>
      <c r="B19" s="118" t="s">
        <v>147</v>
      </c>
      <c r="C19" s="281"/>
      <c r="D19" s="281"/>
      <c r="E19" s="281"/>
      <c r="F19" s="281"/>
      <c r="G19" s="281"/>
      <c r="H19" s="124">
        <f>+H20+H21+H22+H23+H24</f>
        <v>0</v>
      </c>
      <c r="I19" s="287" t="s">
        <v>115</v>
      </c>
      <c r="J19" s="279"/>
      <c r="K19" s="279"/>
      <c r="L19" s="311"/>
      <c r="M19" s="311"/>
      <c r="N19" s="311"/>
      <c r="O19" s="251"/>
    </row>
    <row r="20" spans="1:15" ht="12.75" customHeight="1">
      <c r="A20" s="108" t="s">
        <v>19</v>
      </c>
      <c r="B20" s="119" t="s">
        <v>137</v>
      </c>
      <c r="C20" s="282"/>
      <c r="D20" s="282"/>
      <c r="E20" s="282"/>
      <c r="F20" s="282"/>
      <c r="G20" s="282"/>
      <c r="H20" s="38"/>
      <c r="I20" s="113" t="s">
        <v>118</v>
      </c>
      <c r="J20" s="280"/>
      <c r="K20" s="280"/>
      <c r="L20" s="312"/>
      <c r="M20" s="312"/>
      <c r="N20" s="312"/>
      <c r="O20" s="39"/>
    </row>
    <row r="21" spans="1:15" ht="12.75" customHeight="1">
      <c r="A21" s="106" t="s">
        <v>20</v>
      </c>
      <c r="B21" s="119" t="s">
        <v>138</v>
      </c>
      <c r="C21" s="282"/>
      <c r="D21" s="282"/>
      <c r="E21" s="282"/>
      <c r="F21" s="282"/>
      <c r="G21" s="282"/>
      <c r="H21" s="38"/>
      <c r="I21" s="113" t="s">
        <v>91</v>
      </c>
      <c r="J21" s="280"/>
      <c r="K21" s="280"/>
      <c r="L21" s="312"/>
      <c r="M21" s="312"/>
      <c r="N21" s="312"/>
      <c r="O21" s="39"/>
    </row>
    <row r="22" spans="1:15" ht="12.75" customHeight="1">
      <c r="A22" s="108" t="s">
        <v>21</v>
      </c>
      <c r="B22" s="119" t="s">
        <v>139</v>
      </c>
      <c r="C22" s="282"/>
      <c r="D22" s="282"/>
      <c r="E22" s="282"/>
      <c r="F22" s="282"/>
      <c r="G22" s="282"/>
      <c r="H22" s="38"/>
      <c r="I22" s="113" t="s">
        <v>92</v>
      </c>
      <c r="J22" s="280"/>
      <c r="K22" s="280"/>
      <c r="L22" s="312"/>
      <c r="M22" s="312"/>
      <c r="N22" s="312"/>
      <c r="O22" s="39"/>
    </row>
    <row r="23" spans="1:15" ht="12.75" customHeight="1">
      <c r="A23" s="106" t="s">
        <v>22</v>
      </c>
      <c r="B23" s="119" t="s">
        <v>140</v>
      </c>
      <c r="C23" s="282"/>
      <c r="D23" s="282"/>
      <c r="E23" s="282"/>
      <c r="F23" s="282"/>
      <c r="G23" s="282"/>
      <c r="H23" s="38"/>
      <c r="I23" s="113" t="s">
        <v>134</v>
      </c>
      <c r="J23" s="280"/>
      <c r="K23" s="280"/>
      <c r="L23" s="312"/>
      <c r="M23" s="312"/>
      <c r="N23" s="312"/>
      <c r="O23" s="39"/>
    </row>
    <row r="24" spans="1:15" ht="22.5">
      <c r="A24" s="108" t="s">
        <v>23</v>
      </c>
      <c r="B24" s="120" t="s">
        <v>141</v>
      </c>
      <c r="C24" s="120"/>
      <c r="D24" s="120"/>
      <c r="E24" s="120"/>
      <c r="F24" s="120"/>
      <c r="G24" s="120"/>
      <c r="H24" s="38"/>
      <c r="I24" s="113" t="s">
        <v>119</v>
      </c>
      <c r="J24" s="280"/>
      <c r="K24" s="280"/>
      <c r="L24" s="312"/>
      <c r="M24" s="312"/>
      <c r="N24" s="312"/>
      <c r="O24" s="39"/>
    </row>
    <row r="25" spans="1:15" ht="22.5">
      <c r="A25" s="106" t="s">
        <v>24</v>
      </c>
      <c r="B25" s="121" t="s">
        <v>437</v>
      </c>
      <c r="C25" s="121"/>
      <c r="D25" s="121"/>
      <c r="E25" s="121"/>
      <c r="F25" s="121"/>
      <c r="G25" s="121"/>
      <c r="H25" s="115">
        <f>+H26+H27+H28+H29+H30</f>
        <v>0</v>
      </c>
      <c r="I25" s="113" t="s">
        <v>117</v>
      </c>
      <c r="J25" s="280"/>
      <c r="K25" s="280"/>
      <c r="L25" s="312"/>
      <c r="M25" s="312"/>
      <c r="N25" s="312"/>
      <c r="O25" s="39"/>
    </row>
    <row r="26" spans="1:15" ht="12.75" customHeight="1">
      <c r="A26" s="108" t="s">
        <v>25</v>
      </c>
      <c r="B26" s="120" t="s">
        <v>142</v>
      </c>
      <c r="C26" s="120">
        <f>'5.1. sz. mell Önk.összes'!C65</f>
        <v>0</v>
      </c>
      <c r="D26" s="120">
        <f>'5.1. sz. mell Önk.összes'!D65</f>
        <v>0</v>
      </c>
      <c r="E26" s="120"/>
      <c r="F26" s="120"/>
      <c r="G26" s="120"/>
      <c r="H26" s="38"/>
      <c r="I26" s="113" t="s">
        <v>329</v>
      </c>
      <c r="J26" s="280"/>
      <c r="K26" s="280"/>
      <c r="L26" s="312"/>
      <c r="M26" s="312"/>
      <c r="N26" s="312"/>
      <c r="O26" s="39"/>
    </row>
    <row r="27" spans="1:15" ht="12.75" customHeight="1">
      <c r="A27" s="106" t="s">
        <v>26</v>
      </c>
      <c r="B27" s="120" t="s">
        <v>143</v>
      </c>
      <c r="C27" s="120"/>
      <c r="D27" s="120"/>
      <c r="E27" s="120"/>
      <c r="F27" s="120"/>
      <c r="G27" s="120"/>
      <c r="H27" s="38"/>
      <c r="I27" s="276"/>
      <c r="J27" s="273"/>
      <c r="K27" s="273"/>
      <c r="L27" s="313"/>
      <c r="M27" s="313"/>
      <c r="N27" s="313"/>
      <c r="O27" s="39"/>
    </row>
    <row r="28" spans="1:15" ht="12.75" customHeight="1">
      <c r="A28" s="108" t="s">
        <v>27</v>
      </c>
      <c r="B28" s="119" t="s">
        <v>144</v>
      </c>
      <c r="C28" s="282"/>
      <c r="D28" s="282"/>
      <c r="E28" s="282"/>
      <c r="F28" s="282"/>
      <c r="G28" s="282"/>
      <c r="H28" s="38"/>
      <c r="I28" s="32"/>
      <c r="J28" s="272"/>
      <c r="K28" s="272"/>
      <c r="L28" s="309"/>
      <c r="M28" s="309"/>
      <c r="N28" s="309"/>
      <c r="O28" s="39"/>
    </row>
    <row r="29" spans="1:15" ht="12.75" customHeight="1">
      <c r="A29" s="106" t="s">
        <v>28</v>
      </c>
      <c r="B29" s="122" t="s">
        <v>145</v>
      </c>
      <c r="C29" s="283"/>
      <c r="D29" s="283"/>
      <c r="E29" s="283"/>
      <c r="F29" s="283"/>
      <c r="G29" s="283"/>
      <c r="H29" s="38"/>
      <c r="I29" s="32"/>
      <c r="J29" s="272"/>
      <c r="K29" s="272"/>
      <c r="L29" s="309"/>
      <c r="M29" s="309"/>
      <c r="N29" s="309"/>
      <c r="O29" s="39"/>
    </row>
    <row r="30" spans="1:15" ht="12.75" customHeight="1" thickBot="1">
      <c r="A30" s="108" t="s">
        <v>29</v>
      </c>
      <c r="B30" s="123" t="s">
        <v>146</v>
      </c>
      <c r="C30" s="284"/>
      <c r="D30" s="284"/>
      <c r="E30" s="284"/>
      <c r="F30" s="284"/>
      <c r="G30" s="284"/>
      <c r="H30" s="38"/>
      <c r="I30" s="277"/>
      <c r="J30" s="274"/>
      <c r="K30" s="274"/>
      <c r="L30" s="314"/>
      <c r="M30" s="314"/>
      <c r="N30" s="314"/>
      <c r="O30" s="40"/>
    </row>
    <row r="31" spans="1:15" ht="21.75" thickBot="1">
      <c r="A31" s="110" t="s">
        <v>30</v>
      </c>
      <c r="B31" s="48" t="s">
        <v>326</v>
      </c>
      <c r="C31" s="278">
        <f>+C19+C25</f>
        <v>0</v>
      </c>
      <c r="D31" s="278">
        <f>+D19+D25</f>
        <v>0</v>
      </c>
      <c r="E31" s="278">
        <f>+E19+E25</f>
        <v>0</v>
      </c>
      <c r="F31" s="278"/>
      <c r="G31" s="278">
        <f>+G19+G25</f>
        <v>0</v>
      </c>
      <c r="H31" s="278">
        <f>+H19+H25</f>
        <v>0</v>
      </c>
      <c r="I31" s="48" t="s">
        <v>436</v>
      </c>
      <c r="J31" s="278">
        <f aca="true" t="shared" si="2" ref="J31:O31">SUM(J19:J30)</f>
        <v>0</v>
      </c>
      <c r="K31" s="278">
        <f t="shared" si="2"/>
        <v>0</v>
      </c>
      <c r="L31" s="278">
        <f t="shared" si="2"/>
        <v>0</v>
      </c>
      <c r="M31" s="278">
        <f t="shared" si="2"/>
        <v>0</v>
      </c>
      <c r="N31" s="278">
        <f t="shared" si="2"/>
        <v>0</v>
      </c>
      <c r="O31" s="358">
        <f t="shared" si="2"/>
        <v>0</v>
      </c>
    </row>
    <row r="32" spans="1:15" ht="13.5" thickBot="1">
      <c r="A32" s="110" t="s">
        <v>31</v>
      </c>
      <c r="B32" s="116" t="s">
        <v>330</v>
      </c>
      <c r="C32" s="289">
        <f aca="true" t="shared" si="3" ref="C32:H32">+C18+C31</f>
        <v>256032</v>
      </c>
      <c r="D32" s="289">
        <f t="shared" si="3"/>
        <v>419431</v>
      </c>
      <c r="E32" s="315">
        <f t="shared" si="3"/>
        <v>419431</v>
      </c>
      <c r="F32" s="315">
        <f t="shared" si="3"/>
        <v>521512</v>
      </c>
      <c r="G32" s="315">
        <f t="shared" si="3"/>
        <v>-45005</v>
      </c>
      <c r="H32" s="288">
        <f t="shared" si="3"/>
        <v>476507</v>
      </c>
      <c r="I32" s="116" t="s">
        <v>331</v>
      </c>
      <c r="J32" s="289">
        <f aca="true" t="shared" si="4" ref="J32:O32">+J18+J31</f>
        <v>333284</v>
      </c>
      <c r="K32" s="289">
        <f t="shared" si="4"/>
        <v>584838</v>
      </c>
      <c r="L32" s="315">
        <f t="shared" si="4"/>
        <v>585275</v>
      </c>
      <c r="M32" s="315">
        <f t="shared" si="4"/>
        <v>540763</v>
      </c>
      <c r="N32" s="315">
        <f t="shared" si="4"/>
        <v>0</v>
      </c>
      <c r="O32" s="288">
        <f t="shared" si="4"/>
        <v>540763</v>
      </c>
    </row>
    <row r="33" spans="1:15" ht="13.5" thickBot="1">
      <c r="A33" s="110" t="s">
        <v>32</v>
      </c>
      <c r="B33" s="116" t="s">
        <v>93</v>
      </c>
      <c r="C33" s="289">
        <f aca="true" t="shared" si="5" ref="C33:H33">IF(C18-J18&lt;0,J18-C18,"-")</f>
        <v>77252</v>
      </c>
      <c r="D33" s="289">
        <f t="shared" si="5"/>
        <v>165407</v>
      </c>
      <c r="E33" s="315">
        <f t="shared" si="5"/>
        <v>165844</v>
      </c>
      <c r="F33" s="315">
        <f t="shared" si="5"/>
        <v>19251</v>
      </c>
      <c r="G33" s="315">
        <f t="shared" si="5"/>
        <v>45005</v>
      </c>
      <c r="H33" s="288">
        <f t="shared" si="5"/>
        <v>64256</v>
      </c>
      <c r="I33" s="116" t="s">
        <v>94</v>
      </c>
      <c r="J33" s="289" t="str">
        <f aca="true" t="shared" si="6" ref="J33:O33">IF(C18-J18&gt;0,C18-J18,"-")</f>
        <v>-</v>
      </c>
      <c r="K33" s="289" t="str">
        <f t="shared" si="6"/>
        <v>-</v>
      </c>
      <c r="L33" s="315" t="str">
        <f t="shared" si="6"/>
        <v>-</v>
      </c>
      <c r="M33" s="315" t="str">
        <f t="shared" si="6"/>
        <v>-</v>
      </c>
      <c r="N33" s="315" t="str">
        <f t="shared" si="6"/>
        <v>-</v>
      </c>
      <c r="O33" s="288" t="str">
        <f t="shared" si="6"/>
        <v>-</v>
      </c>
    </row>
    <row r="34" spans="1:15" ht="13.5" thickBot="1">
      <c r="A34" s="110" t="s">
        <v>33</v>
      </c>
      <c r="B34" s="116" t="s">
        <v>135</v>
      </c>
      <c r="C34" s="289">
        <f aca="true" t="shared" si="7" ref="C34:H34">IF(C18+C19-J32&lt;0,J32-(C18+C19),"-")</f>
        <v>77252</v>
      </c>
      <c r="D34" s="289">
        <f t="shared" si="7"/>
        <v>165407</v>
      </c>
      <c r="E34" s="315">
        <f t="shared" si="7"/>
        <v>165844</v>
      </c>
      <c r="F34" s="315">
        <f t="shared" si="7"/>
        <v>19251</v>
      </c>
      <c r="G34" s="315">
        <f t="shared" si="7"/>
        <v>45005</v>
      </c>
      <c r="H34" s="288">
        <f t="shared" si="7"/>
        <v>64256</v>
      </c>
      <c r="I34" s="116" t="s">
        <v>136</v>
      </c>
      <c r="J34" s="289" t="str">
        <f aca="true" t="shared" si="8" ref="J34:O34">IF(C18+C19-J32&gt;0,C18+C19-J32,"-")</f>
        <v>-</v>
      </c>
      <c r="K34" s="289" t="str">
        <f t="shared" si="8"/>
        <v>-</v>
      </c>
      <c r="L34" s="315" t="str">
        <f t="shared" si="8"/>
        <v>-</v>
      </c>
      <c r="M34" s="315" t="str">
        <f t="shared" si="8"/>
        <v>-</v>
      </c>
      <c r="N34" s="315" t="str">
        <f t="shared" si="8"/>
        <v>-</v>
      </c>
      <c r="O34" s="288" t="str">
        <f t="shared" si="8"/>
        <v>-</v>
      </c>
    </row>
    <row r="41" ht="12.75">
      <c r="H41" s="36" t="s">
        <v>430</v>
      </c>
    </row>
  </sheetData>
  <sheetProtection/>
  <mergeCells count="5">
    <mergeCell ref="A4:A5"/>
    <mergeCell ref="B1:O1"/>
    <mergeCell ref="B4:H4"/>
    <mergeCell ref="I4:O4"/>
    <mergeCell ref="A2:O2"/>
  </mergeCells>
  <printOptions horizontalCentered="1"/>
  <pageMargins left="0.3937007874015748" right="0.3937007874015748" top="0.3937007874015748" bottom="0.3937007874015748" header="0.4724409448818898" footer="0.7874015748031497"/>
  <pageSetup fitToHeight="1" fitToWidth="1" horizontalDpi="600" verticalDpi="600" orientation="landscape" paperSize="9" scale="69" r:id="rId1"/>
  <headerFooter alignWithMargins="0">
    <oddFooter>&amp;L*Módosította a 3/2016.(II.18.) ör. Hatályos 2016. február 18. napjától.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45"/>
  <sheetViews>
    <sheetView zoomScale="75" zoomScaleNormal="75" workbookViewId="0" topLeftCell="A1">
      <selection activeCell="B1" sqref="B1:K1"/>
    </sheetView>
  </sheetViews>
  <sheetFormatPr defaultColWidth="9.00390625" defaultRowHeight="12.75"/>
  <cols>
    <col min="1" max="1" width="48.00390625" style="30" customWidth="1"/>
    <col min="2" max="10" width="15.125" style="29" customWidth="1"/>
    <col min="11" max="11" width="15.125" style="36" customWidth="1"/>
    <col min="12" max="13" width="12.875" style="29" customWidth="1"/>
    <col min="14" max="14" width="13.875" style="29" customWidth="1"/>
    <col min="15" max="16384" width="9.375" style="29" customWidth="1"/>
  </cols>
  <sheetData>
    <row r="1" spans="2:11" ht="12.75">
      <c r="B1" s="420" t="s">
        <v>493</v>
      </c>
      <c r="C1" s="420"/>
      <c r="D1" s="420"/>
      <c r="E1" s="420"/>
      <c r="F1" s="420"/>
      <c r="G1" s="420"/>
      <c r="H1" s="420"/>
      <c r="I1" s="420"/>
      <c r="J1" s="420"/>
      <c r="K1" s="420"/>
    </row>
    <row r="2" spans="1:11" ht="37.5" customHeight="1">
      <c r="A2" s="419" t="s">
        <v>388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</row>
    <row r="3" spans="1:11" ht="13.5" customHeight="1" thickBot="1">
      <c r="A3" s="55"/>
      <c r="B3" s="36"/>
      <c r="C3" s="36"/>
      <c r="D3" s="36"/>
      <c r="E3" s="36"/>
      <c r="F3" s="36"/>
      <c r="G3" s="36"/>
      <c r="H3" s="36"/>
      <c r="I3" s="36"/>
      <c r="J3" s="421" t="s">
        <v>47</v>
      </c>
      <c r="K3" s="421"/>
    </row>
    <row r="4" spans="1:11" s="31" customFormat="1" ht="72" thickBot="1">
      <c r="A4" s="202" t="s">
        <v>50</v>
      </c>
      <c r="B4" s="203" t="s">
        <v>51</v>
      </c>
      <c r="C4" s="203" t="s">
        <v>52</v>
      </c>
      <c r="D4" s="203" t="s">
        <v>410</v>
      </c>
      <c r="E4" s="203" t="s">
        <v>414</v>
      </c>
      <c r="F4" s="203" t="s">
        <v>429</v>
      </c>
      <c r="G4" s="203" t="s">
        <v>434</v>
      </c>
      <c r="H4" s="203" t="s">
        <v>482</v>
      </c>
      <c r="I4" s="203" t="s">
        <v>483</v>
      </c>
      <c r="J4" s="203" t="s">
        <v>415</v>
      </c>
      <c r="K4" s="204" t="s">
        <v>411</v>
      </c>
    </row>
    <row r="5" spans="1:11" s="36" customFormat="1" ht="12" customHeight="1" thickBot="1">
      <c r="A5" s="33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/>
      <c r="I5" s="34">
        <v>8</v>
      </c>
      <c r="J5" s="34">
        <v>9</v>
      </c>
      <c r="K5" s="35" t="s">
        <v>435</v>
      </c>
    </row>
    <row r="6" spans="1:11" ht="18" customHeight="1" thickBot="1">
      <c r="A6" s="223" t="s">
        <v>377</v>
      </c>
      <c r="B6" s="211"/>
      <c r="C6" s="212"/>
      <c r="D6" s="211"/>
      <c r="E6" s="211"/>
      <c r="F6" s="211"/>
      <c r="G6" s="211"/>
      <c r="H6" s="211"/>
      <c r="I6" s="211"/>
      <c r="J6" s="211"/>
      <c r="K6" s="213">
        <f>B6-J6</f>
        <v>0</v>
      </c>
    </row>
    <row r="7" spans="1:11" ht="23.25" customHeight="1">
      <c r="A7" s="205" t="s">
        <v>413</v>
      </c>
      <c r="B7" s="206">
        <v>800</v>
      </c>
      <c r="C7" s="207" t="s">
        <v>382</v>
      </c>
      <c r="D7" s="206">
        <v>800</v>
      </c>
      <c r="E7" s="206">
        <v>800</v>
      </c>
      <c r="F7" s="206">
        <v>800</v>
      </c>
      <c r="G7" s="206">
        <v>800</v>
      </c>
      <c r="H7" s="206">
        <v>800</v>
      </c>
      <c r="I7" s="206"/>
      <c r="J7" s="206">
        <f aca="true" t="shared" si="0" ref="J7:J30">SUM(H7:I7)</f>
        <v>800</v>
      </c>
      <c r="K7" s="208">
        <f>B7-J7</f>
        <v>0</v>
      </c>
    </row>
    <row r="8" spans="1:11" ht="15.75">
      <c r="A8" s="205" t="s">
        <v>399</v>
      </c>
      <c r="B8" s="206">
        <v>960</v>
      </c>
      <c r="C8" s="207" t="s">
        <v>382</v>
      </c>
      <c r="D8" s="206">
        <v>960</v>
      </c>
      <c r="E8" s="206">
        <v>960</v>
      </c>
      <c r="F8" s="206">
        <v>960</v>
      </c>
      <c r="G8" s="206">
        <v>960</v>
      </c>
      <c r="H8" s="206">
        <v>960</v>
      </c>
      <c r="I8" s="206"/>
      <c r="J8" s="206">
        <f t="shared" si="0"/>
        <v>960</v>
      </c>
      <c r="K8" s="208">
        <f>B8-J8</f>
        <v>0</v>
      </c>
    </row>
    <row r="9" spans="1:11" ht="15.75">
      <c r="A9" s="205" t="s">
        <v>412</v>
      </c>
      <c r="B9" s="206">
        <v>2500</v>
      </c>
      <c r="C9" s="207" t="s">
        <v>382</v>
      </c>
      <c r="D9" s="206">
        <v>2500</v>
      </c>
      <c r="E9" s="206">
        <v>2500</v>
      </c>
      <c r="F9" s="206">
        <v>2500</v>
      </c>
      <c r="G9" s="206">
        <v>2500</v>
      </c>
      <c r="H9" s="206">
        <v>2500</v>
      </c>
      <c r="I9" s="206"/>
      <c r="J9" s="206">
        <f t="shared" si="0"/>
        <v>2500</v>
      </c>
      <c r="K9" s="208">
        <f>B9-J9</f>
        <v>0</v>
      </c>
    </row>
    <row r="10" spans="1:11" ht="15.75">
      <c r="A10" s="205" t="s">
        <v>416</v>
      </c>
      <c r="B10" s="206">
        <v>400</v>
      </c>
      <c r="C10" s="207" t="s">
        <v>382</v>
      </c>
      <c r="D10" s="206">
        <v>400</v>
      </c>
      <c r="E10" s="206"/>
      <c r="F10" s="206">
        <v>400</v>
      </c>
      <c r="G10" s="206">
        <v>400</v>
      </c>
      <c r="H10" s="206">
        <v>400</v>
      </c>
      <c r="I10" s="206"/>
      <c r="J10" s="206">
        <f t="shared" si="0"/>
        <v>400</v>
      </c>
      <c r="K10" s="208">
        <f aca="true" t="shared" si="1" ref="K10:K19">B10-J10</f>
        <v>0</v>
      </c>
    </row>
    <row r="11" spans="1:11" ht="15.75">
      <c r="A11" s="205" t="s">
        <v>417</v>
      </c>
      <c r="B11" s="206">
        <v>4300</v>
      </c>
      <c r="C11" s="207" t="s">
        <v>382</v>
      </c>
      <c r="D11" s="206">
        <v>4300</v>
      </c>
      <c r="E11" s="206"/>
      <c r="F11" s="206">
        <v>4300</v>
      </c>
      <c r="G11" s="206">
        <v>4300</v>
      </c>
      <c r="H11" s="206">
        <v>4300</v>
      </c>
      <c r="I11" s="206"/>
      <c r="J11" s="206">
        <f t="shared" si="0"/>
        <v>4300</v>
      </c>
      <c r="K11" s="208">
        <f t="shared" si="1"/>
        <v>0</v>
      </c>
    </row>
    <row r="12" spans="1:11" ht="15.75">
      <c r="A12" s="205" t="s">
        <v>418</v>
      </c>
      <c r="B12" s="206">
        <v>4000</v>
      </c>
      <c r="C12" s="207" t="s">
        <v>382</v>
      </c>
      <c r="D12" s="206">
        <v>4000</v>
      </c>
      <c r="E12" s="206"/>
      <c r="F12" s="206">
        <v>4000</v>
      </c>
      <c r="G12" s="206">
        <v>4000</v>
      </c>
      <c r="H12" s="206">
        <v>4000</v>
      </c>
      <c r="I12" s="206"/>
      <c r="J12" s="206">
        <f t="shared" si="0"/>
        <v>4000</v>
      </c>
      <c r="K12" s="208">
        <f t="shared" si="1"/>
        <v>0</v>
      </c>
    </row>
    <row r="13" spans="1:11" ht="15.75">
      <c r="A13" s="205" t="s">
        <v>419</v>
      </c>
      <c r="B13" s="206">
        <v>1270</v>
      </c>
      <c r="C13" s="207" t="s">
        <v>382</v>
      </c>
      <c r="D13" s="206">
        <v>1270</v>
      </c>
      <c r="E13" s="206"/>
      <c r="F13" s="206">
        <v>1270</v>
      </c>
      <c r="G13" s="206">
        <v>1270</v>
      </c>
      <c r="H13" s="206">
        <v>1270</v>
      </c>
      <c r="I13" s="206"/>
      <c r="J13" s="206">
        <f t="shared" si="0"/>
        <v>1270</v>
      </c>
      <c r="K13" s="208">
        <f t="shared" si="1"/>
        <v>0</v>
      </c>
    </row>
    <row r="14" spans="1:11" ht="15.75">
      <c r="A14" s="205" t="s">
        <v>420</v>
      </c>
      <c r="B14" s="206">
        <v>239</v>
      </c>
      <c r="C14" s="207" t="s">
        <v>382</v>
      </c>
      <c r="D14" s="206">
        <v>239</v>
      </c>
      <c r="E14" s="206"/>
      <c r="F14" s="206">
        <v>239</v>
      </c>
      <c r="G14" s="206">
        <v>239</v>
      </c>
      <c r="H14" s="206">
        <v>239</v>
      </c>
      <c r="I14" s="206"/>
      <c r="J14" s="206">
        <f t="shared" si="0"/>
        <v>239</v>
      </c>
      <c r="K14" s="208">
        <f t="shared" si="1"/>
        <v>0</v>
      </c>
    </row>
    <row r="15" spans="1:11" ht="15.75">
      <c r="A15" s="205" t="s">
        <v>421</v>
      </c>
      <c r="B15" s="206">
        <v>1000</v>
      </c>
      <c r="C15" s="207" t="s">
        <v>382</v>
      </c>
      <c r="D15" s="206">
        <v>1000</v>
      </c>
      <c r="E15" s="206"/>
      <c r="F15" s="206">
        <v>1000</v>
      </c>
      <c r="G15" s="206">
        <v>1000</v>
      </c>
      <c r="H15" s="206">
        <v>1000</v>
      </c>
      <c r="I15" s="206"/>
      <c r="J15" s="206">
        <f t="shared" si="0"/>
        <v>1000</v>
      </c>
      <c r="K15" s="208">
        <f t="shared" si="1"/>
        <v>0</v>
      </c>
    </row>
    <row r="16" spans="1:11" ht="31.5">
      <c r="A16" s="205" t="s">
        <v>422</v>
      </c>
      <c r="B16" s="206">
        <v>7900</v>
      </c>
      <c r="C16" s="207" t="s">
        <v>382</v>
      </c>
      <c r="D16" s="206">
        <v>7900</v>
      </c>
      <c r="E16" s="206"/>
      <c r="F16" s="206">
        <v>7500</v>
      </c>
      <c r="G16" s="206">
        <v>7500</v>
      </c>
      <c r="H16" s="206">
        <v>7900</v>
      </c>
      <c r="I16" s="206"/>
      <c r="J16" s="206">
        <f t="shared" si="0"/>
        <v>7900</v>
      </c>
      <c r="K16" s="208">
        <f t="shared" si="1"/>
        <v>0</v>
      </c>
    </row>
    <row r="17" spans="1:11" ht="15.75">
      <c r="A17" s="205" t="s">
        <v>425</v>
      </c>
      <c r="B17" s="206">
        <v>1000</v>
      </c>
      <c r="C17" s="207" t="s">
        <v>382</v>
      </c>
      <c r="D17" s="206">
        <v>1000</v>
      </c>
      <c r="E17" s="206"/>
      <c r="F17" s="206">
        <v>1000</v>
      </c>
      <c r="G17" s="206">
        <v>1000</v>
      </c>
      <c r="H17" s="206">
        <v>1000</v>
      </c>
      <c r="I17" s="206"/>
      <c r="J17" s="206">
        <f t="shared" si="0"/>
        <v>1000</v>
      </c>
      <c r="K17" s="208">
        <f t="shared" si="1"/>
        <v>0</v>
      </c>
    </row>
    <row r="18" spans="1:11" ht="15.75">
      <c r="A18" s="205" t="s">
        <v>423</v>
      </c>
      <c r="B18" s="206">
        <v>1750</v>
      </c>
      <c r="C18" s="207" t="s">
        <v>382</v>
      </c>
      <c r="D18" s="206">
        <v>1750</v>
      </c>
      <c r="E18" s="206"/>
      <c r="F18" s="206">
        <v>1750</v>
      </c>
      <c r="G18" s="206">
        <v>1750</v>
      </c>
      <c r="H18" s="206">
        <v>1750</v>
      </c>
      <c r="I18" s="206"/>
      <c r="J18" s="206">
        <f t="shared" si="0"/>
        <v>1750</v>
      </c>
      <c r="K18" s="208">
        <f t="shared" si="1"/>
        <v>0</v>
      </c>
    </row>
    <row r="19" spans="1:11" ht="15.75">
      <c r="A19" s="205" t="s">
        <v>424</v>
      </c>
      <c r="B19" s="206">
        <v>6000</v>
      </c>
      <c r="C19" s="207" t="s">
        <v>382</v>
      </c>
      <c r="D19" s="206">
        <v>6000</v>
      </c>
      <c r="E19" s="206"/>
      <c r="F19" s="206">
        <v>6000</v>
      </c>
      <c r="G19" s="206">
        <v>6000</v>
      </c>
      <c r="H19" s="206">
        <v>6000</v>
      </c>
      <c r="I19" s="206"/>
      <c r="J19" s="206">
        <f t="shared" si="0"/>
        <v>6000</v>
      </c>
      <c r="K19" s="208">
        <f t="shared" si="1"/>
        <v>0</v>
      </c>
    </row>
    <row r="20" spans="1:11" ht="15.75">
      <c r="A20" s="205" t="s">
        <v>427</v>
      </c>
      <c r="B20" s="206">
        <v>3100</v>
      </c>
      <c r="C20" s="207" t="s">
        <v>382</v>
      </c>
      <c r="D20" s="206">
        <v>3100</v>
      </c>
      <c r="E20" s="206"/>
      <c r="F20" s="206">
        <v>3100</v>
      </c>
      <c r="G20" s="206">
        <v>3100</v>
      </c>
      <c r="H20" s="206">
        <v>3100</v>
      </c>
      <c r="I20" s="206"/>
      <c r="J20" s="206">
        <f t="shared" si="0"/>
        <v>3100</v>
      </c>
      <c r="K20" s="208">
        <f>B20-J20</f>
        <v>0</v>
      </c>
    </row>
    <row r="21" spans="1:11" ht="15.75">
      <c r="A21" s="205" t="s">
        <v>428</v>
      </c>
      <c r="B21" s="206">
        <v>1016</v>
      </c>
      <c r="C21" s="207" t="s">
        <v>382</v>
      </c>
      <c r="D21" s="206">
        <v>1016</v>
      </c>
      <c r="E21" s="206"/>
      <c r="F21" s="206">
        <v>1016</v>
      </c>
      <c r="G21" s="206">
        <v>1016</v>
      </c>
      <c r="H21" s="206">
        <v>1016</v>
      </c>
      <c r="I21" s="206"/>
      <c r="J21" s="206">
        <f t="shared" si="0"/>
        <v>1016</v>
      </c>
      <c r="K21" s="208">
        <f>B21-J21</f>
        <v>0</v>
      </c>
    </row>
    <row r="22" spans="1:11" ht="15.75">
      <c r="A22" s="205" t="s">
        <v>432</v>
      </c>
      <c r="B22" s="206">
        <v>198</v>
      </c>
      <c r="C22" s="207" t="s">
        <v>382</v>
      </c>
      <c r="D22" s="206">
        <v>198</v>
      </c>
      <c r="E22" s="206"/>
      <c r="F22" s="206"/>
      <c r="G22" s="206">
        <v>198</v>
      </c>
      <c r="H22" s="206">
        <v>198</v>
      </c>
      <c r="I22" s="206"/>
      <c r="J22" s="206">
        <f t="shared" si="0"/>
        <v>198</v>
      </c>
      <c r="K22" s="208"/>
    </row>
    <row r="23" spans="1:11" ht="15.75">
      <c r="A23" s="205" t="s">
        <v>480</v>
      </c>
      <c r="B23" s="206">
        <v>4510</v>
      </c>
      <c r="C23" s="207" t="s">
        <v>481</v>
      </c>
      <c r="D23" s="206">
        <v>4510</v>
      </c>
      <c r="E23" s="206"/>
      <c r="F23" s="206"/>
      <c r="G23" s="206"/>
      <c r="H23" s="206">
        <v>4510</v>
      </c>
      <c r="I23" s="206"/>
      <c r="J23" s="206">
        <f t="shared" si="0"/>
        <v>4510</v>
      </c>
      <c r="K23" s="208"/>
    </row>
    <row r="24" spans="1:11" ht="15.75">
      <c r="A24" s="205" t="s">
        <v>433</v>
      </c>
      <c r="B24" s="206">
        <v>239</v>
      </c>
      <c r="C24" s="207" t="s">
        <v>382</v>
      </c>
      <c r="D24" s="206">
        <v>239</v>
      </c>
      <c r="E24" s="206"/>
      <c r="F24" s="206"/>
      <c r="G24" s="206">
        <v>239</v>
      </c>
      <c r="H24" s="206">
        <v>239</v>
      </c>
      <c r="I24" s="206"/>
      <c r="J24" s="206">
        <f t="shared" si="0"/>
        <v>239</v>
      </c>
      <c r="K24" s="208"/>
    </row>
    <row r="25" spans="1:11" ht="15.75">
      <c r="A25" s="205" t="s">
        <v>439</v>
      </c>
      <c r="B25" s="206">
        <v>555</v>
      </c>
      <c r="C25" s="207" t="s">
        <v>382</v>
      </c>
      <c r="D25" s="206">
        <v>555</v>
      </c>
      <c r="E25" s="206"/>
      <c r="F25" s="206"/>
      <c r="G25" s="206"/>
      <c r="H25" s="206">
        <v>555</v>
      </c>
      <c r="I25" s="206"/>
      <c r="J25" s="206">
        <f t="shared" si="0"/>
        <v>555</v>
      </c>
      <c r="K25" s="208"/>
    </row>
    <row r="26" spans="1:11" ht="15.75">
      <c r="A26" s="205" t="s">
        <v>440</v>
      </c>
      <c r="B26" s="206">
        <v>4000</v>
      </c>
      <c r="C26" s="207" t="s">
        <v>382</v>
      </c>
      <c r="D26" s="206">
        <v>4000</v>
      </c>
      <c r="E26" s="206"/>
      <c r="F26" s="206"/>
      <c r="G26" s="206"/>
      <c r="H26" s="206">
        <v>4000</v>
      </c>
      <c r="I26" s="206"/>
      <c r="J26" s="206">
        <f t="shared" si="0"/>
        <v>4000</v>
      </c>
      <c r="K26" s="208"/>
    </row>
    <row r="27" spans="1:11" ht="15.75">
      <c r="A27" s="205" t="s">
        <v>441</v>
      </c>
      <c r="B27" s="206">
        <v>5495</v>
      </c>
      <c r="C27" s="207" t="s">
        <v>382</v>
      </c>
      <c r="D27" s="206">
        <v>5495</v>
      </c>
      <c r="E27" s="206"/>
      <c r="F27" s="206"/>
      <c r="G27" s="206"/>
      <c r="H27" s="206">
        <v>5495</v>
      </c>
      <c r="I27" s="206"/>
      <c r="J27" s="206">
        <f t="shared" si="0"/>
        <v>5495</v>
      </c>
      <c r="K27" s="208"/>
    </row>
    <row r="28" spans="1:11" ht="15.75">
      <c r="A28" s="205" t="s">
        <v>442</v>
      </c>
      <c r="B28" s="206">
        <v>6000</v>
      </c>
      <c r="C28" s="207" t="s">
        <v>382</v>
      </c>
      <c r="D28" s="206">
        <v>6000</v>
      </c>
      <c r="E28" s="206"/>
      <c r="F28" s="206"/>
      <c r="G28" s="206"/>
      <c r="H28" s="206">
        <v>6000</v>
      </c>
      <c r="I28" s="206"/>
      <c r="J28" s="206">
        <f t="shared" si="0"/>
        <v>6000</v>
      </c>
      <c r="K28" s="208"/>
    </row>
    <row r="29" spans="1:11" ht="15.75">
      <c r="A29" s="205" t="s">
        <v>396</v>
      </c>
      <c r="B29" s="206">
        <v>3159</v>
      </c>
      <c r="C29" s="207" t="s">
        <v>382</v>
      </c>
      <c r="D29" s="206">
        <v>3057</v>
      </c>
      <c r="E29" s="206">
        <v>2100</v>
      </c>
      <c r="F29" s="206">
        <v>2711</v>
      </c>
      <c r="G29" s="206">
        <v>2711</v>
      </c>
      <c r="H29" s="206">
        <v>3159</v>
      </c>
      <c r="I29" s="206"/>
      <c r="J29" s="206">
        <f t="shared" si="0"/>
        <v>3159</v>
      </c>
      <c r="K29" s="208">
        <f>B29-J29</f>
        <v>0</v>
      </c>
    </row>
    <row r="30" spans="1:11" ht="16.5" thickBot="1">
      <c r="A30" s="205" t="s">
        <v>380</v>
      </c>
      <c r="B30" s="206">
        <v>447008</v>
      </c>
      <c r="C30" s="207" t="s">
        <v>381</v>
      </c>
      <c r="D30" s="206">
        <v>447008</v>
      </c>
      <c r="E30" s="206">
        <v>325161</v>
      </c>
      <c r="F30" s="206">
        <v>532678</v>
      </c>
      <c r="G30" s="206">
        <v>532678</v>
      </c>
      <c r="H30" s="206">
        <v>447008</v>
      </c>
      <c r="I30" s="206">
        <v>11000</v>
      </c>
      <c r="J30" s="206">
        <f t="shared" si="0"/>
        <v>458008</v>
      </c>
      <c r="K30" s="208">
        <f>B30-J30</f>
        <v>-11000</v>
      </c>
    </row>
    <row r="31" spans="1:11" ht="36.75" customHeight="1" thickBot="1">
      <c r="A31" s="217" t="s">
        <v>378</v>
      </c>
      <c r="B31" s="218">
        <f aca="true" t="shared" si="2" ref="B31:K31">SUM(B7:B30)</f>
        <v>507399</v>
      </c>
      <c r="C31" s="224">
        <f t="shared" si="2"/>
        <v>0</v>
      </c>
      <c r="D31" s="218">
        <f t="shared" si="2"/>
        <v>507297</v>
      </c>
      <c r="E31" s="218">
        <f t="shared" si="2"/>
        <v>331521</v>
      </c>
      <c r="F31" s="218">
        <f t="shared" si="2"/>
        <v>571224</v>
      </c>
      <c r="G31" s="218">
        <f t="shared" si="2"/>
        <v>571661</v>
      </c>
      <c r="H31" s="218">
        <f t="shared" si="2"/>
        <v>507399</v>
      </c>
      <c r="I31" s="218">
        <f t="shared" si="2"/>
        <v>11000</v>
      </c>
      <c r="J31" s="218">
        <f t="shared" si="2"/>
        <v>518399</v>
      </c>
      <c r="K31" s="218">
        <f t="shared" si="2"/>
        <v>-11000</v>
      </c>
    </row>
    <row r="32" spans="1:11" ht="16.5" thickBot="1">
      <c r="A32" s="223" t="s">
        <v>485</v>
      </c>
      <c r="B32" s="214"/>
      <c r="C32" s="215"/>
      <c r="D32" s="214"/>
      <c r="E32" s="214"/>
      <c r="F32" s="214"/>
      <c r="G32" s="214"/>
      <c r="H32" s="214"/>
      <c r="I32" s="214"/>
      <c r="J32" s="214"/>
      <c r="K32" s="216">
        <f>B32-J32</f>
        <v>0</v>
      </c>
    </row>
    <row r="33" spans="1:11" ht="15.75">
      <c r="A33" s="205" t="s">
        <v>397</v>
      </c>
      <c r="B33" s="206">
        <v>210</v>
      </c>
      <c r="C33" s="207" t="s">
        <v>382</v>
      </c>
      <c r="D33" s="206">
        <v>210</v>
      </c>
      <c r="E33" s="206">
        <v>210</v>
      </c>
      <c r="F33" s="206">
        <v>210</v>
      </c>
      <c r="G33" s="206">
        <v>210</v>
      </c>
      <c r="H33" s="206">
        <v>210</v>
      </c>
      <c r="I33" s="206"/>
      <c r="J33" s="206">
        <f>SUM(H33:I33)</f>
        <v>210</v>
      </c>
      <c r="K33" s="208">
        <f>B33-J33</f>
        <v>0</v>
      </c>
    </row>
    <row r="34" spans="1:11" ht="15.75">
      <c r="A34" s="205" t="s">
        <v>398</v>
      </c>
      <c r="B34" s="206">
        <v>200</v>
      </c>
      <c r="C34" s="207" t="s">
        <v>382</v>
      </c>
      <c r="D34" s="206">
        <v>200</v>
      </c>
      <c r="E34" s="206">
        <v>200</v>
      </c>
      <c r="F34" s="206">
        <v>200</v>
      </c>
      <c r="G34" s="206">
        <v>200</v>
      </c>
      <c r="H34" s="206">
        <v>200</v>
      </c>
      <c r="I34" s="206"/>
      <c r="J34" s="206">
        <f>SUM(H34:I34)</f>
        <v>200</v>
      </c>
      <c r="K34" s="208"/>
    </row>
    <row r="35" spans="1:11" ht="15.75">
      <c r="A35" s="205" t="s">
        <v>426</v>
      </c>
      <c r="B35" s="206">
        <v>200</v>
      </c>
      <c r="C35" s="207" t="s">
        <v>382</v>
      </c>
      <c r="D35" s="206">
        <v>200</v>
      </c>
      <c r="E35" s="206"/>
      <c r="F35" s="206">
        <v>200</v>
      </c>
      <c r="G35" s="206">
        <v>200</v>
      </c>
      <c r="H35" s="206">
        <v>200</v>
      </c>
      <c r="I35" s="206"/>
      <c r="J35" s="206">
        <f>SUM(H35:I35)</f>
        <v>200</v>
      </c>
      <c r="K35" s="208"/>
    </row>
    <row r="36" spans="1:11" ht="16.5" thickBot="1">
      <c r="A36" s="205" t="s">
        <v>396</v>
      </c>
      <c r="B36" s="206">
        <v>1132</v>
      </c>
      <c r="C36" s="207" t="s">
        <v>382</v>
      </c>
      <c r="D36" s="206">
        <v>982</v>
      </c>
      <c r="E36" s="206">
        <v>703</v>
      </c>
      <c r="F36" s="206">
        <v>703</v>
      </c>
      <c r="G36" s="206">
        <v>703</v>
      </c>
      <c r="H36" s="206">
        <v>1132</v>
      </c>
      <c r="I36" s="206"/>
      <c r="J36" s="206">
        <f>SUM(H36:I36)</f>
        <v>1132</v>
      </c>
      <c r="K36" s="208"/>
    </row>
    <row r="37" spans="1:11" ht="36.75" customHeight="1" thickBot="1">
      <c r="A37" s="217" t="s">
        <v>392</v>
      </c>
      <c r="B37" s="218">
        <f aca="true" t="shared" si="3" ref="B37:K37">SUM(B33:B36)</f>
        <v>1742</v>
      </c>
      <c r="C37" s="224">
        <f t="shared" si="3"/>
        <v>0</v>
      </c>
      <c r="D37" s="218">
        <f t="shared" si="3"/>
        <v>1592</v>
      </c>
      <c r="E37" s="218">
        <f t="shared" si="3"/>
        <v>1113</v>
      </c>
      <c r="F37" s="218">
        <f t="shared" si="3"/>
        <v>1313</v>
      </c>
      <c r="G37" s="218">
        <f t="shared" si="3"/>
        <v>1313</v>
      </c>
      <c r="H37" s="218">
        <f t="shared" si="3"/>
        <v>1742</v>
      </c>
      <c r="I37" s="218">
        <f t="shared" si="3"/>
        <v>0</v>
      </c>
      <c r="J37" s="218">
        <f t="shared" si="3"/>
        <v>1742</v>
      </c>
      <c r="K37" s="219">
        <f t="shared" si="3"/>
        <v>0</v>
      </c>
    </row>
    <row r="38" spans="1:11" ht="16.5" thickBot="1">
      <c r="A38" s="223" t="s">
        <v>368</v>
      </c>
      <c r="B38" s="222"/>
      <c r="C38" s="215"/>
      <c r="D38" s="214"/>
      <c r="E38" s="214"/>
      <c r="F38" s="214"/>
      <c r="G38" s="214"/>
      <c r="H38" s="214"/>
      <c r="I38" s="214"/>
      <c r="J38" s="214"/>
      <c r="K38" s="216">
        <f>B38-J38</f>
        <v>0</v>
      </c>
    </row>
    <row r="39" spans="1:11" ht="33" customHeight="1" thickBot="1">
      <c r="A39" s="291" t="s">
        <v>396</v>
      </c>
      <c r="B39" s="206">
        <v>357</v>
      </c>
      <c r="C39" s="207" t="s">
        <v>382</v>
      </c>
      <c r="D39" s="206">
        <v>186</v>
      </c>
      <c r="E39" s="206">
        <v>100</v>
      </c>
      <c r="F39" s="206">
        <v>186</v>
      </c>
      <c r="G39" s="206">
        <v>186</v>
      </c>
      <c r="H39" s="206">
        <v>357</v>
      </c>
      <c r="I39" s="206"/>
      <c r="J39" s="206">
        <f>SUM(H39:I39)</f>
        <v>357</v>
      </c>
      <c r="K39" s="208">
        <f>B39-J39</f>
        <v>0</v>
      </c>
    </row>
    <row r="40" spans="1:11" ht="36.75" customHeight="1" thickBot="1">
      <c r="A40" s="217" t="s">
        <v>379</v>
      </c>
      <c r="B40" s="218">
        <f aca="true" t="shared" si="4" ref="B40:K40">SUM(B39:B39)</f>
        <v>357</v>
      </c>
      <c r="C40" s="224">
        <f t="shared" si="4"/>
        <v>0</v>
      </c>
      <c r="D40" s="218">
        <f t="shared" si="4"/>
        <v>186</v>
      </c>
      <c r="E40" s="218">
        <f t="shared" si="4"/>
        <v>100</v>
      </c>
      <c r="F40" s="218">
        <f t="shared" si="4"/>
        <v>186</v>
      </c>
      <c r="G40" s="218">
        <f>SUM(G39:G39)</f>
        <v>186</v>
      </c>
      <c r="H40" s="218">
        <f>SUM(H39:H39)</f>
        <v>357</v>
      </c>
      <c r="I40" s="218">
        <f>SUM(I39:I39)</f>
        <v>0</v>
      </c>
      <c r="J40" s="218">
        <f t="shared" si="4"/>
        <v>357</v>
      </c>
      <c r="K40" s="218">
        <f t="shared" si="4"/>
        <v>0</v>
      </c>
    </row>
    <row r="41" spans="1:11" ht="16.5" thickBot="1">
      <c r="A41" s="223" t="s">
        <v>367</v>
      </c>
      <c r="B41" s="214"/>
      <c r="C41" s="215"/>
      <c r="D41" s="214"/>
      <c r="E41" s="214"/>
      <c r="F41" s="214"/>
      <c r="G41" s="214"/>
      <c r="H41" s="214"/>
      <c r="I41" s="214"/>
      <c r="J41" s="214"/>
      <c r="K41" s="216">
        <f>B41-J41</f>
        <v>0</v>
      </c>
    </row>
    <row r="42" spans="1:11" ht="31.5">
      <c r="A42" s="205" t="s">
        <v>395</v>
      </c>
      <c r="B42" s="206">
        <v>200</v>
      </c>
      <c r="C42" s="207" t="s">
        <v>382</v>
      </c>
      <c r="D42" s="206">
        <v>200</v>
      </c>
      <c r="E42" s="206">
        <v>200</v>
      </c>
      <c r="F42" s="206">
        <v>200</v>
      </c>
      <c r="G42" s="206">
        <v>200</v>
      </c>
      <c r="H42" s="206">
        <v>200</v>
      </c>
      <c r="I42" s="206"/>
      <c r="J42" s="206">
        <f>SUM(H42:I42)</f>
        <v>200</v>
      </c>
      <c r="K42" s="208">
        <f>B42-J42</f>
        <v>0</v>
      </c>
    </row>
    <row r="43" spans="1:11" ht="16.5" thickBot="1">
      <c r="A43" s="205" t="s">
        <v>396</v>
      </c>
      <c r="B43" s="206">
        <v>10</v>
      </c>
      <c r="C43" s="207" t="s">
        <v>382</v>
      </c>
      <c r="D43" s="206">
        <v>10</v>
      </c>
      <c r="E43" s="206"/>
      <c r="F43" s="206"/>
      <c r="G43" s="206"/>
      <c r="H43" s="206">
        <v>10</v>
      </c>
      <c r="I43" s="206"/>
      <c r="J43" s="206">
        <f>SUM(H43:I43)</f>
        <v>10</v>
      </c>
      <c r="K43" s="208"/>
    </row>
    <row r="44" spans="1:11" ht="36.75" customHeight="1" thickBot="1">
      <c r="A44" s="217" t="s">
        <v>393</v>
      </c>
      <c r="B44" s="218">
        <f>SUM(B42:B43)</f>
        <v>210</v>
      </c>
      <c r="C44" s="224">
        <f>SUM(C42:C42)</f>
        <v>0</v>
      </c>
      <c r="D44" s="218">
        <f aca="true" t="shared" si="5" ref="D44:K44">SUM(D42:D43)</f>
        <v>210</v>
      </c>
      <c r="E44" s="218">
        <f t="shared" si="5"/>
        <v>200</v>
      </c>
      <c r="F44" s="218">
        <f t="shared" si="5"/>
        <v>200</v>
      </c>
      <c r="G44" s="218">
        <f t="shared" si="5"/>
        <v>200</v>
      </c>
      <c r="H44" s="218">
        <f>SUM(H42:H43)</f>
        <v>210</v>
      </c>
      <c r="I44" s="218">
        <f t="shared" si="5"/>
        <v>0</v>
      </c>
      <c r="J44" s="218">
        <f t="shared" si="5"/>
        <v>210</v>
      </c>
      <c r="K44" s="219">
        <f t="shared" si="5"/>
        <v>0</v>
      </c>
    </row>
    <row r="45" spans="1:11" ht="36.75" customHeight="1" thickBot="1">
      <c r="A45" s="220" t="s">
        <v>394</v>
      </c>
      <c r="B45" s="221">
        <f aca="true" t="shared" si="6" ref="B45:K45">SUM(B44,B40,B37,B31)</f>
        <v>509708</v>
      </c>
      <c r="C45" s="225">
        <f t="shared" si="6"/>
        <v>0</v>
      </c>
      <c r="D45" s="221">
        <f t="shared" si="6"/>
        <v>509285</v>
      </c>
      <c r="E45" s="221">
        <f t="shared" si="6"/>
        <v>332934</v>
      </c>
      <c r="F45" s="221">
        <f t="shared" si="6"/>
        <v>572923</v>
      </c>
      <c r="G45" s="221">
        <f>SUM(G44,G40,G37,G31)</f>
        <v>573360</v>
      </c>
      <c r="H45" s="221">
        <f>SUM(H44,H40,H37,H31)</f>
        <v>509708</v>
      </c>
      <c r="I45" s="221">
        <f>SUM(I44,I40,I37,I31)</f>
        <v>11000</v>
      </c>
      <c r="J45" s="221">
        <f t="shared" si="6"/>
        <v>520708</v>
      </c>
      <c r="K45" s="221">
        <f t="shared" si="6"/>
        <v>-11000</v>
      </c>
    </row>
  </sheetData>
  <sheetProtection/>
  <mergeCells count="3">
    <mergeCell ref="A2:K2"/>
    <mergeCell ref="B1:K1"/>
    <mergeCell ref="J3:K3"/>
  </mergeCells>
  <printOptions horizontalCentered="1"/>
  <pageMargins left="0" right="0" top="0.3937007874015748" bottom="0.3937007874015748" header="0.3937007874015748" footer="0.1968503937007874"/>
  <pageSetup horizontalDpi="600" verticalDpi="600" orientation="landscape" paperSize="9" scale="75" r:id="rId1"/>
  <headerFooter alignWithMargins="0">
    <oddFooter>&amp;L*Módosította a 3/2016.(II.18.) ör. Hatályos 2016. február 18. napjától.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K15"/>
  <sheetViews>
    <sheetView view="pageLayout" zoomScaleNormal="80" workbookViewId="0" topLeftCell="B1">
      <selection activeCell="F31" sqref="F31"/>
    </sheetView>
  </sheetViews>
  <sheetFormatPr defaultColWidth="9.00390625" defaultRowHeight="12.75"/>
  <cols>
    <col min="1" max="1" width="60.625" style="30" customWidth="1"/>
    <col min="2" max="2" width="15.625" style="29" customWidth="1"/>
    <col min="3" max="3" width="16.375" style="29" customWidth="1"/>
    <col min="4" max="9" width="18.00390625" style="29" customWidth="1"/>
    <col min="10" max="10" width="16.625" style="29" customWidth="1"/>
    <col min="11" max="11" width="18.875" style="29" customWidth="1"/>
    <col min="12" max="13" width="12.875" style="29" customWidth="1"/>
    <col min="14" max="14" width="13.875" style="29" customWidth="1"/>
    <col min="15" max="16384" width="9.375" style="29" customWidth="1"/>
  </cols>
  <sheetData>
    <row r="1" spans="2:11" ht="25.5" customHeight="1">
      <c r="B1" s="420" t="s">
        <v>494</v>
      </c>
      <c r="C1" s="420"/>
      <c r="D1" s="420"/>
      <c r="E1" s="420"/>
      <c r="F1" s="420"/>
      <c r="G1" s="420"/>
      <c r="H1" s="420"/>
      <c r="I1" s="420"/>
      <c r="J1" s="420"/>
      <c r="K1" s="420"/>
    </row>
    <row r="2" spans="1:11" ht="48" customHeight="1">
      <c r="A2" s="419" t="s">
        <v>443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</row>
    <row r="3" spans="1:11" ht="23.25" customHeight="1" thickBot="1">
      <c r="A3" s="55"/>
      <c r="B3" s="36"/>
      <c r="C3" s="36"/>
      <c r="D3" s="36"/>
      <c r="E3" s="36"/>
      <c r="F3" s="36"/>
      <c r="G3" s="36"/>
      <c r="H3" s="36"/>
      <c r="I3" s="36"/>
      <c r="J3" s="36"/>
      <c r="K3" s="359" t="s">
        <v>47</v>
      </c>
    </row>
    <row r="4" spans="1:11" s="31" customFormat="1" ht="48.75" customHeight="1" thickBot="1">
      <c r="A4" s="202" t="s">
        <v>444</v>
      </c>
      <c r="B4" s="203" t="s">
        <v>51</v>
      </c>
      <c r="C4" s="203" t="s">
        <v>52</v>
      </c>
      <c r="D4" s="203" t="s">
        <v>410</v>
      </c>
      <c r="E4" s="203" t="s">
        <v>414</v>
      </c>
      <c r="F4" s="203" t="s">
        <v>429</v>
      </c>
      <c r="G4" s="203" t="s">
        <v>434</v>
      </c>
      <c r="H4" s="203" t="s">
        <v>482</v>
      </c>
      <c r="I4" s="203" t="s">
        <v>483</v>
      </c>
      <c r="J4" s="203" t="s">
        <v>415</v>
      </c>
      <c r="K4" s="204" t="s">
        <v>411</v>
      </c>
    </row>
    <row r="5" spans="1:11" s="36" customFormat="1" ht="15" customHeight="1" thickBot="1">
      <c r="A5" s="33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/>
      <c r="I5" s="34">
        <v>8</v>
      </c>
      <c r="J5" s="34">
        <v>9</v>
      </c>
      <c r="K5" s="35">
        <v>10</v>
      </c>
    </row>
    <row r="6" spans="1:11" ht="40.5" customHeight="1">
      <c r="A6" s="360" t="s">
        <v>445</v>
      </c>
      <c r="B6" s="206">
        <v>350</v>
      </c>
      <c r="C6" s="207" t="s">
        <v>382</v>
      </c>
      <c r="D6" s="206">
        <v>350</v>
      </c>
      <c r="E6" s="206">
        <v>350</v>
      </c>
      <c r="F6" s="206">
        <v>350</v>
      </c>
      <c r="G6" s="206">
        <v>350</v>
      </c>
      <c r="H6" s="206">
        <v>350</v>
      </c>
      <c r="I6" s="206"/>
      <c r="J6" s="206">
        <f aca="true" t="shared" si="0" ref="J6:J14">SUM(H6:I6)</f>
        <v>350</v>
      </c>
      <c r="K6" s="208">
        <f>B6-J6</f>
        <v>0</v>
      </c>
    </row>
    <row r="7" spans="1:11" ht="40.5" customHeight="1">
      <c r="A7" s="360" t="s">
        <v>446</v>
      </c>
      <c r="B7" s="206">
        <v>10000</v>
      </c>
      <c r="C7" s="207" t="s">
        <v>382</v>
      </c>
      <c r="D7" s="206">
        <v>10000</v>
      </c>
      <c r="E7" s="206"/>
      <c r="F7" s="206">
        <v>10000</v>
      </c>
      <c r="G7" s="206">
        <v>10000</v>
      </c>
      <c r="H7" s="206">
        <v>10000</v>
      </c>
      <c r="I7" s="206"/>
      <c r="J7" s="206">
        <f t="shared" si="0"/>
        <v>10000</v>
      </c>
      <c r="K7" s="208">
        <f>B7-J7</f>
        <v>0</v>
      </c>
    </row>
    <row r="8" spans="1:11" ht="40.5" customHeight="1">
      <c r="A8" s="360" t="s">
        <v>447</v>
      </c>
      <c r="B8" s="206">
        <v>1400</v>
      </c>
      <c r="C8" s="207" t="s">
        <v>382</v>
      </c>
      <c r="D8" s="206">
        <v>1400</v>
      </c>
      <c r="E8" s="206"/>
      <c r="F8" s="206">
        <v>1400</v>
      </c>
      <c r="G8" s="206">
        <v>1400</v>
      </c>
      <c r="H8" s="206">
        <v>1400</v>
      </c>
      <c r="I8" s="206"/>
      <c r="J8" s="206">
        <f t="shared" si="0"/>
        <v>1400</v>
      </c>
      <c r="K8" s="208">
        <f>B8-J8</f>
        <v>0</v>
      </c>
    </row>
    <row r="9" spans="1:11" ht="40.5" customHeight="1">
      <c r="A9" s="368" t="s">
        <v>448</v>
      </c>
      <c r="B9" s="369">
        <v>165</v>
      </c>
      <c r="C9" s="370" t="s">
        <v>382</v>
      </c>
      <c r="D9" s="369">
        <v>165</v>
      </c>
      <c r="E9" s="369"/>
      <c r="F9" s="369">
        <v>165</v>
      </c>
      <c r="G9" s="369">
        <v>165</v>
      </c>
      <c r="H9" s="369">
        <v>165</v>
      </c>
      <c r="I9" s="369"/>
      <c r="J9" s="369">
        <f t="shared" si="0"/>
        <v>165</v>
      </c>
      <c r="K9" s="371">
        <f>B9-J9</f>
        <v>0</v>
      </c>
    </row>
    <row r="10" spans="1:11" ht="40.5" customHeight="1">
      <c r="A10" s="368" t="s">
        <v>450</v>
      </c>
      <c r="B10" s="369">
        <v>12700</v>
      </c>
      <c r="C10" s="370" t="s">
        <v>382</v>
      </c>
      <c r="D10" s="369">
        <v>12700</v>
      </c>
      <c r="E10" s="369"/>
      <c r="F10" s="369"/>
      <c r="G10" s="369"/>
      <c r="H10" s="369">
        <v>12700</v>
      </c>
      <c r="I10" s="369"/>
      <c r="J10" s="369">
        <f t="shared" si="0"/>
        <v>12700</v>
      </c>
      <c r="K10" s="371"/>
    </row>
    <row r="11" spans="1:11" ht="40.5" customHeight="1">
      <c r="A11" s="368" t="s">
        <v>451</v>
      </c>
      <c r="B11" s="369">
        <v>2500</v>
      </c>
      <c r="C11" s="370" t="s">
        <v>382</v>
      </c>
      <c r="D11" s="369">
        <v>2500</v>
      </c>
      <c r="E11" s="369"/>
      <c r="F11" s="369"/>
      <c r="G11" s="369"/>
      <c r="H11" s="369">
        <v>2500</v>
      </c>
      <c r="I11" s="369"/>
      <c r="J11" s="369">
        <f t="shared" si="0"/>
        <v>2500</v>
      </c>
      <c r="K11" s="371"/>
    </row>
    <row r="12" spans="1:11" ht="40.5" customHeight="1">
      <c r="A12" s="368" t="s">
        <v>452</v>
      </c>
      <c r="B12" s="369">
        <v>2640</v>
      </c>
      <c r="C12" s="370" t="s">
        <v>382</v>
      </c>
      <c r="D12" s="369">
        <v>2640</v>
      </c>
      <c r="E12" s="369"/>
      <c r="F12" s="369"/>
      <c r="G12" s="369"/>
      <c r="H12" s="369">
        <v>2640</v>
      </c>
      <c r="I12" s="369"/>
      <c r="J12" s="369">
        <f t="shared" si="0"/>
        <v>2640</v>
      </c>
      <c r="K12" s="371"/>
    </row>
    <row r="13" spans="1:11" ht="40.5" customHeight="1">
      <c r="A13" s="368" t="s">
        <v>479</v>
      </c>
      <c r="B13" s="369">
        <v>1000</v>
      </c>
      <c r="C13" s="370" t="s">
        <v>382</v>
      </c>
      <c r="D13" s="369">
        <v>1000</v>
      </c>
      <c r="E13" s="369"/>
      <c r="F13" s="369"/>
      <c r="G13" s="369"/>
      <c r="H13" s="369">
        <v>1000</v>
      </c>
      <c r="I13" s="369"/>
      <c r="J13" s="369">
        <f t="shared" si="0"/>
        <v>1000</v>
      </c>
      <c r="K13" s="371"/>
    </row>
    <row r="14" spans="1:11" ht="40.5" customHeight="1" thickBot="1">
      <c r="A14" s="361" t="s">
        <v>453</v>
      </c>
      <c r="B14" s="362">
        <v>300</v>
      </c>
      <c r="C14" s="370" t="s">
        <v>382</v>
      </c>
      <c r="D14" s="362">
        <v>300</v>
      </c>
      <c r="E14" s="362"/>
      <c r="F14" s="362"/>
      <c r="G14" s="362"/>
      <c r="H14" s="362">
        <v>300</v>
      </c>
      <c r="I14" s="362"/>
      <c r="J14" s="369">
        <f t="shared" si="0"/>
        <v>300</v>
      </c>
      <c r="K14" s="363"/>
    </row>
    <row r="15" spans="1:11" s="367" customFormat="1" ht="30.75" customHeight="1" thickBot="1">
      <c r="A15" s="364" t="s">
        <v>449</v>
      </c>
      <c r="B15" s="365">
        <f>SUM(B6:B14)</f>
        <v>31055</v>
      </c>
      <c r="C15" s="366"/>
      <c r="D15" s="365">
        <f aca="true" t="shared" si="1" ref="D15:K15">SUM(D6:D14)</f>
        <v>31055</v>
      </c>
      <c r="E15" s="365">
        <f t="shared" si="1"/>
        <v>350</v>
      </c>
      <c r="F15" s="365">
        <f t="shared" si="1"/>
        <v>11915</v>
      </c>
      <c r="G15" s="365">
        <f t="shared" si="1"/>
        <v>11915</v>
      </c>
      <c r="H15" s="365">
        <f t="shared" si="1"/>
        <v>31055</v>
      </c>
      <c r="I15" s="365">
        <f t="shared" si="1"/>
        <v>0</v>
      </c>
      <c r="J15" s="365">
        <f t="shared" si="1"/>
        <v>31055</v>
      </c>
      <c r="K15" s="365">
        <f t="shared" si="1"/>
        <v>0</v>
      </c>
    </row>
  </sheetData>
  <sheetProtection/>
  <mergeCells count="2">
    <mergeCell ref="B1:K1"/>
    <mergeCell ref="A2:K2"/>
  </mergeCells>
  <printOptions horizontalCentered="1"/>
  <pageMargins left="0.3937007874015748" right="0.3937007874015748" top="0.7874015748031497" bottom="0.7874015748031497" header="0.3937007874015748" footer="0.3937007874015748"/>
  <pageSetup fitToHeight="1" fitToWidth="1" horizontalDpi="600" verticalDpi="600" orientation="landscape" paperSize="9" scale="66" r:id="rId1"/>
  <headerFooter alignWithMargins="0">
    <oddHeader xml:space="preserve">&amp;R&amp;"Times New Roman CE,Félkövér dőlt"&amp;12 &amp;11 &amp;"Times New Roman CE,Normál"&amp;10
   </oddHeader>
    <oddFooter>&amp;C*Módosította a 3/2016.(II.18.) ör. Hatályos 2016. február 18. napjától.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7499799728393555"/>
  </sheetPr>
  <dimension ref="A1:N149"/>
  <sheetViews>
    <sheetView view="pageLayout" zoomScaleNormal="115" zoomScaleSheetLayoutView="85" workbookViewId="0" topLeftCell="A1">
      <selection activeCell="A1" sqref="A1:H1"/>
    </sheetView>
  </sheetViews>
  <sheetFormatPr defaultColWidth="9.00390625" defaultRowHeight="12.75"/>
  <cols>
    <col min="1" max="1" width="13.50390625" style="142" customWidth="1"/>
    <col min="2" max="2" width="57.125" style="143" customWidth="1"/>
    <col min="3" max="3" width="11.125" style="144" bestFit="1" customWidth="1"/>
    <col min="4" max="5" width="11.125" style="2" bestFit="1" customWidth="1"/>
    <col min="6" max="6" width="11.125" style="2" customWidth="1"/>
    <col min="7" max="7" width="10.625" style="2" customWidth="1"/>
    <col min="8" max="8" width="14.00390625" style="2" customWidth="1"/>
    <col min="9" max="9" width="9.375" style="2" customWidth="1"/>
    <col min="10" max="10" width="9.875" style="2" bestFit="1" customWidth="1"/>
    <col min="11" max="16384" width="9.375" style="2" customWidth="1"/>
  </cols>
  <sheetData>
    <row r="1" spans="1:8" s="1" customFormat="1" ht="16.5" thickBot="1">
      <c r="A1" s="425" t="s">
        <v>495</v>
      </c>
      <c r="B1" s="425"/>
      <c r="C1" s="425"/>
      <c r="D1" s="425"/>
      <c r="E1" s="425"/>
      <c r="F1" s="425"/>
      <c r="G1" s="425"/>
      <c r="H1" s="425"/>
    </row>
    <row r="2" spans="1:8" s="41" customFormat="1" ht="15.75">
      <c r="A2" s="147" t="s">
        <v>48</v>
      </c>
      <c r="B2" s="125" t="s">
        <v>373</v>
      </c>
      <c r="C2" s="234"/>
      <c r="D2" s="234"/>
      <c r="E2" s="292"/>
      <c r="F2" s="292"/>
      <c r="G2" s="292"/>
      <c r="H2" s="201"/>
    </row>
    <row r="3" spans="1:8" s="41" customFormat="1" ht="16.5" thickBot="1">
      <c r="A3" s="60" t="s">
        <v>120</v>
      </c>
      <c r="B3" s="126" t="s">
        <v>389</v>
      </c>
      <c r="C3" s="235"/>
      <c r="D3" s="235"/>
      <c r="E3" s="293"/>
      <c r="F3" s="293"/>
      <c r="G3" s="293"/>
      <c r="H3" s="236"/>
    </row>
    <row r="4" spans="1:8" s="42" customFormat="1" ht="14.25" thickBot="1">
      <c r="A4" s="61"/>
      <c r="B4" s="61"/>
      <c r="H4" s="62" t="s">
        <v>39</v>
      </c>
    </row>
    <row r="5" spans="1:8" ht="36.75" thickBot="1">
      <c r="A5" s="148" t="s">
        <v>122</v>
      </c>
      <c r="B5" s="63" t="s">
        <v>40</v>
      </c>
      <c r="C5" s="28" t="s">
        <v>414</v>
      </c>
      <c r="D5" s="28" t="s">
        <v>429</v>
      </c>
      <c r="E5" s="28" t="s">
        <v>434</v>
      </c>
      <c r="F5" s="28" t="s">
        <v>482</v>
      </c>
      <c r="G5" s="28" t="s">
        <v>483</v>
      </c>
      <c r="H5" s="28" t="s">
        <v>415</v>
      </c>
    </row>
    <row r="6" spans="1:8" s="37" customFormat="1" ht="16.5" thickBot="1">
      <c r="A6" s="231">
        <v>1</v>
      </c>
      <c r="B6" s="232">
        <v>2</v>
      </c>
      <c r="C6" s="233">
        <v>3</v>
      </c>
      <c r="D6" s="233">
        <v>4</v>
      </c>
      <c r="E6" s="233">
        <v>5</v>
      </c>
      <c r="F6" s="233"/>
      <c r="G6" s="233">
        <v>6</v>
      </c>
      <c r="H6" s="233">
        <v>7</v>
      </c>
    </row>
    <row r="7" spans="1:8" s="37" customFormat="1" ht="16.5" thickBot="1">
      <c r="A7" s="422" t="s">
        <v>42</v>
      </c>
      <c r="B7" s="423"/>
      <c r="C7" s="423"/>
      <c r="D7" s="423"/>
      <c r="E7" s="423"/>
      <c r="F7" s="423"/>
      <c r="G7" s="423"/>
      <c r="H7" s="424"/>
    </row>
    <row r="8" spans="1:8" s="37" customFormat="1" ht="16.5" thickBot="1">
      <c r="A8" s="25" t="s">
        <v>6</v>
      </c>
      <c r="B8" s="19" t="s">
        <v>148</v>
      </c>
      <c r="C8" s="84">
        <f aca="true" t="shared" si="0" ref="C8:H8">+C9+C10+C11+C12+C13+C14</f>
        <v>89121</v>
      </c>
      <c r="D8" s="84">
        <f t="shared" si="0"/>
        <v>89938</v>
      </c>
      <c r="E8" s="84">
        <f t="shared" si="0"/>
        <v>91885</v>
      </c>
      <c r="F8" s="84">
        <f t="shared" si="0"/>
        <v>96515</v>
      </c>
      <c r="G8" s="84">
        <f t="shared" si="0"/>
        <v>0</v>
      </c>
      <c r="H8" s="84">
        <f t="shared" si="0"/>
        <v>96515</v>
      </c>
    </row>
    <row r="9" spans="1:8" s="43" customFormat="1" ht="15">
      <c r="A9" s="172" t="s">
        <v>65</v>
      </c>
      <c r="B9" s="157" t="s">
        <v>149</v>
      </c>
      <c r="C9" s="237">
        <f>'5.1.1. sz. mell Önk.köt.'!C9+'5.1.2. sz. mell Önk.önként '!C9</f>
        <v>33880</v>
      </c>
      <c r="D9" s="237">
        <f>'5.1.1. sz. mell Önk.köt.'!D9+'5.1.2. sz. mell Önk.önként '!D9</f>
        <v>33880</v>
      </c>
      <c r="E9" s="237">
        <f>'5.1.1. sz. mell Önk.köt.'!E9+'5.1.2. sz. mell Önk.önként '!E9</f>
        <v>33880</v>
      </c>
      <c r="F9" s="300">
        <f>'5.1.1. sz. mell Önk.köt.'!F9+'5.1.2. sz. mell Önk.önként '!F9</f>
        <v>34124</v>
      </c>
      <c r="G9" s="300">
        <f>'5.1.1. sz. mell Önk.köt.'!G9+'5.1.2. sz. mell Önk.önként '!G9</f>
        <v>0</v>
      </c>
      <c r="H9" s="85">
        <f>'5.1.1. sz. mell Önk.köt.'!H9+'5.1.2. sz. mell Önk.önként '!H9</f>
        <v>34124</v>
      </c>
    </row>
    <row r="10" spans="1:8" s="44" customFormat="1" ht="15">
      <c r="A10" s="173" t="s">
        <v>66</v>
      </c>
      <c r="B10" s="158" t="s">
        <v>150</v>
      </c>
      <c r="C10" s="238">
        <f>'5.1.1. sz. mell Önk.köt.'!C10+'5.1.2. sz. mell Önk.önként '!C10</f>
        <v>32615</v>
      </c>
      <c r="D10" s="238">
        <f>'5.1.1. sz. mell Önk.köt.'!D10+'5.1.2. sz. mell Önk.önként '!D10</f>
        <v>32615</v>
      </c>
      <c r="E10" s="238">
        <f>'5.1.1. sz. mell Önk.köt.'!E10+'5.1.2. sz. mell Önk.önként '!E10</f>
        <v>32615</v>
      </c>
      <c r="F10" s="301">
        <f>'5.1.1. sz. mell Önk.köt.'!F10+'5.1.2. sz. mell Önk.önként '!F10</f>
        <v>33725</v>
      </c>
      <c r="G10" s="301">
        <f>'5.1.1. sz. mell Önk.köt.'!G10+'5.1.2. sz. mell Önk.önként '!G10</f>
        <v>0</v>
      </c>
      <c r="H10" s="86">
        <f>'5.1.1. sz. mell Önk.köt.'!H10+'5.1.2. sz. mell Önk.önként '!H10</f>
        <v>33725</v>
      </c>
    </row>
    <row r="11" spans="1:8" s="44" customFormat="1" ht="15">
      <c r="A11" s="173" t="s">
        <v>67</v>
      </c>
      <c r="B11" s="158" t="s">
        <v>151</v>
      </c>
      <c r="C11" s="238">
        <f>'5.1.1. sz. mell Önk.köt.'!C11+'5.1.2. sz. mell Önk.önként '!C11</f>
        <v>20117</v>
      </c>
      <c r="D11" s="238">
        <f>'5.1.1. sz. mell Önk.köt.'!D11+'5.1.2. sz. mell Önk.önként '!D11</f>
        <v>20194</v>
      </c>
      <c r="E11" s="238">
        <f>'5.1.1. sz. mell Önk.köt.'!E11+'5.1.2. sz. mell Önk.önként '!E11</f>
        <v>20636</v>
      </c>
      <c r="F11" s="301">
        <f>'5.1.1. sz. mell Önk.köt.'!F11+'5.1.2. sz. mell Önk.önként '!F11</f>
        <v>21236</v>
      </c>
      <c r="G11" s="301">
        <f>'5.1.1. sz. mell Önk.köt.'!G11+'5.1.2. sz. mell Önk.önként '!G11</f>
        <v>0</v>
      </c>
      <c r="H11" s="86">
        <f>'5.1.1. sz. mell Önk.köt.'!H11+'5.1.2. sz. mell Önk.önként '!H11</f>
        <v>21236</v>
      </c>
    </row>
    <row r="12" spans="1:8" s="44" customFormat="1" ht="15">
      <c r="A12" s="173" t="s">
        <v>68</v>
      </c>
      <c r="B12" s="158" t="s">
        <v>152</v>
      </c>
      <c r="C12" s="238">
        <f>'5.1.1. sz. mell Önk.köt.'!C12+'5.1.2. sz. mell Önk.önként '!C12</f>
        <v>2509</v>
      </c>
      <c r="D12" s="238">
        <f>'5.1.1. sz. mell Önk.köt.'!D12+'5.1.2. sz. mell Önk.önként '!D12</f>
        <v>2509</v>
      </c>
      <c r="E12" s="238">
        <f>'5.1.1. sz. mell Önk.köt.'!E12+'5.1.2. sz. mell Önk.önként '!E12</f>
        <v>2644</v>
      </c>
      <c r="F12" s="301">
        <f>'5.1.1. sz. mell Önk.köt.'!F12+'5.1.2. sz. mell Önk.önként '!F12</f>
        <v>2644</v>
      </c>
      <c r="G12" s="301">
        <f>'5.1.1. sz. mell Önk.köt.'!G12+'5.1.2. sz. mell Önk.önként '!G12</f>
        <v>0</v>
      </c>
      <c r="H12" s="86">
        <f>'5.1.1. sz. mell Önk.köt.'!H12+'5.1.2. sz. mell Önk.önként '!H12</f>
        <v>2644</v>
      </c>
    </row>
    <row r="13" spans="1:8" s="44" customFormat="1" ht="15">
      <c r="A13" s="173" t="s">
        <v>85</v>
      </c>
      <c r="B13" s="158" t="s">
        <v>153</v>
      </c>
      <c r="C13" s="238">
        <f>'5.1.1. sz. mell Önk.köt.'!C13+'5.1.2. sz. mell Önk.önként '!C13</f>
        <v>0</v>
      </c>
      <c r="D13" s="238">
        <f>'5.1.1. sz. mell Önk.köt.'!D13+'5.1.2. sz. mell Önk.önként '!D13</f>
        <v>0</v>
      </c>
      <c r="E13" s="238">
        <f>'5.1.1. sz. mell Önk.köt.'!E13+'5.1.2. sz. mell Önk.önként '!E13</f>
        <v>1370</v>
      </c>
      <c r="F13" s="301">
        <f>'5.1.1. sz. mell Önk.köt.'!F13+'5.1.2. sz. mell Önk.önként '!F13</f>
        <v>2883</v>
      </c>
      <c r="G13" s="301">
        <f>'5.1.1. sz. mell Önk.köt.'!G13+'5.1.2. sz. mell Önk.önként '!G13</f>
        <v>0</v>
      </c>
      <c r="H13" s="86">
        <f>'5.1.1. sz. mell Önk.köt.'!H13+'5.1.2. sz. mell Önk.önként '!H13</f>
        <v>2883</v>
      </c>
    </row>
    <row r="14" spans="1:8" s="43" customFormat="1" ht="15.75" thickBot="1">
      <c r="A14" s="174" t="s">
        <v>69</v>
      </c>
      <c r="B14" s="159" t="s">
        <v>154</v>
      </c>
      <c r="C14" s="239">
        <f>'5.1.1. sz. mell Önk.köt.'!C14+'5.1.2. sz. mell Önk.önként '!C14</f>
        <v>0</v>
      </c>
      <c r="D14" s="239">
        <f>'5.1.1. sz. mell Önk.köt.'!D14+'5.1.2. sz. mell Önk.önként '!D14</f>
        <v>740</v>
      </c>
      <c r="E14" s="239">
        <f>'5.1.1. sz. mell Önk.köt.'!E14+'5.1.2. sz. mell Önk.önként '!E14</f>
        <v>740</v>
      </c>
      <c r="F14" s="302">
        <f>'5.1.1. sz. mell Önk.köt.'!F14+'5.1.2. sz. mell Önk.önként '!F14</f>
        <v>1903</v>
      </c>
      <c r="G14" s="302">
        <f>'5.1.1. sz. mell Önk.köt.'!G14+'5.1.2. sz. mell Önk.önként '!G14</f>
        <v>0</v>
      </c>
      <c r="H14" s="92">
        <f>'5.1.1. sz. mell Önk.köt.'!H14+'5.1.2. sz. mell Önk.önként '!H14</f>
        <v>1903</v>
      </c>
    </row>
    <row r="15" spans="1:8" s="43" customFormat="1" ht="21.75" thickBot="1">
      <c r="A15" s="25" t="s">
        <v>7</v>
      </c>
      <c r="B15" s="79" t="s">
        <v>155</v>
      </c>
      <c r="C15" s="84">
        <f aca="true" t="shared" si="1" ref="C15:H15">+C16+C17+C18+C19+C20</f>
        <v>18173</v>
      </c>
      <c r="D15" s="84">
        <f t="shared" si="1"/>
        <v>43204</v>
      </c>
      <c r="E15" s="84">
        <f t="shared" si="1"/>
        <v>43204</v>
      </c>
      <c r="F15" s="84">
        <f t="shared" si="1"/>
        <v>49196</v>
      </c>
      <c r="G15" s="84">
        <f t="shared" si="1"/>
        <v>2695</v>
      </c>
      <c r="H15" s="84">
        <f t="shared" si="1"/>
        <v>51891</v>
      </c>
    </row>
    <row r="16" spans="1:8" s="43" customFormat="1" ht="15">
      <c r="A16" s="172" t="s">
        <v>71</v>
      </c>
      <c r="B16" s="157" t="s">
        <v>156</v>
      </c>
      <c r="C16" s="237">
        <f>'5.1.1. sz. mell Önk.köt.'!C16+'5.1.2. sz. mell Önk.önként '!C16</f>
        <v>0</v>
      </c>
      <c r="D16" s="237">
        <f>'5.1.1. sz. mell Önk.köt.'!D16+'5.1.2. sz. mell Önk.önként '!D16</f>
        <v>6807</v>
      </c>
      <c r="E16" s="237">
        <f>'5.1.1. sz. mell Önk.köt.'!E16+'5.1.2. sz. mell Önk.önként '!E16</f>
        <v>6807</v>
      </c>
      <c r="F16" s="300">
        <f>'5.1.1. sz. mell Önk.köt.'!F16+'5.1.2. sz. mell Önk.önként '!F16</f>
        <v>6807</v>
      </c>
      <c r="G16" s="300">
        <f>'5.1.1. sz. mell Önk.köt.'!G16+'5.1.2. sz. mell Önk.önként '!G16</f>
        <v>0</v>
      </c>
      <c r="H16" s="85">
        <f>'5.1.1. sz. mell Önk.köt.'!H16+'5.1.2. sz. mell Önk.önként '!H16</f>
        <v>6807</v>
      </c>
    </row>
    <row r="17" spans="1:8" s="43" customFormat="1" ht="15">
      <c r="A17" s="173" t="s">
        <v>72</v>
      </c>
      <c r="B17" s="158" t="s">
        <v>157</v>
      </c>
      <c r="C17" s="238">
        <f>'5.1.1. sz. mell Önk.köt.'!C17+'5.1.2. sz. mell Önk.önként '!C17</f>
        <v>0</v>
      </c>
      <c r="D17" s="238">
        <f>'5.1.1. sz. mell Önk.köt.'!D17+'5.1.2. sz. mell Önk.önként '!D17</f>
        <v>0</v>
      </c>
      <c r="E17" s="238">
        <f>'5.1.1. sz. mell Önk.köt.'!E17+'5.1.2. sz. mell Önk.önként '!E17</f>
        <v>0</v>
      </c>
      <c r="F17" s="301">
        <f>'5.1.1. sz. mell Önk.köt.'!F17+'5.1.2. sz. mell Önk.önként '!F17</f>
        <v>0</v>
      </c>
      <c r="G17" s="301">
        <f>'5.1.1. sz. mell Önk.köt.'!G17+'5.1.2. sz. mell Önk.önként '!G17</f>
        <v>0</v>
      </c>
      <c r="H17" s="86">
        <f>'5.1.1. sz. mell Önk.köt.'!H17+'5.1.2. sz. mell Önk.önként '!H17</f>
        <v>0</v>
      </c>
    </row>
    <row r="18" spans="1:8" s="43" customFormat="1" ht="22.5">
      <c r="A18" s="173" t="s">
        <v>73</v>
      </c>
      <c r="B18" s="158" t="s">
        <v>360</v>
      </c>
      <c r="C18" s="238">
        <f>'5.1.1. sz. mell Önk.köt.'!C18+'5.1.2. sz. mell Önk.önként '!C18</f>
        <v>1150</v>
      </c>
      <c r="D18" s="238">
        <f>'5.1.1. sz. mell Önk.köt.'!D18+'5.1.2. sz. mell Önk.önként '!D18</f>
        <v>1150</v>
      </c>
      <c r="E18" s="238">
        <f>'5.1.1. sz. mell Önk.köt.'!E18+'5.1.2. sz. mell Önk.önként '!E18</f>
        <v>1150</v>
      </c>
      <c r="F18" s="301">
        <f>'5.1.1. sz. mell Önk.köt.'!F18+'5.1.2. sz. mell Önk.önként '!F18</f>
        <v>1150</v>
      </c>
      <c r="G18" s="301">
        <f>'5.1.1. sz. mell Önk.köt.'!G18+'5.1.2. sz. mell Önk.önként '!G18</f>
        <v>0</v>
      </c>
      <c r="H18" s="86">
        <f>'5.1.1. sz. mell Önk.köt.'!H18+'5.1.2. sz. mell Önk.önként '!H18</f>
        <v>1150</v>
      </c>
    </row>
    <row r="19" spans="1:8" s="43" customFormat="1" ht="22.5">
      <c r="A19" s="173" t="s">
        <v>74</v>
      </c>
      <c r="B19" s="158" t="s">
        <v>361</v>
      </c>
      <c r="C19" s="238">
        <f>'5.1.1. sz. mell Önk.köt.'!C19+'5.1.2. sz. mell Önk.önként '!C19</f>
        <v>0</v>
      </c>
      <c r="D19" s="238">
        <f>'5.1.1. sz. mell Önk.köt.'!D19+'5.1.2. sz. mell Önk.önként '!D19</f>
        <v>0</v>
      </c>
      <c r="E19" s="238">
        <f>'5.1.1. sz. mell Önk.köt.'!E19+'5.1.2. sz. mell Önk.önként '!E19</f>
        <v>0</v>
      </c>
      <c r="F19" s="301">
        <f>'5.1.1. sz. mell Önk.köt.'!F19+'5.1.2. sz. mell Önk.önként '!F19</f>
        <v>0</v>
      </c>
      <c r="G19" s="301">
        <f>'5.1.1. sz. mell Önk.köt.'!G19+'5.1.2. sz. mell Önk.önként '!G19</f>
        <v>0</v>
      </c>
      <c r="H19" s="86">
        <f>'5.1.1. sz. mell Önk.köt.'!H19+'5.1.2. sz. mell Önk.önként '!H19</f>
        <v>0</v>
      </c>
    </row>
    <row r="20" spans="1:8" s="43" customFormat="1" ht="15">
      <c r="A20" s="173" t="s">
        <v>75</v>
      </c>
      <c r="B20" s="158" t="s">
        <v>158</v>
      </c>
      <c r="C20" s="238">
        <f>'5.1.1. sz. mell Önk.köt.'!C20+'5.1.2. sz. mell Önk.önként '!C20</f>
        <v>17023</v>
      </c>
      <c r="D20" s="238">
        <f>'5.1.1. sz. mell Önk.köt.'!D20+'5.1.2. sz. mell Önk.önként '!D20</f>
        <v>35247</v>
      </c>
      <c r="E20" s="238">
        <f>'5.1.1. sz. mell Önk.köt.'!E20+'5.1.2. sz. mell Önk.önként '!E20</f>
        <v>35247</v>
      </c>
      <c r="F20" s="301">
        <f>'5.1.1. sz. mell Önk.köt.'!F20+'5.1.2. sz. mell Önk.önként '!F20</f>
        <v>41239</v>
      </c>
      <c r="G20" s="301">
        <f>'5.1.1. sz. mell Önk.köt.'!G20+'5.1.2. sz. mell Önk.önként '!G20</f>
        <v>2695</v>
      </c>
      <c r="H20" s="86">
        <f>'5.1.1. sz. mell Önk.köt.'!H20+'5.1.2. sz. mell Önk.önként '!H20</f>
        <v>43934</v>
      </c>
    </row>
    <row r="21" spans="1:8" s="44" customFormat="1" ht="15.75" thickBot="1">
      <c r="A21" s="174" t="s">
        <v>81</v>
      </c>
      <c r="B21" s="159" t="s">
        <v>159</v>
      </c>
      <c r="C21" s="239">
        <f>'5.1.1. sz. mell Önk.köt.'!C21+'5.1.2. sz. mell Önk.önként '!C21</f>
        <v>0</v>
      </c>
      <c r="D21" s="239">
        <f>'5.1.1. sz. mell Önk.köt.'!D21+'5.1.2. sz. mell Önk.önként '!D21</f>
        <v>0</v>
      </c>
      <c r="E21" s="239">
        <f>'5.1.1. sz. mell Önk.köt.'!E21+'5.1.2. sz. mell Önk.önként '!E21</f>
        <v>0</v>
      </c>
      <c r="F21" s="302">
        <f>'5.1.1. sz. mell Önk.köt.'!F21+'5.1.2. sz. mell Önk.önként '!F21</f>
        <v>0</v>
      </c>
      <c r="G21" s="302">
        <f>'5.1.1. sz. mell Önk.köt.'!G21+'5.1.2. sz. mell Önk.önként '!G21</f>
        <v>0</v>
      </c>
      <c r="H21" s="92">
        <f>'5.1.1. sz. mell Önk.köt.'!H21+'5.1.2. sz. mell Önk.önként '!H21</f>
        <v>0</v>
      </c>
    </row>
    <row r="22" spans="1:8" s="44" customFormat="1" ht="21.75" thickBot="1">
      <c r="A22" s="25" t="s">
        <v>8</v>
      </c>
      <c r="B22" s="19" t="s">
        <v>160</v>
      </c>
      <c r="C22" s="84">
        <f aca="true" t="shared" si="2" ref="C22:H22">+C23+C24+C25+C26+C27</f>
        <v>256032</v>
      </c>
      <c r="D22" s="84">
        <f t="shared" si="2"/>
        <v>419431</v>
      </c>
      <c r="E22" s="84">
        <f t="shared" si="2"/>
        <v>419431</v>
      </c>
      <c r="F22" s="84">
        <f t="shared" si="2"/>
        <v>521512</v>
      </c>
      <c r="G22" s="84">
        <f t="shared" si="2"/>
        <v>-80565</v>
      </c>
      <c r="H22" s="84">
        <f t="shared" si="2"/>
        <v>440947</v>
      </c>
    </row>
    <row r="23" spans="1:8" s="44" customFormat="1" ht="15">
      <c r="A23" s="172" t="s">
        <v>54</v>
      </c>
      <c r="B23" s="157" t="s">
        <v>161</v>
      </c>
      <c r="C23" s="237">
        <f>'5.1.1. sz. mell Önk.köt.'!C23+'5.1.2. sz. mell Önk.önként '!C23</f>
        <v>0</v>
      </c>
      <c r="D23" s="237">
        <f>'5.1.1. sz. mell Önk.köt.'!D23+'5.1.2. sz. mell Önk.önként '!D23</f>
        <v>0</v>
      </c>
      <c r="E23" s="237">
        <f>'5.1.1. sz. mell Önk.köt.'!E23+'5.1.2. sz. mell Önk.önként '!E23</f>
        <v>0</v>
      </c>
      <c r="F23" s="300">
        <f>'5.1.1. sz. mell Önk.köt.'!F23+'5.1.2. sz. mell Önk.önként '!F23</f>
        <v>36235</v>
      </c>
      <c r="G23" s="300">
        <f>'5.1.1. sz. mell Önk.köt.'!G23+'5.1.2. sz. mell Önk.önként '!G23</f>
        <v>0</v>
      </c>
      <c r="H23" s="85">
        <f>'5.1.1. sz. mell Önk.köt.'!H23+'5.1.2. sz. mell Önk.önként '!H23</f>
        <v>36235</v>
      </c>
    </row>
    <row r="24" spans="1:8" s="43" customFormat="1" ht="15">
      <c r="A24" s="173" t="s">
        <v>55</v>
      </c>
      <c r="B24" s="158" t="s">
        <v>162</v>
      </c>
      <c r="C24" s="238">
        <f>'5.1.1. sz. mell Önk.köt.'!C24+'5.1.2. sz. mell Önk.önként '!C24</f>
        <v>0</v>
      </c>
      <c r="D24" s="238">
        <f>'5.1.1. sz. mell Önk.köt.'!D24+'5.1.2. sz. mell Önk.önként '!D24</f>
        <v>0</v>
      </c>
      <c r="E24" s="238">
        <f>'5.1.1. sz. mell Önk.köt.'!E24+'5.1.2. sz. mell Önk.önként '!E24</f>
        <v>0</v>
      </c>
      <c r="F24" s="301">
        <f>'5.1.1. sz. mell Önk.köt.'!F24+'5.1.2. sz. mell Önk.önként '!F24</f>
        <v>0</v>
      </c>
      <c r="G24" s="301">
        <f>'5.1.1. sz. mell Önk.köt.'!G24+'5.1.2. sz. mell Önk.önként '!G24</f>
        <v>0</v>
      </c>
      <c r="H24" s="86">
        <f>'5.1.1. sz. mell Önk.köt.'!H24+'5.1.2. sz. mell Önk.önként '!H24</f>
        <v>0</v>
      </c>
    </row>
    <row r="25" spans="1:8" s="44" customFormat="1" ht="22.5">
      <c r="A25" s="173" t="s">
        <v>56</v>
      </c>
      <c r="B25" s="158" t="s">
        <v>362</v>
      </c>
      <c r="C25" s="238">
        <f>'5.1.1. sz. mell Önk.köt.'!C25+'5.1.2. sz. mell Önk.önként '!C25</f>
        <v>0</v>
      </c>
      <c r="D25" s="238">
        <f>'5.1.1. sz. mell Önk.köt.'!D25+'5.1.2. sz. mell Önk.önként '!D25</f>
        <v>0</v>
      </c>
      <c r="E25" s="238">
        <f>'5.1.1. sz. mell Önk.köt.'!E25+'5.1.2. sz. mell Önk.önként '!E25</f>
        <v>0</v>
      </c>
      <c r="F25" s="301">
        <f>'5.1.1. sz. mell Önk.köt.'!F25+'5.1.2. sz. mell Önk.önként '!F25</f>
        <v>0</v>
      </c>
      <c r="G25" s="301">
        <f>'5.1.1. sz. mell Önk.köt.'!G25+'5.1.2. sz. mell Önk.önként '!G25</f>
        <v>0</v>
      </c>
      <c r="H25" s="86">
        <f>'5.1.1. sz. mell Önk.köt.'!H25+'5.1.2. sz. mell Önk.önként '!H25</f>
        <v>0</v>
      </c>
    </row>
    <row r="26" spans="1:8" s="44" customFormat="1" ht="22.5">
      <c r="A26" s="173" t="s">
        <v>57</v>
      </c>
      <c r="B26" s="158" t="s">
        <v>363</v>
      </c>
      <c r="C26" s="238">
        <f>'5.1.1. sz. mell Önk.köt.'!C26+'5.1.2. sz. mell Önk.önként '!C26</f>
        <v>0</v>
      </c>
      <c r="D26" s="238">
        <f>'5.1.1. sz. mell Önk.köt.'!D26+'5.1.2. sz. mell Önk.önként '!D26</f>
        <v>0</v>
      </c>
      <c r="E26" s="238">
        <f>'5.1.1. sz. mell Önk.köt.'!E26+'5.1.2. sz. mell Önk.önként '!E26</f>
        <v>0</v>
      </c>
      <c r="F26" s="301">
        <f>'5.1.1. sz. mell Önk.köt.'!F26+'5.1.2. sz. mell Önk.önként '!F26</f>
        <v>0</v>
      </c>
      <c r="G26" s="301">
        <f>'5.1.1. sz. mell Önk.köt.'!G26+'5.1.2. sz. mell Önk.önként '!G26</f>
        <v>0</v>
      </c>
      <c r="H26" s="86">
        <f>'5.1.1. sz. mell Önk.köt.'!H26+'5.1.2. sz. mell Önk.önként '!H26</f>
        <v>0</v>
      </c>
    </row>
    <row r="27" spans="1:8" s="44" customFormat="1" ht="15">
      <c r="A27" s="173" t="s">
        <v>95</v>
      </c>
      <c r="B27" s="158" t="s">
        <v>163</v>
      </c>
      <c r="C27" s="238">
        <f>'5.1.1. sz. mell Önk.köt.'!C27+'5.1.2. sz. mell Önk.önként '!C27</f>
        <v>256032</v>
      </c>
      <c r="D27" s="238">
        <f>'5.1.1. sz. mell Önk.köt.'!D27+'5.1.2. sz. mell Önk.önként '!D27</f>
        <v>419431</v>
      </c>
      <c r="E27" s="238">
        <f>'5.1.1. sz. mell Önk.köt.'!E27+'5.1.2. sz. mell Önk.önként '!E27</f>
        <v>419431</v>
      </c>
      <c r="F27" s="301">
        <f>'5.1.1. sz. mell Önk.köt.'!F27+'5.1.2. sz. mell Önk.önként '!F27</f>
        <v>485277</v>
      </c>
      <c r="G27" s="301">
        <f>'5.1.1. sz. mell Önk.köt.'!G27+'5.1.2. sz. mell Önk.önként '!G27</f>
        <v>-80565</v>
      </c>
      <c r="H27" s="86">
        <f>'5.1.1. sz. mell Önk.köt.'!H27+'5.1.2. sz. mell Önk.önként '!H27</f>
        <v>404712</v>
      </c>
    </row>
    <row r="28" spans="1:8" s="44" customFormat="1" ht="15.75" thickBot="1">
      <c r="A28" s="174" t="s">
        <v>96</v>
      </c>
      <c r="B28" s="159" t="s">
        <v>164</v>
      </c>
      <c r="C28" s="239">
        <f>'5.1.1. sz. mell Önk.köt.'!C28+'5.1.2. sz. mell Önk.önként '!C28</f>
        <v>172281</v>
      </c>
      <c r="D28" s="239">
        <f>'5.1.1. sz. mell Önk.köt.'!D28+'5.1.2. sz. mell Önk.önként '!D28</f>
        <v>335680</v>
      </c>
      <c r="E28" s="239">
        <f>'5.1.1. sz. mell Önk.köt.'!E28+'5.1.2. sz. mell Önk.önként '!E28</f>
        <v>335680</v>
      </c>
      <c r="F28" s="302">
        <f>'5.1.1. sz. mell Önk.köt.'!F28+'5.1.2. sz. mell Önk.önként '!F28</f>
        <v>437761</v>
      </c>
      <c r="G28" s="302">
        <f>'5.1.1. sz. mell Önk.köt.'!G28+'5.1.2. sz. mell Önk.önként '!G28</f>
        <v>-33183</v>
      </c>
      <c r="H28" s="92">
        <f>'5.1.1. sz. mell Önk.köt.'!H28+'5.1.2. sz. mell Önk.önként '!H28</f>
        <v>404578</v>
      </c>
    </row>
    <row r="29" spans="1:8" s="44" customFormat="1" ht="15.75" thickBot="1">
      <c r="A29" s="25" t="s">
        <v>97</v>
      </c>
      <c r="B29" s="19" t="s">
        <v>165</v>
      </c>
      <c r="C29" s="90">
        <f aca="true" t="shared" si="3" ref="C29:H29">+C30+C33+C34+C35</f>
        <v>138811</v>
      </c>
      <c r="D29" s="90">
        <f t="shared" si="3"/>
        <v>138811</v>
      </c>
      <c r="E29" s="90">
        <f t="shared" si="3"/>
        <v>138811</v>
      </c>
      <c r="F29" s="90">
        <f t="shared" si="3"/>
        <v>138811</v>
      </c>
      <c r="G29" s="90">
        <f t="shared" si="3"/>
        <v>12300</v>
      </c>
      <c r="H29" s="90">
        <f t="shared" si="3"/>
        <v>151111</v>
      </c>
    </row>
    <row r="30" spans="1:8" s="44" customFormat="1" ht="15">
      <c r="A30" s="172" t="s">
        <v>166</v>
      </c>
      <c r="B30" s="157" t="s">
        <v>172</v>
      </c>
      <c r="C30" s="240">
        <f aca="true" t="shared" si="4" ref="C30:H30">+C31+C32</f>
        <v>133344</v>
      </c>
      <c r="D30" s="240">
        <f t="shared" si="4"/>
        <v>133344</v>
      </c>
      <c r="E30" s="240">
        <f t="shared" si="4"/>
        <v>133344</v>
      </c>
      <c r="F30" s="303">
        <f t="shared" si="4"/>
        <v>133344</v>
      </c>
      <c r="G30" s="303">
        <f t="shared" si="4"/>
        <v>10300</v>
      </c>
      <c r="H30" s="241">
        <f t="shared" si="4"/>
        <v>143644</v>
      </c>
    </row>
    <row r="31" spans="1:8" s="44" customFormat="1" ht="15">
      <c r="A31" s="173" t="s">
        <v>167</v>
      </c>
      <c r="B31" s="158" t="s">
        <v>173</v>
      </c>
      <c r="C31" s="238">
        <f>'5.1.1. sz. mell Önk.köt.'!C31+'5.1.2. sz. mell Önk.önként '!C31</f>
        <v>27744</v>
      </c>
      <c r="D31" s="238">
        <f>'5.1.1. sz. mell Önk.köt.'!D31+'5.1.2. sz. mell Önk.önként '!D31</f>
        <v>27744</v>
      </c>
      <c r="E31" s="238">
        <f>'5.1.1. sz. mell Önk.köt.'!E31+'5.1.2. sz. mell Önk.önként '!E31</f>
        <v>27744</v>
      </c>
      <c r="F31" s="301">
        <f>'5.1.1. sz. mell Önk.köt.'!F31+'5.1.2. sz. mell Önk.önként '!F31</f>
        <v>27744</v>
      </c>
      <c r="G31" s="301">
        <f>'5.1.1. sz. mell Önk.köt.'!G31+'5.1.2. sz. mell Önk.önként '!G31</f>
        <v>2600</v>
      </c>
      <c r="H31" s="86">
        <f>'5.1.1. sz. mell Önk.köt.'!H31+'5.1.2. sz. mell Önk.önként '!H31</f>
        <v>30344</v>
      </c>
    </row>
    <row r="32" spans="1:8" s="44" customFormat="1" ht="15">
      <c r="A32" s="173" t="s">
        <v>168</v>
      </c>
      <c r="B32" s="158" t="s">
        <v>174</v>
      </c>
      <c r="C32" s="238">
        <f>'5.1.1. sz. mell Önk.köt.'!C32+'5.1.2. sz. mell Önk.önként '!C32</f>
        <v>105600</v>
      </c>
      <c r="D32" s="238">
        <f>'5.1.1. sz. mell Önk.köt.'!D32+'5.1.2. sz. mell Önk.önként '!D32</f>
        <v>105600</v>
      </c>
      <c r="E32" s="238">
        <f>'5.1.1. sz. mell Önk.köt.'!E32+'5.1.2. sz. mell Önk.önként '!E32</f>
        <v>105600</v>
      </c>
      <c r="F32" s="301">
        <f>'5.1.1. sz. mell Önk.köt.'!F32+'5.1.2. sz. mell Önk.önként '!F32</f>
        <v>105600</v>
      </c>
      <c r="G32" s="301">
        <f>'5.1.1. sz. mell Önk.köt.'!G32+'5.1.2. sz. mell Önk.önként '!G32</f>
        <v>7700</v>
      </c>
      <c r="H32" s="86">
        <f>'5.1.1. sz. mell Önk.köt.'!H32+'5.1.2. sz. mell Önk.önként '!H32</f>
        <v>113300</v>
      </c>
    </row>
    <row r="33" spans="1:8" s="44" customFormat="1" ht="15">
      <c r="A33" s="173" t="s">
        <v>169</v>
      </c>
      <c r="B33" s="158" t="s">
        <v>175</v>
      </c>
      <c r="C33" s="238">
        <f>'5.1.1. sz. mell Önk.köt.'!C33+'5.1.2. sz. mell Önk.önként '!C33</f>
        <v>5467</v>
      </c>
      <c r="D33" s="238">
        <f>'5.1.1. sz. mell Önk.köt.'!D33+'5.1.2. sz. mell Önk.önként '!D33</f>
        <v>5467</v>
      </c>
      <c r="E33" s="238">
        <f>'5.1.1. sz. mell Önk.köt.'!E33+'5.1.2. sz. mell Önk.önként '!E33</f>
        <v>5467</v>
      </c>
      <c r="F33" s="301">
        <f>'5.1.1. sz. mell Önk.köt.'!F33+'5.1.2. sz. mell Önk.önként '!F33</f>
        <v>5467</v>
      </c>
      <c r="G33" s="301">
        <f>'5.1.1. sz. mell Önk.köt.'!G33+'5.1.2. sz. mell Önk.önként '!G33</f>
        <v>1400</v>
      </c>
      <c r="H33" s="86">
        <f>'5.1.1. sz. mell Önk.köt.'!H33+'5.1.2. sz. mell Önk.önként '!H33</f>
        <v>6867</v>
      </c>
    </row>
    <row r="34" spans="1:8" s="44" customFormat="1" ht="15">
      <c r="A34" s="173" t="s">
        <v>170</v>
      </c>
      <c r="B34" s="158" t="s">
        <v>176</v>
      </c>
      <c r="C34" s="238">
        <f>'5.1.1. sz. mell Önk.köt.'!C34+'5.1.2. sz. mell Önk.önként '!C34</f>
        <v>0</v>
      </c>
      <c r="D34" s="238">
        <f>'5.1.1. sz. mell Önk.köt.'!D34+'5.1.2. sz. mell Önk.önként '!D34</f>
        <v>0</v>
      </c>
      <c r="E34" s="238">
        <f>'5.1.1. sz. mell Önk.köt.'!E34+'5.1.2. sz. mell Önk.önként '!E34</f>
        <v>0</v>
      </c>
      <c r="F34" s="301">
        <f>'5.1.1. sz. mell Önk.köt.'!F34+'5.1.2. sz. mell Önk.önként '!F34</f>
        <v>0</v>
      </c>
      <c r="G34" s="301">
        <f>'5.1.1. sz. mell Önk.köt.'!G34+'5.1.2. sz. mell Önk.önként '!G34</f>
        <v>0</v>
      </c>
      <c r="H34" s="86">
        <f>'5.1.1. sz. mell Önk.köt.'!H34+'5.1.2. sz. mell Önk.önként '!H34</f>
        <v>0</v>
      </c>
    </row>
    <row r="35" spans="1:8" s="44" customFormat="1" ht="15.75" thickBot="1">
      <c r="A35" s="174" t="s">
        <v>171</v>
      </c>
      <c r="B35" s="159" t="s">
        <v>177</v>
      </c>
      <c r="C35" s="239">
        <f>'5.1.1. sz. mell Önk.köt.'!C35+'5.1.2. sz. mell Önk.önként '!C35</f>
        <v>0</v>
      </c>
      <c r="D35" s="239">
        <f>'5.1.1. sz. mell Önk.köt.'!D35+'5.1.2. sz. mell Önk.önként '!D35</f>
        <v>0</v>
      </c>
      <c r="E35" s="239">
        <f>'5.1.1. sz. mell Önk.köt.'!E35+'5.1.2. sz. mell Önk.önként '!E35</f>
        <v>0</v>
      </c>
      <c r="F35" s="302">
        <f>'5.1.1. sz. mell Önk.köt.'!F35+'5.1.2. sz. mell Önk.önként '!F35</f>
        <v>0</v>
      </c>
      <c r="G35" s="302">
        <f>'5.1.1. sz. mell Önk.köt.'!G35+'5.1.2. sz. mell Önk.önként '!G35</f>
        <v>600</v>
      </c>
      <c r="H35" s="92">
        <f>'5.1.1. sz. mell Önk.köt.'!H35+'5.1.2. sz. mell Önk.önként '!H35</f>
        <v>600</v>
      </c>
    </row>
    <row r="36" spans="1:8" s="44" customFormat="1" ht="15.75" thickBot="1">
      <c r="A36" s="25" t="s">
        <v>10</v>
      </c>
      <c r="B36" s="19" t="s">
        <v>178</v>
      </c>
      <c r="C36" s="84">
        <f aca="true" t="shared" si="5" ref="C36:H36">SUM(C37:C46)</f>
        <v>147849</v>
      </c>
      <c r="D36" s="84">
        <f t="shared" si="5"/>
        <v>191967</v>
      </c>
      <c r="E36" s="84">
        <f t="shared" si="5"/>
        <v>191967</v>
      </c>
      <c r="F36" s="84">
        <f t="shared" si="5"/>
        <v>90555</v>
      </c>
      <c r="G36" s="84">
        <f t="shared" si="5"/>
        <v>30125</v>
      </c>
      <c r="H36" s="84">
        <f t="shared" si="5"/>
        <v>120680</v>
      </c>
    </row>
    <row r="37" spans="1:8" s="44" customFormat="1" ht="15">
      <c r="A37" s="172" t="s">
        <v>58</v>
      </c>
      <c r="B37" s="157" t="s">
        <v>181</v>
      </c>
      <c r="C37" s="237">
        <f>'5.1.1. sz. mell Önk.köt.'!C37+'5.1.2. sz. mell Önk.önként '!C37</f>
        <v>0</v>
      </c>
      <c r="D37" s="237">
        <f>'5.1.1. sz. mell Önk.köt.'!D37+'5.1.2. sz. mell Önk.önként '!D37</f>
        <v>0</v>
      </c>
      <c r="E37" s="237">
        <f>'5.1.1. sz. mell Önk.köt.'!E37+'5.1.2. sz. mell Önk.önként '!E37</f>
        <v>0</v>
      </c>
      <c r="F37" s="300">
        <f>'5.1.1. sz. mell Önk.köt.'!F37+'5.1.2. sz. mell Önk.önként '!F37</f>
        <v>0</v>
      </c>
      <c r="G37" s="300">
        <f>'5.1.1. sz. mell Önk.köt.'!G37+'5.1.2. sz. mell Önk.önként '!G37</f>
        <v>0</v>
      </c>
      <c r="H37" s="85">
        <f>'5.1.1. sz. mell Önk.köt.'!H37+'5.1.2. sz. mell Önk.önként '!H37</f>
        <v>0</v>
      </c>
    </row>
    <row r="38" spans="1:8" s="44" customFormat="1" ht="15">
      <c r="A38" s="173" t="s">
        <v>59</v>
      </c>
      <c r="B38" s="158" t="s">
        <v>182</v>
      </c>
      <c r="C38" s="238">
        <f>'5.1.1. sz. mell Önk.köt.'!C38+'5.1.2. sz. mell Önk.önként '!C38</f>
        <v>57805</v>
      </c>
      <c r="D38" s="238">
        <f>'5.1.1. sz. mell Önk.köt.'!D38+'5.1.2. sz. mell Önk.önként '!D38</f>
        <v>57805</v>
      </c>
      <c r="E38" s="238">
        <f>'5.1.1. sz. mell Önk.köt.'!E38+'5.1.2. sz. mell Önk.önként '!E38</f>
        <v>57805</v>
      </c>
      <c r="F38" s="301">
        <f>'5.1.1. sz. mell Önk.köt.'!F38+'5.1.2. sz. mell Önk.önként '!F38</f>
        <v>64805</v>
      </c>
      <c r="G38" s="301">
        <f>'5.1.1. sz. mell Önk.köt.'!G38+'5.1.2. sz. mell Önk.önként '!G38</f>
        <v>10600</v>
      </c>
      <c r="H38" s="86">
        <f>'5.1.1. sz. mell Önk.köt.'!H38+'5.1.2. sz. mell Önk.önként '!H38</f>
        <v>75405</v>
      </c>
    </row>
    <row r="39" spans="1:8" s="44" customFormat="1" ht="15">
      <c r="A39" s="173" t="s">
        <v>60</v>
      </c>
      <c r="B39" s="158" t="s">
        <v>183</v>
      </c>
      <c r="C39" s="238">
        <f>'5.1.1. sz. mell Önk.köt.'!C39+'5.1.2. sz. mell Önk.önként '!C39</f>
        <v>0</v>
      </c>
      <c r="D39" s="238">
        <f>'5.1.1. sz. mell Önk.köt.'!D39+'5.1.2. sz. mell Önk.önként '!D39</f>
        <v>0</v>
      </c>
      <c r="E39" s="238">
        <f>'5.1.1. sz. mell Önk.köt.'!E39+'5.1.2. sz. mell Önk.önként '!E39</f>
        <v>0</v>
      </c>
      <c r="F39" s="301">
        <f>'5.1.1. sz. mell Önk.köt.'!F39+'5.1.2. sz. mell Önk.önként '!F39</f>
        <v>0</v>
      </c>
      <c r="G39" s="301">
        <f>'5.1.1. sz. mell Önk.köt.'!G39+'5.1.2. sz. mell Önk.önként '!G39</f>
        <v>958</v>
      </c>
      <c r="H39" s="86">
        <f>'5.1.1. sz. mell Önk.köt.'!H39+'5.1.2. sz. mell Önk.önként '!H39</f>
        <v>958</v>
      </c>
    </row>
    <row r="40" spans="1:8" s="44" customFormat="1" ht="15">
      <c r="A40" s="173" t="s">
        <v>99</v>
      </c>
      <c r="B40" s="158" t="s">
        <v>184</v>
      </c>
      <c r="C40" s="238">
        <f>'5.1.1. sz. mell Önk.köt.'!C40+'5.1.2. sz. mell Önk.önként '!C40</f>
        <v>0</v>
      </c>
      <c r="D40" s="238">
        <f>'5.1.1. sz. mell Önk.köt.'!D40+'5.1.2. sz. mell Önk.önként '!D40</f>
        <v>0</v>
      </c>
      <c r="E40" s="238">
        <f>'5.1.1. sz. mell Önk.köt.'!E40+'5.1.2. sz. mell Önk.önként '!E40</f>
        <v>0</v>
      </c>
      <c r="F40" s="301">
        <f>'5.1.1. sz. mell Önk.köt.'!F40+'5.1.2. sz. mell Önk.önként '!F40</f>
        <v>0</v>
      </c>
      <c r="G40" s="301">
        <f>'5.1.1. sz. mell Önk.köt.'!G40+'5.1.2. sz. mell Önk.önként '!G40</f>
        <v>0</v>
      </c>
      <c r="H40" s="86">
        <f>'5.1.1. sz. mell Önk.köt.'!H40+'5.1.2. sz. mell Önk.önként '!H40</f>
        <v>0</v>
      </c>
    </row>
    <row r="41" spans="1:8" s="44" customFormat="1" ht="15">
      <c r="A41" s="173" t="s">
        <v>100</v>
      </c>
      <c r="B41" s="158" t="s">
        <v>185</v>
      </c>
      <c r="C41" s="238">
        <f>'5.1.1. sz. mell Önk.köt.'!C41+'5.1.2. sz. mell Önk.önként '!C41</f>
        <v>4000</v>
      </c>
      <c r="D41" s="238">
        <f>'5.1.1. sz. mell Önk.köt.'!D41+'5.1.2. sz. mell Önk.önként '!D41</f>
        <v>4000</v>
      </c>
      <c r="E41" s="238">
        <f>'5.1.1. sz. mell Önk.köt.'!E41+'5.1.2. sz. mell Önk.önként '!E41</f>
        <v>4000</v>
      </c>
      <c r="F41" s="301">
        <f>'5.1.1. sz. mell Önk.köt.'!F41+'5.1.2. sz. mell Önk.önként '!F41</f>
        <v>4000</v>
      </c>
      <c r="G41" s="301">
        <f>'5.1.1. sz. mell Önk.köt.'!G41+'5.1.2. sz. mell Önk.önként '!G41</f>
        <v>0</v>
      </c>
      <c r="H41" s="86">
        <f>'5.1.1. sz. mell Önk.köt.'!H41+'5.1.2. sz. mell Önk.önként '!H41</f>
        <v>4000</v>
      </c>
    </row>
    <row r="42" spans="1:8" s="44" customFormat="1" ht="15">
      <c r="A42" s="173" t="s">
        <v>101</v>
      </c>
      <c r="B42" s="158" t="s">
        <v>186</v>
      </c>
      <c r="C42" s="238">
        <f>'5.1.1. sz. mell Önk.köt.'!C42+'5.1.2. sz. mell Önk.önként '!C42</f>
        <v>13915</v>
      </c>
      <c r="D42" s="238">
        <f>'5.1.1. sz. mell Önk.köt.'!D42+'5.1.2. sz. mell Önk.önként '!D42</f>
        <v>13915</v>
      </c>
      <c r="E42" s="238">
        <f>'5.1.1. sz. mell Önk.köt.'!E42+'5.1.2. sz. mell Önk.önként '!E42</f>
        <v>13915</v>
      </c>
      <c r="F42" s="301">
        <f>'5.1.1. sz. mell Önk.köt.'!F42+'5.1.2. sz. mell Önk.önként '!F42</f>
        <v>13915</v>
      </c>
      <c r="G42" s="301">
        <f>'5.1.1. sz. mell Önk.köt.'!G42+'5.1.2. sz. mell Önk.önként '!G42</f>
        <v>3600</v>
      </c>
      <c r="H42" s="86">
        <f>'5.1.1. sz. mell Önk.köt.'!H42+'5.1.2. sz. mell Önk.önként '!H42</f>
        <v>17515</v>
      </c>
    </row>
    <row r="43" spans="1:8" s="44" customFormat="1" ht="15">
      <c r="A43" s="173" t="s">
        <v>102</v>
      </c>
      <c r="B43" s="158" t="s">
        <v>187</v>
      </c>
      <c r="C43" s="238">
        <f>'5.1.1. sz. mell Önk.köt.'!C43+'5.1.2. sz. mell Önk.önként '!C43</f>
        <v>72129</v>
      </c>
      <c r="D43" s="238">
        <f>'5.1.1. sz. mell Önk.köt.'!D43+'5.1.2. sz. mell Önk.önként '!D43</f>
        <v>116247</v>
      </c>
      <c r="E43" s="238">
        <f>'5.1.1. sz. mell Önk.köt.'!E43+'5.1.2. sz. mell Önk.önként '!E43</f>
        <v>116247</v>
      </c>
      <c r="F43" s="301">
        <f>'5.1.1. sz. mell Önk.köt.'!F43+'5.1.2. sz. mell Önk.önként '!F43</f>
        <v>7835</v>
      </c>
      <c r="G43" s="301">
        <f>'5.1.1. sz. mell Önk.köt.'!G43+'5.1.2. sz. mell Önk.önként '!G43</f>
        <v>14000</v>
      </c>
      <c r="H43" s="86">
        <f>'5.1.1. sz. mell Önk.köt.'!H43+'5.1.2. sz. mell Önk.önként '!H43</f>
        <v>21835</v>
      </c>
    </row>
    <row r="44" spans="1:8" s="44" customFormat="1" ht="15">
      <c r="A44" s="173" t="s">
        <v>103</v>
      </c>
      <c r="B44" s="158" t="s">
        <v>188</v>
      </c>
      <c r="C44" s="238">
        <f>'5.1.1. sz. mell Önk.köt.'!C44+'5.1.2. sz. mell Önk.önként '!C44</f>
        <v>0</v>
      </c>
      <c r="D44" s="238">
        <f>'5.1.1. sz. mell Önk.köt.'!D44+'5.1.2. sz. mell Önk.önként '!D44</f>
        <v>0</v>
      </c>
      <c r="E44" s="238">
        <f>'5.1.1. sz. mell Önk.köt.'!E44+'5.1.2. sz. mell Önk.önként '!E44</f>
        <v>0</v>
      </c>
      <c r="F44" s="301">
        <f>'5.1.1. sz. mell Önk.köt.'!F44+'5.1.2. sz. mell Önk.önként '!F44</f>
        <v>0</v>
      </c>
      <c r="G44" s="301">
        <f>'5.1.1. sz. mell Önk.köt.'!G44+'5.1.2. sz. mell Önk.önként '!G44</f>
        <v>0</v>
      </c>
      <c r="H44" s="86">
        <f>'5.1.1. sz. mell Önk.köt.'!H44+'5.1.2. sz. mell Önk.önként '!H44</f>
        <v>0</v>
      </c>
    </row>
    <row r="45" spans="1:8" s="44" customFormat="1" ht="15">
      <c r="A45" s="173" t="s">
        <v>179</v>
      </c>
      <c r="B45" s="158" t="s">
        <v>189</v>
      </c>
      <c r="C45" s="242">
        <f>'5.1.1. sz. mell Önk.köt.'!C45+'5.1.2. sz. mell Önk.önként '!C45</f>
        <v>0</v>
      </c>
      <c r="D45" s="242">
        <f>'5.1.1. sz. mell Önk.köt.'!D45+'5.1.2. sz. mell Önk.önként '!D45</f>
        <v>0</v>
      </c>
      <c r="E45" s="242">
        <f>'5.1.1. sz. mell Önk.köt.'!E45+'5.1.2. sz. mell Önk.önként '!E45</f>
        <v>0</v>
      </c>
      <c r="F45" s="304">
        <f>'5.1.1. sz. mell Önk.köt.'!F45+'5.1.2. sz. mell Önk.önként '!F45</f>
        <v>0</v>
      </c>
      <c r="G45" s="304">
        <f>'5.1.1. sz. mell Önk.köt.'!G45+'5.1.2. sz. mell Önk.önként '!G45</f>
        <v>0</v>
      </c>
      <c r="H45" s="89">
        <f>'5.1.1. sz. mell Önk.köt.'!H45+'5.1.2. sz. mell Önk.önként '!H45</f>
        <v>0</v>
      </c>
    </row>
    <row r="46" spans="1:8" s="44" customFormat="1" ht="15.75" thickBot="1">
      <c r="A46" s="174" t="s">
        <v>180</v>
      </c>
      <c r="B46" s="159" t="s">
        <v>190</v>
      </c>
      <c r="C46" s="243">
        <f>'5.1.1. sz. mell Önk.köt.'!C46+'5.1.2. sz. mell Önk.önként '!C46</f>
        <v>0</v>
      </c>
      <c r="D46" s="243">
        <f>'5.1.1. sz. mell Önk.köt.'!D46+'5.1.2. sz. mell Önk.önként '!D46</f>
        <v>0</v>
      </c>
      <c r="E46" s="243">
        <f>'5.1.1. sz. mell Önk.köt.'!E46+'5.1.2. sz. mell Önk.önként '!E46</f>
        <v>0</v>
      </c>
      <c r="F46" s="305">
        <f>'5.1.1. sz. mell Önk.köt.'!F46+'5.1.2. sz. mell Önk.önként '!F46</f>
        <v>0</v>
      </c>
      <c r="G46" s="305">
        <f>'5.1.1. sz. mell Önk.köt.'!G46+'5.1.2. sz. mell Önk.önként '!G46</f>
        <v>967</v>
      </c>
      <c r="H46" s="244">
        <f>'5.1.1. sz. mell Önk.köt.'!H46+'5.1.2. sz. mell Önk.önként '!H46</f>
        <v>967</v>
      </c>
    </row>
    <row r="47" spans="1:8" s="44" customFormat="1" ht="15.75" thickBot="1">
      <c r="A47" s="25" t="s">
        <v>11</v>
      </c>
      <c r="B47" s="19" t="s">
        <v>191</v>
      </c>
      <c r="C47" s="84">
        <f aca="true" t="shared" si="6" ref="C47:H47">SUM(C48:C52)</f>
        <v>0</v>
      </c>
      <c r="D47" s="84">
        <f t="shared" si="6"/>
        <v>0</v>
      </c>
      <c r="E47" s="84">
        <f t="shared" si="6"/>
        <v>0</v>
      </c>
      <c r="F47" s="84">
        <f t="shared" si="6"/>
        <v>0</v>
      </c>
      <c r="G47" s="84">
        <f t="shared" si="6"/>
        <v>0</v>
      </c>
      <c r="H47" s="84">
        <f t="shared" si="6"/>
        <v>0</v>
      </c>
    </row>
    <row r="48" spans="1:8" s="44" customFormat="1" ht="15">
      <c r="A48" s="172" t="s">
        <v>61</v>
      </c>
      <c r="B48" s="157" t="s">
        <v>195</v>
      </c>
      <c r="C48" s="245">
        <f>'5.1.1. sz. mell Önk.köt.'!C48+'5.1.2. sz. mell Önk.önként '!C48</f>
        <v>0</v>
      </c>
      <c r="D48" s="245">
        <f>'5.1.1. sz. mell Önk.köt.'!D48+'5.1.2. sz. mell Önk.önként '!D48</f>
        <v>0</v>
      </c>
      <c r="E48" s="245">
        <f>'5.1.1. sz. mell Önk.köt.'!E48+'5.1.2. sz. mell Önk.önként '!E48</f>
        <v>0</v>
      </c>
      <c r="F48" s="306">
        <f>'5.1.1. sz. mell Önk.köt.'!F48+'5.1.2. sz. mell Önk.önként '!F48</f>
        <v>0</v>
      </c>
      <c r="G48" s="306">
        <f>'5.1.1. sz. mell Önk.köt.'!G48+'5.1.2. sz. mell Önk.önként '!G48</f>
        <v>0</v>
      </c>
      <c r="H48" s="246">
        <f>'5.1.1. sz. mell Önk.köt.'!H48+'5.1.2. sz. mell Önk.önként '!H48</f>
        <v>0</v>
      </c>
    </row>
    <row r="49" spans="1:8" s="44" customFormat="1" ht="15">
      <c r="A49" s="173" t="s">
        <v>62</v>
      </c>
      <c r="B49" s="158" t="s">
        <v>196</v>
      </c>
      <c r="C49" s="242">
        <f>'5.1.1. sz. mell Önk.köt.'!C49+'5.1.2. sz. mell Önk.önként '!C49</f>
        <v>0</v>
      </c>
      <c r="D49" s="242">
        <f>'5.1.1. sz. mell Önk.köt.'!D49+'5.1.2. sz. mell Önk.önként '!D49</f>
        <v>0</v>
      </c>
      <c r="E49" s="242">
        <f>'5.1.1. sz. mell Önk.köt.'!E49+'5.1.2. sz. mell Önk.önként '!E49</f>
        <v>0</v>
      </c>
      <c r="F49" s="304">
        <f>'5.1.1. sz. mell Önk.köt.'!F49+'5.1.2. sz. mell Önk.önként '!F49</f>
        <v>0</v>
      </c>
      <c r="G49" s="304">
        <f>'5.1.1. sz. mell Önk.köt.'!G49+'5.1.2. sz. mell Önk.önként '!G49</f>
        <v>0</v>
      </c>
      <c r="H49" s="89">
        <f>'5.1.1. sz. mell Önk.köt.'!H49+'5.1.2. sz. mell Önk.önként '!H49</f>
        <v>0</v>
      </c>
    </row>
    <row r="50" spans="1:8" s="44" customFormat="1" ht="15">
      <c r="A50" s="173" t="s">
        <v>192</v>
      </c>
      <c r="B50" s="158" t="s">
        <v>197</v>
      </c>
      <c r="C50" s="242">
        <f>'5.1.1. sz. mell Önk.köt.'!C50+'5.1.2. sz. mell Önk.önként '!C50</f>
        <v>0</v>
      </c>
      <c r="D50" s="242">
        <f>'5.1.1. sz. mell Önk.köt.'!D50+'5.1.2. sz. mell Önk.önként '!D50</f>
        <v>0</v>
      </c>
      <c r="E50" s="242">
        <f>'5.1.1. sz. mell Önk.köt.'!E50+'5.1.2. sz. mell Önk.önként '!E50</f>
        <v>0</v>
      </c>
      <c r="F50" s="304">
        <f>'5.1.1. sz. mell Önk.köt.'!F50+'5.1.2. sz. mell Önk.önként '!F50</f>
        <v>0</v>
      </c>
      <c r="G50" s="304">
        <f>'5.1.1. sz. mell Önk.köt.'!G50+'5.1.2. sz. mell Önk.önként '!G50</f>
        <v>0</v>
      </c>
      <c r="H50" s="89">
        <f>'5.1.1. sz. mell Önk.köt.'!H50+'5.1.2. sz. mell Önk.önként '!H50</f>
        <v>0</v>
      </c>
    </row>
    <row r="51" spans="1:8" s="44" customFormat="1" ht="15">
      <c r="A51" s="173" t="s">
        <v>193</v>
      </c>
      <c r="B51" s="158" t="s">
        <v>198</v>
      </c>
      <c r="C51" s="242">
        <f>'5.1.1. sz. mell Önk.köt.'!C51+'5.1.2. sz. mell Önk.önként '!C51</f>
        <v>0</v>
      </c>
      <c r="D51" s="242">
        <f>'5.1.1. sz. mell Önk.köt.'!D51+'5.1.2. sz. mell Önk.önként '!D51</f>
        <v>0</v>
      </c>
      <c r="E51" s="242">
        <f>'5.1.1. sz. mell Önk.köt.'!E51+'5.1.2. sz. mell Önk.önként '!E51</f>
        <v>0</v>
      </c>
      <c r="F51" s="304">
        <f>'5.1.1. sz. mell Önk.köt.'!F51+'5.1.2. sz. mell Önk.önként '!F51</f>
        <v>0</v>
      </c>
      <c r="G51" s="304">
        <f>'5.1.1. sz. mell Önk.köt.'!G51+'5.1.2. sz. mell Önk.önként '!G51</f>
        <v>0</v>
      </c>
      <c r="H51" s="89">
        <f>'5.1.1. sz. mell Önk.köt.'!H51+'5.1.2. sz. mell Önk.önként '!H51</f>
        <v>0</v>
      </c>
    </row>
    <row r="52" spans="1:8" s="44" customFormat="1" ht="15.75" thickBot="1">
      <c r="A52" s="174" t="s">
        <v>194</v>
      </c>
      <c r="B52" s="159" t="s">
        <v>199</v>
      </c>
      <c r="C52" s="243">
        <f>'5.1.1. sz. mell Önk.köt.'!C52+'5.1.2. sz. mell Önk.önként '!C52</f>
        <v>0</v>
      </c>
      <c r="D52" s="243">
        <f>'5.1.1. sz. mell Önk.köt.'!D52+'5.1.2. sz. mell Önk.önként '!D52</f>
        <v>0</v>
      </c>
      <c r="E52" s="243">
        <f>'5.1.1. sz. mell Önk.köt.'!E52+'5.1.2. sz. mell Önk.önként '!E52</f>
        <v>0</v>
      </c>
      <c r="F52" s="305">
        <f>'5.1.1. sz. mell Önk.köt.'!F52+'5.1.2. sz. mell Önk.önként '!F52</f>
        <v>0</v>
      </c>
      <c r="G52" s="305">
        <f>'5.1.1. sz. mell Önk.köt.'!G52+'5.1.2. sz. mell Önk.önként '!G52</f>
        <v>0</v>
      </c>
      <c r="H52" s="244">
        <f>'5.1.1. sz. mell Önk.köt.'!H52+'5.1.2. sz. mell Önk.önként '!H52</f>
        <v>0</v>
      </c>
    </row>
    <row r="53" spans="1:8" s="44" customFormat="1" ht="15.75" thickBot="1">
      <c r="A53" s="25" t="s">
        <v>104</v>
      </c>
      <c r="B53" s="19" t="s">
        <v>200</v>
      </c>
      <c r="C53" s="84">
        <f aca="true" t="shared" si="7" ref="C53:H53">SUM(C54:C56)</f>
        <v>0</v>
      </c>
      <c r="D53" s="84">
        <f t="shared" si="7"/>
        <v>0</v>
      </c>
      <c r="E53" s="84">
        <f t="shared" si="7"/>
        <v>0</v>
      </c>
      <c r="F53" s="84">
        <f t="shared" si="7"/>
        <v>0</v>
      </c>
      <c r="G53" s="84">
        <f t="shared" si="7"/>
        <v>0</v>
      </c>
      <c r="H53" s="84">
        <f t="shared" si="7"/>
        <v>0</v>
      </c>
    </row>
    <row r="54" spans="1:8" s="44" customFormat="1" ht="22.5">
      <c r="A54" s="172" t="s">
        <v>63</v>
      </c>
      <c r="B54" s="157" t="s">
        <v>201</v>
      </c>
      <c r="C54" s="237">
        <f>'5.1.1. sz. mell Önk.köt.'!C54+'5.1.2. sz. mell Önk.önként '!C54</f>
        <v>0</v>
      </c>
      <c r="D54" s="237">
        <f>'5.1.1. sz. mell Önk.köt.'!D54+'5.1.2. sz. mell Önk.önként '!D54</f>
        <v>0</v>
      </c>
      <c r="E54" s="237">
        <f>'5.1.1. sz. mell Önk.köt.'!E54+'5.1.2. sz. mell Önk.önként '!E54</f>
        <v>0</v>
      </c>
      <c r="F54" s="300">
        <f>'5.1.1. sz. mell Önk.köt.'!F54+'5.1.2. sz. mell Önk.önként '!F54</f>
        <v>0</v>
      </c>
      <c r="G54" s="300">
        <f>'5.1.1. sz. mell Önk.köt.'!G54+'5.1.2. sz. mell Önk.önként '!G54</f>
        <v>0</v>
      </c>
      <c r="H54" s="85">
        <f>'5.1.1. sz. mell Önk.köt.'!H54+'5.1.2. sz. mell Önk.önként '!H54</f>
        <v>0</v>
      </c>
    </row>
    <row r="55" spans="1:8" s="44" customFormat="1" ht="22.5">
      <c r="A55" s="173" t="s">
        <v>64</v>
      </c>
      <c r="B55" s="158" t="s">
        <v>364</v>
      </c>
      <c r="C55" s="238">
        <f>'5.1.1. sz. mell Önk.köt.'!C55+'5.1.2. sz. mell Önk.önként '!C55</f>
        <v>0</v>
      </c>
      <c r="D55" s="238">
        <f>'5.1.1. sz. mell Önk.köt.'!D55+'5.1.2. sz. mell Önk.önként '!D55</f>
        <v>0</v>
      </c>
      <c r="E55" s="238">
        <f>'5.1.1. sz. mell Önk.köt.'!E55+'5.1.2. sz. mell Önk.önként '!E55</f>
        <v>0</v>
      </c>
      <c r="F55" s="301">
        <f>'5.1.1. sz. mell Önk.köt.'!F55+'5.1.2. sz. mell Önk.önként '!F55</f>
        <v>0</v>
      </c>
      <c r="G55" s="301">
        <f>'5.1.1. sz. mell Önk.köt.'!G55+'5.1.2. sz. mell Önk.önként '!G55</f>
        <v>0</v>
      </c>
      <c r="H55" s="86">
        <f>'5.1.1. sz. mell Önk.köt.'!H55+'5.1.2. sz. mell Önk.önként '!H55</f>
        <v>0</v>
      </c>
    </row>
    <row r="56" spans="1:8" s="44" customFormat="1" ht="15">
      <c r="A56" s="173" t="s">
        <v>205</v>
      </c>
      <c r="B56" s="158" t="s">
        <v>203</v>
      </c>
      <c r="C56" s="238">
        <f>'5.1.1. sz. mell Önk.köt.'!C56+'5.1.2. sz. mell Önk.önként '!C56</f>
        <v>0</v>
      </c>
      <c r="D56" s="238">
        <f>'5.1.1. sz. mell Önk.köt.'!D56+'5.1.2. sz. mell Önk.önként '!D56</f>
        <v>0</v>
      </c>
      <c r="E56" s="238">
        <f>'5.1.1. sz. mell Önk.köt.'!E56+'5.1.2. sz. mell Önk.önként '!E56</f>
        <v>0</v>
      </c>
      <c r="F56" s="301">
        <f>'5.1.1. sz. mell Önk.köt.'!F56+'5.1.2. sz. mell Önk.önként '!F56</f>
        <v>0</v>
      </c>
      <c r="G56" s="301">
        <f>'5.1.1. sz. mell Önk.köt.'!G56+'5.1.2. sz. mell Önk.önként '!G56</f>
        <v>0</v>
      </c>
      <c r="H56" s="86">
        <f>'5.1.1. sz. mell Önk.köt.'!H56+'5.1.2. sz. mell Önk.önként '!H56</f>
        <v>0</v>
      </c>
    </row>
    <row r="57" spans="1:8" s="44" customFormat="1" ht="15.75" thickBot="1">
      <c r="A57" s="174" t="s">
        <v>206</v>
      </c>
      <c r="B57" s="159" t="s">
        <v>204</v>
      </c>
      <c r="C57" s="239">
        <f>'5.1.1. sz. mell Önk.köt.'!C57+'5.1.2. sz. mell Önk.önként '!C57</f>
        <v>0</v>
      </c>
      <c r="D57" s="239">
        <f>'5.1.1. sz. mell Önk.köt.'!D57+'5.1.2. sz. mell Önk.önként '!D57</f>
        <v>0</v>
      </c>
      <c r="E57" s="239">
        <f>'5.1.1. sz. mell Önk.köt.'!E57+'5.1.2. sz. mell Önk.önként '!E57</f>
        <v>0</v>
      </c>
      <c r="F57" s="302">
        <f>'5.1.1. sz. mell Önk.köt.'!F57+'5.1.2. sz. mell Önk.önként '!F57</f>
        <v>0</v>
      </c>
      <c r="G57" s="302">
        <f>'5.1.1. sz. mell Önk.köt.'!G57+'5.1.2. sz. mell Önk.önként '!G57</f>
        <v>0</v>
      </c>
      <c r="H57" s="92">
        <f>'5.1.1. sz. mell Önk.köt.'!H57+'5.1.2. sz. mell Önk.önként '!H57</f>
        <v>0</v>
      </c>
    </row>
    <row r="58" spans="1:8" s="44" customFormat="1" ht="15.75" thickBot="1">
      <c r="A58" s="25" t="s">
        <v>13</v>
      </c>
      <c r="B58" s="79" t="s">
        <v>207</v>
      </c>
      <c r="C58" s="84">
        <f aca="true" t="shared" si="8" ref="C58:H58">SUM(C59:C61)</f>
        <v>0</v>
      </c>
      <c r="D58" s="84">
        <f t="shared" si="8"/>
        <v>0</v>
      </c>
      <c r="E58" s="84">
        <f t="shared" si="8"/>
        <v>0</v>
      </c>
      <c r="F58" s="84">
        <f t="shared" si="8"/>
        <v>0</v>
      </c>
      <c r="G58" s="84">
        <f t="shared" si="8"/>
        <v>35560</v>
      </c>
      <c r="H58" s="84">
        <f t="shared" si="8"/>
        <v>35560</v>
      </c>
    </row>
    <row r="59" spans="1:8" s="44" customFormat="1" ht="22.5">
      <c r="A59" s="172" t="s">
        <v>105</v>
      </c>
      <c r="B59" s="157" t="s">
        <v>209</v>
      </c>
      <c r="C59" s="245">
        <f>'5.1.1. sz. mell Önk.köt.'!C59+'5.1.2. sz. mell Önk.önként '!C59</f>
        <v>0</v>
      </c>
      <c r="D59" s="245">
        <f>'5.1.1. sz. mell Önk.köt.'!D59+'5.1.2. sz. mell Önk.önként '!D59</f>
        <v>0</v>
      </c>
      <c r="E59" s="245">
        <f>'5.1.1. sz. mell Önk.köt.'!E59+'5.1.2. sz. mell Önk.önként '!E59</f>
        <v>0</v>
      </c>
      <c r="F59" s="306">
        <f>'5.1.1. sz. mell Önk.köt.'!F59+'5.1.2. sz. mell Önk.önként '!F59</f>
        <v>0</v>
      </c>
      <c r="G59" s="306">
        <f>'5.1.1. sz. mell Önk.köt.'!G59+'5.1.2. sz. mell Önk.önként '!G59</f>
        <v>0</v>
      </c>
      <c r="H59" s="246">
        <f>'5.1.1. sz. mell Önk.köt.'!H59+'5.1.2. sz. mell Önk.önként '!H59</f>
        <v>0</v>
      </c>
    </row>
    <row r="60" spans="1:8" s="44" customFormat="1" ht="22.5">
      <c r="A60" s="173" t="s">
        <v>106</v>
      </c>
      <c r="B60" s="158" t="s">
        <v>365</v>
      </c>
      <c r="C60" s="242">
        <f>'5.1.1. sz. mell Önk.köt.'!C60+'5.1.2. sz. mell Önk.önként '!C60</f>
        <v>0</v>
      </c>
      <c r="D60" s="242">
        <f>'5.1.1. sz. mell Önk.köt.'!D60+'5.1.2. sz. mell Önk.önként '!D60</f>
        <v>0</v>
      </c>
      <c r="E60" s="242">
        <f>'5.1.1. sz. mell Önk.köt.'!E60+'5.1.2. sz. mell Önk.önként '!E60</f>
        <v>0</v>
      </c>
      <c r="F60" s="304">
        <f>'5.1.1. sz. mell Önk.köt.'!F60+'5.1.2. sz. mell Önk.önként '!F60</f>
        <v>0</v>
      </c>
      <c r="G60" s="304">
        <f>'5.1.1. sz. mell Önk.köt.'!G60+'5.1.2. sz. mell Önk.önként '!G60</f>
        <v>0</v>
      </c>
      <c r="H60" s="89">
        <f>'5.1.1. sz. mell Önk.köt.'!H60+'5.1.2. sz. mell Önk.önként '!H60</f>
        <v>0</v>
      </c>
    </row>
    <row r="61" spans="1:8" s="44" customFormat="1" ht="15">
      <c r="A61" s="173" t="s">
        <v>129</v>
      </c>
      <c r="B61" s="158" t="s">
        <v>210</v>
      </c>
      <c r="C61" s="242">
        <f>'5.1.1. sz. mell Önk.köt.'!C61+'5.1.2. sz. mell Önk.önként '!C61</f>
        <v>0</v>
      </c>
      <c r="D61" s="242">
        <f>'5.1.1. sz. mell Önk.köt.'!D61+'5.1.2. sz. mell Önk.önként '!D61</f>
        <v>0</v>
      </c>
      <c r="E61" s="242">
        <f>'5.1.1. sz. mell Önk.köt.'!E61+'5.1.2. sz. mell Önk.önként '!E61</f>
        <v>0</v>
      </c>
      <c r="F61" s="304">
        <f>'5.1.1. sz. mell Önk.köt.'!F61+'5.1.2. sz. mell Önk.önként '!F61</f>
        <v>0</v>
      </c>
      <c r="G61" s="304">
        <f>'5.1.1. sz. mell Önk.köt.'!G61+'5.1.2. sz. mell Önk.önként '!G61</f>
        <v>35560</v>
      </c>
      <c r="H61" s="89">
        <f>'5.1.1. sz. mell Önk.köt.'!H61+'5.1.2. sz. mell Önk.önként '!H61</f>
        <v>35560</v>
      </c>
    </row>
    <row r="62" spans="1:8" s="44" customFormat="1" ht="15.75" thickBot="1">
      <c r="A62" s="174" t="s">
        <v>208</v>
      </c>
      <c r="B62" s="159" t="s">
        <v>211</v>
      </c>
      <c r="C62" s="243">
        <f>'5.1.1. sz. mell Önk.köt.'!C62+'5.1.2. sz. mell Önk.önként '!C62</f>
        <v>0</v>
      </c>
      <c r="D62" s="243">
        <f>'5.1.1. sz. mell Önk.köt.'!D62+'5.1.2. sz. mell Önk.önként '!D62</f>
        <v>0</v>
      </c>
      <c r="E62" s="243">
        <f>'5.1.1. sz. mell Önk.köt.'!E62+'5.1.2. sz. mell Önk.önként '!E62</f>
        <v>0</v>
      </c>
      <c r="F62" s="305">
        <f>'5.1.1. sz. mell Önk.köt.'!F62+'5.1.2. sz. mell Önk.önként '!F62</f>
        <v>0</v>
      </c>
      <c r="G62" s="305">
        <f>'5.1.1. sz. mell Önk.köt.'!G62+'5.1.2. sz. mell Önk.önként '!G62</f>
        <v>0</v>
      </c>
      <c r="H62" s="244">
        <f>'5.1.1. sz. mell Önk.köt.'!H62+'5.1.2. sz. mell Önk.önként '!H62</f>
        <v>0</v>
      </c>
    </row>
    <row r="63" spans="1:8" s="44" customFormat="1" ht="15.75" thickBot="1">
      <c r="A63" s="25" t="s">
        <v>14</v>
      </c>
      <c r="B63" s="19" t="s">
        <v>212</v>
      </c>
      <c r="C63" s="90">
        <f aca="true" t="shared" si="9" ref="C63:H63">+C8+C15+C22+C29+C36+C47+C53+C58</f>
        <v>649986</v>
      </c>
      <c r="D63" s="90">
        <f t="shared" si="9"/>
        <v>883351</v>
      </c>
      <c r="E63" s="90">
        <f t="shared" si="9"/>
        <v>885298</v>
      </c>
      <c r="F63" s="90">
        <f t="shared" si="9"/>
        <v>896589</v>
      </c>
      <c r="G63" s="90">
        <f t="shared" si="9"/>
        <v>115</v>
      </c>
      <c r="H63" s="90">
        <f t="shared" si="9"/>
        <v>896704</v>
      </c>
    </row>
    <row r="64" spans="1:8" s="44" customFormat="1" ht="21.75" thickBot="1">
      <c r="A64" s="175" t="s">
        <v>333</v>
      </c>
      <c r="B64" s="79" t="s">
        <v>214</v>
      </c>
      <c r="C64" s="84">
        <f aca="true" t="shared" si="10" ref="C64:H64">SUM(C65:C67)</f>
        <v>0</v>
      </c>
      <c r="D64" s="84">
        <f t="shared" si="10"/>
        <v>0</v>
      </c>
      <c r="E64" s="84">
        <f t="shared" si="10"/>
        <v>0</v>
      </c>
      <c r="F64" s="84">
        <f t="shared" si="10"/>
        <v>0</v>
      </c>
      <c r="G64" s="84">
        <f t="shared" si="10"/>
        <v>0</v>
      </c>
      <c r="H64" s="84">
        <f t="shared" si="10"/>
        <v>0</v>
      </c>
    </row>
    <row r="65" spans="1:8" s="44" customFormat="1" ht="15">
      <c r="A65" s="172" t="s">
        <v>247</v>
      </c>
      <c r="B65" s="157" t="s">
        <v>215</v>
      </c>
      <c r="C65" s="245">
        <f>'5.1.1. sz. mell Önk.köt.'!C65+'5.1.2. sz. mell Önk.önként '!C65</f>
        <v>0</v>
      </c>
      <c r="D65" s="245">
        <f>'5.1.1. sz. mell Önk.köt.'!D65+'5.1.2. sz. mell Önk.önként '!D65</f>
        <v>0</v>
      </c>
      <c r="E65" s="245">
        <f>'5.1.1. sz. mell Önk.köt.'!E65+'5.1.2. sz. mell Önk.önként '!E65</f>
        <v>0</v>
      </c>
      <c r="F65" s="306">
        <f>'5.1.1. sz. mell Önk.köt.'!F65+'5.1.2. sz. mell Önk.önként '!F65</f>
        <v>0</v>
      </c>
      <c r="G65" s="306">
        <f>'5.1.1. sz. mell Önk.köt.'!G65+'5.1.2. sz. mell Önk.önként '!G65</f>
        <v>0</v>
      </c>
      <c r="H65" s="246">
        <f>'5.1.1. sz. mell Önk.köt.'!H65+'5.1.2. sz. mell Önk.önként '!H65</f>
        <v>0</v>
      </c>
    </row>
    <row r="66" spans="1:8" s="44" customFormat="1" ht="15">
      <c r="A66" s="173" t="s">
        <v>256</v>
      </c>
      <c r="B66" s="158" t="s">
        <v>216</v>
      </c>
      <c r="C66" s="242">
        <f>'5.1.1. sz. mell Önk.köt.'!C66+'5.1.2. sz. mell Önk.önként '!C66</f>
        <v>0</v>
      </c>
      <c r="D66" s="242">
        <f>'5.1.1. sz. mell Önk.köt.'!D66+'5.1.2. sz. mell Önk.önként '!D66</f>
        <v>0</v>
      </c>
      <c r="E66" s="242">
        <f>'5.1.1. sz. mell Önk.köt.'!E66+'5.1.2. sz. mell Önk.önként '!E66</f>
        <v>0</v>
      </c>
      <c r="F66" s="304">
        <f>'5.1.1. sz. mell Önk.köt.'!F66+'5.1.2. sz. mell Önk.önként '!F66</f>
        <v>0</v>
      </c>
      <c r="G66" s="304">
        <f>'5.1.1. sz. mell Önk.köt.'!G66+'5.1.2. sz. mell Önk.önként '!G66</f>
        <v>0</v>
      </c>
      <c r="H66" s="89">
        <f>'5.1.1. sz. mell Önk.köt.'!H66+'5.1.2. sz. mell Önk.önként '!H66</f>
        <v>0</v>
      </c>
    </row>
    <row r="67" spans="1:8" s="44" customFormat="1" ht="15.75" thickBot="1">
      <c r="A67" s="174" t="s">
        <v>257</v>
      </c>
      <c r="B67" s="161" t="s">
        <v>217</v>
      </c>
      <c r="C67" s="243">
        <f>'5.1.1. sz. mell Önk.köt.'!C67+'5.1.2. sz. mell Önk.önként '!C67</f>
        <v>0</v>
      </c>
      <c r="D67" s="243">
        <f>'5.1.1. sz. mell Önk.köt.'!D67+'5.1.2. sz. mell Önk.önként '!D67</f>
        <v>0</v>
      </c>
      <c r="E67" s="243">
        <f>'5.1.1. sz. mell Önk.köt.'!E67+'5.1.2. sz. mell Önk.önként '!E67</f>
        <v>0</v>
      </c>
      <c r="F67" s="305">
        <f>'5.1.1. sz. mell Önk.köt.'!F67+'5.1.2. sz. mell Önk.önként '!F67</f>
        <v>0</v>
      </c>
      <c r="G67" s="305">
        <f>'5.1.1. sz. mell Önk.köt.'!G67+'5.1.2. sz. mell Önk.önként '!G67</f>
        <v>0</v>
      </c>
      <c r="H67" s="244">
        <f>'5.1.1. sz. mell Önk.köt.'!H67+'5.1.2. sz. mell Önk.önként '!H67</f>
        <v>0</v>
      </c>
    </row>
    <row r="68" spans="1:8" s="44" customFormat="1" ht="15.75" thickBot="1">
      <c r="A68" s="175" t="s">
        <v>218</v>
      </c>
      <c r="B68" s="79" t="s">
        <v>219</v>
      </c>
      <c r="C68" s="84">
        <f aca="true" t="shared" si="11" ref="C68:H68">SUM(C69:C72)</f>
        <v>0</v>
      </c>
      <c r="D68" s="84">
        <f t="shared" si="11"/>
        <v>0</v>
      </c>
      <c r="E68" s="84">
        <f t="shared" si="11"/>
        <v>0</v>
      </c>
      <c r="F68" s="84">
        <f t="shared" si="11"/>
        <v>0</v>
      </c>
      <c r="G68" s="84">
        <f t="shared" si="11"/>
        <v>0</v>
      </c>
      <c r="H68" s="84">
        <f t="shared" si="11"/>
        <v>0</v>
      </c>
    </row>
    <row r="69" spans="1:8" s="44" customFormat="1" ht="15">
      <c r="A69" s="172" t="s">
        <v>86</v>
      </c>
      <c r="B69" s="157" t="s">
        <v>220</v>
      </c>
      <c r="C69" s="245">
        <f>'5.1.1. sz. mell Önk.köt.'!C69+'5.1.2. sz. mell Önk.önként '!C69</f>
        <v>0</v>
      </c>
      <c r="D69" s="245">
        <f>'5.1.1. sz. mell Önk.köt.'!D69+'5.1.2. sz. mell Önk.önként '!D69</f>
        <v>0</v>
      </c>
      <c r="E69" s="245">
        <f>'5.1.1. sz. mell Önk.köt.'!E69+'5.1.2. sz. mell Önk.önként '!E69</f>
        <v>0</v>
      </c>
      <c r="F69" s="306">
        <f>'5.1.1. sz. mell Önk.köt.'!F69+'5.1.2. sz. mell Önk.önként '!F69</f>
        <v>0</v>
      </c>
      <c r="G69" s="306">
        <f>'5.1.1. sz. mell Önk.köt.'!G69+'5.1.2. sz. mell Önk.önként '!G69</f>
        <v>0</v>
      </c>
      <c r="H69" s="246">
        <f>'5.1.1. sz. mell Önk.köt.'!H69+'5.1.2. sz. mell Önk.önként '!H69</f>
        <v>0</v>
      </c>
    </row>
    <row r="70" spans="1:8" s="44" customFormat="1" ht="15">
      <c r="A70" s="173" t="s">
        <v>87</v>
      </c>
      <c r="B70" s="158" t="s">
        <v>221</v>
      </c>
      <c r="C70" s="242">
        <f>'5.1.1. sz. mell Önk.köt.'!C70+'5.1.2. sz. mell Önk.önként '!C70</f>
        <v>0</v>
      </c>
      <c r="D70" s="242">
        <f>'5.1.1. sz. mell Önk.köt.'!D70+'5.1.2. sz. mell Önk.önként '!D70</f>
        <v>0</v>
      </c>
      <c r="E70" s="242">
        <f>'5.1.1. sz. mell Önk.köt.'!E70+'5.1.2. sz. mell Önk.önként '!E70</f>
        <v>0</v>
      </c>
      <c r="F70" s="304">
        <f>'5.1.1. sz. mell Önk.köt.'!F70+'5.1.2. sz. mell Önk.önként '!F70</f>
        <v>0</v>
      </c>
      <c r="G70" s="304">
        <f>'5.1.1. sz. mell Önk.köt.'!G70+'5.1.2. sz. mell Önk.önként '!G70</f>
        <v>0</v>
      </c>
      <c r="H70" s="89">
        <f>'5.1.1. sz. mell Önk.köt.'!H70+'5.1.2. sz. mell Önk.önként '!H70</f>
        <v>0</v>
      </c>
    </row>
    <row r="71" spans="1:8" s="44" customFormat="1" ht="15">
      <c r="A71" s="173" t="s">
        <v>248</v>
      </c>
      <c r="B71" s="158" t="s">
        <v>222</v>
      </c>
      <c r="C71" s="242">
        <f>'5.1.1. sz. mell Önk.köt.'!C71+'5.1.2. sz. mell Önk.önként '!C71</f>
        <v>0</v>
      </c>
      <c r="D71" s="242">
        <f>'5.1.1. sz. mell Önk.köt.'!D71+'5.1.2. sz. mell Önk.önként '!D71</f>
        <v>0</v>
      </c>
      <c r="E71" s="242">
        <f>'5.1.1. sz. mell Önk.köt.'!E71+'5.1.2. sz. mell Önk.önként '!E71</f>
        <v>0</v>
      </c>
      <c r="F71" s="304">
        <f>'5.1.1. sz. mell Önk.köt.'!F71+'5.1.2. sz. mell Önk.önként '!F71</f>
        <v>0</v>
      </c>
      <c r="G71" s="304">
        <f>'5.1.1. sz. mell Önk.köt.'!G71+'5.1.2. sz. mell Önk.önként '!G71</f>
        <v>0</v>
      </c>
      <c r="H71" s="89">
        <f>'5.1.1. sz. mell Önk.köt.'!H71+'5.1.2. sz. mell Önk.önként '!H71</f>
        <v>0</v>
      </c>
    </row>
    <row r="72" spans="1:8" s="44" customFormat="1" ht="15.75" thickBot="1">
      <c r="A72" s="174" t="s">
        <v>249</v>
      </c>
      <c r="B72" s="159" t="s">
        <v>223</v>
      </c>
      <c r="C72" s="243">
        <f>'5.1.1. sz. mell Önk.köt.'!C72+'5.1.2. sz. mell Önk.önként '!C72</f>
        <v>0</v>
      </c>
      <c r="D72" s="243">
        <f>'5.1.1. sz. mell Önk.köt.'!D72+'5.1.2. sz. mell Önk.önként '!D72</f>
        <v>0</v>
      </c>
      <c r="E72" s="243">
        <f>'5.1.1. sz. mell Önk.köt.'!E72+'5.1.2. sz. mell Önk.önként '!E72</f>
        <v>0</v>
      </c>
      <c r="F72" s="305">
        <f>'5.1.1. sz. mell Önk.köt.'!F72+'5.1.2. sz. mell Önk.önként '!F72</f>
        <v>0</v>
      </c>
      <c r="G72" s="305">
        <f>'5.1.1. sz. mell Önk.köt.'!G72+'5.1.2. sz. mell Önk.önként '!G72</f>
        <v>0</v>
      </c>
      <c r="H72" s="244">
        <f>'5.1.1. sz. mell Önk.köt.'!H72+'5.1.2. sz. mell Önk.önként '!H72</f>
        <v>0</v>
      </c>
    </row>
    <row r="73" spans="1:8" s="44" customFormat="1" ht="15.75" thickBot="1">
      <c r="A73" s="175" t="s">
        <v>224</v>
      </c>
      <c r="B73" s="79" t="s">
        <v>225</v>
      </c>
      <c r="C73" s="84">
        <f aca="true" t="shared" si="12" ref="C73:H73">SUM(C74:C75)</f>
        <v>0</v>
      </c>
      <c r="D73" s="84">
        <f t="shared" si="12"/>
        <v>79180</v>
      </c>
      <c r="E73" s="84">
        <f t="shared" si="12"/>
        <v>79180</v>
      </c>
      <c r="F73" s="84">
        <f t="shared" si="12"/>
        <v>79180</v>
      </c>
      <c r="G73" s="84">
        <f t="shared" si="12"/>
        <v>0</v>
      </c>
      <c r="H73" s="84">
        <f t="shared" si="12"/>
        <v>79180</v>
      </c>
    </row>
    <row r="74" spans="1:8" s="44" customFormat="1" ht="15">
      <c r="A74" s="172" t="s">
        <v>250</v>
      </c>
      <c r="B74" s="157" t="s">
        <v>226</v>
      </c>
      <c r="C74" s="245">
        <f>'5.1.1. sz. mell Önk.köt.'!C74+'5.1.2. sz. mell Önk.önként '!C74</f>
        <v>0</v>
      </c>
      <c r="D74" s="245">
        <f>'5.1.1. sz. mell Önk.köt.'!D74+'5.1.2. sz. mell Önk.önként '!D74</f>
        <v>79180</v>
      </c>
      <c r="E74" s="245">
        <f>'5.1.1. sz. mell Önk.köt.'!E74+'5.1.2. sz. mell Önk.önként '!E74</f>
        <v>79180</v>
      </c>
      <c r="F74" s="306">
        <f>'5.1.1. sz. mell Önk.köt.'!F74+'5.1.2. sz. mell Önk.önként '!F74</f>
        <v>79180</v>
      </c>
      <c r="G74" s="306">
        <f>'5.1.1. sz. mell Önk.köt.'!G74+'5.1.2. sz. mell Önk.önként '!G74</f>
        <v>0</v>
      </c>
      <c r="H74" s="246">
        <f>'5.1.1. sz. mell Önk.köt.'!H74+'5.1.2. sz. mell Önk.önként '!H74</f>
        <v>79180</v>
      </c>
    </row>
    <row r="75" spans="1:8" s="44" customFormat="1" ht="15.75" thickBot="1">
      <c r="A75" s="174" t="s">
        <v>251</v>
      </c>
      <c r="B75" s="159" t="s">
        <v>227</v>
      </c>
      <c r="C75" s="243">
        <f>'5.1.1. sz. mell Önk.köt.'!C75+'5.1.2. sz. mell Önk.önként '!C75</f>
        <v>0</v>
      </c>
      <c r="D75" s="243">
        <f>'5.1.1. sz. mell Önk.köt.'!D75+'5.1.2. sz. mell Önk.önként '!D75</f>
        <v>0</v>
      </c>
      <c r="E75" s="243">
        <f>'5.1.1. sz. mell Önk.köt.'!E75+'5.1.2. sz. mell Önk.önként '!E75</f>
        <v>0</v>
      </c>
      <c r="F75" s="305">
        <f>'5.1.1. sz. mell Önk.köt.'!F75+'5.1.2. sz. mell Önk.önként '!F75</f>
        <v>0</v>
      </c>
      <c r="G75" s="305">
        <f>'5.1.1. sz. mell Önk.köt.'!G75+'5.1.2. sz. mell Önk.önként '!G75</f>
        <v>0</v>
      </c>
      <c r="H75" s="244">
        <f>'5.1.1. sz. mell Önk.köt.'!H75+'5.1.2. sz. mell Önk.önként '!H75</f>
        <v>0</v>
      </c>
    </row>
    <row r="76" spans="1:8" s="43" customFormat="1" ht="15.75" thickBot="1">
      <c r="A76" s="175" t="s">
        <v>228</v>
      </c>
      <c r="B76" s="79" t="s">
        <v>229</v>
      </c>
      <c r="C76" s="84">
        <f aca="true" t="shared" si="13" ref="C76:H76">SUM(C77:C79)</f>
        <v>0</v>
      </c>
      <c r="D76" s="84">
        <f t="shared" si="13"/>
        <v>0</v>
      </c>
      <c r="E76" s="84">
        <f t="shared" si="13"/>
        <v>0</v>
      </c>
      <c r="F76" s="84">
        <f t="shared" si="13"/>
        <v>0</v>
      </c>
      <c r="G76" s="84">
        <f t="shared" si="13"/>
        <v>0</v>
      </c>
      <c r="H76" s="84">
        <f t="shared" si="13"/>
        <v>0</v>
      </c>
    </row>
    <row r="77" spans="1:8" s="44" customFormat="1" ht="15">
      <c r="A77" s="172" t="s">
        <v>252</v>
      </c>
      <c r="B77" s="157" t="s">
        <v>230</v>
      </c>
      <c r="C77" s="245">
        <f>'5.1.1. sz. mell Önk.köt.'!C77+'5.1.2. sz. mell Önk.önként '!C77</f>
        <v>0</v>
      </c>
      <c r="D77" s="245">
        <f>'5.1.1. sz. mell Önk.köt.'!D77+'5.1.2. sz. mell Önk.önként '!D77</f>
        <v>0</v>
      </c>
      <c r="E77" s="245">
        <f>'5.1.1. sz. mell Önk.köt.'!E77+'5.1.2. sz. mell Önk.önként '!E77</f>
        <v>0</v>
      </c>
      <c r="F77" s="306">
        <f>'5.1.1. sz. mell Önk.köt.'!F77+'5.1.2. sz. mell Önk.önként '!F77</f>
        <v>0</v>
      </c>
      <c r="G77" s="306">
        <f>'5.1.1. sz. mell Önk.köt.'!G77+'5.1.2. sz. mell Önk.önként '!G77</f>
        <v>0</v>
      </c>
      <c r="H77" s="246">
        <f>'5.1.1. sz. mell Önk.köt.'!H77+'5.1.2. sz. mell Önk.önként '!H77</f>
        <v>0</v>
      </c>
    </row>
    <row r="78" spans="1:8" s="44" customFormat="1" ht="15">
      <c r="A78" s="173" t="s">
        <v>253</v>
      </c>
      <c r="B78" s="158" t="s">
        <v>231</v>
      </c>
      <c r="C78" s="242">
        <f>'5.1.1. sz. mell Önk.köt.'!C78+'5.1.2. sz. mell Önk.önként '!C78</f>
        <v>0</v>
      </c>
      <c r="D78" s="242">
        <f>'5.1.1. sz. mell Önk.köt.'!D78+'5.1.2. sz. mell Önk.önként '!D78</f>
        <v>0</v>
      </c>
      <c r="E78" s="242">
        <f>'5.1.1. sz. mell Önk.köt.'!E78+'5.1.2. sz. mell Önk.önként '!E78</f>
        <v>0</v>
      </c>
      <c r="F78" s="304">
        <f>'5.1.1. sz. mell Önk.köt.'!F78+'5.1.2. sz. mell Önk.önként '!F78</f>
        <v>0</v>
      </c>
      <c r="G78" s="304">
        <f>'5.1.1. sz. mell Önk.köt.'!G78+'5.1.2. sz. mell Önk.önként '!G78</f>
        <v>0</v>
      </c>
      <c r="H78" s="89">
        <f>'5.1.1. sz. mell Önk.köt.'!H78+'5.1.2. sz. mell Önk.önként '!H78</f>
        <v>0</v>
      </c>
    </row>
    <row r="79" spans="1:8" s="44" customFormat="1" ht="15.75" thickBot="1">
      <c r="A79" s="174" t="s">
        <v>254</v>
      </c>
      <c r="B79" s="159" t="s">
        <v>232</v>
      </c>
      <c r="C79" s="243">
        <f>'5.1.1. sz. mell Önk.köt.'!C79+'5.1.2. sz. mell Önk.önként '!C79</f>
        <v>0</v>
      </c>
      <c r="D79" s="243">
        <f>'5.1.1. sz. mell Önk.köt.'!D79+'5.1.2. sz. mell Önk.önként '!D79</f>
        <v>0</v>
      </c>
      <c r="E79" s="243">
        <f>'5.1.1. sz. mell Önk.köt.'!E79+'5.1.2. sz. mell Önk.önként '!E79</f>
        <v>0</v>
      </c>
      <c r="F79" s="305">
        <f>'5.1.1. sz. mell Önk.köt.'!F79+'5.1.2. sz. mell Önk.önként '!F79</f>
        <v>0</v>
      </c>
      <c r="G79" s="305">
        <f>'5.1.1. sz. mell Önk.köt.'!G79+'5.1.2. sz. mell Önk.önként '!G79</f>
        <v>0</v>
      </c>
      <c r="H79" s="244">
        <f>'5.1.1. sz. mell Önk.köt.'!H79+'5.1.2. sz. mell Önk.önként '!H79</f>
        <v>0</v>
      </c>
    </row>
    <row r="80" spans="1:8" s="44" customFormat="1" ht="15.75" thickBot="1">
      <c r="A80" s="175" t="s">
        <v>233</v>
      </c>
      <c r="B80" s="79" t="s">
        <v>255</v>
      </c>
      <c r="C80" s="84">
        <f aca="true" t="shared" si="14" ref="C80:H80">SUM(C81:C84)</f>
        <v>0</v>
      </c>
      <c r="D80" s="84">
        <f t="shared" si="14"/>
        <v>0</v>
      </c>
      <c r="E80" s="84">
        <f t="shared" si="14"/>
        <v>0</v>
      </c>
      <c r="F80" s="84">
        <f t="shared" si="14"/>
        <v>0</v>
      </c>
      <c r="G80" s="84">
        <f t="shared" si="14"/>
        <v>0</v>
      </c>
      <c r="H80" s="84">
        <f t="shared" si="14"/>
        <v>0</v>
      </c>
    </row>
    <row r="81" spans="1:8" s="44" customFormat="1" ht="15">
      <c r="A81" s="176" t="s">
        <v>234</v>
      </c>
      <c r="B81" s="157" t="s">
        <v>235</v>
      </c>
      <c r="C81" s="245">
        <f>'5.1.1. sz. mell Önk.köt.'!C81+'5.1.2. sz. mell Önk.önként '!C81</f>
        <v>0</v>
      </c>
      <c r="D81" s="245">
        <f>'5.1.1. sz. mell Önk.köt.'!D81+'5.1.2. sz. mell Önk.önként '!D81</f>
        <v>0</v>
      </c>
      <c r="E81" s="245">
        <f>'5.1.1. sz. mell Önk.köt.'!E81+'5.1.2. sz. mell Önk.önként '!E81</f>
        <v>0</v>
      </c>
      <c r="F81" s="306">
        <f>'5.1.1. sz. mell Önk.köt.'!F81+'5.1.2. sz. mell Önk.önként '!F81</f>
        <v>0</v>
      </c>
      <c r="G81" s="306">
        <f>'5.1.1. sz. mell Önk.köt.'!G81+'5.1.2. sz. mell Önk.önként '!G81</f>
        <v>0</v>
      </c>
      <c r="H81" s="246">
        <f>'5.1.1. sz. mell Önk.köt.'!H81+'5.1.2. sz. mell Önk.önként '!H81</f>
        <v>0</v>
      </c>
    </row>
    <row r="82" spans="1:8" s="44" customFormat="1" ht="15">
      <c r="A82" s="177" t="s">
        <v>236</v>
      </c>
      <c r="B82" s="158" t="s">
        <v>237</v>
      </c>
      <c r="C82" s="242">
        <f>'5.1.1. sz. mell Önk.köt.'!C82+'5.1.2. sz. mell Önk.önként '!C82</f>
        <v>0</v>
      </c>
      <c r="D82" s="242">
        <f>'5.1.1. sz. mell Önk.köt.'!D82+'5.1.2. sz. mell Önk.önként '!D82</f>
        <v>0</v>
      </c>
      <c r="E82" s="242">
        <f>'5.1.1. sz. mell Önk.köt.'!E82+'5.1.2. sz. mell Önk.önként '!E82</f>
        <v>0</v>
      </c>
      <c r="F82" s="304">
        <f>'5.1.1. sz. mell Önk.köt.'!F82+'5.1.2. sz. mell Önk.önként '!F82</f>
        <v>0</v>
      </c>
      <c r="G82" s="304">
        <f>'5.1.1. sz. mell Önk.köt.'!G82+'5.1.2. sz. mell Önk.önként '!G82</f>
        <v>0</v>
      </c>
      <c r="H82" s="89">
        <f>'5.1.1. sz. mell Önk.köt.'!H82+'5.1.2. sz. mell Önk.önként '!H82</f>
        <v>0</v>
      </c>
    </row>
    <row r="83" spans="1:8" s="44" customFormat="1" ht="15">
      <c r="A83" s="177" t="s">
        <v>238</v>
      </c>
      <c r="B83" s="158" t="s">
        <v>239</v>
      </c>
      <c r="C83" s="242">
        <f>'5.1.1. sz. mell Önk.köt.'!C83+'5.1.2. sz. mell Önk.önként '!C83</f>
        <v>0</v>
      </c>
      <c r="D83" s="242">
        <f>'5.1.1. sz. mell Önk.köt.'!D83+'5.1.2. sz. mell Önk.önként '!D83</f>
        <v>0</v>
      </c>
      <c r="E83" s="242">
        <f>'5.1.1. sz. mell Önk.köt.'!E83+'5.1.2. sz. mell Önk.önként '!E83</f>
        <v>0</v>
      </c>
      <c r="F83" s="304">
        <f>'5.1.1. sz. mell Önk.köt.'!F83+'5.1.2. sz. mell Önk.önként '!F83</f>
        <v>0</v>
      </c>
      <c r="G83" s="304">
        <f>'5.1.1. sz. mell Önk.köt.'!G83+'5.1.2. sz. mell Önk.önként '!G83</f>
        <v>0</v>
      </c>
      <c r="H83" s="89">
        <f>'5.1.1. sz. mell Önk.köt.'!H83+'5.1.2. sz. mell Önk.önként '!H83</f>
        <v>0</v>
      </c>
    </row>
    <row r="84" spans="1:8" s="43" customFormat="1" ht="15.75" thickBot="1">
      <c r="A84" s="178" t="s">
        <v>240</v>
      </c>
      <c r="B84" s="159" t="s">
        <v>241</v>
      </c>
      <c r="C84" s="243">
        <f>'5.1.1. sz. mell Önk.köt.'!C84+'5.1.2. sz. mell Önk.önként '!C84</f>
        <v>0</v>
      </c>
      <c r="D84" s="243">
        <f>'5.1.1. sz. mell Önk.köt.'!D84+'5.1.2. sz. mell Önk.önként '!D84</f>
        <v>0</v>
      </c>
      <c r="E84" s="243">
        <f>'5.1.1. sz. mell Önk.köt.'!E84+'5.1.2. sz. mell Önk.önként '!E84</f>
        <v>0</v>
      </c>
      <c r="F84" s="305">
        <f>'5.1.1. sz. mell Önk.köt.'!F84+'5.1.2. sz. mell Önk.önként '!F84</f>
        <v>0</v>
      </c>
      <c r="G84" s="305">
        <f>'5.1.1. sz. mell Önk.köt.'!G84+'5.1.2. sz. mell Önk.önként '!G84</f>
        <v>0</v>
      </c>
      <c r="H84" s="244">
        <f>'5.1.1. sz. mell Önk.köt.'!H84+'5.1.2. sz. mell Önk.önként '!H84</f>
        <v>0</v>
      </c>
    </row>
    <row r="85" spans="1:8" s="43" customFormat="1" ht="21.75" thickBot="1">
      <c r="A85" s="175" t="s">
        <v>242</v>
      </c>
      <c r="B85" s="79" t="s">
        <v>243</v>
      </c>
      <c r="C85" s="198">
        <f>'5.1.1. sz. mell Önk.köt.'!C85+'5.1.2. sz. mell Önk.önként '!C85</f>
        <v>0</v>
      </c>
      <c r="D85" s="198">
        <f>'5.1.1. sz. mell Önk.köt.'!D85+'5.1.2. sz. mell Önk.önként '!D85</f>
        <v>0</v>
      </c>
      <c r="E85" s="198">
        <f>'5.1.1. sz. mell Önk.köt.'!E85+'5.1.2. sz. mell Önk.önként '!E85</f>
        <v>0</v>
      </c>
      <c r="F85" s="198">
        <f>'5.1.1. sz. mell Önk.köt.'!F85+'5.1.2. sz. mell Önk.önként '!F85</f>
        <v>0</v>
      </c>
      <c r="G85" s="198">
        <f>'5.1.1. sz. mell Önk.köt.'!G85+'5.1.2. sz. mell Önk.önként '!G85</f>
        <v>0</v>
      </c>
      <c r="H85" s="198">
        <f>'5.1.1. sz. mell Önk.köt.'!H85+'5.1.2. sz. mell Önk.önként '!H85</f>
        <v>0</v>
      </c>
    </row>
    <row r="86" spans="1:8" s="43" customFormat="1" ht="15.75" thickBot="1">
      <c r="A86" s="175" t="s">
        <v>244</v>
      </c>
      <c r="B86" s="165" t="s">
        <v>245</v>
      </c>
      <c r="C86" s="90">
        <f aca="true" t="shared" si="15" ref="C86:H86">+C64+C68+C73+C76+C80+C85</f>
        <v>0</v>
      </c>
      <c r="D86" s="90">
        <f t="shared" si="15"/>
        <v>79180</v>
      </c>
      <c r="E86" s="90">
        <f t="shared" si="15"/>
        <v>79180</v>
      </c>
      <c r="F86" s="90">
        <f t="shared" si="15"/>
        <v>79180</v>
      </c>
      <c r="G86" s="90">
        <f t="shared" si="15"/>
        <v>0</v>
      </c>
      <c r="H86" s="90">
        <f t="shared" si="15"/>
        <v>79180</v>
      </c>
    </row>
    <row r="87" spans="1:8" s="43" customFormat="1" ht="15.75" thickBot="1">
      <c r="A87" s="179" t="s">
        <v>258</v>
      </c>
      <c r="B87" s="167" t="s">
        <v>359</v>
      </c>
      <c r="C87" s="90">
        <f aca="true" t="shared" si="16" ref="C87:H87">+C63+C86</f>
        <v>649986</v>
      </c>
      <c r="D87" s="90">
        <f t="shared" si="16"/>
        <v>962531</v>
      </c>
      <c r="E87" s="90">
        <f t="shared" si="16"/>
        <v>964478</v>
      </c>
      <c r="F87" s="90">
        <f t="shared" si="16"/>
        <v>975769</v>
      </c>
      <c r="G87" s="90">
        <f t="shared" si="16"/>
        <v>115</v>
      </c>
      <c r="H87" s="90">
        <f t="shared" si="16"/>
        <v>975884</v>
      </c>
    </row>
    <row r="88" spans="1:3" s="44" customFormat="1" ht="15">
      <c r="A88" s="67"/>
      <c r="B88" s="68"/>
      <c r="C88" s="130"/>
    </row>
    <row r="89" spans="1:3" ht="13.5" thickBot="1">
      <c r="A89" s="180"/>
      <c r="B89" s="70"/>
      <c r="C89" s="131"/>
    </row>
    <row r="90" spans="1:8" s="37" customFormat="1" ht="16.5" thickBot="1">
      <c r="A90" s="422" t="s">
        <v>43</v>
      </c>
      <c r="B90" s="423"/>
      <c r="C90" s="423"/>
      <c r="D90" s="423"/>
      <c r="E90" s="423"/>
      <c r="F90" s="423"/>
      <c r="G90" s="423"/>
      <c r="H90" s="424"/>
    </row>
    <row r="91" spans="1:8" s="45" customFormat="1" ht="13.5" thickBot="1">
      <c r="A91" s="149" t="s">
        <v>6</v>
      </c>
      <c r="B91" s="24" t="s">
        <v>261</v>
      </c>
      <c r="C91" s="83">
        <f aca="true" t="shared" si="17" ref="C91:H91">SUM(C92:C96)</f>
        <v>192564</v>
      </c>
      <c r="D91" s="83">
        <f t="shared" si="17"/>
        <v>236963</v>
      </c>
      <c r="E91" s="83">
        <f t="shared" si="17"/>
        <v>243476</v>
      </c>
      <c r="F91" s="83">
        <f t="shared" si="17"/>
        <v>257138</v>
      </c>
      <c r="G91" s="83">
        <f t="shared" si="17"/>
        <v>2695</v>
      </c>
      <c r="H91" s="83">
        <f t="shared" si="17"/>
        <v>259833</v>
      </c>
    </row>
    <row r="92" spans="1:8" ht="12.75">
      <c r="A92" s="181" t="s">
        <v>65</v>
      </c>
      <c r="B92" s="8" t="s">
        <v>36</v>
      </c>
      <c r="C92" s="237">
        <f>'5.1.1. sz. mell Önk.köt.'!C92+'5.1.2. sz. mell Önk.önként '!C92</f>
        <v>51758</v>
      </c>
      <c r="D92" s="237">
        <f>'5.1.1. sz. mell Önk.köt.'!D92+'5.1.2. sz. mell Önk.önként '!D92</f>
        <v>69524</v>
      </c>
      <c r="E92" s="238">
        <f>'5.1.1. sz. mell Önk.köt.'!E92+'5.1.2. sz. mell Önk.önként '!E92</f>
        <v>71159</v>
      </c>
      <c r="F92" s="398">
        <f>'5.1.1. sz. mell Önk.köt.'!F92+'5.1.2. sz. mell Önk.önként '!F92</f>
        <v>76919</v>
      </c>
      <c r="G92" s="300">
        <f>'5.1.1. sz. mell Önk.köt.'!G92+'5.1.2. sz. mell Önk.önként '!G92</f>
        <v>1930</v>
      </c>
      <c r="H92" s="85">
        <f>'5.1.1. sz. mell Önk.köt.'!H92+'5.1.2. sz. mell Önk.önként '!H92</f>
        <v>78849</v>
      </c>
    </row>
    <row r="93" spans="1:8" ht="12.75">
      <c r="A93" s="173" t="s">
        <v>66</v>
      </c>
      <c r="B93" s="6" t="s">
        <v>107</v>
      </c>
      <c r="C93" s="238">
        <f>'5.1.1. sz. mell Önk.köt.'!C93+'5.1.2. sz. mell Önk.önként '!C93</f>
        <v>13919</v>
      </c>
      <c r="D93" s="238">
        <f>'5.1.1. sz. mell Önk.köt.'!D93+'5.1.2. sz. mell Önk.önként '!D93</f>
        <v>17138</v>
      </c>
      <c r="E93" s="238">
        <f>'5.1.1. sz. mell Önk.köt.'!E93+'5.1.2. sz. mell Önk.önként '!E93</f>
        <v>17621</v>
      </c>
      <c r="F93" s="301">
        <f>'5.1.1. sz. mell Önk.köt.'!F93+'5.1.2. sz. mell Önk.önként '!F93</f>
        <v>19118</v>
      </c>
      <c r="G93" s="301">
        <f>'5.1.1. sz. mell Önk.köt.'!G93+'5.1.2. sz. mell Önk.önként '!G93</f>
        <v>520</v>
      </c>
      <c r="H93" s="86">
        <f>'5.1.1. sz. mell Önk.köt.'!H93+'5.1.2. sz. mell Önk.önként '!H93</f>
        <v>19638</v>
      </c>
    </row>
    <row r="94" spans="1:8" ht="12.75">
      <c r="A94" s="173" t="s">
        <v>67</v>
      </c>
      <c r="B94" s="6" t="s">
        <v>84</v>
      </c>
      <c r="C94" s="238">
        <f>'5.1.1. sz. mell Önk.köt.'!C94+'5.1.2. sz. mell Önk.önként '!C94</f>
        <v>112131</v>
      </c>
      <c r="D94" s="238">
        <f>'5.1.1. sz. mell Önk.köt.'!D94+'5.1.2. sz. mell Önk.önként '!D94</f>
        <v>131864</v>
      </c>
      <c r="E94" s="238">
        <f>'5.1.1. sz. mell Önk.köt.'!E94+'5.1.2. sz. mell Önk.önként '!E94</f>
        <v>134270</v>
      </c>
      <c r="F94" s="301">
        <f>'5.1.1. sz. mell Önk.köt.'!F94+'5.1.2. sz. mell Önk.önként '!F94</f>
        <v>138435</v>
      </c>
      <c r="G94" s="301">
        <f>'5.1.1. sz. mell Önk.köt.'!G94+'5.1.2. sz. mell Önk.önként '!G94</f>
        <v>245</v>
      </c>
      <c r="H94" s="86">
        <f>'5.1.1. sz. mell Önk.köt.'!H94+'5.1.2. sz. mell Önk.önként '!H94</f>
        <v>138680</v>
      </c>
    </row>
    <row r="95" spans="1:8" ht="12.75">
      <c r="A95" s="173" t="s">
        <v>68</v>
      </c>
      <c r="B95" s="9" t="s">
        <v>108</v>
      </c>
      <c r="C95" s="238">
        <f>'5.1.1. sz. mell Önk.köt.'!C95+'5.1.2. sz. mell Önk.önként '!C95</f>
        <v>3000</v>
      </c>
      <c r="D95" s="238">
        <f>'5.1.1. sz. mell Önk.köt.'!D95+'5.1.2. sz. mell Önk.önként '!D95</f>
        <v>3686</v>
      </c>
      <c r="E95" s="238">
        <f>'5.1.1. sz. mell Önk.köt.'!E95+'5.1.2. sz. mell Önk.önként '!E95</f>
        <v>5035</v>
      </c>
      <c r="F95" s="301">
        <f>'5.1.1. sz. mell Önk.köt.'!F95+'5.1.2. sz. mell Önk.önként '!F95</f>
        <v>5754</v>
      </c>
      <c r="G95" s="301">
        <f>'5.1.1. sz. mell Önk.köt.'!G95+'5.1.2. sz. mell Önk.önként '!G95</f>
        <v>0</v>
      </c>
      <c r="H95" s="86">
        <f>'5.1.1. sz. mell Önk.köt.'!H95+'5.1.2. sz. mell Önk.önként '!H95</f>
        <v>5754</v>
      </c>
    </row>
    <row r="96" spans="1:8" ht="12.75">
      <c r="A96" s="173" t="s">
        <v>76</v>
      </c>
      <c r="B96" s="17" t="s">
        <v>109</v>
      </c>
      <c r="C96" s="238">
        <f>'5.1.1. sz. mell Önk.köt.'!C96+'5.1.2. sz. mell Önk.önként '!C96</f>
        <v>11756</v>
      </c>
      <c r="D96" s="238">
        <f>'5.1.1. sz. mell Önk.köt.'!D96+'5.1.2. sz. mell Önk.önként '!D96</f>
        <v>14751</v>
      </c>
      <c r="E96" s="238">
        <f>'5.1.1. sz. mell Önk.köt.'!E96+'5.1.2. sz. mell Önk.önként '!E96</f>
        <v>15391</v>
      </c>
      <c r="F96" s="301">
        <f>'5.1.1. sz. mell Önk.köt.'!F96+'5.1.2. sz. mell Önk.önként '!F96</f>
        <v>16912</v>
      </c>
      <c r="G96" s="301">
        <f>'5.1.1. sz. mell Önk.köt.'!G96+'5.1.2. sz. mell Önk.önként '!G96</f>
        <v>0</v>
      </c>
      <c r="H96" s="86">
        <f>'5.1.1. sz. mell Önk.köt.'!H96+'5.1.2. sz. mell Önk.önként '!H96</f>
        <v>16912</v>
      </c>
    </row>
    <row r="97" spans="1:8" ht="12.75">
      <c r="A97" s="173" t="s">
        <v>69</v>
      </c>
      <c r="B97" s="6" t="s">
        <v>262</v>
      </c>
      <c r="C97" s="238">
        <f>'5.1.1. sz. mell Önk.köt.'!C97+'5.1.2. sz. mell Önk.önként '!C97</f>
        <v>0</v>
      </c>
      <c r="D97" s="238">
        <f>'5.1.1. sz. mell Önk.köt.'!D97+'5.1.2. sz. mell Önk.önként '!D97</f>
        <v>2995</v>
      </c>
      <c r="E97" s="238">
        <f>'5.1.1. sz. mell Önk.köt.'!E97+'5.1.2. sz. mell Önk.önként '!E97</f>
        <v>2995</v>
      </c>
      <c r="F97" s="301">
        <f>'5.1.1. sz. mell Önk.köt.'!F97+'5.1.2. sz. mell Önk.önként '!F97</f>
        <v>2995</v>
      </c>
      <c r="G97" s="301">
        <f>'5.1.1. sz. mell Önk.köt.'!G97+'5.1.2. sz. mell Önk.önként '!G97</f>
        <v>0</v>
      </c>
      <c r="H97" s="86">
        <f>'5.1.1. sz. mell Önk.köt.'!H97+'5.1.2. sz. mell Önk.önként '!H97</f>
        <v>2995</v>
      </c>
    </row>
    <row r="98" spans="1:8" ht="12.75">
      <c r="A98" s="173" t="s">
        <v>70</v>
      </c>
      <c r="B98" s="51" t="s">
        <v>263</v>
      </c>
      <c r="C98" s="238">
        <f>'5.1.1. sz. mell Önk.köt.'!C98+'5.1.2. sz. mell Önk.önként '!C98</f>
        <v>0</v>
      </c>
      <c r="D98" s="238">
        <f>'5.1.1. sz. mell Önk.köt.'!D98+'5.1.2. sz. mell Önk.önként '!D98</f>
        <v>0</v>
      </c>
      <c r="E98" s="238">
        <f>'5.1.1. sz. mell Önk.köt.'!E98+'5.1.2. sz. mell Önk.önként '!E98</f>
        <v>0</v>
      </c>
      <c r="F98" s="301">
        <f>'5.1.1. sz. mell Önk.köt.'!F98+'5.1.2. sz. mell Önk.önként '!F98</f>
        <v>0</v>
      </c>
      <c r="G98" s="301">
        <f>'5.1.1. sz. mell Önk.köt.'!G98+'5.1.2. sz. mell Önk.önként '!G98</f>
        <v>0</v>
      </c>
      <c r="H98" s="86">
        <f>'5.1.1. sz. mell Önk.köt.'!H98+'5.1.2. sz. mell Önk.önként '!H98</f>
        <v>0</v>
      </c>
    </row>
    <row r="99" spans="1:8" ht="12.75">
      <c r="A99" s="173" t="s">
        <v>77</v>
      </c>
      <c r="B99" s="402" t="s">
        <v>264</v>
      </c>
      <c r="C99" s="238">
        <f>'5.1.1. sz. mell Önk.köt.'!C99+'5.1.2. sz. mell Önk.önként '!C99</f>
        <v>0</v>
      </c>
      <c r="D99" s="238">
        <f>'5.1.1. sz. mell Önk.köt.'!D99+'5.1.2. sz. mell Önk.önként '!D99</f>
        <v>0</v>
      </c>
      <c r="E99" s="238">
        <f>'5.1.1. sz. mell Önk.köt.'!E99+'5.1.2. sz. mell Önk.önként '!E99</f>
        <v>0</v>
      </c>
      <c r="F99" s="301">
        <f>'5.1.1. sz. mell Önk.köt.'!F99+'5.1.2. sz. mell Önk.önként '!F99</f>
        <v>0</v>
      </c>
      <c r="G99" s="301">
        <f>'5.1.1. sz. mell Önk.köt.'!G99+'5.1.2. sz. mell Önk.önként '!G99</f>
        <v>0</v>
      </c>
      <c r="H99" s="86">
        <f>'5.1.1. sz. mell Önk.köt.'!H99+'5.1.2. sz. mell Önk.önként '!H99</f>
        <v>0</v>
      </c>
    </row>
    <row r="100" spans="1:8" ht="12.75">
      <c r="A100" s="173" t="s">
        <v>78</v>
      </c>
      <c r="B100" s="402" t="s">
        <v>265</v>
      </c>
      <c r="C100" s="238">
        <f>'5.1.1. sz. mell Önk.köt.'!C100+'5.1.2. sz. mell Önk.önként '!C100</f>
        <v>0</v>
      </c>
      <c r="D100" s="238">
        <f>'5.1.1. sz. mell Önk.köt.'!D100+'5.1.2. sz. mell Önk.önként '!D100</f>
        <v>0</v>
      </c>
      <c r="E100" s="238">
        <f>'5.1.1. sz. mell Önk.köt.'!E100+'5.1.2. sz. mell Önk.önként '!E100</f>
        <v>0</v>
      </c>
      <c r="F100" s="301">
        <f>'5.1.1. sz. mell Önk.köt.'!F100+'5.1.2. sz. mell Önk.önként '!F100</f>
        <v>0</v>
      </c>
      <c r="G100" s="301">
        <f>'5.1.1. sz. mell Önk.köt.'!G100+'5.1.2. sz. mell Önk.önként '!G100</f>
        <v>0</v>
      </c>
      <c r="H100" s="86">
        <f>'5.1.1. sz. mell Önk.köt.'!H100+'5.1.2. sz. mell Önk.önként '!H100</f>
        <v>0</v>
      </c>
    </row>
    <row r="101" spans="1:8" ht="12.75">
      <c r="A101" s="173" t="s">
        <v>79</v>
      </c>
      <c r="B101" s="51" t="s">
        <v>266</v>
      </c>
      <c r="C101" s="238">
        <f>'5.1.1. sz. mell Önk.köt.'!C101+'5.1.2. sz. mell Önk.önként '!C101</f>
        <v>6406</v>
      </c>
      <c r="D101" s="238">
        <f>'5.1.1. sz. mell Önk.köt.'!D101+'5.1.2. sz. mell Önk.önként '!D101</f>
        <v>6406</v>
      </c>
      <c r="E101" s="238">
        <f>'5.1.1. sz. mell Önk.köt.'!E101+'5.1.2. sz. mell Önk.önként '!E101</f>
        <v>6406</v>
      </c>
      <c r="F101" s="301">
        <f>'5.1.1. sz. mell Önk.köt.'!F101+'5.1.2. sz. mell Önk.önként '!F101</f>
        <v>6406</v>
      </c>
      <c r="G101" s="301">
        <f>'5.1.1. sz. mell Önk.köt.'!G101+'5.1.2. sz. mell Önk.önként '!G101</f>
        <v>0</v>
      </c>
      <c r="H101" s="86">
        <f>'5.1.1. sz. mell Önk.köt.'!H101+'5.1.2. sz. mell Önk.önként '!H101</f>
        <v>6406</v>
      </c>
    </row>
    <row r="102" spans="1:8" ht="12.75">
      <c r="A102" s="173" t="s">
        <v>80</v>
      </c>
      <c r="B102" s="51" t="s">
        <v>267</v>
      </c>
      <c r="C102" s="238">
        <f>'5.1.1. sz. mell Önk.köt.'!C102+'5.1.2. sz. mell Önk.önként '!C102</f>
        <v>0</v>
      </c>
      <c r="D102" s="238">
        <f>'5.1.1. sz. mell Önk.köt.'!D102+'5.1.2. sz. mell Önk.önként '!D102</f>
        <v>0</v>
      </c>
      <c r="E102" s="238">
        <f>'5.1.1. sz. mell Önk.köt.'!E102+'5.1.2. sz. mell Önk.önként '!E102</f>
        <v>0</v>
      </c>
      <c r="F102" s="301">
        <f>'5.1.1. sz. mell Önk.köt.'!F102+'5.1.2. sz. mell Önk.önként '!F102</f>
        <v>0</v>
      </c>
      <c r="G102" s="301">
        <f>'5.1.1. sz. mell Önk.köt.'!G102+'5.1.2. sz. mell Önk.önként '!G102</f>
        <v>0</v>
      </c>
      <c r="H102" s="86">
        <f>'5.1.1. sz. mell Önk.köt.'!H102+'5.1.2. sz. mell Önk.önként '!H102</f>
        <v>0</v>
      </c>
    </row>
    <row r="103" spans="1:8" ht="12.75">
      <c r="A103" s="173" t="s">
        <v>82</v>
      </c>
      <c r="B103" s="402" t="s">
        <v>268</v>
      </c>
      <c r="C103" s="238">
        <f>'5.1.1. sz. mell Önk.köt.'!C103+'5.1.2. sz. mell Önk.önként '!C103</f>
        <v>0</v>
      </c>
      <c r="D103" s="238">
        <f>'5.1.1. sz. mell Önk.köt.'!D103+'5.1.2. sz. mell Önk.önként '!D103</f>
        <v>0</v>
      </c>
      <c r="E103" s="238">
        <f>'5.1.1. sz. mell Önk.köt.'!E103+'5.1.2. sz. mell Önk.önként '!E103</f>
        <v>0</v>
      </c>
      <c r="F103" s="301">
        <f>'5.1.1. sz. mell Önk.köt.'!F103+'5.1.2. sz. mell Önk.önként '!F103</f>
        <v>0</v>
      </c>
      <c r="G103" s="301">
        <f>'5.1.1. sz. mell Önk.köt.'!G103+'5.1.2. sz. mell Önk.önként '!G103</f>
        <v>0</v>
      </c>
      <c r="H103" s="86">
        <f>'5.1.1. sz. mell Önk.köt.'!H103+'5.1.2. sz. mell Önk.önként '!H103</f>
        <v>0</v>
      </c>
    </row>
    <row r="104" spans="1:8" ht="12.75">
      <c r="A104" s="182" t="s">
        <v>110</v>
      </c>
      <c r="B104" s="53" t="s">
        <v>269</v>
      </c>
      <c r="C104" s="238">
        <f>'5.1.1. sz. mell Önk.köt.'!C104+'5.1.2. sz. mell Önk.önként '!C104</f>
        <v>0</v>
      </c>
      <c r="D104" s="238">
        <f>'5.1.1. sz. mell Önk.köt.'!D104+'5.1.2. sz. mell Önk.önként '!D104</f>
        <v>0</v>
      </c>
      <c r="E104" s="238">
        <f>'5.1.1. sz. mell Önk.köt.'!E104+'5.1.2. sz. mell Önk.önként '!E104</f>
        <v>0</v>
      </c>
      <c r="F104" s="301">
        <f>'5.1.1. sz. mell Önk.köt.'!F104+'5.1.2. sz. mell Önk.önként '!F104</f>
        <v>0</v>
      </c>
      <c r="G104" s="301">
        <f>'5.1.1. sz. mell Önk.köt.'!G104+'5.1.2. sz. mell Önk.önként '!G104</f>
        <v>0</v>
      </c>
      <c r="H104" s="86">
        <f>'5.1.1. sz. mell Önk.köt.'!H104+'5.1.2. sz. mell Önk.önként '!H104</f>
        <v>0</v>
      </c>
    </row>
    <row r="105" spans="1:8" ht="12.75">
      <c r="A105" s="173" t="s">
        <v>259</v>
      </c>
      <c r="B105" s="53" t="s">
        <v>270</v>
      </c>
      <c r="C105" s="238">
        <f>'5.1.1. sz. mell Önk.köt.'!C105+'5.1.2. sz. mell Önk.önként '!C105</f>
        <v>0</v>
      </c>
      <c r="D105" s="238">
        <f>'5.1.1. sz. mell Önk.köt.'!D105+'5.1.2. sz. mell Önk.önként '!D105</f>
        <v>0</v>
      </c>
      <c r="E105" s="238">
        <f>'5.1.1. sz. mell Önk.köt.'!E105+'5.1.2. sz. mell Önk.önként '!E105</f>
        <v>0</v>
      </c>
      <c r="F105" s="301">
        <f>'5.1.1. sz. mell Önk.köt.'!F105+'5.1.2. sz. mell Önk.önként '!F105</f>
        <v>0</v>
      </c>
      <c r="G105" s="301">
        <f>'5.1.1. sz. mell Önk.köt.'!G105+'5.1.2. sz. mell Önk.önként '!G105</f>
        <v>0</v>
      </c>
      <c r="H105" s="86">
        <f>'5.1.1. sz. mell Önk.köt.'!H105+'5.1.2. sz. mell Önk.önként '!H105</f>
        <v>0</v>
      </c>
    </row>
    <row r="106" spans="1:8" ht="23.25" thickBot="1">
      <c r="A106" s="183" t="s">
        <v>260</v>
      </c>
      <c r="B106" s="54" t="s">
        <v>271</v>
      </c>
      <c r="C106" s="239">
        <f>'5.1.1. sz. mell Önk.köt.'!C106+'5.1.2. sz. mell Önk.önként '!C106</f>
        <v>5350</v>
      </c>
      <c r="D106" s="239">
        <f>'5.1.1. sz. mell Önk.köt.'!D106+'5.1.2. sz. mell Önk.önként '!D106</f>
        <v>5350</v>
      </c>
      <c r="E106" s="239">
        <f>'5.1.1. sz. mell Önk.köt.'!E106+'5.1.2. sz. mell Önk.önként '!E106</f>
        <v>5990</v>
      </c>
      <c r="F106" s="302">
        <f>'5.1.1. sz. mell Önk.köt.'!F106+'5.1.2. sz. mell Önk.önként '!F106</f>
        <v>5990</v>
      </c>
      <c r="G106" s="302">
        <f>'5.1.1. sz. mell Önk.köt.'!G106+'5.1.2. sz. mell Önk.önként '!G106</f>
        <v>0</v>
      </c>
      <c r="H106" s="92">
        <f>'5.1.1. sz. mell Önk.köt.'!H106+'5.1.2. sz. mell Önk.önként '!H106</f>
        <v>5990</v>
      </c>
    </row>
    <row r="107" spans="1:8" ht="13.5" thickBot="1">
      <c r="A107" s="25" t="s">
        <v>7</v>
      </c>
      <c r="B107" s="23" t="s">
        <v>272</v>
      </c>
      <c r="C107" s="84">
        <f aca="true" t="shared" si="18" ref="C107:H107">+C108+C110+C112</f>
        <v>331871</v>
      </c>
      <c r="D107" s="84">
        <f t="shared" si="18"/>
        <v>583139</v>
      </c>
      <c r="E107" s="84">
        <f t="shared" si="18"/>
        <v>583576</v>
      </c>
      <c r="F107" s="84">
        <f t="shared" si="18"/>
        <v>538454</v>
      </c>
      <c r="G107" s="84">
        <f t="shared" si="18"/>
        <v>0</v>
      </c>
      <c r="H107" s="84">
        <f t="shared" si="18"/>
        <v>538454</v>
      </c>
    </row>
    <row r="108" spans="1:8" ht="12.75">
      <c r="A108" s="172" t="s">
        <v>71</v>
      </c>
      <c r="B108" s="6" t="s">
        <v>127</v>
      </c>
      <c r="C108" s="237">
        <f>'5.1.1. sz. mell Önk.köt.'!C108+'5.1.2. sz. mell Önk.önként '!C108</f>
        <v>331521</v>
      </c>
      <c r="D108" s="237">
        <f>'5.1.1. sz. mell Önk.köt.'!D108+'5.1.2. sz. mell Önk.önként '!D108</f>
        <v>571224</v>
      </c>
      <c r="E108" s="237">
        <f>'5.1.1. sz. mell Önk.köt.'!E108+'5.1.2. sz. mell Önk.önként '!E108</f>
        <v>571661</v>
      </c>
      <c r="F108" s="300">
        <f>'5.1.1. sz. mell Önk.köt.'!F108+'5.1.2. sz. mell Önk.önként '!F108</f>
        <v>507399</v>
      </c>
      <c r="G108" s="300">
        <f>'5.1.1. sz. mell Önk.köt.'!G108+'5.1.2. sz. mell Önk.önként '!G108</f>
        <v>0</v>
      </c>
      <c r="H108" s="85">
        <f>'5.1.1. sz. mell Önk.köt.'!H108+'5.1.2. sz. mell Önk.önként '!H108</f>
        <v>507399</v>
      </c>
    </row>
    <row r="109" spans="1:8" ht="12.75">
      <c r="A109" s="172" t="s">
        <v>72</v>
      </c>
      <c r="B109" s="10" t="s">
        <v>276</v>
      </c>
      <c r="C109" s="238">
        <f>'5.1.1. sz. mell Önk.köt.'!C109+'5.1.2. sz. mell Önk.önként '!C109</f>
        <v>325161</v>
      </c>
      <c r="D109" s="238">
        <f>'5.1.1. sz. mell Önk.köt.'!D109+'5.1.2. sz. mell Önk.önként '!D109</f>
        <v>532678</v>
      </c>
      <c r="E109" s="238">
        <f>'5.1.1. sz. mell Önk.köt.'!E109+'5.1.2. sz. mell Önk.önként '!E109</f>
        <v>532678</v>
      </c>
      <c r="F109" s="301">
        <f>'5.1.1. sz. mell Önk.köt.'!F109+'5.1.2. sz. mell Önk.önként '!F109</f>
        <v>447008</v>
      </c>
      <c r="G109" s="301">
        <f>'5.1.1. sz. mell Önk.köt.'!G109+'5.1.2. sz. mell Önk.önként '!G109</f>
        <v>0</v>
      </c>
      <c r="H109" s="86">
        <f>'5.1.1. sz. mell Önk.köt.'!H109+'5.1.2. sz. mell Önk.önként '!H109</f>
        <v>447008</v>
      </c>
    </row>
    <row r="110" spans="1:8" ht="12.75">
      <c r="A110" s="172" t="s">
        <v>73</v>
      </c>
      <c r="B110" s="10" t="s">
        <v>111</v>
      </c>
      <c r="C110" s="238">
        <f>'5.1.1. sz. mell Önk.köt.'!C110+'5.1.2. sz. mell Önk.önként '!C110</f>
        <v>350</v>
      </c>
      <c r="D110" s="238">
        <f>'5.1.1. sz. mell Önk.köt.'!D110+'5.1.2. sz. mell Önk.önként '!D110</f>
        <v>11915</v>
      </c>
      <c r="E110" s="238">
        <f>'5.1.1. sz. mell Önk.köt.'!E110+'5.1.2. sz. mell Önk.önként '!E110</f>
        <v>11915</v>
      </c>
      <c r="F110" s="301">
        <f>'5.1.1. sz. mell Önk.köt.'!F110+'5.1.2. sz. mell Önk.önként '!F110</f>
        <v>31055</v>
      </c>
      <c r="G110" s="301">
        <f>'5.1.1. sz. mell Önk.köt.'!G110+'5.1.2. sz. mell Önk.önként '!G110</f>
        <v>0</v>
      </c>
      <c r="H110" s="86">
        <f>'5.1.1. sz. mell Önk.köt.'!H110+'5.1.2. sz. mell Önk.önként '!H110</f>
        <v>31055</v>
      </c>
    </row>
    <row r="111" spans="1:8" ht="12.75">
      <c r="A111" s="172" t="s">
        <v>74</v>
      </c>
      <c r="B111" s="10" t="s">
        <v>277</v>
      </c>
      <c r="C111" s="238">
        <f>'5.1.1. sz. mell Önk.köt.'!C111+'5.1.2. sz. mell Önk.önként '!C111</f>
        <v>0</v>
      </c>
      <c r="D111" s="238">
        <f>'5.1.1. sz. mell Önk.köt.'!D111+'5.1.2. sz. mell Önk.önként '!D111</f>
        <v>0</v>
      </c>
      <c r="E111" s="238">
        <f>'5.1.1. sz. mell Önk.köt.'!E111+'5.1.2. sz. mell Önk.önként '!E111</f>
        <v>0</v>
      </c>
      <c r="F111" s="301">
        <f>'5.1.1. sz. mell Önk.köt.'!F111+'5.1.2. sz. mell Önk.önként '!F111</f>
        <v>0</v>
      </c>
      <c r="G111" s="301">
        <f>'5.1.1. sz. mell Önk.köt.'!G111+'5.1.2. sz. mell Önk.önként '!G111</f>
        <v>0</v>
      </c>
      <c r="H111" s="86">
        <f>'5.1.1. sz. mell Önk.köt.'!H111+'5.1.2. sz. mell Önk.önként '!H111</f>
        <v>0</v>
      </c>
    </row>
    <row r="112" spans="1:8" ht="12.75">
      <c r="A112" s="172" t="s">
        <v>75</v>
      </c>
      <c r="B112" s="81" t="s">
        <v>130</v>
      </c>
      <c r="C112" s="238">
        <f>'5.1.1. sz. mell Önk.köt.'!C112+'5.1.2. sz. mell Önk.önként '!C112</f>
        <v>0</v>
      </c>
      <c r="D112" s="238">
        <f>'5.1.1. sz. mell Önk.köt.'!D112+'5.1.2. sz. mell Önk.önként '!D112</f>
        <v>0</v>
      </c>
      <c r="E112" s="238">
        <f>'5.1.1. sz. mell Önk.köt.'!E112+'5.1.2. sz. mell Önk.önként '!E112</f>
        <v>0</v>
      </c>
      <c r="F112" s="301">
        <f>'5.1.1. sz. mell Önk.köt.'!F112+'5.1.2. sz. mell Önk.önként '!F112</f>
        <v>0</v>
      </c>
      <c r="G112" s="301">
        <f>'5.1.1. sz. mell Önk.köt.'!G112+'5.1.2. sz. mell Önk.önként '!G112</f>
        <v>0</v>
      </c>
      <c r="H112" s="86">
        <f>'5.1.1. sz. mell Önk.köt.'!H112+'5.1.2. sz. mell Önk.önként '!H112</f>
        <v>0</v>
      </c>
    </row>
    <row r="113" spans="1:8" ht="22.5">
      <c r="A113" s="172" t="s">
        <v>81</v>
      </c>
      <c r="B113" s="80" t="s">
        <v>366</v>
      </c>
      <c r="C113" s="238">
        <f>'5.1.1. sz. mell Önk.köt.'!C113+'5.1.2. sz. mell Önk.önként '!C113</f>
        <v>0</v>
      </c>
      <c r="D113" s="238">
        <f>'5.1.1. sz. mell Önk.köt.'!D113+'5.1.2. sz. mell Önk.önként '!D113</f>
        <v>0</v>
      </c>
      <c r="E113" s="238">
        <f>'5.1.1. sz. mell Önk.köt.'!E113+'5.1.2. sz. mell Önk.önként '!E113</f>
        <v>0</v>
      </c>
      <c r="F113" s="301">
        <f>'5.1.1. sz. mell Önk.köt.'!F113+'5.1.2. sz. mell Önk.önként '!F113</f>
        <v>0</v>
      </c>
      <c r="G113" s="301">
        <f>'5.1.1. sz. mell Önk.köt.'!G113+'5.1.2. sz. mell Önk.önként '!G113</f>
        <v>0</v>
      </c>
      <c r="H113" s="86">
        <f>'5.1.1. sz. mell Önk.köt.'!H113+'5.1.2. sz. mell Önk.önként '!H113</f>
        <v>0</v>
      </c>
    </row>
    <row r="114" spans="1:8" ht="12.75">
      <c r="A114" s="172" t="s">
        <v>83</v>
      </c>
      <c r="B114" s="401" t="s">
        <v>282</v>
      </c>
      <c r="C114" s="238">
        <f>'5.1.1. sz. mell Önk.köt.'!C114+'5.1.2. sz. mell Önk.önként '!C114</f>
        <v>0</v>
      </c>
      <c r="D114" s="238">
        <f>'5.1.1. sz. mell Önk.köt.'!D114+'5.1.2. sz. mell Önk.önként '!D114</f>
        <v>0</v>
      </c>
      <c r="E114" s="238">
        <f>'5.1.1. sz. mell Önk.köt.'!E114+'5.1.2. sz. mell Önk.önként '!E114</f>
        <v>0</v>
      </c>
      <c r="F114" s="301">
        <f>'5.1.1. sz. mell Önk.köt.'!F114+'5.1.2. sz. mell Önk.önként '!F114</f>
        <v>0</v>
      </c>
      <c r="G114" s="301">
        <f>'5.1.1. sz. mell Önk.köt.'!G114+'5.1.2. sz. mell Önk.önként '!G114</f>
        <v>0</v>
      </c>
      <c r="H114" s="86">
        <f>'5.1.1. sz. mell Önk.köt.'!H114+'5.1.2. sz. mell Önk.önként '!H114</f>
        <v>0</v>
      </c>
    </row>
    <row r="115" spans="1:8" ht="12.75">
      <c r="A115" s="172" t="s">
        <v>112</v>
      </c>
      <c r="B115" s="402" t="s">
        <v>265</v>
      </c>
      <c r="C115" s="238">
        <f>'5.1.1. sz. mell Önk.köt.'!C115+'5.1.2. sz. mell Önk.önként '!C115</f>
        <v>0</v>
      </c>
      <c r="D115" s="238">
        <f>'5.1.1. sz. mell Önk.köt.'!D115+'5.1.2. sz. mell Önk.önként '!D115</f>
        <v>0</v>
      </c>
      <c r="E115" s="238">
        <f>'5.1.1. sz. mell Önk.köt.'!E115+'5.1.2. sz. mell Önk.önként '!E115</f>
        <v>0</v>
      </c>
      <c r="F115" s="301">
        <f>'5.1.1. sz. mell Önk.köt.'!F115+'5.1.2. sz. mell Önk.önként '!F115</f>
        <v>0</v>
      </c>
      <c r="G115" s="301">
        <f>'5.1.1. sz. mell Önk.köt.'!G115+'5.1.2. sz. mell Önk.önként '!G115</f>
        <v>0</v>
      </c>
      <c r="H115" s="86">
        <f>'5.1.1. sz. mell Önk.köt.'!H115+'5.1.2. sz. mell Önk.önként '!H115</f>
        <v>0</v>
      </c>
    </row>
    <row r="116" spans="1:8" ht="12.75">
      <c r="A116" s="172" t="s">
        <v>113</v>
      </c>
      <c r="B116" s="52" t="s">
        <v>281</v>
      </c>
      <c r="C116" s="238">
        <f>'5.1.1. sz. mell Önk.köt.'!C116+'5.1.2. sz. mell Önk.önként '!C116</f>
        <v>0</v>
      </c>
      <c r="D116" s="238">
        <f>'5.1.1. sz. mell Önk.köt.'!D116+'5.1.2. sz. mell Önk.önként '!D116</f>
        <v>0</v>
      </c>
      <c r="E116" s="238">
        <f>'5.1.1. sz. mell Önk.köt.'!E116+'5.1.2. sz. mell Önk.önként '!E116</f>
        <v>0</v>
      </c>
      <c r="F116" s="301">
        <f>'5.1.1. sz. mell Önk.köt.'!F116+'5.1.2. sz. mell Önk.önként '!F116</f>
        <v>0</v>
      </c>
      <c r="G116" s="301">
        <f>'5.1.1. sz. mell Önk.köt.'!G116+'5.1.2. sz. mell Önk.önként '!G116</f>
        <v>0</v>
      </c>
      <c r="H116" s="86">
        <f>'5.1.1. sz. mell Önk.köt.'!H116+'5.1.2. sz. mell Önk.önként '!H116</f>
        <v>0</v>
      </c>
    </row>
    <row r="117" spans="1:8" ht="12.75">
      <c r="A117" s="172" t="s">
        <v>114</v>
      </c>
      <c r="B117" s="52" t="s">
        <v>280</v>
      </c>
      <c r="C117" s="238">
        <f>'5.1.1. sz. mell Önk.köt.'!C117+'5.1.2. sz. mell Önk.önként '!C117</f>
        <v>0</v>
      </c>
      <c r="D117" s="238">
        <f>'5.1.1. sz. mell Önk.köt.'!D117+'5.1.2. sz. mell Önk.önként '!D117</f>
        <v>0</v>
      </c>
      <c r="E117" s="238">
        <f>'5.1.1. sz. mell Önk.köt.'!E117+'5.1.2. sz. mell Önk.önként '!E117</f>
        <v>0</v>
      </c>
      <c r="F117" s="301">
        <f>'5.1.1. sz. mell Önk.köt.'!F117+'5.1.2. sz. mell Önk.önként '!F117</f>
        <v>0</v>
      </c>
      <c r="G117" s="301">
        <f>'5.1.1. sz. mell Önk.köt.'!G117+'5.1.2. sz. mell Önk.önként '!G117</f>
        <v>0</v>
      </c>
      <c r="H117" s="86">
        <f>'5.1.1. sz. mell Önk.köt.'!H117+'5.1.2. sz. mell Önk.önként '!H117</f>
        <v>0</v>
      </c>
    </row>
    <row r="118" spans="1:8" ht="12.75">
      <c r="A118" s="172" t="s">
        <v>273</v>
      </c>
      <c r="B118" s="402" t="s">
        <v>268</v>
      </c>
      <c r="C118" s="238">
        <f>'5.1.1. sz. mell Önk.köt.'!C118+'5.1.2. sz. mell Önk.önként '!C118</f>
        <v>0</v>
      </c>
      <c r="D118" s="238">
        <f>'5.1.1. sz. mell Önk.köt.'!D118+'5.1.2. sz. mell Önk.önként '!D118</f>
        <v>0</v>
      </c>
      <c r="E118" s="238">
        <f>'5.1.1. sz. mell Önk.köt.'!E118+'5.1.2. sz. mell Önk.önként '!E118</f>
        <v>0</v>
      </c>
      <c r="F118" s="301">
        <f>'5.1.1. sz. mell Önk.köt.'!F118+'5.1.2. sz. mell Önk.önként '!F118</f>
        <v>0</v>
      </c>
      <c r="G118" s="301">
        <f>'5.1.1. sz. mell Önk.köt.'!G118+'5.1.2. sz. mell Önk.önként '!G118</f>
        <v>0</v>
      </c>
      <c r="H118" s="86">
        <f>'5.1.1. sz. mell Önk.köt.'!H118+'5.1.2. sz. mell Önk.önként '!H118</f>
        <v>0</v>
      </c>
    </row>
    <row r="119" spans="1:8" ht="12.75">
      <c r="A119" s="172" t="s">
        <v>274</v>
      </c>
      <c r="B119" s="52" t="s">
        <v>279</v>
      </c>
      <c r="C119" s="238">
        <f>'5.1.1. sz. mell Önk.köt.'!C119+'5.1.2. sz. mell Önk.önként '!C119</f>
        <v>0</v>
      </c>
      <c r="D119" s="238">
        <f>'5.1.1. sz. mell Önk.köt.'!D119+'5.1.2. sz. mell Önk.önként '!D119</f>
        <v>0</v>
      </c>
      <c r="E119" s="238">
        <f>'5.1.1. sz. mell Önk.köt.'!E119+'5.1.2. sz. mell Önk.önként '!E119</f>
        <v>0</v>
      </c>
      <c r="F119" s="301">
        <f>'5.1.1. sz. mell Önk.köt.'!F119+'5.1.2. sz. mell Önk.önként '!F119</f>
        <v>0</v>
      </c>
      <c r="G119" s="301">
        <f>'5.1.1. sz. mell Önk.köt.'!G119+'5.1.2. sz. mell Önk.önként '!G119</f>
        <v>0</v>
      </c>
      <c r="H119" s="86">
        <f>'5.1.1. sz. mell Önk.köt.'!H119+'5.1.2. sz. mell Önk.önként '!H119</f>
        <v>0</v>
      </c>
    </row>
    <row r="120" spans="1:8" ht="13.5" thickBot="1">
      <c r="A120" s="182" t="s">
        <v>275</v>
      </c>
      <c r="B120" s="402" t="s">
        <v>278</v>
      </c>
      <c r="C120" s="239">
        <f>'5.1.1. sz. mell Önk.köt.'!C120+'5.1.2. sz. mell Önk.önként '!C120</f>
        <v>0</v>
      </c>
      <c r="D120" s="239">
        <f>'5.1.1. sz. mell Önk.köt.'!D120+'5.1.2. sz. mell Önk.önként '!D120</f>
        <v>0</v>
      </c>
      <c r="E120" s="239">
        <f>'5.1.1. sz. mell Önk.köt.'!E120+'5.1.2. sz. mell Önk.önként '!E120</f>
        <v>0</v>
      </c>
      <c r="F120" s="302">
        <f>'5.1.1. sz. mell Önk.köt.'!F120+'5.1.2. sz. mell Önk.önként '!F120</f>
        <v>0</v>
      </c>
      <c r="G120" s="302">
        <f>'5.1.1. sz. mell Önk.köt.'!G120+'5.1.2. sz. mell Önk.önként '!G120</f>
        <v>0</v>
      </c>
      <c r="H120" s="92">
        <f>'5.1.1. sz. mell Önk.köt.'!H120+'5.1.2. sz. mell Önk.önként '!H120</f>
        <v>0</v>
      </c>
    </row>
    <row r="121" spans="1:8" ht="13.5" thickBot="1">
      <c r="A121" s="25" t="s">
        <v>8</v>
      </c>
      <c r="B121" s="47" t="s">
        <v>283</v>
      </c>
      <c r="C121" s="84">
        <f aca="true" t="shared" si="19" ref="C121:H121">+C122+C123</f>
        <v>10994</v>
      </c>
      <c r="D121" s="84">
        <f t="shared" si="19"/>
        <v>20425</v>
      </c>
      <c r="E121" s="84">
        <f t="shared" si="19"/>
        <v>16477</v>
      </c>
      <c r="F121" s="84">
        <f t="shared" si="19"/>
        <v>55217</v>
      </c>
      <c r="G121" s="84">
        <f t="shared" si="19"/>
        <v>-2580</v>
      </c>
      <c r="H121" s="84">
        <f t="shared" si="19"/>
        <v>52637</v>
      </c>
    </row>
    <row r="122" spans="1:8" ht="12.75">
      <c r="A122" s="172" t="s">
        <v>54</v>
      </c>
      <c r="B122" s="7" t="s">
        <v>45</v>
      </c>
      <c r="C122" s="237">
        <f>'5.1.1. sz. mell Önk.köt.'!C122+'5.1.2. sz. mell Önk.önként '!C122</f>
        <v>10994</v>
      </c>
      <c r="D122" s="237">
        <f>'5.1.1. sz. mell Önk.köt.'!D122+'5.1.2. sz. mell Önk.önként '!D122</f>
        <v>10675</v>
      </c>
      <c r="E122" s="237">
        <f>'5.1.1. sz. mell Önk.köt.'!E122+'5.1.2. sz. mell Önk.önként '!E122</f>
        <v>6727</v>
      </c>
      <c r="F122" s="300">
        <f>'5.1.1. sz. mell Önk.köt.'!F122+'5.1.2. sz. mell Önk.önként '!F122</f>
        <v>45467</v>
      </c>
      <c r="G122" s="300">
        <f>'5.1.1. sz. mell Önk.köt.'!G122+'5.1.2. sz. mell Önk.önként '!G122</f>
        <v>-2580</v>
      </c>
      <c r="H122" s="85">
        <f>'5.1.1. sz. mell Önk.köt.'!H122+'5.1.2. sz. mell Önk.önként '!H122</f>
        <v>42887</v>
      </c>
    </row>
    <row r="123" spans="1:8" ht="13.5" thickBot="1">
      <c r="A123" s="174" t="s">
        <v>55</v>
      </c>
      <c r="B123" s="10" t="s">
        <v>46</v>
      </c>
      <c r="C123" s="239">
        <f>'5.1.1. sz. mell Önk.köt.'!C123+'5.1.2. sz. mell Önk.önként '!C123</f>
        <v>0</v>
      </c>
      <c r="D123" s="239">
        <f>'5.1.1. sz. mell Önk.köt.'!D123+'5.1.2. sz. mell Önk.önként '!D123</f>
        <v>9750</v>
      </c>
      <c r="E123" s="239">
        <f>'5.1.1. sz. mell Önk.köt.'!E123+'5.1.2. sz. mell Önk.önként '!E123</f>
        <v>9750</v>
      </c>
      <c r="F123" s="302">
        <f>'5.1.1. sz. mell Önk.köt.'!F123+'5.1.2. sz. mell Önk.önként '!F123</f>
        <v>9750</v>
      </c>
      <c r="G123" s="302">
        <f>'5.1.1. sz. mell Önk.köt.'!G123+'5.1.2. sz. mell Önk.önként '!G123</f>
        <v>0</v>
      </c>
      <c r="H123" s="92">
        <f>'5.1.1. sz. mell Önk.köt.'!H123+'5.1.2. sz. mell Önk.önként '!H123</f>
        <v>9750</v>
      </c>
    </row>
    <row r="124" spans="1:8" ht="13.5" thickBot="1">
      <c r="A124" s="25" t="s">
        <v>9</v>
      </c>
      <c r="B124" s="47" t="s">
        <v>284</v>
      </c>
      <c r="C124" s="84">
        <f aca="true" t="shared" si="20" ref="C124:H124">+C91+C107+C121</f>
        <v>535429</v>
      </c>
      <c r="D124" s="84">
        <f t="shared" si="20"/>
        <v>840527</v>
      </c>
      <c r="E124" s="84">
        <f t="shared" si="20"/>
        <v>843529</v>
      </c>
      <c r="F124" s="84">
        <f t="shared" si="20"/>
        <v>850809</v>
      </c>
      <c r="G124" s="84">
        <f t="shared" si="20"/>
        <v>115</v>
      </c>
      <c r="H124" s="84">
        <f t="shared" si="20"/>
        <v>850924</v>
      </c>
    </row>
    <row r="125" spans="1:8" ht="21.75" thickBot="1">
      <c r="A125" s="25" t="s">
        <v>10</v>
      </c>
      <c r="B125" s="47" t="s">
        <v>285</v>
      </c>
      <c r="C125" s="84">
        <f aca="true" t="shared" si="21" ref="C125:H125">+C126+C127+C128</f>
        <v>0</v>
      </c>
      <c r="D125" s="84">
        <f t="shared" si="21"/>
        <v>0</v>
      </c>
      <c r="E125" s="84">
        <f t="shared" si="21"/>
        <v>0</v>
      </c>
      <c r="F125" s="84">
        <f t="shared" si="21"/>
        <v>0</v>
      </c>
      <c r="G125" s="84">
        <f t="shared" si="21"/>
        <v>0</v>
      </c>
      <c r="H125" s="84">
        <f t="shared" si="21"/>
        <v>0</v>
      </c>
    </row>
    <row r="126" spans="1:8" s="45" customFormat="1" ht="12.75">
      <c r="A126" s="172" t="s">
        <v>58</v>
      </c>
      <c r="B126" s="7" t="s">
        <v>286</v>
      </c>
      <c r="C126" s="237">
        <f>'5.1.1. sz. mell Önk.köt.'!C126+'5.1.2. sz. mell Önk.önként '!C126</f>
        <v>0</v>
      </c>
      <c r="D126" s="237">
        <f>'5.1.1. sz. mell Önk.köt.'!D126+'5.1.2. sz. mell Önk.önként '!D126</f>
        <v>0</v>
      </c>
      <c r="E126" s="237">
        <f>'5.1.1. sz. mell Önk.köt.'!E126+'5.1.2. sz. mell Önk.önként '!E126</f>
        <v>0</v>
      </c>
      <c r="F126" s="300">
        <f>'5.1.1. sz. mell Önk.köt.'!F126+'5.1.2. sz. mell Önk.önként '!F126</f>
        <v>0</v>
      </c>
      <c r="G126" s="300">
        <f>'5.1.1. sz. mell Önk.köt.'!G126+'5.1.2. sz. mell Önk.önként '!G126</f>
        <v>0</v>
      </c>
      <c r="H126" s="85">
        <f>'5.1.1. sz. mell Önk.köt.'!H126+'5.1.2. sz. mell Önk.önként '!H126</f>
        <v>0</v>
      </c>
    </row>
    <row r="127" spans="1:8" ht="22.5">
      <c r="A127" s="172" t="s">
        <v>59</v>
      </c>
      <c r="B127" s="7" t="s">
        <v>287</v>
      </c>
      <c r="C127" s="238">
        <f>'5.1.1. sz. mell Önk.köt.'!C127+'5.1.2. sz. mell Önk.önként '!C127</f>
        <v>0</v>
      </c>
      <c r="D127" s="238">
        <f>'5.1.1. sz. mell Önk.köt.'!D127+'5.1.2. sz. mell Önk.önként '!D127</f>
        <v>0</v>
      </c>
      <c r="E127" s="238">
        <f>'5.1.1. sz. mell Önk.köt.'!E127+'5.1.2. sz. mell Önk.önként '!E127</f>
        <v>0</v>
      </c>
      <c r="F127" s="301">
        <f>'5.1.1. sz. mell Önk.köt.'!F127+'5.1.2. sz. mell Önk.önként '!F127</f>
        <v>0</v>
      </c>
      <c r="G127" s="301">
        <f>'5.1.1. sz. mell Önk.köt.'!G127+'5.1.2. sz. mell Önk.önként '!G127</f>
        <v>0</v>
      </c>
      <c r="H127" s="86">
        <f>'5.1.1. sz. mell Önk.köt.'!H127+'5.1.2. sz. mell Önk.önként '!H127</f>
        <v>0</v>
      </c>
    </row>
    <row r="128" spans="1:8" ht="13.5" thickBot="1">
      <c r="A128" s="182" t="s">
        <v>60</v>
      </c>
      <c r="B128" s="5" t="s">
        <v>288</v>
      </c>
      <c r="C128" s="239">
        <f>'5.1.1. sz. mell Önk.köt.'!C128+'5.1.2. sz. mell Önk.önként '!C128</f>
        <v>0</v>
      </c>
      <c r="D128" s="239">
        <f>'5.1.1. sz. mell Önk.köt.'!D128+'5.1.2. sz. mell Önk.önként '!D128</f>
        <v>0</v>
      </c>
      <c r="E128" s="239">
        <f>'5.1.1. sz. mell Önk.köt.'!E128+'5.1.2. sz. mell Önk.önként '!E128</f>
        <v>0</v>
      </c>
      <c r="F128" s="302">
        <f>'5.1.1. sz. mell Önk.köt.'!F128+'5.1.2. sz. mell Önk.önként '!F128</f>
        <v>0</v>
      </c>
      <c r="G128" s="302">
        <f>'5.1.1. sz. mell Önk.köt.'!G128+'5.1.2. sz. mell Önk.önként '!G128</f>
        <v>0</v>
      </c>
      <c r="H128" s="92">
        <f>'5.1.1. sz. mell Önk.köt.'!H128+'5.1.2. sz. mell Önk.önként '!H128</f>
        <v>0</v>
      </c>
    </row>
    <row r="129" spans="1:8" ht="13.5" thickBot="1">
      <c r="A129" s="25" t="s">
        <v>11</v>
      </c>
      <c r="B129" s="47" t="s">
        <v>332</v>
      </c>
      <c r="C129" s="84">
        <f aca="true" t="shared" si="22" ref="C129:H129">+C130+C131+C132+C133</f>
        <v>0</v>
      </c>
      <c r="D129" s="84">
        <f t="shared" si="22"/>
        <v>0</v>
      </c>
      <c r="E129" s="84">
        <f t="shared" si="22"/>
        <v>0</v>
      </c>
      <c r="F129" s="84">
        <f t="shared" si="22"/>
        <v>0</v>
      </c>
      <c r="G129" s="84">
        <f t="shared" si="22"/>
        <v>0</v>
      </c>
      <c r="H129" s="84">
        <f t="shared" si="22"/>
        <v>0</v>
      </c>
    </row>
    <row r="130" spans="1:8" ht="12.75">
      <c r="A130" s="172" t="s">
        <v>61</v>
      </c>
      <c r="B130" s="7" t="s">
        <v>289</v>
      </c>
      <c r="C130" s="237">
        <f>'5.1.1. sz. mell Önk.köt.'!C130+'5.1.2. sz. mell Önk.önként '!C130</f>
        <v>0</v>
      </c>
      <c r="D130" s="237">
        <f>'5.1.1. sz. mell Önk.köt.'!D130+'5.1.2. sz. mell Önk.önként '!D130</f>
        <v>0</v>
      </c>
      <c r="E130" s="237">
        <f>'5.1.1. sz. mell Önk.köt.'!E130+'5.1.2. sz. mell Önk.önként '!E130</f>
        <v>0</v>
      </c>
      <c r="F130" s="300">
        <f>'5.1.1. sz. mell Önk.köt.'!F130+'5.1.2. sz. mell Önk.önként '!F130</f>
        <v>0</v>
      </c>
      <c r="G130" s="300">
        <f>'5.1.1. sz. mell Önk.köt.'!G130+'5.1.2. sz. mell Önk.önként '!G130</f>
        <v>0</v>
      </c>
      <c r="H130" s="85">
        <f>'5.1.1. sz. mell Önk.köt.'!H130+'5.1.2. sz. mell Önk.önként '!H130</f>
        <v>0</v>
      </c>
    </row>
    <row r="131" spans="1:8" ht="12.75">
      <c r="A131" s="172" t="s">
        <v>62</v>
      </c>
      <c r="B131" s="7" t="s">
        <v>290</v>
      </c>
      <c r="C131" s="238">
        <f>'5.1.1. sz. mell Önk.köt.'!C131+'5.1.2. sz. mell Önk.önként '!C131</f>
        <v>0</v>
      </c>
      <c r="D131" s="238">
        <f>'5.1.1. sz. mell Önk.köt.'!D131+'5.1.2. sz. mell Önk.önként '!D131</f>
        <v>0</v>
      </c>
      <c r="E131" s="238">
        <f>'5.1.1. sz. mell Önk.köt.'!E131+'5.1.2. sz. mell Önk.önként '!E131</f>
        <v>0</v>
      </c>
      <c r="F131" s="301">
        <f>'5.1.1. sz. mell Önk.köt.'!F131+'5.1.2. sz. mell Önk.önként '!F131</f>
        <v>0</v>
      </c>
      <c r="G131" s="301">
        <f>'5.1.1. sz. mell Önk.köt.'!G131+'5.1.2. sz. mell Önk.önként '!G131</f>
        <v>0</v>
      </c>
      <c r="H131" s="86">
        <f>'5.1.1. sz. mell Önk.köt.'!H131+'5.1.2. sz. mell Önk.önként '!H131</f>
        <v>0</v>
      </c>
    </row>
    <row r="132" spans="1:8" ht="12.75">
      <c r="A132" s="172" t="s">
        <v>192</v>
      </c>
      <c r="B132" s="7" t="s">
        <v>291</v>
      </c>
      <c r="C132" s="238">
        <f>'5.1.1. sz. mell Önk.köt.'!C132+'5.1.2. sz. mell Önk.önként '!C132</f>
        <v>0</v>
      </c>
      <c r="D132" s="238">
        <f>'5.1.1. sz. mell Önk.köt.'!D132+'5.1.2. sz. mell Önk.önként '!D132</f>
        <v>0</v>
      </c>
      <c r="E132" s="238">
        <f>'5.1.1. sz. mell Önk.köt.'!E132+'5.1.2. sz. mell Önk.önként '!E132</f>
        <v>0</v>
      </c>
      <c r="F132" s="301">
        <f>'5.1.1. sz. mell Önk.köt.'!F132+'5.1.2. sz. mell Önk.önként '!F132</f>
        <v>0</v>
      </c>
      <c r="G132" s="301">
        <f>'5.1.1. sz. mell Önk.köt.'!G132+'5.1.2. sz. mell Önk.önként '!G132</f>
        <v>0</v>
      </c>
      <c r="H132" s="86">
        <f>'5.1.1. sz. mell Önk.köt.'!H132+'5.1.2. sz. mell Önk.önként '!H132</f>
        <v>0</v>
      </c>
    </row>
    <row r="133" spans="1:8" s="45" customFormat="1" ht="13.5" thickBot="1">
      <c r="A133" s="182" t="s">
        <v>193</v>
      </c>
      <c r="B133" s="5" t="s">
        <v>292</v>
      </c>
      <c r="C133" s="239">
        <f>'5.1.1. sz. mell Önk.köt.'!C133+'5.1.2. sz. mell Önk.önként '!C133</f>
        <v>0</v>
      </c>
      <c r="D133" s="239">
        <f>'5.1.1. sz. mell Önk.köt.'!D133+'5.1.2. sz. mell Önk.önként '!D133</f>
        <v>0</v>
      </c>
      <c r="E133" s="239">
        <f>'5.1.1. sz. mell Önk.köt.'!E133+'5.1.2. sz. mell Önk.önként '!E133</f>
        <v>0</v>
      </c>
      <c r="F133" s="302">
        <f>'5.1.1. sz. mell Önk.köt.'!F133+'5.1.2. sz. mell Önk.önként '!F133</f>
        <v>0</v>
      </c>
      <c r="G133" s="302">
        <f>'5.1.1. sz. mell Önk.köt.'!G133+'5.1.2. sz. mell Önk.önként '!G133</f>
        <v>0</v>
      </c>
      <c r="H133" s="92">
        <f>'5.1.1. sz. mell Önk.köt.'!H133+'5.1.2. sz. mell Önk.önként '!H133</f>
        <v>0</v>
      </c>
    </row>
    <row r="134" spans="1:14" ht="13.5" thickBot="1">
      <c r="A134" s="25" t="s">
        <v>12</v>
      </c>
      <c r="B134" s="47" t="s">
        <v>293</v>
      </c>
      <c r="C134" s="90">
        <f aca="true" t="shared" si="23" ref="C134:H134">+C135+C136+C137+C138+C139</f>
        <v>114557</v>
      </c>
      <c r="D134" s="90">
        <f t="shared" si="23"/>
        <v>122004</v>
      </c>
      <c r="E134" s="90">
        <f t="shared" si="23"/>
        <v>120949</v>
      </c>
      <c r="F134" s="90">
        <f t="shared" si="23"/>
        <v>124960</v>
      </c>
      <c r="G134" s="90">
        <f t="shared" si="23"/>
        <v>0</v>
      </c>
      <c r="H134" s="90">
        <f t="shared" si="23"/>
        <v>124960</v>
      </c>
      <c r="N134" s="76"/>
    </row>
    <row r="135" spans="1:8" ht="12.75">
      <c r="A135" s="172" t="s">
        <v>63</v>
      </c>
      <c r="B135" s="7" t="s">
        <v>294</v>
      </c>
      <c r="C135" s="237">
        <f>'5.1.1. sz. mell Önk.köt.'!C135+'5.1.2. sz. mell Önk.önként '!C135</f>
        <v>0</v>
      </c>
      <c r="D135" s="237">
        <f>'5.1.1. sz. mell Önk.köt.'!D135+'5.1.2. sz. mell Önk.önként '!D135</f>
        <v>0</v>
      </c>
      <c r="E135" s="237">
        <f>'5.1.1. sz. mell Önk.köt.'!E135+'5.1.2. sz. mell Önk.önként '!E135</f>
        <v>0</v>
      </c>
      <c r="F135" s="300">
        <f>'5.1.1. sz. mell Önk.köt.'!F135+'5.1.2. sz. mell Önk.önként '!F135</f>
        <v>0</v>
      </c>
      <c r="G135" s="300">
        <f>'5.1.1. sz. mell Önk.köt.'!G135+'5.1.2. sz. mell Önk.önként '!G135</f>
        <v>0</v>
      </c>
      <c r="H135" s="85">
        <f>'5.1.1. sz. mell Önk.köt.'!H135+'5.1.2. sz. mell Önk.önként '!H135</f>
        <v>0</v>
      </c>
    </row>
    <row r="136" spans="1:8" ht="12.75">
      <c r="A136" s="172" t="s">
        <v>64</v>
      </c>
      <c r="B136" s="7" t="s">
        <v>304</v>
      </c>
      <c r="C136" s="238">
        <f>'5.1.1. sz. mell Önk.köt.'!C136+'5.1.2. sz. mell Önk.önként '!C136</f>
        <v>0</v>
      </c>
      <c r="D136" s="238">
        <f>'5.1.1. sz. mell Önk.köt.'!D136+'5.1.2. sz. mell Önk.önként '!D136</f>
        <v>2890</v>
      </c>
      <c r="E136" s="238">
        <f>'5.1.1. sz. mell Önk.köt.'!E136+'5.1.2. sz. mell Önk.önként '!E136</f>
        <v>2890</v>
      </c>
      <c r="F136" s="301">
        <f>'5.1.1. sz. mell Önk.köt.'!F136+'5.1.2. sz. mell Önk.önként '!F136</f>
        <v>2890</v>
      </c>
      <c r="G136" s="301">
        <f>'5.1.1. sz. mell Önk.köt.'!G136+'5.1.2. sz. mell Önk.önként '!G136</f>
        <v>0</v>
      </c>
      <c r="H136" s="86">
        <f>'5.1.1. sz. mell Önk.köt.'!H136+'5.1.2. sz. mell Önk.önként '!H136</f>
        <v>2890</v>
      </c>
    </row>
    <row r="137" spans="1:8" ht="12.75">
      <c r="A137" s="172" t="s">
        <v>205</v>
      </c>
      <c r="B137" s="7" t="s">
        <v>370</v>
      </c>
      <c r="C137" s="238">
        <f>'5.1.1. sz. mell Önk.köt.'!C137+'5.1.2. sz. mell Önk.önként '!C137</f>
        <v>114557</v>
      </c>
      <c r="D137" s="238">
        <f>'5.1.1. sz. mell Önk.köt.'!D137+'5.1.2. sz. mell Önk.önként '!D137</f>
        <v>119114</v>
      </c>
      <c r="E137" s="238">
        <f>'5.1.1. sz. mell Önk.köt.'!E137+'5.1.2. sz. mell Önk.önként '!E137</f>
        <v>118059</v>
      </c>
      <c r="F137" s="301">
        <f>'5.1.1. sz. mell Önk.köt.'!F137+'5.1.2. sz. mell Önk.önként '!F137</f>
        <v>122070</v>
      </c>
      <c r="G137" s="301">
        <f>'5.1.1. sz. mell Önk.köt.'!G137+'5.1.2. sz. mell Önk.önként '!G137</f>
        <v>0</v>
      </c>
      <c r="H137" s="86">
        <f>'5.1.1. sz. mell Önk.köt.'!H137+'5.1.2. sz. mell Önk.önként '!H137</f>
        <v>122070</v>
      </c>
    </row>
    <row r="138" spans="1:8" s="45" customFormat="1" ht="12.75">
      <c r="A138" s="172" t="s">
        <v>206</v>
      </c>
      <c r="B138" s="7" t="s">
        <v>295</v>
      </c>
      <c r="C138" s="238">
        <f>'5.1.1. sz. mell Önk.köt.'!C138+'5.1.2. sz. mell Önk.önként '!C138</f>
        <v>0</v>
      </c>
      <c r="D138" s="238">
        <f>'5.1.1. sz. mell Önk.köt.'!D138+'5.1.2. sz. mell Önk.önként '!D138</f>
        <v>0</v>
      </c>
      <c r="E138" s="238">
        <f>'5.1.1. sz. mell Önk.köt.'!E138+'5.1.2. sz. mell Önk.önként '!E138</f>
        <v>0</v>
      </c>
      <c r="F138" s="301">
        <f>'5.1.1. sz. mell Önk.köt.'!F138+'5.1.2. sz. mell Önk.önként '!F138</f>
        <v>0</v>
      </c>
      <c r="G138" s="301">
        <f>'5.1.1. sz. mell Önk.köt.'!G138+'5.1.2. sz. mell Önk.önként '!G138</f>
        <v>0</v>
      </c>
      <c r="H138" s="86">
        <f>'5.1.1. sz. mell Önk.köt.'!H138+'5.1.2. sz. mell Önk.önként '!H138</f>
        <v>0</v>
      </c>
    </row>
    <row r="139" spans="1:8" s="45" customFormat="1" ht="13.5" thickBot="1">
      <c r="A139" s="182" t="s">
        <v>369</v>
      </c>
      <c r="B139" s="5" t="s">
        <v>296</v>
      </c>
      <c r="C139" s="239">
        <f>'5.1.1. sz. mell Önk.köt.'!C139+'5.1.2. sz. mell Önk.önként '!C139</f>
        <v>0</v>
      </c>
      <c r="D139" s="239">
        <f>'5.1.1. sz. mell Önk.köt.'!D139+'5.1.2. sz. mell Önk.önként '!D139</f>
        <v>0</v>
      </c>
      <c r="E139" s="239">
        <f>'5.1.1. sz. mell Önk.köt.'!E139+'5.1.2. sz. mell Önk.önként '!E139</f>
        <v>0</v>
      </c>
      <c r="F139" s="302">
        <f>'5.1.1. sz. mell Önk.köt.'!F139+'5.1.2. sz. mell Önk.önként '!F139</f>
        <v>0</v>
      </c>
      <c r="G139" s="302">
        <f>'5.1.1. sz. mell Önk.köt.'!G139+'5.1.2. sz. mell Önk.önként '!G139</f>
        <v>0</v>
      </c>
      <c r="H139" s="92">
        <f>'5.1.1. sz. mell Önk.köt.'!H139+'5.1.2. sz. mell Önk.önként '!H139</f>
        <v>0</v>
      </c>
    </row>
    <row r="140" spans="1:8" s="45" customFormat="1" ht="13.5" thickBot="1">
      <c r="A140" s="25" t="s">
        <v>13</v>
      </c>
      <c r="B140" s="47" t="s">
        <v>297</v>
      </c>
      <c r="C140" s="93">
        <f aca="true" t="shared" si="24" ref="C140:H140">+C141+C142+C143+C144</f>
        <v>0</v>
      </c>
      <c r="D140" s="93">
        <f t="shared" si="24"/>
        <v>0</v>
      </c>
      <c r="E140" s="93">
        <f t="shared" si="24"/>
        <v>0</v>
      </c>
      <c r="F140" s="93">
        <f t="shared" si="24"/>
        <v>0</v>
      </c>
      <c r="G140" s="93">
        <f t="shared" si="24"/>
        <v>0</v>
      </c>
      <c r="H140" s="93">
        <f t="shared" si="24"/>
        <v>0</v>
      </c>
    </row>
    <row r="141" spans="1:8" s="45" customFormat="1" ht="12.75">
      <c r="A141" s="172" t="s">
        <v>105</v>
      </c>
      <c r="B141" s="7" t="s">
        <v>298</v>
      </c>
      <c r="C141" s="237">
        <f>'5.1.1. sz. mell Önk.köt.'!C141+'5.1.2. sz. mell Önk.önként '!C141</f>
        <v>0</v>
      </c>
      <c r="D141" s="237">
        <f>'5.1.1. sz. mell Önk.köt.'!D141+'5.1.2. sz. mell Önk.önként '!D141</f>
        <v>0</v>
      </c>
      <c r="E141" s="237">
        <f>'5.1.1. sz. mell Önk.köt.'!E141+'5.1.2. sz. mell Önk.önként '!E141</f>
        <v>0</v>
      </c>
      <c r="F141" s="300">
        <f>'5.1.1. sz. mell Önk.köt.'!F141+'5.1.2. sz. mell Önk.önként '!F141</f>
        <v>0</v>
      </c>
      <c r="G141" s="300">
        <f>'5.1.1. sz. mell Önk.köt.'!G141+'5.1.2. sz. mell Önk.önként '!G141</f>
        <v>0</v>
      </c>
      <c r="H141" s="85">
        <f>'5.1.1. sz. mell Önk.köt.'!H141+'5.1.2. sz. mell Önk.önként '!H141</f>
        <v>0</v>
      </c>
    </row>
    <row r="142" spans="1:8" s="45" customFormat="1" ht="12.75">
      <c r="A142" s="172" t="s">
        <v>106</v>
      </c>
      <c r="B142" s="7" t="s">
        <v>299</v>
      </c>
      <c r="C142" s="238">
        <f>'5.1.1. sz. mell Önk.köt.'!C142+'5.1.2. sz. mell Önk.önként '!C142</f>
        <v>0</v>
      </c>
      <c r="D142" s="238">
        <f>'5.1.1. sz. mell Önk.köt.'!D142+'5.1.2. sz. mell Önk.önként '!D142</f>
        <v>0</v>
      </c>
      <c r="E142" s="238">
        <f>'5.1.1. sz. mell Önk.köt.'!E142+'5.1.2. sz. mell Önk.önként '!E142</f>
        <v>0</v>
      </c>
      <c r="F142" s="301">
        <f>'5.1.1. sz. mell Önk.köt.'!F142+'5.1.2. sz. mell Önk.önként '!F142</f>
        <v>0</v>
      </c>
      <c r="G142" s="301">
        <f>'5.1.1. sz. mell Önk.köt.'!G142+'5.1.2. sz. mell Önk.önként '!G142</f>
        <v>0</v>
      </c>
      <c r="H142" s="86">
        <f>'5.1.1. sz. mell Önk.köt.'!H142+'5.1.2. sz. mell Önk.önként '!H142</f>
        <v>0</v>
      </c>
    </row>
    <row r="143" spans="1:8" s="45" customFormat="1" ht="12.75">
      <c r="A143" s="172" t="s">
        <v>129</v>
      </c>
      <c r="B143" s="7" t="s">
        <v>300</v>
      </c>
      <c r="C143" s="238">
        <f>'5.1.1. sz. mell Önk.köt.'!C143+'5.1.2. sz. mell Önk.önként '!C143</f>
        <v>0</v>
      </c>
      <c r="D143" s="238">
        <f>'5.1.1. sz. mell Önk.köt.'!D143+'5.1.2. sz. mell Önk.önként '!D143</f>
        <v>0</v>
      </c>
      <c r="E143" s="238">
        <f>'5.1.1. sz. mell Önk.köt.'!E143+'5.1.2. sz. mell Önk.önként '!E143</f>
        <v>0</v>
      </c>
      <c r="F143" s="301">
        <f>'5.1.1. sz. mell Önk.köt.'!F143+'5.1.2. sz. mell Önk.önként '!F143</f>
        <v>0</v>
      </c>
      <c r="G143" s="301">
        <f>'5.1.1. sz. mell Önk.köt.'!G143+'5.1.2. sz. mell Önk.önként '!G143</f>
        <v>0</v>
      </c>
      <c r="H143" s="86">
        <f>'5.1.1. sz. mell Önk.köt.'!H143+'5.1.2. sz. mell Önk.önként '!H143</f>
        <v>0</v>
      </c>
    </row>
    <row r="144" spans="1:8" ht="13.5" thickBot="1">
      <c r="A144" s="172" t="s">
        <v>208</v>
      </c>
      <c r="B144" s="7" t="s">
        <v>301</v>
      </c>
      <c r="C144" s="239">
        <f>'5.1.1. sz. mell Önk.köt.'!C144+'5.1.2. sz. mell Önk.önként '!C144</f>
        <v>0</v>
      </c>
      <c r="D144" s="239">
        <f>'5.1.1. sz. mell Önk.köt.'!D144+'5.1.2. sz. mell Önk.önként '!D144</f>
        <v>0</v>
      </c>
      <c r="E144" s="239">
        <f>'5.1.1. sz. mell Önk.köt.'!E144+'5.1.2. sz. mell Önk.önként '!E144</f>
        <v>0</v>
      </c>
      <c r="F144" s="302">
        <f>'5.1.1. sz. mell Önk.köt.'!F144+'5.1.2. sz. mell Önk.önként '!F144</f>
        <v>0</v>
      </c>
      <c r="G144" s="302">
        <f>'5.1.1. sz. mell Önk.köt.'!G144+'5.1.2. sz. mell Önk.önként '!G144</f>
        <v>0</v>
      </c>
      <c r="H144" s="92">
        <f>'5.1.1. sz. mell Önk.köt.'!H144+'5.1.2. sz. mell Önk.önként '!H144</f>
        <v>0</v>
      </c>
    </row>
    <row r="145" spans="1:8" ht="13.5" thickBot="1">
      <c r="A145" s="25" t="s">
        <v>14</v>
      </c>
      <c r="B145" s="47" t="s">
        <v>302</v>
      </c>
      <c r="C145" s="169">
        <f aca="true" t="shared" si="25" ref="C145:H145">+C125+C129+C134+C140</f>
        <v>114557</v>
      </c>
      <c r="D145" s="169">
        <f t="shared" si="25"/>
        <v>122004</v>
      </c>
      <c r="E145" s="169">
        <f t="shared" si="25"/>
        <v>120949</v>
      </c>
      <c r="F145" s="169">
        <f t="shared" si="25"/>
        <v>124960</v>
      </c>
      <c r="G145" s="169">
        <f t="shared" si="25"/>
        <v>0</v>
      </c>
      <c r="H145" s="169">
        <f t="shared" si="25"/>
        <v>124960</v>
      </c>
    </row>
    <row r="146" spans="1:8" ht="13.5" thickBot="1">
      <c r="A146" s="184" t="s">
        <v>15</v>
      </c>
      <c r="B146" s="136" t="s">
        <v>303</v>
      </c>
      <c r="C146" s="169">
        <f aca="true" t="shared" si="26" ref="C146:H146">+C124+C145</f>
        <v>649986</v>
      </c>
      <c r="D146" s="169">
        <f t="shared" si="26"/>
        <v>962531</v>
      </c>
      <c r="E146" s="169">
        <f t="shared" si="26"/>
        <v>964478</v>
      </c>
      <c r="F146" s="169">
        <f t="shared" si="26"/>
        <v>975769</v>
      </c>
      <c r="G146" s="169">
        <f t="shared" si="26"/>
        <v>115</v>
      </c>
      <c r="H146" s="169">
        <f t="shared" si="26"/>
        <v>975884</v>
      </c>
    </row>
    <row r="147" spans="1:3" ht="13.5" thickBot="1">
      <c r="A147" s="139"/>
      <c r="B147" s="140"/>
      <c r="C147" s="141"/>
    </row>
    <row r="148" spans="1:8" ht="13.5" thickBot="1">
      <c r="A148" s="74" t="s">
        <v>123</v>
      </c>
      <c r="B148" s="75"/>
      <c r="C148" s="199">
        <f>'5.1.1. sz. mell Önk.köt.'!C148+'5.1.2. sz. mell Önk.önként '!C148</f>
        <v>20.75</v>
      </c>
      <c r="D148" s="199">
        <f>'5.1.1. sz. mell Önk.köt.'!D148+'5.1.2. sz. mell Önk.önként '!D148</f>
        <v>20.75</v>
      </c>
      <c r="E148" s="199">
        <f>'5.1.1. sz. mell Önk.köt.'!E148+'5.1.2. sz. mell Önk.önként '!E148</f>
        <v>20.75</v>
      </c>
      <c r="F148" s="199"/>
      <c r="G148" s="199">
        <f>'5.1.1. sz. mell Önk.köt.'!G148+'5.1.2. sz. mell Önk.önként '!G148</f>
        <v>0</v>
      </c>
      <c r="H148" s="199">
        <f>'5.1.1. sz. mell Önk.köt.'!H148+'5.1.2. sz. mell Önk.önként '!H148</f>
        <v>20.75</v>
      </c>
    </row>
    <row r="149" spans="1:8" ht="13.5" thickBot="1">
      <c r="A149" s="74" t="s">
        <v>124</v>
      </c>
      <c r="B149" s="75"/>
      <c r="C149" s="200">
        <f>'5.1.1. sz. mell Önk.köt.'!C149+'5.1.2. sz. mell Önk.önként '!C149</f>
        <v>51</v>
      </c>
      <c r="D149" s="200">
        <f>'5.1.1. sz. mell Önk.köt.'!D149+'5.1.2. sz. mell Önk.önként '!D149</f>
        <v>51</v>
      </c>
      <c r="E149" s="200">
        <f>'5.1.1. sz. mell Önk.köt.'!E149+'5.1.2. sz. mell Önk.önként '!E149</f>
        <v>51</v>
      </c>
      <c r="F149" s="200"/>
      <c r="G149" s="200">
        <f>'5.1.1. sz. mell Önk.köt.'!G149+'5.1.2. sz. mell Önk.önként '!G149</f>
        <v>0</v>
      </c>
      <c r="H149" s="200">
        <f>'5.1.1. sz. mell Önk.köt.'!H149+'5.1.2. sz. mell Önk.önként '!H149</f>
        <v>51</v>
      </c>
    </row>
  </sheetData>
  <sheetProtection formatCells="0"/>
  <mergeCells count="3">
    <mergeCell ref="A90:H90"/>
    <mergeCell ref="A7:H7"/>
    <mergeCell ref="A1:H1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75" r:id="rId1"/>
  <headerFooter alignWithMargins="0">
    <oddFooter>&amp;C*Módosította a 3/2016.(II.18.) ör. Hatályos 2016. február 18. napjától.</oddFooter>
  </headerFooter>
  <rowBreaks count="1" manualBreakCount="1">
    <brk id="8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 tint="-0.7499799728393555"/>
  </sheetPr>
  <dimension ref="A1:N149"/>
  <sheetViews>
    <sheetView view="pageLayout" zoomScaleNormal="120" zoomScaleSheetLayoutView="85" workbookViewId="0" topLeftCell="A50">
      <selection activeCell="A1" sqref="A1:H1"/>
    </sheetView>
  </sheetViews>
  <sheetFormatPr defaultColWidth="9.00390625" defaultRowHeight="12.75"/>
  <cols>
    <col min="1" max="1" width="13.50390625" style="142" customWidth="1"/>
    <col min="2" max="2" width="57.875" style="143" customWidth="1"/>
    <col min="3" max="3" width="11.125" style="144" bestFit="1" customWidth="1"/>
    <col min="4" max="4" width="11.125" style="2" bestFit="1" customWidth="1"/>
    <col min="5" max="5" width="10.625" style="2" bestFit="1" customWidth="1"/>
    <col min="6" max="7" width="10.625" style="2" customWidth="1"/>
    <col min="8" max="8" width="12.875" style="2" customWidth="1"/>
    <col min="9" max="16384" width="9.375" style="2" customWidth="1"/>
  </cols>
  <sheetData>
    <row r="1" spans="1:8" s="1" customFormat="1" ht="16.5" customHeight="1" thickBot="1">
      <c r="A1" s="426" t="s">
        <v>496</v>
      </c>
      <c r="B1" s="426"/>
      <c r="C1" s="426"/>
      <c r="D1" s="426"/>
      <c r="E1" s="426"/>
      <c r="F1" s="426"/>
      <c r="G1" s="426"/>
      <c r="H1" s="426"/>
    </row>
    <row r="2" spans="1:8" s="41" customFormat="1" ht="21" customHeight="1">
      <c r="A2" s="147" t="s">
        <v>48</v>
      </c>
      <c r="B2" s="125" t="s">
        <v>373</v>
      </c>
      <c r="C2" s="234"/>
      <c r="D2" s="234"/>
      <c r="E2" s="292"/>
      <c r="F2" s="292"/>
      <c r="G2" s="292"/>
      <c r="H2" s="201"/>
    </row>
    <row r="3" spans="1:8" s="41" customFormat="1" ht="24.75" thickBot="1">
      <c r="A3" s="185" t="s">
        <v>120</v>
      </c>
      <c r="B3" s="126" t="s">
        <v>390</v>
      </c>
      <c r="C3" s="235"/>
      <c r="D3" s="235"/>
      <c r="E3" s="293"/>
      <c r="F3" s="293"/>
      <c r="G3" s="293"/>
      <c r="H3" s="236"/>
    </row>
    <row r="4" spans="1:8" s="42" customFormat="1" ht="15.75" customHeight="1" thickBot="1">
      <c r="A4" s="61"/>
      <c r="B4" s="61"/>
      <c r="H4" s="62" t="s">
        <v>39</v>
      </c>
    </row>
    <row r="5" spans="1:8" ht="48.75" thickBot="1">
      <c r="A5" s="148" t="s">
        <v>122</v>
      </c>
      <c r="B5" s="63" t="s">
        <v>40</v>
      </c>
      <c r="C5" s="28" t="s">
        <v>414</v>
      </c>
      <c r="D5" s="28" t="s">
        <v>429</v>
      </c>
      <c r="E5" s="28" t="s">
        <v>434</v>
      </c>
      <c r="F5" s="28" t="s">
        <v>482</v>
      </c>
      <c r="G5" s="28" t="s">
        <v>483</v>
      </c>
      <c r="H5" s="28" t="s">
        <v>415</v>
      </c>
    </row>
    <row r="6" spans="1:8" s="37" customFormat="1" ht="12.75" customHeight="1" thickBot="1">
      <c r="A6" s="231">
        <v>1</v>
      </c>
      <c r="B6" s="232">
        <v>2</v>
      </c>
      <c r="C6" s="233">
        <v>3</v>
      </c>
      <c r="D6" s="233">
        <v>4</v>
      </c>
      <c r="E6" s="233">
        <v>5</v>
      </c>
      <c r="F6" s="233"/>
      <c r="G6" s="233">
        <v>6</v>
      </c>
      <c r="H6" s="233">
        <v>7</v>
      </c>
    </row>
    <row r="7" spans="1:8" s="37" customFormat="1" ht="15.75" customHeight="1" thickBot="1">
      <c r="A7" s="422" t="s">
        <v>42</v>
      </c>
      <c r="B7" s="423"/>
      <c r="C7" s="423"/>
      <c r="D7" s="423"/>
      <c r="E7" s="423"/>
      <c r="F7" s="423"/>
      <c r="G7" s="423"/>
      <c r="H7" s="424"/>
    </row>
    <row r="8" spans="1:8" s="37" customFormat="1" ht="12" customHeight="1" thickBot="1">
      <c r="A8" s="25" t="s">
        <v>6</v>
      </c>
      <c r="B8" s="19" t="s">
        <v>148</v>
      </c>
      <c r="C8" s="84">
        <f>+C9+C10+C11+C12+C13+C14</f>
        <v>89121</v>
      </c>
      <c r="D8" s="84">
        <f>+D9+D10+D11+D12+D13+D14</f>
        <v>89938</v>
      </c>
      <c r="E8" s="84">
        <f>+E9+E10+E11+E12+E13+E14</f>
        <v>91885</v>
      </c>
      <c r="F8" s="84">
        <v>96515</v>
      </c>
      <c r="G8" s="84">
        <f>+G9+G10+G11+G12+G13+G14</f>
        <v>0</v>
      </c>
      <c r="H8" s="84">
        <f>+H9+H10+H11+H12+H13+H14</f>
        <v>96515</v>
      </c>
    </row>
    <row r="9" spans="1:8" s="43" customFormat="1" ht="12" customHeight="1">
      <c r="A9" s="172" t="s">
        <v>65</v>
      </c>
      <c r="B9" s="157" t="s">
        <v>149</v>
      </c>
      <c r="C9" s="237">
        <v>33880</v>
      </c>
      <c r="D9" s="237">
        <v>33880</v>
      </c>
      <c r="E9" s="300">
        <v>33880</v>
      </c>
      <c r="F9" s="300">
        <v>34124</v>
      </c>
      <c r="G9" s="300"/>
      <c r="H9" s="85">
        <f aca="true" t="shared" si="0" ref="H9:H14">SUM(F9:G9)</f>
        <v>34124</v>
      </c>
    </row>
    <row r="10" spans="1:8" s="44" customFormat="1" ht="12" customHeight="1">
      <c r="A10" s="173" t="s">
        <v>66</v>
      </c>
      <c r="B10" s="158" t="s">
        <v>150</v>
      </c>
      <c r="C10" s="238">
        <v>32615</v>
      </c>
      <c r="D10" s="238">
        <v>32615</v>
      </c>
      <c r="E10" s="301">
        <v>32615</v>
      </c>
      <c r="F10" s="301">
        <v>33725</v>
      </c>
      <c r="G10" s="301"/>
      <c r="H10" s="86">
        <f t="shared" si="0"/>
        <v>33725</v>
      </c>
    </row>
    <row r="11" spans="1:8" s="44" customFormat="1" ht="12" customHeight="1">
      <c r="A11" s="173" t="s">
        <v>67</v>
      </c>
      <c r="B11" s="158" t="s">
        <v>151</v>
      </c>
      <c r="C11" s="238">
        <v>20117</v>
      </c>
      <c r="D11" s="238">
        <v>20194</v>
      </c>
      <c r="E11" s="301">
        <v>20636</v>
      </c>
      <c r="F11" s="301">
        <v>21236</v>
      </c>
      <c r="G11" s="301"/>
      <c r="H11" s="86">
        <f t="shared" si="0"/>
        <v>21236</v>
      </c>
    </row>
    <row r="12" spans="1:8" s="44" customFormat="1" ht="12" customHeight="1">
      <c r="A12" s="173" t="s">
        <v>68</v>
      </c>
      <c r="B12" s="158" t="s">
        <v>152</v>
      </c>
      <c r="C12" s="238">
        <v>2509</v>
      </c>
      <c r="D12" s="238">
        <v>2509</v>
      </c>
      <c r="E12" s="301">
        <v>2644</v>
      </c>
      <c r="F12" s="301">
        <v>2644</v>
      </c>
      <c r="G12" s="301"/>
      <c r="H12" s="86">
        <f t="shared" si="0"/>
        <v>2644</v>
      </c>
    </row>
    <row r="13" spans="1:8" s="44" customFormat="1" ht="12" customHeight="1">
      <c r="A13" s="173" t="s">
        <v>85</v>
      </c>
      <c r="B13" s="158" t="s">
        <v>153</v>
      </c>
      <c r="C13" s="238"/>
      <c r="D13" s="238">
        <v>0</v>
      </c>
      <c r="E13" s="301">
        <v>1370</v>
      </c>
      <c r="F13" s="301">
        <v>2883</v>
      </c>
      <c r="G13" s="301"/>
      <c r="H13" s="86">
        <f t="shared" si="0"/>
        <v>2883</v>
      </c>
    </row>
    <row r="14" spans="1:8" s="43" customFormat="1" ht="12" customHeight="1" thickBot="1">
      <c r="A14" s="174" t="s">
        <v>69</v>
      </c>
      <c r="B14" s="159" t="s">
        <v>154</v>
      </c>
      <c r="C14" s="239"/>
      <c r="D14" s="239">
        <v>740</v>
      </c>
      <c r="E14" s="302">
        <v>740</v>
      </c>
      <c r="F14" s="302">
        <v>1903</v>
      </c>
      <c r="G14" s="302"/>
      <c r="H14" s="92">
        <f t="shared" si="0"/>
        <v>1903</v>
      </c>
    </row>
    <row r="15" spans="1:8" s="43" customFormat="1" ht="12" customHeight="1" thickBot="1">
      <c r="A15" s="25" t="s">
        <v>7</v>
      </c>
      <c r="B15" s="79" t="s">
        <v>155</v>
      </c>
      <c r="C15" s="84">
        <f aca="true" t="shared" si="1" ref="C15:H15">+C16+C17+C18+C19+C20</f>
        <v>18173</v>
      </c>
      <c r="D15" s="84">
        <f t="shared" si="1"/>
        <v>43204</v>
      </c>
      <c r="E15" s="84">
        <f t="shared" si="1"/>
        <v>43204</v>
      </c>
      <c r="F15" s="84">
        <f t="shared" si="1"/>
        <v>49196</v>
      </c>
      <c r="G15" s="84">
        <f t="shared" si="1"/>
        <v>2695</v>
      </c>
      <c r="H15" s="84">
        <f t="shared" si="1"/>
        <v>51891</v>
      </c>
    </row>
    <row r="16" spans="1:8" s="43" customFormat="1" ht="12" customHeight="1">
      <c r="A16" s="172" t="s">
        <v>71</v>
      </c>
      <c r="B16" s="157" t="s">
        <v>156</v>
      </c>
      <c r="C16" s="237"/>
      <c r="D16" s="237">
        <v>6807</v>
      </c>
      <c r="E16" s="300">
        <v>6807</v>
      </c>
      <c r="F16" s="300">
        <v>6807</v>
      </c>
      <c r="G16" s="300"/>
      <c r="H16" s="85">
        <f aca="true" t="shared" si="2" ref="H16:H21">SUM(F16:G16)</f>
        <v>6807</v>
      </c>
    </row>
    <row r="17" spans="1:8" s="43" customFormat="1" ht="12" customHeight="1">
      <c r="A17" s="173" t="s">
        <v>72</v>
      </c>
      <c r="B17" s="158" t="s">
        <v>157</v>
      </c>
      <c r="C17" s="238"/>
      <c r="D17" s="238">
        <v>0</v>
      </c>
      <c r="E17" s="301">
        <v>0</v>
      </c>
      <c r="F17" s="301">
        <v>0</v>
      </c>
      <c r="G17" s="301"/>
      <c r="H17" s="86">
        <f t="shared" si="2"/>
        <v>0</v>
      </c>
    </row>
    <row r="18" spans="1:8" s="43" customFormat="1" ht="12" customHeight="1">
      <c r="A18" s="173" t="s">
        <v>73</v>
      </c>
      <c r="B18" s="158" t="s">
        <v>360</v>
      </c>
      <c r="C18" s="238">
        <v>1150</v>
      </c>
      <c r="D18" s="238">
        <v>1150</v>
      </c>
      <c r="E18" s="301">
        <v>1150</v>
      </c>
      <c r="F18" s="301">
        <v>1150</v>
      </c>
      <c r="G18" s="301"/>
      <c r="H18" s="86">
        <f t="shared" si="2"/>
        <v>1150</v>
      </c>
    </row>
    <row r="19" spans="1:8" s="43" customFormat="1" ht="12" customHeight="1">
      <c r="A19" s="173" t="s">
        <v>74</v>
      </c>
      <c r="B19" s="158" t="s">
        <v>361</v>
      </c>
      <c r="C19" s="238"/>
      <c r="D19" s="238">
        <v>0</v>
      </c>
      <c r="E19" s="301">
        <v>0</v>
      </c>
      <c r="F19" s="301">
        <v>0</v>
      </c>
      <c r="G19" s="301"/>
      <c r="H19" s="86">
        <f t="shared" si="2"/>
        <v>0</v>
      </c>
    </row>
    <row r="20" spans="1:8" s="43" customFormat="1" ht="12" customHeight="1">
      <c r="A20" s="173" t="s">
        <v>75</v>
      </c>
      <c r="B20" s="158" t="s">
        <v>158</v>
      </c>
      <c r="C20" s="238">
        <v>17023</v>
      </c>
      <c r="D20" s="238">
        <v>35247</v>
      </c>
      <c r="E20" s="301">
        <v>35247</v>
      </c>
      <c r="F20" s="301">
        <v>41239</v>
      </c>
      <c r="G20" s="301">
        <v>2695</v>
      </c>
      <c r="H20" s="86">
        <f t="shared" si="2"/>
        <v>43934</v>
      </c>
    </row>
    <row r="21" spans="1:8" s="44" customFormat="1" ht="12" customHeight="1" thickBot="1">
      <c r="A21" s="174" t="s">
        <v>81</v>
      </c>
      <c r="B21" s="159" t="s">
        <v>159</v>
      </c>
      <c r="C21" s="239"/>
      <c r="D21" s="239">
        <v>0</v>
      </c>
      <c r="E21" s="302">
        <v>0</v>
      </c>
      <c r="F21" s="302">
        <v>0</v>
      </c>
      <c r="G21" s="302"/>
      <c r="H21" s="92">
        <f t="shared" si="2"/>
        <v>0</v>
      </c>
    </row>
    <row r="22" spans="1:8" s="44" customFormat="1" ht="12" customHeight="1" thickBot="1">
      <c r="A22" s="25" t="s">
        <v>8</v>
      </c>
      <c r="B22" s="19" t="s">
        <v>160</v>
      </c>
      <c r="C22" s="84">
        <f aca="true" t="shared" si="3" ref="C22:H22">+C23+C24+C25+C26+C27</f>
        <v>256032</v>
      </c>
      <c r="D22" s="84">
        <f t="shared" si="3"/>
        <v>419431</v>
      </c>
      <c r="E22" s="84">
        <f t="shared" si="3"/>
        <v>419431</v>
      </c>
      <c r="F22" s="84">
        <f t="shared" si="3"/>
        <v>521512</v>
      </c>
      <c r="G22" s="84">
        <f t="shared" si="3"/>
        <v>-80565</v>
      </c>
      <c r="H22" s="84">
        <f t="shared" si="3"/>
        <v>440947</v>
      </c>
    </row>
    <row r="23" spans="1:8" s="44" customFormat="1" ht="12" customHeight="1">
      <c r="A23" s="172" t="s">
        <v>54</v>
      </c>
      <c r="B23" s="157" t="s">
        <v>161</v>
      </c>
      <c r="C23" s="237"/>
      <c r="D23" s="237"/>
      <c r="E23" s="300"/>
      <c r="F23" s="300">
        <v>36235</v>
      </c>
      <c r="G23" s="300"/>
      <c r="H23" s="85">
        <f aca="true" t="shared" si="4" ref="H23:H28">SUM(F23:G23)</f>
        <v>36235</v>
      </c>
    </row>
    <row r="24" spans="1:8" s="43" customFormat="1" ht="12" customHeight="1">
      <c r="A24" s="173" t="s">
        <v>55</v>
      </c>
      <c r="B24" s="158" t="s">
        <v>162</v>
      </c>
      <c r="C24" s="238"/>
      <c r="D24" s="238"/>
      <c r="E24" s="301"/>
      <c r="F24" s="301">
        <v>0</v>
      </c>
      <c r="G24" s="301"/>
      <c r="H24" s="86">
        <f t="shared" si="4"/>
        <v>0</v>
      </c>
    </row>
    <row r="25" spans="1:8" s="44" customFormat="1" ht="12" customHeight="1">
      <c r="A25" s="173" t="s">
        <v>56</v>
      </c>
      <c r="B25" s="158" t="s">
        <v>362</v>
      </c>
      <c r="C25" s="238"/>
      <c r="D25" s="238"/>
      <c r="E25" s="301"/>
      <c r="F25" s="301">
        <v>0</v>
      </c>
      <c r="G25" s="301"/>
      <c r="H25" s="86">
        <f t="shared" si="4"/>
        <v>0</v>
      </c>
    </row>
    <row r="26" spans="1:8" s="44" customFormat="1" ht="12" customHeight="1">
      <c r="A26" s="173" t="s">
        <v>57</v>
      </c>
      <c r="B26" s="158" t="s">
        <v>363</v>
      </c>
      <c r="C26" s="238"/>
      <c r="D26" s="238"/>
      <c r="E26" s="301"/>
      <c r="F26" s="301">
        <v>0</v>
      </c>
      <c r="G26" s="301"/>
      <c r="H26" s="86">
        <f t="shared" si="4"/>
        <v>0</v>
      </c>
    </row>
    <row r="27" spans="1:8" s="44" customFormat="1" ht="12" customHeight="1">
      <c r="A27" s="173" t="s">
        <v>95</v>
      </c>
      <c r="B27" s="158" t="s">
        <v>163</v>
      </c>
      <c r="C27" s="238">
        <v>256032</v>
      </c>
      <c r="D27" s="238">
        <v>419431</v>
      </c>
      <c r="E27" s="301">
        <v>419431</v>
      </c>
      <c r="F27" s="301">
        <v>485277</v>
      </c>
      <c r="G27" s="301">
        <v>-80565</v>
      </c>
      <c r="H27" s="86">
        <f t="shared" si="4"/>
        <v>404712</v>
      </c>
    </row>
    <row r="28" spans="1:8" s="44" customFormat="1" ht="12" customHeight="1" thickBot="1">
      <c r="A28" s="174" t="s">
        <v>96</v>
      </c>
      <c r="B28" s="159" t="s">
        <v>164</v>
      </c>
      <c r="C28" s="239">
        <v>172281</v>
      </c>
      <c r="D28" s="239">
        <v>335680</v>
      </c>
      <c r="E28" s="302">
        <v>335680</v>
      </c>
      <c r="F28" s="302">
        <v>437761</v>
      </c>
      <c r="G28" s="302">
        <v>-33183</v>
      </c>
      <c r="H28" s="86">
        <f t="shared" si="4"/>
        <v>404578</v>
      </c>
    </row>
    <row r="29" spans="1:8" s="44" customFormat="1" ht="12" customHeight="1" thickBot="1">
      <c r="A29" s="25" t="s">
        <v>97</v>
      </c>
      <c r="B29" s="19" t="s">
        <v>165</v>
      </c>
      <c r="C29" s="90">
        <f aca="true" t="shared" si="5" ref="C29:H29">+C30+C33+C34+C35</f>
        <v>138811</v>
      </c>
      <c r="D29" s="90">
        <f t="shared" si="5"/>
        <v>138811</v>
      </c>
      <c r="E29" s="90">
        <f t="shared" si="5"/>
        <v>138811</v>
      </c>
      <c r="F29" s="90">
        <f t="shared" si="5"/>
        <v>138811</v>
      </c>
      <c r="G29" s="90">
        <f t="shared" si="5"/>
        <v>12300</v>
      </c>
      <c r="H29" s="90">
        <f t="shared" si="5"/>
        <v>151111</v>
      </c>
    </row>
    <row r="30" spans="1:8" s="44" customFormat="1" ht="12" customHeight="1">
      <c r="A30" s="172" t="s">
        <v>166</v>
      </c>
      <c r="B30" s="157" t="s">
        <v>172</v>
      </c>
      <c r="C30" s="240">
        <f>+C31+C32</f>
        <v>133344</v>
      </c>
      <c r="D30" s="240">
        <v>133344</v>
      </c>
      <c r="E30" s="303">
        <v>133344</v>
      </c>
      <c r="F30" s="303">
        <v>133344</v>
      </c>
      <c r="G30" s="303">
        <f>SUM(G31:G32)</f>
        <v>10300</v>
      </c>
      <c r="H30" s="241">
        <f aca="true" t="shared" si="6" ref="H30:H35">SUM(F30:G30)</f>
        <v>143644</v>
      </c>
    </row>
    <row r="31" spans="1:8" s="44" customFormat="1" ht="12" customHeight="1">
      <c r="A31" s="173" t="s">
        <v>167</v>
      </c>
      <c r="B31" s="158" t="s">
        <v>173</v>
      </c>
      <c r="C31" s="238">
        <v>27744</v>
      </c>
      <c r="D31" s="238">
        <v>27744</v>
      </c>
      <c r="E31" s="301">
        <v>27744</v>
      </c>
      <c r="F31" s="301">
        <v>27744</v>
      </c>
      <c r="G31" s="301">
        <v>2600</v>
      </c>
      <c r="H31" s="86">
        <f t="shared" si="6"/>
        <v>30344</v>
      </c>
    </row>
    <row r="32" spans="1:8" s="44" customFormat="1" ht="12" customHeight="1">
      <c r="A32" s="173" t="s">
        <v>168</v>
      </c>
      <c r="B32" s="158" t="s">
        <v>174</v>
      </c>
      <c r="C32" s="238">
        <v>105600</v>
      </c>
      <c r="D32" s="238">
        <v>105600</v>
      </c>
      <c r="E32" s="301">
        <v>105600</v>
      </c>
      <c r="F32" s="301">
        <v>105600</v>
      </c>
      <c r="G32" s="301">
        <v>7700</v>
      </c>
      <c r="H32" s="86">
        <f t="shared" si="6"/>
        <v>113300</v>
      </c>
    </row>
    <row r="33" spans="1:8" s="44" customFormat="1" ht="12" customHeight="1">
      <c r="A33" s="173" t="s">
        <v>169</v>
      </c>
      <c r="B33" s="158" t="s">
        <v>175</v>
      </c>
      <c r="C33" s="238">
        <v>5467</v>
      </c>
      <c r="D33" s="238">
        <v>5467</v>
      </c>
      <c r="E33" s="301">
        <v>5467</v>
      </c>
      <c r="F33" s="301">
        <v>5467</v>
      </c>
      <c r="G33" s="301">
        <v>1400</v>
      </c>
      <c r="H33" s="86">
        <f t="shared" si="6"/>
        <v>6867</v>
      </c>
    </row>
    <row r="34" spans="1:8" s="44" customFormat="1" ht="12" customHeight="1">
      <c r="A34" s="173" t="s">
        <v>170</v>
      </c>
      <c r="B34" s="158" t="s">
        <v>176</v>
      </c>
      <c r="C34" s="238"/>
      <c r="D34" s="238">
        <v>0</v>
      </c>
      <c r="E34" s="301">
        <v>0</v>
      </c>
      <c r="F34" s="301">
        <v>0</v>
      </c>
      <c r="G34" s="301"/>
      <c r="H34" s="86">
        <f t="shared" si="6"/>
        <v>0</v>
      </c>
    </row>
    <row r="35" spans="1:8" s="44" customFormat="1" ht="12" customHeight="1" thickBot="1">
      <c r="A35" s="174" t="s">
        <v>171</v>
      </c>
      <c r="B35" s="159" t="s">
        <v>177</v>
      </c>
      <c r="C35" s="239"/>
      <c r="D35" s="239"/>
      <c r="E35" s="302"/>
      <c r="F35" s="302">
        <v>0</v>
      </c>
      <c r="G35" s="302">
        <v>600</v>
      </c>
      <c r="H35" s="92">
        <f t="shared" si="6"/>
        <v>600</v>
      </c>
    </row>
    <row r="36" spans="1:8" s="44" customFormat="1" ht="12" customHeight="1" thickBot="1">
      <c r="A36" s="25" t="s">
        <v>10</v>
      </c>
      <c r="B36" s="19" t="s">
        <v>178</v>
      </c>
      <c r="C36" s="84">
        <f aca="true" t="shared" si="7" ref="C36:H36">SUM(C37:C46)</f>
        <v>90568</v>
      </c>
      <c r="D36" s="84">
        <f t="shared" si="7"/>
        <v>134686</v>
      </c>
      <c r="E36" s="84">
        <f t="shared" si="7"/>
        <v>134686</v>
      </c>
      <c r="F36" s="84">
        <f t="shared" si="7"/>
        <v>33274</v>
      </c>
      <c r="G36" s="84">
        <f t="shared" si="7"/>
        <v>22758</v>
      </c>
      <c r="H36" s="84">
        <f t="shared" si="7"/>
        <v>56032</v>
      </c>
    </row>
    <row r="37" spans="1:8" s="44" customFormat="1" ht="12" customHeight="1">
      <c r="A37" s="172" t="s">
        <v>58</v>
      </c>
      <c r="B37" s="157" t="s">
        <v>181</v>
      </c>
      <c r="C37" s="237"/>
      <c r="D37" s="237">
        <v>0</v>
      </c>
      <c r="E37" s="300"/>
      <c r="F37" s="300">
        <v>0</v>
      </c>
      <c r="G37" s="300"/>
      <c r="H37" s="85">
        <f aca="true" t="shared" si="8" ref="H37:H46">SUM(F37:G37)</f>
        <v>0</v>
      </c>
    </row>
    <row r="38" spans="1:8" s="44" customFormat="1" ht="12" customHeight="1">
      <c r="A38" s="173" t="s">
        <v>59</v>
      </c>
      <c r="B38" s="158" t="s">
        <v>182</v>
      </c>
      <c r="C38" s="238">
        <v>11550</v>
      </c>
      <c r="D38" s="238">
        <v>11550</v>
      </c>
      <c r="E38" s="301">
        <v>11550</v>
      </c>
      <c r="F38" s="301">
        <v>18550</v>
      </c>
      <c r="G38" s="301">
        <v>6000</v>
      </c>
      <c r="H38" s="86">
        <f t="shared" si="8"/>
        <v>24550</v>
      </c>
    </row>
    <row r="39" spans="1:8" s="44" customFormat="1" ht="12" customHeight="1">
      <c r="A39" s="173" t="s">
        <v>60</v>
      </c>
      <c r="B39" s="158" t="s">
        <v>183</v>
      </c>
      <c r="C39" s="238"/>
      <c r="D39" s="238">
        <v>0</v>
      </c>
      <c r="E39" s="301">
        <v>0</v>
      </c>
      <c r="F39" s="301">
        <v>0</v>
      </c>
      <c r="G39" s="301">
        <v>958</v>
      </c>
      <c r="H39" s="86">
        <f t="shared" si="8"/>
        <v>958</v>
      </c>
    </row>
    <row r="40" spans="1:8" s="44" customFormat="1" ht="12" customHeight="1">
      <c r="A40" s="173" t="s">
        <v>99</v>
      </c>
      <c r="B40" s="158" t="s">
        <v>184</v>
      </c>
      <c r="C40" s="238"/>
      <c r="D40" s="238">
        <v>0</v>
      </c>
      <c r="E40" s="301">
        <v>0</v>
      </c>
      <c r="F40" s="301">
        <v>0</v>
      </c>
      <c r="G40" s="301"/>
      <c r="H40" s="86">
        <f t="shared" si="8"/>
        <v>0</v>
      </c>
    </row>
    <row r="41" spans="1:8" s="44" customFormat="1" ht="12" customHeight="1">
      <c r="A41" s="173" t="s">
        <v>100</v>
      </c>
      <c r="B41" s="158" t="s">
        <v>185</v>
      </c>
      <c r="C41" s="238">
        <v>4000</v>
      </c>
      <c r="D41" s="238">
        <v>4000</v>
      </c>
      <c r="E41" s="301">
        <v>4000</v>
      </c>
      <c r="F41" s="301">
        <v>4000</v>
      </c>
      <c r="G41" s="301"/>
      <c r="H41" s="86">
        <f t="shared" si="8"/>
        <v>4000</v>
      </c>
    </row>
    <row r="42" spans="1:8" s="44" customFormat="1" ht="12" customHeight="1">
      <c r="A42" s="173" t="s">
        <v>101</v>
      </c>
      <c r="B42" s="158" t="s">
        <v>186</v>
      </c>
      <c r="C42" s="238">
        <v>2889</v>
      </c>
      <c r="D42" s="238">
        <v>2889</v>
      </c>
      <c r="E42" s="301">
        <v>2889</v>
      </c>
      <c r="F42" s="301">
        <v>2889</v>
      </c>
      <c r="G42" s="301">
        <v>1800</v>
      </c>
      <c r="H42" s="86">
        <f t="shared" si="8"/>
        <v>4689</v>
      </c>
    </row>
    <row r="43" spans="1:8" s="44" customFormat="1" ht="12" customHeight="1">
      <c r="A43" s="173" t="s">
        <v>102</v>
      </c>
      <c r="B43" s="158" t="s">
        <v>187</v>
      </c>
      <c r="C43" s="238">
        <v>72129</v>
      </c>
      <c r="D43" s="238">
        <v>116247</v>
      </c>
      <c r="E43" s="301">
        <v>116247</v>
      </c>
      <c r="F43" s="301">
        <v>7835</v>
      </c>
      <c r="G43" s="301">
        <v>14000</v>
      </c>
      <c r="H43" s="86">
        <f t="shared" si="8"/>
        <v>21835</v>
      </c>
    </row>
    <row r="44" spans="1:8" s="44" customFormat="1" ht="12" customHeight="1">
      <c r="A44" s="173" t="s">
        <v>103</v>
      </c>
      <c r="B44" s="158" t="s">
        <v>188</v>
      </c>
      <c r="C44" s="238"/>
      <c r="D44" s="238">
        <v>0</v>
      </c>
      <c r="E44" s="301"/>
      <c r="F44" s="301">
        <v>0</v>
      </c>
      <c r="G44" s="301"/>
      <c r="H44" s="86">
        <f t="shared" si="8"/>
        <v>0</v>
      </c>
    </row>
    <row r="45" spans="1:8" s="44" customFormat="1" ht="12" customHeight="1">
      <c r="A45" s="173" t="s">
        <v>179</v>
      </c>
      <c r="B45" s="158" t="s">
        <v>189</v>
      </c>
      <c r="C45" s="242"/>
      <c r="D45" s="242">
        <v>0</v>
      </c>
      <c r="E45" s="304"/>
      <c r="F45" s="304">
        <v>0</v>
      </c>
      <c r="G45" s="304"/>
      <c r="H45" s="89">
        <f t="shared" si="8"/>
        <v>0</v>
      </c>
    </row>
    <row r="46" spans="1:8" s="44" customFormat="1" ht="12" customHeight="1" thickBot="1">
      <c r="A46" s="174" t="s">
        <v>180</v>
      </c>
      <c r="B46" s="159" t="s">
        <v>190</v>
      </c>
      <c r="C46" s="243"/>
      <c r="D46" s="243">
        <v>0</v>
      </c>
      <c r="E46" s="305"/>
      <c r="F46" s="305">
        <v>0</v>
      </c>
      <c r="G46" s="305"/>
      <c r="H46" s="244">
        <f t="shared" si="8"/>
        <v>0</v>
      </c>
    </row>
    <row r="47" spans="1:8" s="44" customFormat="1" ht="12" customHeight="1" thickBot="1">
      <c r="A47" s="25" t="s">
        <v>11</v>
      </c>
      <c r="B47" s="19" t="s">
        <v>191</v>
      </c>
      <c r="C47" s="84">
        <f>SUM(C48:C52)</f>
        <v>0</v>
      </c>
      <c r="D47" s="84">
        <f>SUM(D48:D52)</f>
        <v>0</v>
      </c>
      <c r="E47" s="84">
        <f>SUM(E48:E52)</f>
        <v>0</v>
      </c>
      <c r="F47" s="84">
        <v>0</v>
      </c>
      <c r="G47" s="84">
        <f>SUM(G48:G52)</f>
        <v>0</v>
      </c>
      <c r="H47" s="84">
        <f>SUM(H48:H52)</f>
        <v>0</v>
      </c>
    </row>
    <row r="48" spans="1:8" s="44" customFormat="1" ht="12" customHeight="1">
      <c r="A48" s="172" t="s">
        <v>61</v>
      </c>
      <c r="B48" s="157" t="s">
        <v>195</v>
      </c>
      <c r="C48" s="245"/>
      <c r="D48" s="245"/>
      <c r="E48" s="245"/>
      <c r="F48" s="306">
        <v>0</v>
      </c>
      <c r="G48" s="306"/>
      <c r="H48" s="246">
        <f>SUM(F48:G48)</f>
        <v>0</v>
      </c>
    </row>
    <row r="49" spans="1:8" s="44" customFormat="1" ht="12" customHeight="1">
      <c r="A49" s="173" t="s">
        <v>62</v>
      </c>
      <c r="B49" s="158" t="s">
        <v>196</v>
      </c>
      <c r="C49" s="242"/>
      <c r="D49" s="242"/>
      <c r="E49" s="242"/>
      <c r="F49" s="304">
        <v>0</v>
      </c>
      <c r="G49" s="304"/>
      <c r="H49" s="89">
        <f>SUM(F49:G49)</f>
        <v>0</v>
      </c>
    </row>
    <row r="50" spans="1:8" s="44" customFormat="1" ht="12" customHeight="1">
      <c r="A50" s="173" t="s">
        <v>192</v>
      </c>
      <c r="B50" s="158" t="s">
        <v>197</v>
      </c>
      <c r="C50" s="242"/>
      <c r="D50" s="242"/>
      <c r="E50" s="242"/>
      <c r="F50" s="304">
        <v>0</v>
      </c>
      <c r="G50" s="304"/>
      <c r="H50" s="89">
        <f>SUM(F50:G50)</f>
        <v>0</v>
      </c>
    </row>
    <row r="51" spans="1:8" s="44" customFormat="1" ht="12" customHeight="1">
      <c r="A51" s="173" t="s">
        <v>193</v>
      </c>
      <c r="B51" s="158" t="s">
        <v>198</v>
      </c>
      <c r="C51" s="242"/>
      <c r="D51" s="242"/>
      <c r="E51" s="242"/>
      <c r="F51" s="304">
        <v>0</v>
      </c>
      <c r="G51" s="304"/>
      <c r="H51" s="89">
        <f>SUM(F51:G51)</f>
        <v>0</v>
      </c>
    </row>
    <row r="52" spans="1:8" s="44" customFormat="1" ht="12" customHeight="1" thickBot="1">
      <c r="A52" s="174" t="s">
        <v>194</v>
      </c>
      <c r="B52" s="159" t="s">
        <v>199</v>
      </c>
      <c r="C52" s="243"/>
      <c r="D52" s="243"/>
      <c r="E52" s="243"/>
      <c r="F52" s="305">
        <v>0</v>
      </c>
      <c r="G52" s="305"/>
      <c r="H52" s="244">
        <f>SUM(F52:G52)</f>
        <v>0</v>
      </c>
    </row>
    <row r="53" spans="1:8" s="44" customFormat="1" ht="12" customHeight="1" thickBot="1">
      <c r="A53" s="25" t="s">
        <v>104</v>
      </c>
      <c r="B53" s="19" t="s">
        <v>200</v>
      </c>
      <c r="C53" s="84">
        <f>SUM(C54:C56)</f>
        <v>0</v>
      </c>
      <c r="D53" s="84">
        <f>SUM(D54:D56)</f>
        <v>0</v>
      </c>
      <c r="E53" s="84">
        <f>SUM(E54:E56)</f>
        <v>0</v>
      </c>
      <c r="F53" s="84">
        <v>0</v>
      </c>
      <c r="G53" s="84">
        <f>SUM(G54:G56)</f>
        <v>0</v>
      </c>
      <c r="H53" s="84">
        <f>SUM(H54:H56)</f>
        <v>0</v>
      </c>
    </row>
    <row r="54" spans="1:8" s="44" customFormat="1" ht="12" customHeight="1">
      <c r="A54" s="172" t="s">
        <v>63</v>
      </c>
      <c r="B54" s="157" t="s">
        <v>201</v>
      </c>
      <c r="C54" s="237"/>
      <c r="D54" s="237"/>
      <c r="E54" s="237"/>
      <c r="F54" s="300">
        <v>0</v>
      </c>
      <c r="G54" s="300"/>
      <c r="H54" s="85">
        <f>SUM(F54:G54)</f>
        <v>0</v>
      </c>
    </row>
    <row r="55" spans="1:8" s="44" customFormat="1" ht="12" customHeight="1">
      <c r="A55" s="173" t="s">
        <v>64</v>
      </c>
      <c r="B55" s="158" t="s">
        <v>364</v>
      </c>
      <c r="C55" s="238"/>
      <c r="D55" s="238"/>
      <c r="E55" s="238"/>
      <c r="F55" s="301">
        <v>0</v>
      </c>
      <c r="G55" s="301"/>
      <c r="H55" s="86">
        <f>SUM(F55:G55)</f>
        <v>0</v>
      </c>
    </row>
    <row r="56" spans="1:8" s="44" customFormat="1" ht="12" customHeight="1">
      <c r="A56" s="173" t="s">
        <v>205</v>
      </c>
      <c r="B56" s="158" t="s">
        <v>203</v>
      </c>
      <c r="C56" s="238"/>
      <c r="D56" s="238"/>
      <c r="E56" s="238"/>
      <c r="F56" s="301">
        <v>0</v>
      </c>
      <c r="G56" s="301"/>
      <c r="H56" s="86">
        <f>SUM(F56:G56)</f>
        <v>0</v>
      </c>
    </row>
    <row r="57" spans="1:8" s="44" customFormat="1" ht="12" customHeight="1" thickBot="1">
      <c r="A57" s="174" t="s">
        <v>206</v>
      </c>
      <c r="B57" s="159" t="s">
        <v>204</v>
      </c>
      <c r="C57" s="239"/>
      <c r="D57" s="239"/>
      <c r="E57" s="239"/>
      <c r="F57" s="302">
        <v>0</v>
      </c>
      <c r="G57" s="302"/>
      <c r="H57" s="92">
        <f>SUM(F57:G57)</f>
        <v>0</v>
      </c>
    </row>
    <row r="58" spans="1:8" s="44" customFormat="1" ht="12" customHeight="1" thickBot="1">
      <c r="A58" s="25" t="s">
        <v>13</v>
      </c>
      <c r="B58" s="79" t="s">
        <v>207</v>
      </c>
      <c r="C58" s="84">
        <f>SUM(C59:C61)</f>
        <v>0</v>
      </c>
      <c r="D58" s="84">
        <f>SUM(D59:D61)</f>
        <v>0</v>
      </c>
      <c r="E58" s="84">
        <f>SUM(E59:E61)</f>
        <v>0</v>
      </c>
      <c r="F58" s="84">
        <v>0</v>
      </c>
      <c r="G58" s="84">
        <f>SUM(G59:G61)</f>
        <v>35560</v>
      </c>
      <c r="H58" s="84">
        <f>SUM(H59:H61)</f>
        <v>35560</v>
      </c>
    </row>
    <row r="59" spans="1:8" s="44" customFormat="1" ht="12" customHeight="1">
      <c r="A59" s="172" t="s">
        <v>105</v>
      </c>
      <c r="B59" s="157" t="s">
        <v>209</v>
      </c>
      <c r="C59" s="245"/>
      <c r="D59" s="245"/>
      <c r="E59" s="245"/>
      <c r="F59" s="306">
        <v>0</v>
      </c>
      <c r="G59" s="306"/>
      <c r="H59" s="246">
        <f>SUM(F59:G59)</f>
        <v>0</v>
      </c>
    </row>
    <row r="60" spans="1:8" s="44" customFormat="1" ht="12" customHeight="1">
      <c r="A60" s="173" t="s">
        <v>106</v>
      </c>
      <c r="B60" s="158" t="s">
        <v>365</v>
      </c>
      <c r="C60" s="242"/>
      <c r="D60" s="242"/>
      <c r="E60" s="242"/>
      <c r="F60" s="304">
        <v>0</v>
      </c>
      <c r="G60" s="304"/>
      <c r="H60" s="89">
        <f>SUM(F60:G60)</f>
        <v>0</v>
      </c>
    </row>
    <row r="61" spans="1:8" s="44" customFormat="1" ht="12" customHeight="1">
      <c r="A61" s="173" t="s">
        <v>129</v>
      </c>
      <c r="B61" s="158" t="s">
        <v>210</v>
      </c>
      <c r="C61" s="242"/>
      <c r="D61" s="242"/>
      <c r="E61" s="242"/>
      <c r="F61" s="304">
        <v>0</v>
      </c>
      <c r="G61" s="304">
        <v>35560</v>
      </c>
      <c r="H61" s="89">
        <f>SUM(F61:G61)</f>
        <v>35560</v>
      </c>
    </row>
    <row r="62" spans="1:8" s="44" customFormat="1" ht="12" customHeight="1" thickBot="1">
      <c r="A62" s="174" t="s">
        <v>208</v>
      </c>
      <c r="B62" s="159" t="s">
        <v>211</v>
      </c>
      <c r="C62" s="243"/>
      <c r="D62" s="243"/>
      <c r="E62" s="243"/>
      <c r="F62" s="305">
        <v>0</v>
      </c>
      <c r="G62" s="305"/>
      <c r="H62" s="244">
        <f>SUM(F62:G62)</f>
        <v>0</v>
      </c>
    </row>
    <row r="63" spans="1:8" s="44" customFormat="1" ht="12" customHeight="1" thickBot="1">
      <c r="A63" s="25" t="s">
        <v>14</v>
      </c>
      <c r="B63" s="19" t="s">
        <v>212</v>
      </c>
      <c r="C63" s="90">
        <f aca="true" t="shared" si="9" ref="C63:H63">+C8+C15+C22+C29+C36+C47+C53+C58</f>
        <v>592705</v>
      </c>
      <c r="D63" s="90">
        <f t="shared" si="9"/>
        <v>826070</v>
      </c>
      <c r="E63" s="90">
        <f t="shared" si="9"/>
        <v>828017</v>
      </c>
      <c r="F63" s="90">
        <f t="shared" si="9"/>
        <v>839308</v>
      </c>
      <c r="G63" s="90">
        <f t="shared" si="9"/>
        <v>-7252</v>
      </c>
      <c r="H63" s="90">
        <f t="shared" si="9"/>
        <v>832056</v>
      </c>
    </row>
    <row r="64" spans="1:8" s="44" customFormat="1" ht="12" customHeight="1" thickBot="1">
      <c r="A64" s="175" t="s">
        <v>333</v>
      </c>
      <c r="B64" s="79" t="s">
        <v>214</v>
      </c>
      <c r="C64" s="84">
        <f>SUM(C65:C67)</f>
        <v>0</v>
      </c>
      <c r="D64" s="84">
        <f>SUM(D65:D67)</f>
        <v>0</v>
      </c>
      <c r="E64" s="84">
        <f>SUM(E65:E67)</f>
        <v>0</v>
      </c>
      <c r="F64" s="84">
        <v>0</v>
      </c>
      <c r="G64" s="84">
        <f>SUM(G65:G67)</f>
        <v>0</v>
      </c>
      <c r="H64" s="84">
        <f>SUM(H65:H67)</f>
        <v>0</v>
      </c>
    </row>
    <row r="65" spans="1:8" s="44" customFormat="1" ht="12" customHeight="1">
      <c r="A65" s="172" t="s">
        <v>247</v>
      </c>
      <c r="B65" s="157" t="s">
        <v>215</v>
      </c>
      <c r="C65" s="245"/>
      <c r="D65" s="245"/>
      <c r="E65" s="245"/>
      <c r="F65" s="306">
        <v>0</v>
      </c>
      <c r="G65" s="306"/>
      <c r="H65" s="246">
        <f>SUM(F65:G65)</f>
        <v>0</v>
      </c>
    </row>
    <row r="66" spans="1:8" s="44" customFormat="1" ht="12" customHeight="1">
      <c r="A66" s="173" t="s">
        <v>256</v>
      </c>
      <c r="B66" s="158" t="s">
        <v>216</v>
      </c>
      <c r="C66" s="242"/>
      <c r="D66" s="242"/>
      <c r="E66" s="242"/>
      <c r="F66" s="304">
        <v>0</v>
      </c>
      <c r="G66" s="304"/>
      <c r="H66" s="89">
        <f>SUM(F66:G66)</f>
        <v>0</v>
      </c>
    </row>
    <row r="67" spans="1:8" s="44" customFormat="1" ht="12" customHeight="1" thickBot="1">
      <c r="A67" s="174" t="s">
        <v>257</v>
      </c>
      <c r="B67" s="161" t="s">
        <v>217</v>
      </c>
      <c r="C67" s="243"/>
      <c r="D67" s="243"/>
      <c r="E67" s="243"/>
      <c r="F67" s="305">
        <v>0</v>
      </c>
      <c r="G67" s="305"/>
      <c r="H67" s="244">
        <f>SUM(F67:G67)</f>
        <v>0</v>
      </c>
    </row>
    <row r="68" spans="1:8" s="44" customFormat="1" ht="12" customHeight="1" thickBot="1">
      <c r="A68" s="175" t="s">
        <v>218</v>
      </c>
      <c r="B68" s="79" t="s">
        <v>219</v>
      </c>
      <c r="C68" s="84">
        <f>SUM(C69:C72)</f>
        <v>0</v>
      </c>
      <c r="D68" s="84">
        <f>SUM(D69:D72)</f>
        <v>0</v>
      </c>
      <c r="E68" s="84">
        <f>SUM(E69:E72)</f>
        <v>0</v>
      </c>
      <c r="F68" s="84">
        <v>0</v>
      </c>
      <c r="G68" s="84">
        <f>SUM(G69:G72)</f>
        <v>0</v>
      </c>
      <c r="H68" s="84">
        <f>SUM(H69:H72)</f>
        <v>0</v>
      </c>
    </row>
    <row r="69" spans="1:8" s="44" customFormat="1" ht="12" customHeight="1">
      <c r="A69" s="172" t="s">
        <v>86</v>
      </c>
      <c r="B69" s="157" t="s">
        <v>220</v>
      </c>
      <c r="C69" s="245"/>
      <c r="D69" s="245"/>
      <c r="E69" s="245"/>
      <c r="F69" s="306">
        <v>0</v>
      </c>
      <c r="G69" s="306"/>
      <c r="H69" s="246">
        <f>SUM(F69:G69)</f>
        <v>0</v>
      </c>
    </row>
    <row r="70" spans="1:8" s="44" customFormat="1" ht="12" customHeight="1">
      <c r="A70" s="173" t="s">
        <v>87</v>
      </c>
      <c r="B70" s="158" t="s">
        <v>221</v>
      </c>
      <c r="C70" s="242"/>
      <c r="D70" s="242"/>
      <c r="E70" s="242"/>
      <c r="F70" s="304">
        <v>0</v>
      </c>
      <c r="G70" s="304"/>
      <c r="H70" s="89">
        <f>SUM(F70:G70)</f>
        <v>0</v>
      </c>
    </row>
    <row r="71" spans="1:8" s="44" customFormat="1" ht="12" customHeight="1">
      <c r="A71" s="173" t="s">
        <v>248</v>
      </c>
      <c r="B71" s="158" t="s">
        <v>222</v>
      </c>
      <c r="C71" s="242"/>
      <c r="D71" s="242"/>
      <c r="E71" s="242"/>
      <c r="F71" s="304">
        <v>0</v>
      </c>
      <c r="G71" s="304"/>
      <c r="H71" s="89">
        <f>SUM(F71:G71)</f>
        <v>0</v>
      </c>
    </row>
    <row r="72" spans="1:8" s="44" customFormat="1" ht="12" customHeight="1" thickBot="1">
      <c r="A72" s="174" t="s">
        <v>249</v>
      </c>
      <c r="B72" s="159" t="s">
        <v>223</v>
      </c>
      <c r="C72" s="243"/>
      <c r="D72" s="243"/>
      <c r="E72" s="243"/>
      <c r="F72" s="305">
        <v>0</v>
      </c>
      <c r="G72" s="305"/>
      <c r="H72" s="244">
        <f>SUM(F72:G72)</f>
        <v>0</v>
      </c>
    </row>
    <row r="73" spans="1:8" s="44" customFormat="1" ht="12" customHeight="1" thickBot="1">
      <c r="A73" s="175" t="s">
        <v>224</v>
      </c>
      <c r="B73" s="79" t="s">
        <v>225</v>
      </c>
      <c r="C73" s="84">
        <f aca="true" t="shared" si="10" ref="C73:H73">SUM(C74:C75)</f>
        <v>0</v>
      </c>
      <c r="D73" s="84">
        <f t="shared" si="10"/>
        <v>74595</v>
      </c>
      <c r="E73" s="84">
        <f t="shared" si="10"/>
        <v>74595</v>
      </c>
      <c r="F73" s="84">
        <f t="shared" si="10"/>
        <v>74595</v>
      </c>
      <c r="G73" s="84">
        <f t="shared" si="10"/>
        <v>0</v>
      </c>
      <c r="H73" s="84">
        <f t="shared" si="10"/>
        <v>74595</v>
      </c>
    </row>
    <row r="74" spans="1:8" s="44" customFormat="1" ht="12" customHeight="1">
      <c r="A74" s="172" t="s">
        <v>250</v>
      </c>
      <c r="B74" s="157" t="s">
        <v>226</v>
      </c>
      <c r="C74" s="245"/>
      <c r="D74" s="245">
        <v>74595</v>
      </c>
      <c r="E74" s="306">
        <v>74595</v>
      </c>
      <c r="F74" s="306">
        <v>74595</v>
      </c>
      <c r="G74" s="306"/>
      <c r="H74" s="246">
        <f>SUM(F74:G74)</f>
        <v>74595</v>
      </c>
    </row>
    <row r="75" spans="1:8" s="44" customFormat="1" ht="12" customHeight="1" thickBot="1">
      <c r="A75" s="174" t="s">
        <v>251</v>
      </c>
      <c r="B75" s="159" t="s">
        <v>227</v>
      </c>
      <c r="C75" s="243"/>
      <c r="D75" s="243"/>
      <c r="E75" s="305"/>
      <c r="F75" s="305">
        <v>0</v>
      </c>
      <c r="G75" s="305"/>
      <c r="H75" s="244">
        <f>SUM(F75:G75)</f>
        <v>0</v>
      </c>
    </row>
    <row r="76" spans="1:8" s="43" customFormat="1" ht="12" customHeight="1" thickBot="1">
      <c r="A76" s="175" t="s">
        <v>228</v>
      </c>
      <c r="B76" s="79" t="s">
        <v>229</v>
      </c>
      <c r="C76" s="84">
        <f>SUM(C77:C79)</f>
        <v>0</v>
      </c>
      <c r="D76" s="84">
        <f>SUM(D77:D79)</f>
        <v>0</v>
      </c>
      <c r="E76" s="84">
        <f>SUM(E77:E79)</f>
        <v>0</v>
      </c>
      <c r="F76" s="84">
        <v>0</v>
      </c>
      <c r="G76" s="84">
        <f>SUM(G77:G79)</f>
        <v>0</v>
      </c>
      <c r="H76" s="84">
        <f>SUM(H77:H79)</f>
        <v>0</v>
      </c>
    </row>
    <row r="77" spans="1:8" s="44" customFormat="1" ht="12" customHeight="1">
      <c r="A77" s="172" t="s">
        <v>252</v>
      </c>
      <c r="B77" s="157" t="s">
        <v>230</v>
      </c>
      <c r="C77" s="245"/>
      <c r="D77" s="245"/>
      <c r="E77" s="306"/>
      <c r="F77" s="306">
        <v>0</v>
      </c>
      <c r="G77" s="306"/>
      <c r="H77" s="246">
        <f>SUM(F77:G77)</f>
        <v>0</v>
      </c>
    </row>
    <row r="78" spans="1:8" s="44" customFormat="1" ht="12" customHeight="1">
      <c r="A78" s="173" t="s">
        <v>253</v>
      </c>
      <c r="B78" s="158" t="s">
        <v>231</v>
      </c>
      <c r="C78" s="242"/>
      <c r="D78" s="242"/>
      <c r="E78" s="304"/>
      <c r="F78" s="304">
        <v>0</v>
      </c>
      <c r="G78" s="304"/>
      <c r="H78" s="89">
        <f>SUM(F78:G78)</f>
        <v>0</v>
      </c>
    </row>
    <row r="79" spans="1:8" s="44" customFormat="1" ht="12" customHeight="1" thickBot="1">
      <c r="A79" s="174" t="s">
        <v>254</v>
      </c>
      <c r="B79" s="159" t="s">
        <v>232</v>
      </c>
      <c r="C79" s="243"/>
      <c r="D79" s="243"/>
      <c r="E79" s="305"/>
      <c r="F79" s="305">
        <v>0</v>
      </c>
      <c r="G79" s="305"/>
      <c r="H79" s="244">
        <f>SUM(F79:G79)</f>
        <v>0</v>
      </c>
    </row>
    <row r="80" spans="1:8" s="44" customFormat="1" ht="12" customHeight="1" thickBot="1">
      <c r="A80" s="175" t="s">
        <v>233</v>
      </c>
      <c r="B80" s="79" t="s">
        <v>255</v>
      </c>
      <c r="C80" s="84">
        <f>SUM(C81:C84)</f>
        <v>0</v>
      </c>
      <c r="D80" s="84">
        <f>SUM(D81:D84)</f>
        <v>0</v>
      </c>
      <c r="E80" s="84">
        <f>SUM(E81:E84)</f>
        <v>0</v>
      </c>
      <c r="F80" s="84">
        <v>0</v>
      </c>
      <c r="G80" s="84">
        <f>SUM(G81:G84)</f>
        <v>0</v>
      </c>
      <c r="H80" s="84">
        <f>SUM(H81:H84)</f>
        <v>0</v>
      </c>
    </row>
    <row r="81" spans="1:8" s="44" customFormat="1" ht="12" customHeight="1">
      <c r="A81" s="176" t="s">
        <v>234</v>
      </c>
      <c r="B81" s="157" t="s">
        <v>235</v>
      </c>
      <c r="C81" s="245"/>
      <c r="D81" s="245"/>
      <c r="E81" s="306"/>
      <c r="F81" s="306">
        <v>0</v>
      </c>
      <c r="G81" s="306"/>
      <c r="H81" s="246">
        <f>SUM(F81:G81)</f>
        <v>0</v>
      </c>
    </row>
    <row r="82" spans="1:8" s="44" customFormat="1" ht="12" customHeight="1">
      <c r="A82" s="177" t="s">
        <v>236</v>
      </c>
      <c r="B82" s="158" t="s">
        <v>237</v>
      </c>
      <c r="C82" s="242"/>
      <c r="D82" s="242"/>
      <c r="E82" s="304"/>
      <c r="F82" s="304">
        <v>0</v>
      </c>
      <c r="G82" s="304"/>
      <c r="H82" s="89">
        <f>SUM(F82:G82)</f>
        <v>0</v>
      </c>
    </row>
    <row r="83" spans="1:8" s="44" customFormat="1" ht="12" customHeight="1">
      <c r="A83" s="177" t="s">
        <v>238</v>
      </c>
      <c r="B83" s="158" t="s">
        <v>239</v>
      </c>
      <c r="C83" s="242"/>
      <c r="D83" s="242"/>
      <c r="E83" s="304"/>
      <c r="F83" s="304">
        <v>0</v>
      </c>
      <c r="G83" s="304"/>
      <c r="H83" s="89">
        <f>SUM(F83:G83)</f>
        <v>0</v>
      </c>
    </row>
    <row r="84" spans="1:8" s="43" customFormat="1" ht="12" customHeight="1" thickBot="1">
      <c r="A84" s="178" t="s">
        <v>240</v>
      </c>
      <c r="B84" s="159" t="s">
        <v>241</v>
      </c>
      <c r="C84" s="243"/>
      <c r="D84" s="243"/>
      <c r="E84" s="305"/>
      <c r="F84" s="305">
        <v>0</v>
      </c>
      <c r="G84" s="305"/>
      <c r="H84" s="244">
        <f>SUM(F84:G84)</f>
        <v>0</v>
      </c>
    </row>
    <row r="85" spans="1:8" s="43" customFormat="1" ht="12" customHeight="1" thickBot="1">
      <c r="A85" s="175" t="s">
        <v>242</v>
      </c>
      <c r="B85" s="79" t="s">
        <v>243</v>
      </c>
      <c r="C85" s="198"/>
      <c r="D85" s="198"/>
      <c r="E85" s="198"/>
      <c r="F85" s="198">
        <v>0</v>
      </c>
      <c r="G85" s="198"/>
      <c r="H85" s="198">
        <f>SUM(F85:G85)</f>
        <v>0</v>
      </c>
    </row>
    <row r="86" spans="1:8" s="43" customFormat="1" ht="12" customHeight="1" thickBot="1">
      <c r="A86" s="175" t="s">
        <v>244</v>
      </c>
      <c r="B86" s="165" t="s">
        <v>245</v>
      </c>
      <c r="C86" s="90">
        <f aca="true" t="shared" si="11" ref="C86:H86">+C64+C68+C73+C76+C80+C85</f>
        <v>0</v>
      </c>
      <c r="D86" s="90">
        <f t="shared" si="11"/>
        <v>74595</v>
      </c>
      <c r="E86" s="90">
        <f t="shared" si="11"/>
        <v>74595</v>
      </c>
      <c r="F86" s="90">
        <f t="shared" si="11"/>
        <v>74595</v>
      </c>
      <c r="G86" s="90">
        <f t="shared" si="11"/>
        <v>0</v>
      </c>
      <c r="H86" s="90">
        <f t="shared" si="11"/>
        <v>74595</v>
      </c>
    </row>
    <row r="87" spans="1:8" s="43" customFormat="1" ht="12" customHeight="1" thickBot="1">
      <c r="A87" s="179" t="s">
        <v>258</v>
      </c>
      <c r="B87" s="167" t="s">
        <v>359</v>
      </c>
      <c r="C87" s="90">
        <f aca="true" t="shared" si="12" ref="C87:H87">+C63+C86</f>
        <v>592705</v>
      </c>
      <c r="D87" s="90">
        <f t="shared" si="12"/>
        <v>900665</v>
      </c>
      <c r="E87" s="90">
        <f t="shared" si="12"/>
        <v>902612</v>
      </c>
      <c r="F87" s="90">
        <f t="shared" si="12"/>
        <v>913903</v>
      </c>
      <c r="G87" s="90">
        <f t="shared" si="12"/>
        <v>-7252</v>
      </c>
      <c r="H87" s="90">
        <f t="shared" si="12"/>
        <v>906651</v>
      </c>
    </row>
    <row r="88" spans="1:3" s="44" customFormat="1" ht="15" customHeight="1">
      <c r="A88" s="67"/>
      <c r="B88" s="68"/>
      <c r="C88" s="130"/>
    </row>
    <row r="89" spans="1:3" ht="13.5" thickBot="1">
      <c r="A89" s="180"/>
      <c r="B89" s="70"/>
      <c r="C89" s="131"/>
    </row>
    <row r="90" spans="1:8" s="37" customFormat="1" ht="16.5" customHeight="1" thickBot="1">
      <c r="A90" s="422" t="s">
        <v>43</v>
      </c>
      <c r="B90" s="423"/>
      <c r="C90" s="423"/>
      <c r="D90" s="423"/>
      <c r="E90" s="423"/>
      <c r="F90" s="423"/>
      <c r="G90" s="423"/>
      <c r="H90" s="424"/>
    </row>
    <row r="91" spans="1:8" s="45" customFormat="1" ht="12" customHeight="1" thickBot="1">
      <c r="A91" s="149" t="s">
        <v>6</v>
      </c>
      <c r="B91" s="24" t="s">
        <v>261</v>
      </c>
      <c r="C91" s="83">
        <f aca="true" t="shared" si="13" ref="C91:H91">SUM(C92:C96)</f>
        <v>118263</v>
      </c>
      <c r="D91" s="83">
        <f t="shared" si="13"/>
        <v>157257</v>
      </c>
      <c r="E91" s="83">
        <f t="shared" si="13"/>
        <v>162321</v>
      </c>
      <c r="F91" s="83">
        <f t="shared" si="13"/>
        <v>175183</v>
      </c>
      <c r="G91" s="83">
        <f t="shared" si="13"/>
        <v>2695</v>
      </c>
      <c r="H91" s="83">
        <f t="shared" si="13"/>
        <v>177878</v>
      </c>
    </row>
    <row r="92" spans="1:8" ht="12" customHeight="1">
      <c r="A92" s="181" t="s">
        <v>65</v>
      </c>
      <c r="B92" s="8" t="s">
        <v>36</v>
      </c>
      <c r="C92" s="237">
        <v>33269</v>
      </c>
      <c r="D92" s="237">
        <v>50248</v>
      </c>
      <c r="E92" s="300">
        <v>51158</v>
      </c>
      <c r="F92" s="300">
        <v>56918</v>
      </c>
      <c r="G92" s="300">
        <v>1930</v>
      </c>
      <c r="H92" s="85">
        <f aca="true" t="shared" si="14" ref="H92:H106">SUM(F92:G92)</f>
        <v>58848</v>
      </c>
    </row>
    <row r="93" spans="1:8" ht="12" customHeight="1">
      <c r="A93" s="173" t="s">
        <v>66</v>
      </c>
      <c r="B93" s="6" t="s">
        <v>107</v>
      </c>
      <c r="C93" s="238">
        <v>8900</v>
      </c>
      <c r="D93" s="238">
        <v>11906</v>
      </c>
      <c r="E93" s="301">
        <v>12200</v>
      </c>
      <c r="F93" s="301">
        <v>13697</v>
      </c>
      <c r="G93" s="301">
        <v>520</v>
      </c>
      <c r="H93" s="86">
        <f t="shared" si="14"/>
        <v>14217</v>
      </c>
    </row>
    <row r="94" spans="1:8" ht="12" customHeight="1">
      <c r="A94" s="173" t="s">
        <v>67</v>
      </c>
      <c r="B94" s="6" t="s">
        <v>84</v>
      </c>
      <c r="C94" s="238">
        <v>61338</v>
      </c>
      <c r="D94" s="238">
        <v>76666</v>
      </c>
      <c r="E94" s="301">
        <v>79177</v>
      </c>
      <c r="F94" s="301">
        <v>82542</v>
      </c>
      <c r="G94" s="301">
        <v>245</v>
      </c>
      <c r="H94" s="86">
        <f t="shared" si="14"/>
        <v>82787</v>
      </c>
    </row>
    <row r="95" spans="1:8" ht="12" customHeight="1">
      <c r="A95" s="173" t="s">
        <v>68</v>
      </c>
      <c r="B95" s="9" t="s">
        <v>108</v>
      </c>
      <c r="C95" s="238">
        <v>3000</v>
      </c>
      <c r="D95" s="238">
        <v>3686</v>
      </c>
      <c r="E95" s="301">
        <v>5035</v>
      </c>
      <c r="F95" s="301">
        <v>5754</v>
      </c>
      <c r="G95" s="301"/>
      <c r="H95" s="86">
        <f t="shared" si="14"/>
        <v>5754</v>
      </c>
    </row>
    <row r="96" spans="1:8" ht="12" customHeight="1">
      <c r="A96" s="173" t="s">
        <v>76</v>
      </c>
      <c r="B96" s="17" t="s">
        <v>109</v>
      </c>
      <c r="C96" s="238">
        <v>11756</v>
      </c>
      <c r="D96" s="238">
        <v>14751</v>
      </c>
      <c r="E96" s="301">
        <v>14751</v>
      </c>
      <c r="F96" s="301">
        <v>16272</v>
      </c>
      <c r="G96" s="301"/>
      <c r="H96" s="86">
        <f t="shared" si="14"/>
        <v>16272</v>
      </c>
    </row>
    <row r="97" spans="1:8" ht="12" customHeight="1">
      <c r="A97" s="173" t="s">
        <v>69</v>
      </c>
      <c r="B97" s="6" t="s">
        <v>262</v>
      </c>
      <c r="C97" s="238"/>
      <c r="D97" s="238">
        <v>2995</v>
      </c>
      <c r="E97" s="301">
        <v>2995</v>
      </c>
      <c r="F97" s="301">
        <v>2995</v>
      </c>
      <c r="G97" s="301"/>
      <c r="H97" s="86">
        <f t="shared" si="14"/>
        <v>2995</v>
      </c>
    </row>
    <row r="98" spans="1:8" ht="12" customHeight="1">
      <c r="A98" s="173" t="s">
        <v>70</v>
      </c>
      <c r="B98" s="51" t="s">
        <v>263</v>
      </c>
      <c r="C98" s="238"/>
      <c r="D98" s="238">
        <v>0</v>
      </c>
      <c r="E98" s="301">
        <v>0</v>
      </c>
      <c r="F98" s="301">
        <v>0</v>
      </c>
      <c r="G98" s="301"/>
      <c r="H98" s="86">
        <f t="shared" si="14"/>
        <v>0</v>
      </c>
    </row>
    <row r="99" spans="1:8" ht="12" customHeight="1">
      <c r="A99" s="173" t="s">
        <v>77</v>
      </c>
      <c r="B99" s="52" t="s">
        <v>264</v>
      </c>
      <c r="C99" s="238"/>
      <c r="D99" s="238">
        <v>0</v>
      </c>
      <c r="E99" s="301">
        <v>0</v>
      </c>
      <c r="F99" s="301">
        <v>0</v>
      </c>
      <c r="G99" s="301"/>
      <c r="H99" s="86">
        <f t="shared" si="14"/>
        <v>0</v>
      </c>
    </row>
    <row r="100" spans="1:8" ht="12" customHeight="1">
      <c r="A100" s="173" t="s">
        <v>78</v>
      </c>
      <c r="B100" s="52" t="s">
        <v>265</v>
      </c>
      <c r="C100" s="238"/>
      <c r="D100" s="238">
        <v>0</v>
      </c>
      <c r="E100" s="301">
        <v>0</v>
      </c>
      <c r="F100" s="301">
        <v>0</v>
      </c>
      <c r="G100" s="301"/>
      <c r="H100" s="86">
        <f t="shared" si="14"/>
        <v>0</v>
      </c>
    </row>
    <row r="101" spans="1:8" ht="12" customHeight="1">
      <c r="A101" s="173" t="s">
        <v>79</v>
      </c>
      <c r="B101" s="51" t="s">
        <v>266</v>
      </c>
      <c r="C101" s="238">
        <v>6406</v>
      </c>
      <c r="D101" s="238">
        <v>6406</v>
      </c>
      <c r="E101" s="301">
        <v>6406</v>
      </c>
      <c r="F101" s="301">
        <v>6406</v>
      </c>
      <c r="G101" s="301"/>
      <c r="H101" s="86">
        <f t="shared" si="14"/>
        <v>6406</v>
      </c>
    </row>
    <row r="102" spans="1:8" ht="12" customHeight="1">
      <c r="A102" s="173" t="s">
        <v>80</v>
      </c>
      <c r="B102" s="51" t="s">
        <v>267</v>
      </c>
      <c r="C102" s="238"/>
      <c r="D102" s="238">
        <v>0</v>
      </c>
      <c r="E102" s="301">
        <v>0</v>
      </c>
      <c r="F102" s="301">
        <v>0</v>
      </c>
      <c r="G102" s="301"/>
      <c r="H102" s="86">
        <f t="shared" si="14"/>
        <v>0</v>
      </c>
    </row>
    <row r="103" spans="1:8" ht="12" customHeight="1">
      <c r="A103" s="173" t="s">
        <v>82</v>
      </c>
      <c r="B103" s="52" t="s">
        <v>268</v>
      </c>
      <c r="C103" s="238"/>
      <c r="D103" s="238">
        <v>0</v>
      </c>
      <c r="E103" s="301">
        <v>0</v>
      </c>
      <c r="F103" s="301">
        <v>0</v>
      </c>
      <c r="G103" s="301"/>
      <c r="H103" s="86">
        <f t="shared" si="14"/>
        <v>0</v>
      </c>
    </row>
    <row r="104" spans="1:8" ht="12" customHeight="1">
      <c r="A104" s="182" t="s">
        <v>110</v>
      </c>
      <c r="B104" s="53" t="s">
        <v>269</v>
      </c>
      <c r="C104" s="238"/>
      <c r="D104" s="238">
        <v>0</v>
      </c>
      <c r="E104" s="301">
        <v>0</v>
      </c>
      <c r="F104" s="301">
        <v>0</v>
      </c>
      <c r="G104" s="301"/>
      <c r="H104" s="86">
        <f t="shared" si="14"/>
        <v>0</v>
      </c>
    </row>
    <row r="105" spans="1:8" ht="12" customHeight="1">
      <c r="A105" s="173" t="s">
        <v>259</v>
      </c>
      <c r="B105" s="53" t="s">
        <v>270</v>
      </c>
      <c r="C105" s="238"/>
      <c r="D105" s="238">
        <v>0</v>
      </c>
      <c r="E105" s="301">
        <v>0</v>
      </c>
      <c r="F105" s="301">
        <v>0</v>
      </c>
      <c r="G105" s="301"/>
      <c r="H105" s="86">
        <f t="shared" si="14"/>
        <v>0</v>
      </c>
    </row>
    <row r="106" spans="1:8" ht="12" customHeight="1" thickBot="1">
      <c r="A106" s="183" t="s">
        <v>260</v>
      </c>
      <c r="B106" s="54" t="s">
        <v>271</v>
      </c>
      <c r="C106" s="239">
        <v>5350</v>
      </c>
      <c r="D106" s="239">
        <v>5350</v>
      </c>
      <c r="E106" s="302">
        <v>5350</v>
      </c>
      <c r="F106" s="302">
        <v>5350</v>
      </c>
      <c r="G106" s="302"/>
      <c r="H106" s="92">
        <f t="shared" si="14"/>
        <v>5350</v>
      </c>
    </row>
    <row r="107" spans="1:8" ht="12" customHeight="1" thickBot="1">
      <c r="A107" s="25" t="s">
        <v>7</v>
      </c>
      <c r="B107" s="23" t="s">
        <v>272</v>
      </c>
      <c r="C107" s="84">
        <f aca="true" t="shared" si="15" ref="C107:H107">+C108+C110+C112</f>
        <v>327464</v>
      </c>
      <c r="D107" s="84">
        <f t="shared" si="15"/>
        <v>576317</v>
      </c>
      <c r="E107" s="84">
        <f t="shared" si="15"/>
        <v>576556</v>
      </c>
      <c r="F107" s="84">
        <f t="shared" si="15"/>
        <v>511482</v>
      </c>
      <c r="G107" s="84">
        <f t="shared" si="15"/>
        <v>0</v>
      </c>
      <c r="H107" s="84">
        <f t="shared" si="15"/>
        <v>511482</v>
      </c>
    </row>
    <row r="108" spans="1:8" ht="12" customHeight="1">
      <c r="A108" s="172" t="s">
        <v>71</v>
      </c>
      <c r="B108" s="6" t="s">
        <v>127</v>
      </c>
      <c r="C108" s="237">
        <v>327114</v>
      </c>
      <c r="D108" s="237">
        <v>565967</v>
      </c>
      <c r="E108" s="300">
        <v>566206</v>
      </c>
      <c r="F108" s="300">
        <v>497332</v>
      </c>
      <c r="G108" s="300"/>
      <c r="H108" s="85">
        <f aca="true" t="shared" si="16" ref="H108:H120">SUM(F108:G108)</f>
        <v>497332</v>
      </c>
    </row>
    <row r="109" spans="1:8" ht="12" customHeight="1">
      <c r="A109" s="172" t="s">
        <v>72</v>
      </c>
      <c r="B109" s="10" t="s">
        <v>276</v>
      </c>
      <c r="C109" s="238">
        <v>325161</v>
      </c>
      <c r="D109" s="238">
        <v>532678</v>
      </c>
      <c r="E109" s="301">
        <v>532678</v>
      </c>
      <c r="F109" s="301">
        <v>447008</v>
      </c>
      <c r="G109" s="301"/>
      <c r="H109" s="86">
        <f t="shared" si="16"/>
        <v>447008</v>
      </c>
    </row>
    <row r="110" spans="1:8" ht="12" customHeight="1">
      <c r="A110" s="172" t="s">
        <v>73</v>
      </c>
      <c r="B110" s="10" t="s">
        <v>111</v>
      </c>
      <c r="C110" s="238">
        <v>350</v>
      </c>
      <c r="D110" s="238">
        <v>10350</v>
      </c>
      <c r="E110" s="301">
        <v>10350</v>
      </c>
      <c r="F110" s="301">
        <v>14150</v>
      </c>
      <c r="G110" s="301"/>
      <c r="H110" s="86">
        <f t="shared" si="16"/>
        <v>14150</v>
      </c>
    </row>
    <row r="111" spans="1:8" ht="12" customHeight="1">
      <c r="A111" s="172" t="s">
        <v>74</v>
      </c>
      <c r="B111" s="10" t="s">
        <v>277</v>
      </c>
      <c r="C111" s="238"/>
      <c r="D111" s="238"/>
      <c r="E111" s="301"/>
      <c r="F111" s="301">
        <v>0</v>
      </c>
      <c r="G111" s="301"/>
      <c r="H111" s="86">
        <f t="shared" si="16"/>
        <v>0</v>
      </c>
    </row>
    <row r="112" spans="1:8" ht="12" customHeight="1">
      <c r="A112" s="172" t="s">
        <v>75</v>
      </c>
      <c r="B112" s="81" t="s">
        <v>130</v>
      </c>
      <c r="C112" s="238"/>
      <c r="D112" s="238"/>
      <c r="E112" s="301"/>
      <c r="F112" s="301">
        <v>0</v>
      </c>
      <c r="G112" s="301"/>
      <c r="H112" s="86">
        <f t="shared" si="16"/>
        <v>0</v>
      </c>
    </row>
    <row r="113" spans="1:8" ht="12" customHeight="1">
      <c r="A113" s="172" t="s">
        <v>81</v>
      </c>
      <c r="B113" s="80" t="s">
        <v>366</v>
      </c>
      <c r="C113" s="238"/>
      <c r="D113" s="238"/>
      <c r="E113" s="301"/>
      <c r="F113" s="301">
        <v>0</v>
      </c>
      <c r="G113" s="301"/>
      <c r="H113" s="86">
        <f t="shared" si="16"/>
        <v>0</v>
      </c>
    </row>
    <row r="114" spans="1:8" ht="12" customHeight="1">
      <c r="A114" s="172" t="s">
        <v>83</v>
      </c>
      <c r="B114" s="153" t="s">
        <v>282</v>
      </c>
      <c r="C114" s="238"/>
      <c r="D114" s="238"/>
      <c r="E114" s="301"/>
      <c r="F114" s="301">
        <v>0</v>
      </c>
      <c r="G114" s="301"/>
      <c r="H114" s="86">
        <f t="shared" si="16"/>
        <v>0</v>
      </c>
    </row>
    <row r="115" spans="1:8" ht="12" customHeight="1">
      <c r="A115" s="172" t="s">
        <v>112</v>
      </c>
      <c r="B115" s="52" t="s">
        <v>265</v>
      </c>
      <c r="C115" s="238"/>
      <c r="D115" s="238"/>
      <c r="E115" s="301"/>
      <c r="F115" s="301">
        <v>0</v>
      </c>
      <c r="G115" s="301"/>
      <c r="H115" s="86">
        <f t="shared" si="16"/>
        <v>0</v>
      </c>
    </row>
    <row r="116" spans="1:8" ht="12" customHeight="1">
      <c r="A116" s="172" t="s">
        <v>113</v>
      </c>
      <c r="B116" s="52" t="s">
        <v>281</v>
      </c>
      <c r="C116" s="238"/>
      <c r="D116" s="238"/>
      <c r="E116" s="301"/>
      <c r="F116" s="301">
        <v>0</v>
      </c>
      <c r="G116" s="301"/>
      <c r="H116" s="86">
        <f t="shared" si="16"/>
        <v>0</v>
      </c>
    </row>
    <row r="117" spans="1:8" ht="12" customHeight="1">
      <c r="A117" s="172" t="s">
        <v>114</v>
      </c>
      <c r="B117" s="52" t="s">
        <v>280</v>
      </c>
      <c r="C117" s="238"/>
      <c r="D117" s="238"/>
      <c r="E117" s="301"/>
      <c r="F117" s="301">
        <v>0</v>
      </c>
      <c r="G117" s="301"/>
      <c r="H117" s="86">
        <f t="shared" si="16"/>
        <v>0</v>
      </c>
    </row>
    <row r="118" spans="1:8" ht="12" customHeight="1">
      <c r="A118" s="172" t="s">
        <v>273</v>
      </c>
      <c r="B118" s="52" t="s">
        <v>268</v>
      </c>
      <c r="C118" s="238"/>
      <c r="D118" s="238"/>
      <c r="E118" s="301"/>
      <c r="F118" s="301">
        <v>0</v>
      </c>
      <c r="G118" s="301"/>
      <c r="H118" s="86">
        <f t="shared" si="16"/>
        <v>0</v>
      </c>
    </row>
    <row r="119" spans="1:8" ht="12" customHeight="1">
      <c r="A119" s="172" t="s">
        <v>274</v>
      </c>
      <c r="B119" s="52" t="s">
        <v>279</v>
      </c>
      <c r="C119" s="238"/>
      <c r="D119" s="238"/>
      <c r="E119" s="301"/>
      <c r="F119" s="301">
        <v>0</v>
      </c>
      <c r="G119" s="301"/>
      <c r="H119" s="86">
        <f t="shared" si="16"/>
        <v>0</v>
      </c>
    </row>
    <row r="120" spans="1:8" ht="12" customHeight="1" thickBot="1">
      <c r="A120" s="182" t="s">
        <v>275</v>
      </c>
      <c r="B120" s="52" t="s">
        <v>278</v>
      </c>
      <c r="C120" s="239"/>
      <c r="D120" s="239"/>
      <c r="E120" s="302"/>
      <c r="F120" s="302">
        <v>0</v>
      </c>
      <c r="G120" s="302"/>
      <c r="H120" s="92">
        <f t="shared" si="16"/>
        <v>0</v>
      </c>
    </row>
    <row r="121" spans="1:8" ht="12" customHeight="1" thickBot="1">
      <c r="A121" s="25" t="s">
        <v>8</v>
      </c>
      <c r="B121" s="47" t="s">
        <v>283</v>
      </c>
      <c r="C121" s="84">
        <f aca="true" t="shared" si="17" ref="C121:H121">+C122+C123</f>
        <v>10994</v>
      </c>
      <c r="D121" s="84">
        <f t="shared" si="17"/>
        <v>20425</v>
      </c>
      <c r="E121" s="84">
        <f t="shared" si="17"/>
        <v>16477</v>
      </c>
      <c r="F121" s="84">
        <f t="shared" si="17"/>
        <v>55217</v>
      </c>
      <c r="G121" s="84">
        <f t="shared" si="17"/>
        <v>-2580</v>
      </c>
      <c r="H121" s="84">
        <f t="shared" si="17"/>
        <v>52637</v>
      </c>
    </row>
    <row r="122" spans="1:8" ht="12" customHeight="1">
      <c r="A122" s="172" t="s">
        <v>54</v>
      </c>
      <c r="B122" s="7" t="s">
        <v>45</v>
      </c>
      <c r="C122" s="237">
        <v>10994</v>
      </c>
      <c r="D122" s="237">
        <v>10675</v>
      </c>
      <c r="E122" s="300">
        <f>7352-625</f>
        <v>6727</v>
      </c>
      <c r="F122" s="300">
        <v>45467</v>
      </c>
      <c r="G122" s="300">
        <v>-2580</v>
      </c>
      <c r="H122" s="85">
        <f>SUM(F122:G122)</f>
        <v>42887</v>
      </c>
    </row>
    <row r="123" spans="1:8" ht="12" customHeight="1" thickBot="1">
      <c r="A123" s="174" t="s">
        <v>55</v>
      </c>
      <c r="B123" s="10" t="s">
        <v>46</v>
      </c>
      <c r="C123" s="239"/>
      <c r="D123" s="239">
        <v>9750</v>
      </c>
      <c r="E123" s="302">
        <v>9750</v>
      </c>
      <c r="F123" s="302">
        <v>9750</v>
      </c>
      <c r="G123" s="302"/>
      <c r="H123" s="92">
        <f>SUM(F123:G123)</f>
        <v>9750</v>
      </c>
    </row>
    <row r="124" spans="1:8" ht="12" customHeight="1" thickBot="1">
      <c r="A124" s="25" t="s">
        <v>9</v>
      </c>
      <c r="B124" s="47" t="s">
        <v>284</v>
      </c>
      <c r="C124" s="84">
        <f aca="true" t="shared" si="18" ref="C124:H124">+C91+C107+C121</f>
        <v>456721</v>
      </c>
      <c r="D124" s="84">
        <f t="shared" si="18"/>
        <v>753999</v>
      </c>
      <c r="E124" s="84">
        <f t="shared" si="18"/>
        <v>755354</v>
      </c>
      <c r="F124" s="84">
        <f t="shared" si="18"/>
        <v>741882</v>
      </c>
      <c r="G124" s="84">
        <f t="shared" si="18"/>
        <v>115</v>
      </c>
      <c r="H124" s="84">
        <f t="shared" si="18"/>
        <v>741997</v>
      </c>
    </row>
    <row r="125" spans="1:8" ht="12" customHeight="1" thickBot="1">
      <c r="A125" s="25" t="s">
        <v>10</v>
      </c>
      <c r="B125" s="47" t="s">
        <v>285</v>
      </c>
      <c r="C125" s="84">
        <f>+C126+C127+C128</f>
        <v>0</v>
      </c>
      <c r="D125" s="84">
        <f>+D126+D127+D128</f>
        <v>0</v>
      </c>
      <c r="E125" s="84">
        <f>+E126+E127+E128</f>
        <v>0</v>
      </c>
      <c r="F125" s="84">
        <v>0</v>
      </c>
      <c r="G125" s="84">
        <f>+G126+G127+G128</f>
        <v>0</v>
      </c>
      <c r="H125" s="84">
        <f>+H126+H127+H128</f>
        <v>0</v>
      </c>
    </row>
    <row r="126" spans="1:8" s="45" customFormat="1" ht="12" customHeight="1">
      <c r="A126" s="172" t="s">
        <v>58</v>
      </c>
      <c r="B126" s="7" t="s">
        <v>286</v>
      </c>
      <c r="C126" s="237"/>
      <c r="D126" s="237"/>
      <c r="E126" s="300"/>
      <c r="F126" s="300">
        <v>0</v>
      </c>
      <c r="G126" s="300"/>
      <c r="H126" s="85">
        <f>SUM(F126:G126)</f>
        <v>0</v>
      </c>
    </row>
    <row r="127" spans="1:8" ht="12" customHeight="1">
      <c r="A127" s="172" t="s">
        <v>59</v>
      </c>
      <c r="B127" s="7" t="s">
        <v>287</v>
      </c>
      <c r="C127" s="238"/>
      <c r="D127" s="238"/>
      <c r="E127" s="301"/>
      <c r="F127" s="301">
        <v>0</v>
      </c>
      <c r="G127" s="301"/>
      <c r="H127" s="86">
        <f>SUM(F127:G127)</f>
        <v>0</v>
      </c>
    </row>
    <row r="128" spans="1:8" ht="12" customHeight="1" thickBot="1">
      <c r="A128" s="182" t="s">
        <v>60</v>
      </c>
      <c r="B128" s="5" t="s">
        <v>288</v>
      </c>
      <c r="C128" s="239"/>
      <c r="D128" s="239"/>
      <c r="E128" s="302"/>
      <c r="F128" s="302">
        <v>0</v>
      </c>
      <c r="G128" s="302"/>
      <c r="H128" s="92">
        <f>SUM(F128:G128)</f>
        <v>0</v>
      </c>
    </row>
    <row r="129" spans="1:8" ht="12" customHeight="1" thickBot="1">
      <c r="A129" s="25" t="s">
        <v>11</v>
      </c>
      <c r="B129" s="47" t="s">
        <v>332</v>
      </c>
      <c r="C129" s="84">
        <f>+C130+C131+C132+C133</f>
        <v>0</v>
      </c>
      <c r="D129" s="84">
        <f>+D130+D131+D132+D133</f>
        <v>0</v>
      </c>
      <c r="E129" s="84">
        <f>+E130+E131+E132+E133</f>
        <v>0</v>
      </c>
      <c r="F129" s="84">
        <v>0</v>
      </c>
      <c r="G129" s="84">
        <f>+G130+G131+G132+G133</f>
        <v>0</v>
      </c>
      <c r="H129" s="84">
        <f>+H130+H131+H132+H133</f>
        <v>0</v>
      </c>
    </row>
    <row r="130" spans="1:8" ht="12" customHeight="1">
      <c r="A130" s="172" t="s">
        <v>61</v>
      </c>
      <c r="B130" s="7" t="s">
        <v>289</v>
      </c>
      <c r="C130" s="237"/>
      <c r="D130" s="237"/>
      <c r="E130" s="300"/>
      <c r="F130" s="300">
        <v>0</v>
      </c>
      <c r="G130" s="300"/>
      <c r="H130" s="85">
        <f>SUM(F130:G130)</f>
        <v>0</v>
      </c>
    </row>
    <row r="131" spans="1:8" ht="12" customHeight="1">
      <c r="A131" s="172" t="s">
        <v>62</v>
      </c>
      <c r="B131" s="7" t="s">
        <v>290</v>
      </c>
      <c r="C131" s="238"/>
      <c r="D131" s="238"/>
      <c r="E131" s="301"/>
      <c r="F131" s="301">
        <v>0</v>
      </c>
      <c r="G131" s="301"/>
      <c r="H131" s="86">
        <f>SUM(F131:G131)</f>
        <v>0</v>
      </c>
    </row>
    <row r="132" spans="1:8" ht="12" customHeight="1">
      <c r="A132" s="172" t="s">
        <v>192</v>
      </c>
      <c r="B132" s="7" t="s">
        <v>291</v>
      </c>
      <c r="C132" s="238"/>
      <c r="D132" s="238"/>
      <c r="E132" s="301"/>
      <c r="F132" s="301">
        <v>0</v>
      </c>
      <c r="G132" s="301"/>
      <c r="H132" s="86">
        <f>SUM(F132:G132)</f>
        <v>0</v>
      </c>
    </row>
    <row r="133" spans="1:8" s="45" customFormat="1" ht="12" customHeight="1" thickBot="1">
      <c r="A133" s="182" t="s">
        <v>193</v>
      </c>
      <c r="B133" s="5" t="s">
        <v>292</v>
      </c>
      <c r="C133" s="239"/>
      <c r="D133" s="239"/>
      <c r="E133" s="302"/>
      <c r="F133" s="302">
        <v>0</v>
      </c>
      <c r="G133" s="302"/>
      <c r="H133" s="92">
        <f>SUM(F133:G133)</f>
        <v>0</v>
      </c>
    </row>
    <row r="134" spans="1:14" ht="12" customHeight="1" thickBot="1">
      <c r="A134" s="25" t="s">
        <v>12</v>
      </c>
      <c r="B134" s="47" t="s">
        <v>293</v>
      </c>
      <c r="C134" s="90">
        <f aca="true" t="shared" si="19" ref="C134:H134">+C135+C136+C137+C138+C139</f>
        <v>114557</v>
      </c>
      <c r="D134" s="90">
        <f t="shared" si="19"/>
        <v>122004</v>
      </c>
      <c r="E134" s="90">
        <f t="shared" si="19"/>
        <v>120949</v>
      </c>
      <c r="F134" s="90">
        <f t="shared" si="19"/>
        <v>124960</v>
      </c>
      <c r="G134" s="90">
        <f t="shared" si="19"/>
        <v>0</v>
      </c>
      <c r="H134" s="90">
        <f t="shared" si="19"/>
        <v>124960</v>
      </c>
      <c r="N134" s="76"/>
    </row>
    <row r="135" spans="1:8" ht="12.75">
      <c r="A135" s="172" t="s">
        <v>63</v>
      </c>
      <c r="B135" s="7" t="s">
        <v>294</v>
      </c>
      <c r="C135" s="237"/>
      <c r="D135" s="237"/>
      <c r="E135" s="300"/>
      <c r="F135" s="300">
        <v>0</v>
      </c>
      <c r="G135" s="300"/>
      <c r="H135" s="85">
        <f>SUM(F135:G135)</f>
        <v>0</v>
      </c>
    </row>
    <row r="136" spans="1:8" ht="12" customHeight="1">
      <c r="A136" s="172" t="s">
        <v>64</v>
      </c>
      <c r="B136" s="7" t="s">
        <v>304</v>
      </c>
      <c r="C136" s="238"/>
      <c r="D136" s="238">
        <v>2890</v>
      </c>
      <c r="E136" s="301">
        <v>2890</v>
      </c>
      <c r="F136" s="301">
        <v>2890</v>
      </c>
      <c r="G136" s="301"/>
      <c r="H136" s="86">
        <f>SUM(F136:G136)</f>
        <v>2890</v>
      </c>
    </row>
    <row r="137" spans="1:8" ht="12" customHeight="1">
      <c r="A137" s="172" t="s">
        <v>205</v>
      </c>
      <c r="B137" s="7" t="s">
        <v>370</v>
      </c>
      <c r="C137" s="238">
        <v>114557</v>
      </c>
      <c r="D137" s="238">
        <v>119114</v>
      </c>
      <c r="E137" s="301">
        <v>118059</v>
      </c>
      <c r="F137" s="301">
        <v>122070</v>
      </c>
      <c r="G137" s="301"/>
      <c r="H137" s="86">
        <f>SUM(F137:G137)</f>
        <v>122070</v>
      </c>
    </row>
    <row r="138" spans="1:8" s="45" customFormat="1" ht="12" customHeight="1">
      <c r="A138" s="172" t="s">
        <v>206</v>
      </c>
      <c r="B138" s="7" t="s">
        <v>295</v>
      </c>
      <c r="C138" s="238"/>
      <c r="D138" s="238">
        <v>0</v>
      </c>
      <c r="E138" s="301"/>
      <c r="F138" s="301">
        <v>0</v>
      </c>
      <c r="G138" s="301"/>
      <c r="H138" s="86">
        <f>SUM(F138:G138)</f>
        <v>0</v>
      </c>
    </row>
    <row r="139" spans="1:8" s="45" customFormat="1" ht="12" customHeight="1" thickBot="1">
      <c r="A139" s="182" t="s">
        <v>369</v>
      </c>
      <c r="B139" s="5" t="s">
        <v>296</v>
      </c>
      <c r="C139" s="239"/>
      <c r="D139" s="239"/>
      <c r="E139" s="302"/>
      <c r="F139" s="302">
        <v>0</v>
      </c>
      <c r="G139" s="302"/>
      <c r="H139" s="92">
        <f>SUM(F139:G139)</f>
        <v>0</v>
      </c>
    </row>
    <row r="140" spans="1:8" s="45" customFormat="1" ht="12" customHeight="1" thickBot="1">
      <c r="A140" s="25" t="s">
        <v>13</v>
      </c>
      <c r="B140" s="47" t="s">
        <v>297</v>
      </c>
      <c r="C140" s="93">
        <f>+C141+C142+C143+C144</f>
        <v>0</v>
      </c>
      <c r="D140" s="93">
        <f>+D141+D142+D143+D144</f>
        <v>0</v>
      </c>
      <c r="E140" s="93">
        <f>+E141+E142+E143+E144</f>
        <v>0</v>
      </c>
      <c r="F140" s="93">
        <v>0</v>
      </c>
      <c r="G140" s="93">
        <f>+G141+G142+G143+G144</f>
        <v>0</v>
      </c>
      <c r="H140" s="93">
        <f>+H141+H142+H143+H144</f>
        <v>0</v>
      </c>
    </row>
    <row r="141" spans="1:8" s="45" customFormat="1" ht="12" customHeight="1">
      <c r="A141" s="172" t="s">
        <v>105</v>
      </c>
      <c r="B141" s="7" t="s">
        <v>298</v>
      </c>
      <c r="C141" s="237"/>
      <c r="D141" s="237"/>
      <c r="E141" s="300"/>
      <c r="F141" s="300">
        <v>0</v>
      </c>
      <c r="G141" s="300"/>
      <c r="H141" s="85">
        <f>SUM(F141:G141)</f>
        <v>0</v>
      </c>
    </row>
    <row r="142" spans="1:8" s="45" customFormat="1" ht="12" customHeight="1">
      <c r="A142" s="172" t="s">
        <v>106</v>
      </c>
      <c r="B142" s="7" t="s">
        <v>299</v>
      </c>
      <c r="C142" s="238"/>
      <c r="D142" s="238"/>
      <c r="E142" s="301"/>
      <c r="F142" s="301">
        <v>0</v>
      </c>
      <c r="G142" s="301"/>
      <c r="H142" s="86">
        <f>SUM(F142:G142)</f>
        <v>0</v>
      </c>
    </row>
    <row r="143" spans="1:8" s="45" customFormat="1" ht="12" customHeight="1">
      <c r="A143" s="172" t="s">
        <v>129</v>
      </c>
      <c r="B143" s="7" t="s">
        <v>300</v>
      </c>
      <c r="C143" s="238"/>
      <c r="D143" s="238"/>
      <c r="E143" s="301"/>
      <c r="F143" s="301">
        <v>0</v>
      </c>
      <c r="G143" s="301"/>
      <c r="H143" s="86">
        <f>SUM(F143:G143)</f>
        <v>0</v>
      </c>
    </row>
    <row r="144" spans="1:8" ht="12.75" customHeight="1" thickBot="1">
      <c r="A144" s="172" t="s">
        <v>208</v>
      </c>
      <c r="B144" s="7" t="s">
        <v>301</v>
      </c>
      <c r="C144" s="239"/>
      <c r="D144" s="239"/>
      <c r="E144" s="302"/>
      <c r="F144" s="302">
        <v>0</v>
      </c>
      <c r="G144" s="302"/>
      <c r="H144" s="92">
        <f>SUM(F144:G144)</f>
        <v>0</v>
      </c>
    </row>
    <row r="145" spans="1:8" ht="12" customHeight="1" thickBot="1">
      <c r="A145" s="25" t="s">
        <v>14</v>
      </c>
      <c r="B145" s="47" t="s">
        <v>302</v>
      </c>
      <c r="C145" s="169">
        <f aca="true" t="shared" si="20" ref="C145:H145">+C125+C129+C134+C140</f>
        <v>114557</v>
      </c>
      <c r="D145" s="169">
        <f t="shared" si="20"/>
        <v>122004</v>
      </c>
      <c r="E145" s="169">
        <f t="shared" si="20"/>
        <v>120949</v>
      </c>
      <c r="F145" s="169">
        <f t="shared" si="20"/>
        <v>124960</v>
      </c>
      <c r="G145" s="169">
        <f t="shared" si="20"/>
        <v>0</v>
      </c>
      <c r="H145" s="169">
        <f t="shared" si="20"/>
        <v>124960</v>
      </c>
    </row>
    <row r="146" spans="1:8" ht="15" customHeight="1" thickBot="1">
      <c r="A146" s="184" t="s">
        <v>15</v>
      </c>
      <c r="B146" s="136" t="s">
        <v>303</v>
      </c>
      <c r="C146" s="169">
        <f aca="true" t="shared" si="21" ref="C146:H146">+C124+C145</f>
        <v>571278</v>
      </c>
      <c r="D146" s="169">
        <f t="shared" si="21"/>
        <v>876003</v>
      </c>
      <c r="E146" s="169">
        <f t="shared" si="21"/>
        <v>876303</v>
      </c>
      <c r="F146" s="169">
        <f t="shared" si="21"/>
        <v>866842</v>
      </c>
      <c r="G146" s="169">
        <f t="shared" si="21"/>
        <v>115</v>
      </c>
      <c r="H146" s="169">
        <f t="shared" si="21"/>
        <v>866957</v>
      </c>
    </row>
    <row r="147" spans="1:3" ht="13.5" thickBot="1">
      <c r="A147" s="139"/>
      <c r="B147" s="140"/>
      <c r="C147" s="141"/>
    </row>
    <row r="148" spans="1:8" ht="15" customHeight="1" thickBot="1">
      <c r="A148" s="74" t="s">
        <v>123</v>
      </c>
      <c r="B148" s="75"/>
      <c r="C148" s="226">
        <v>14.5</v>
      </c>
      <c r="D148" s="226">
        <v>14.5</v>
      </c>
      <c r="E148" s="226">
        <v>14.5</v>
      </c>
      <c r="F148" s="226"/>
      <c r="G148" s="200"/>
      <c r="H148" s="226">
        <f>SUM(E148:G148)</f>
        <v>14.5</v>
      </c>
    </row>
    <row r="149" spans="1:8" ht="14.25" customHeight="1" thickBot="1">
      <c r="A149" s="74" t="s">
        <v>124</v>
      </c>
      <c r="B149" s="75"/>
      <c r="C149" s="200">
        <v>51</v>
      </c>
      <c r="D149" s="200">
        <v>51</v>
      </c>
      <c r="E149" s="200">
        <v>51</v>
      </c>
      <c r="F149" s="200"/>
      <c r="G149" s="200"/>
      <c r="H149" s="200">
        <f>SUM(E149:G149)</f>
        <v>51</v>
      </c>
    </row>
  </sheetData>
  <sheetProtection formatCells="0"/>
  <mergeCells count="3">
    <mergeCell ref="A90:H90"/>
    <mergeCell ref="A7:H7"/>
    <mergeCell ref="A1:H1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75" r:id="rId1"/>
  <headerFooter alignWithMargins="0">
    <oddFooter>&amp;C*Módosította a 3/2016.(II.18.) ör. Hatályos 2016. február 18. napjától.</oddFooter>
  </headerFooter>
  <rowBreaks count="1" manualBreakCount="1"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Titkarsag</cp:lastModifiedBy>
  <cp:lastPrinted>2016-02-18T14:58:33Z</cp:lastPrinted>
  <dcterms:created xsi:type="dcterms:W3CDTF">1999-10-30T10:30:45Z</dcterms:created>
  <dcterms:modified xsi:type="dcterms:W3CDTF">2016-03-01T09:39:53Z</dcterms:modified>
  <cp:category/>
  <cp:version/>
  <cp:contentType/>
  <cp:contentStatus/>
</cp:coreProperties>
</file>