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875" firstSheet="2" activeTab="6"/>
  </bookViews>
  <sheets>
    <sheet name="kiadások önkorm" sheetId="1" r:id="rId1"/>
    <sheet name="kiadások kv szerv" sheetId="2" r:id="rId2"/>
    <sheet name="kiadások összetolt" sheetId="3" r:id="rId3"/>
    <sheet name="bevételek önkormányzat" sheetId="4" r:id="rId4"/>
    <sheet name="bevételek kv szerv" sheetId="5" r:id="rId5"/>
    <sheet name="bevételek összetolt" sheetId="6" r:id="rId6"/>
    <sheet name="létszám" sheetId="7" r:id="rId7"/>
    <sheet name="beruházások felújítások" sheetId="8" r:id="rId8"/>
    <sheet name="tartalékok" sheetId="9" r:id="rId9"/>
    <sheet name="stabilitási 1" sheetId="10" r:id="rId10"/>
    <sheet name="stabilitási 2" sheetId="11" r:id="rId11"/>
    <sheet name="finanszírozás" sheetId="12" r:id="rId12"/>
    <sheet name="szociális kiadások" sheetId="13" r:id="rId13"/>
    <sheet name="átadott" sheetId="14" r:id="rId14"/>
    <sheet name="átvett" sheetId="15" r:id="rId15"/>
    <sheet name="helyi adók" sheetId="16" r:id="rId16"/>
  </sheets>
  <definedNames>
    <definedName name="foot_4_place" localSheetId="10">'stabilitási 2'!$A$20</definedName>
    <definedName name="foot_5_place" localSheetId="10">'stabilitási 2'!#REF!</definedName>
    <definedName name="foot_53_place" localSheetId="10">'stabilitási 2'!#REF!</definedName>
    <definedName name="_xlnm.Print_Area" localSheetId="13">'átadott'!$A$1:$C$122</definedName>
    <definedName name="_xlnm.Print_Area" localSheetId="14">'átvett'!$A$1:$C$118</definedName>
    <definedName name="_xlnm.Print_Area" localSheetId="7">'beruházások felújítások'!$A$1:$E$50</definedName>
    <definedName name="_xlnm.Print_Area" localSheetId="4">'bevételek kv szerv'!$A$1:$F$109</definedName>
    <definedName name="_xlnm.Print_Area" localSheetId="3">'bevételek önkormányzat'!$A$1:$F$109</definedName>
    <definedName name="_xlnm.Print_Area" localSheetId="5">'bevételek összetolt'!$A$1:$F$109</definedName>
    <definedName name="_xlnm.Print_Area" localSheetId="11">'finanszírozás'!$A$1:$D$11</definedName>
    <definedName name="_xlnm.Print_Area" localSheetId="15">'helyi adók'!$A$1:$C$34</definedName>
    <definedName name="_xlnm.Print_Area" localSheetId="1">'kiadások kv szerv'!$A$1:$F$125</definedName>
    <definedName name="_xlnm.Print_Area" localSheetId="0">'kiadások önkorm'!$A$1:$F$135</definedName>
    <definedName name="_xlnm.Print_Area" localSheetId="2">'kiadások összetolt'!$A$1:$F$134</definedName>
    <definedName name="_xlnm.Print_Area" localSheetId="6">'létszám'!$A$1:$D$36</definedName>
    <definedName name="_xlnm.Print_Area" localSheetId="9">'stabilitási 1'!$A$1:$J$57</definedName>
    <definedName name="_xlnm.Print_Area" localSheetId="10">'stabilitási 2'!$A$1:$H$43</definedName>
    <definedName name="_xlnm.Print_Area" localSheetId="12">'szociális kiadások'!$A$1:$C$44</definedName>
    <definedName name="_xlnm.Print_Area" localSheetId="8">'tartalékok'!$A$1:$E$12</definedName>
    <definedName name="pr10" localSheetId="10">'stabilitási 2'!#REF!</definedName>
    <definedName name="pr11" localSheetId="10">'stabilitási 2'!#REF!</definedName>
    <definedName name="pr12" localSheetId="10">'stabilitási 2'!#REF!</definedName>
    <definedName name="pr21" localSheetId="9">'stabilitási 1'!$A$49</definedName>
    <definedName name="pr22" localSheetId="9">'stabilitási 1'!#REF!</definedName>
    <definedName name="pr24" localSheetId="9">'stabilitási 1'!$A$51</definedName>
    <definedName name="pr25" localSheetId="9">'stabilitási 1'!$A$52</definedName>
    <definedName name="pr26" localSheetId="9">'stabilitási 1'!$A$53</definedName>
    <definedName name="pr27" localSheetId="9">'stabilitási 1'!$A$54</definedName>
    <definedName name="pr28" localSheetId="9">'stabilitási 1'!$A$55</definedName>
    <definedName name="pr7" localSheetId="10">'stabilitási 2'!#REF!</definedName>
    <definedName name="pr8" localSheetId="10">'stabilitási 2'!#REF!</definedName>
    <definedName name="pr9" localSheetId="10">'stabilitási 2'!#REF!</definedName>
  </definedNames>
  <calcPr fullCalcOnLoad="1"/>
</workbook>
</file>

<file path=xl/sharedStrings.xml><?xml version="1.0" encoding="utf-8"?>
<sst xmlns="http://schemas.openxmlformats.org/spreadsheetml/2006/main" count="2251" uniqueCount="707">
  <si>
    <t>ÖNKORMÁNYZATI ELŐIRÁNYZATOK</t>
  </si>
  <si>
    <t>KÖLTSÉGVETÉSI SZERV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</si>
  <si>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</si>
  <si>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</si>
  <si>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</si>
  <si>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</si>
  <si>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</si>
  <si>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</si>
  <si>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</si>
  <si>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</si>
  <si>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</si>
  <si>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</si>
  <si>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</si>
  <si>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</si>
  <si>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</si>
  <si>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</si>
  <si>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</si>
  <si>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</si>
  <si>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</si>
  <si>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</si>
  <si>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</si>
  <si>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</si>
  <si>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</si>
  <si>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</si>
  <si>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</si>
  <si>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</si>
  <si>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</si>
  <si>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</si>
  <si>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</si>
  <si>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</si>
  <si>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</si>
  <si>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</si>
  <si>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</si>
  <si>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</si>
  <si>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</si>
  <si>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</si>
  <si>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</si>
  <si>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</si>
  <si>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</si>
  <si>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</si>
  <si>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</si>
  <si>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</si>
  <si>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</si>
  <si>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</si>
  <si>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</si>
  <si>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</si>
  <si>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</si>
  <si>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</si>
  <si>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</si>
  <si>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</si>
  <si>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</si>
  <si>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</si>
  <si>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</si>
  <si>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</si>
  <si>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</si>
  <si>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</si>
  <si>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</si>
  <si>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</si>
  <si>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</si>
  <si>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</si>
  <si>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</si>
  <si>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</si>
  <si>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</si>
  <si>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</si>
  <si>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</si>
  <si>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</si>
  <si>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</si>
  <si>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</si>
  <si>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</si>
  <si>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</si>
  <si>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</si>
  <si>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</si>
  <si>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</si>
  <si>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</si>
  <si>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</si>
  <si>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</si>
  <si>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</si>
  <si>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</si>
  <si>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</si>
  <si>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</si>
  <si>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</si>
  <si>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</si>
  <si>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</si>
  <si>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</si>
  <si>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</si>
  <si>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</si>
  <si>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</si>
  <si>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</si>
  <si>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</si>
  <si>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</si>
  <si>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</si>
  <si>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</si>
  <si>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</si>
  <si>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</si>
  <si>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</si>
  <si>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</si>
  <si>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</si>
  <si>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</si>
  <si>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</si>
  <si>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</si>
  <si>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</si>
  <si>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</si>
  <si>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</si>
  <si>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</si>
  <si>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</si>
  <si>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</si>
  <si>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</si>
  <si>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</si>
  <si>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</si>
  <si>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</si>
  <si>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</si>
  <si>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</si>
  <si>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</si>
  <si>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</si>
  <si>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</si>
  <si>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</si>
  <si>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</si>
  <si>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</si>
  <si>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</si>
  <si>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</si>
  <si>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</si>
  <si>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</si>
  <si>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</si>
  <si>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</si>
  <si>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</si>
  <si>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</si>
  <si>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</si>
  <si>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</si>
  <si>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</si>
  <si>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</si>
  <si>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</si>
  <si>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</si>
  <si>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</si>
  <si>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</si>
  <si>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</si>
  <si>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</si>
  <si>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</si>
  <si>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</si>
  <si>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</si>
  <si>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</si>
  <si>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</si>
  <si>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</si>
  <si>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</si>
  <si>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</si>
  <si>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</si>
  <si>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</si>
  <si>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</si>
  <si>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</si>
  <si>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</si>
  <si>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</si>
  <si>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</si>
  <si>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</si>
  <si>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</si>
  <si>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</si>
  <si>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</si>
  <si>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</si>
  <si>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</si>
  <si>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</si>
  <si>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</si>
  <si>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</si>
  <si>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</si>
  <si>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</si>
  <si>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</si>
  <si>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</si>
  <si>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</si>
  <si>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</si>
  <si>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</si>
  <si>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</si>
  <si>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</si>
  <si>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</si>
  <si>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</si>
  <si>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</si>
  <si>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</si>
  <si>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</si>
  <si>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</si>
  <si>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</si>
  <si>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</si>
  <si>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</si>
  <si>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</si>
  <si>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</si>
  <si>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</si>
  <si>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</si>
  <si>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</si>
  <si>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</si>
  <si>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</si>
  <si>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</si>
  <si>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</si>
  <si>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</si>
  <si>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</si>
  <si>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</si>
  <si>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</si>
  <si>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</si>
  <si>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</si>
  <si>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</si>
  <si>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K917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</si>
  <si>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</si>
  <si>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</si>
  <si>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</si>
  <si>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</si>
  <si>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</si>
  <si>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</si>
  <si>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</si>
  <si>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</si>
  <si>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</si>
  <si>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</si>
  <si>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</si>
  <si>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</si>
  <si>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</si>
  <si>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</si>
  <si>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</si>
  <si>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</si>
  <si>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</si>
  <si>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</si>
  <si>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</si>
  <si>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</si>
  <si>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</si>
  <si>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</si>
  <si>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</si>
  <si>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</si>
  <si>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</si>
  <si>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</si>
  <si>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</si>
  <si>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</si>
  <si>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</si>
  <si>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</si>
  <si>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</si>
  <si>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</si>
  <si>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</si>
  <si>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</si>
  <si>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</si>
  <si>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</si>
  <si>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</si>
  <si>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</si>
  <si>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</si>
  <si>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</si>
  <si>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</si>
  <si>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</si>
  <si>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</si>
  <si>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</si>
  <si>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</si>
  <si>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</si>
  <si>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</si>
  <si>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</si>
  <si>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</si>
  <si>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</si>
  <si>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</si>
  <si>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</si>
  <si>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</si>
  <si>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</si>
  <si>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</si>
  <si>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</si>
  <si>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</si>
  <si>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</si>
  <si>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</si>
  <si>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</si>
  <si>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</si>
  <si>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</si>
  <si>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</si>
  <si>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</si>
  <si>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</si>
  <si>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</si>
  <si>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</si>
  <si>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</si>
  <si>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</si>
  <si>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</si>
  <si>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</si>
  <si>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</si>
  <si>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</si>
  <si>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</si>
  <si>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</si>
  <si>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</si>
  <si>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</si>
  <si>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</si>
  <si>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</si>
  <si>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</si>
  <si>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</si>
  <si>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</si>
  <si>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</si>
  <si>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</si>
  <si>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B55</t>
  </si>
  <si>
    <t>B5</t>
  </si>
  <si>
    <t>B61</t>
  </si>
  <si>
    <t>B62</t>
  </si>
  <si>
    <t>B63</t>
  </si>
  <si>
    <t>B6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</si>
  <si>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</si>
  <si>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</si>
  <si>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</si>
  <si>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</si>
  <si>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</si>
  <si>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</si>
  <si>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</si>
  <si>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</si>
  <si>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</si>
  <si>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</si>
  <si>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</si>
  <si>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</si>
  <si>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</si>
  <si>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</si>
  <si>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</si>
  <si>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</si>
  <si>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</si>
  <si>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</si>
  <si>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</si>
  <si>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</si>
  <si>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</si>
  <si>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</si>
  <si>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B816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</si>
  <si>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</si>
  <si>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</si>
  <si>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</si>
  <si>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</si>
  <si>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</si>
  <si>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</si>
  <si>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</si>
  <si>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</si>
  <si>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</si>
  <si>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</si>
  <si>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</si>
  <si>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</si>
  <si>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</si>
  <si>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</si>
  <si>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</si>
  <si>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</si>
  <si>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</si>
  <si>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</si>
  <si>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</si>
  <si>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</si>
  <si>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</si>
  <si>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</si>
  <si>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</si>
  <si>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</si>
  <si>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</si>
  <si>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</si>
  <si>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</si>
  <si>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</si>
  <si>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</si>
  <si>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</si>
  <si>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</si>
  <si>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</si>
  <si>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</si>
  <si>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</si>
  <si>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</si>
  <si>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</si>
  <si>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</si>
  <si>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</si>
  <si>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</si>
  <si>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</si>
  <si>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</si>
  <si>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</si>
  <si>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</si>
  <si>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</si>
  <si>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</si>
  <si>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</si>
  <si>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</si>
  <si>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</si>
  <si>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</si>
  <si>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</si>
  <si>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</si>
  <si>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</si>
  <si>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</si>
  <si>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</si>
  <si>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</si>
  <si>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</si>
  <si>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</si>
  <si>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</si>
  <si>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</si>
  <si>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</si>
  <si>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</si>
  <si>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</si>
  <si>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</si>
  <si>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</si>
  <si>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</si>
  <si>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</si>
  <si>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</si>
  <si>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</si>
  <si>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</si>
  <si>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</si>
  <si>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</si>
  <si>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</si>
  <si>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</si>
  <si>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</si>
  <si>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</si>
  <si>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</si>
  <si>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</si>
  <si>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</si>
  <si>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</si>
  <si>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</si>
  <si>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</si>
  <si>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</si>
  <si>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</si>
  <si>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</si>
  <si>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</si>
  <si>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</si>
  <si>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</si>
  <si>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</si>
  <si>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</si>
  <si>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</si>
  <si>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</si>
  <si>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</si>
  <si>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</si>
  <si>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</si>
  <si>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</si>
  <si>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</si>
  <si>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</si>
  <si>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</si>
  <si>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</si>
  <si>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</si>
  <si>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</si>
  <si>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</si>
  <si>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</si>
  <si>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</si>
  <si>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</si>
  <si>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</si>
  <si>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</si>
  <si>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</si>
  <si>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</si>
  <si>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</si>
  <si>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</si>
  <si>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</si>
  <si>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</si>
  <si>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 xml:space="preserve">Hosszú lejáratú hitelek, kölcsönök felvétele </t>
  </si>
  <si>
    <t xml:space="preserve">Külföldi hitelek, kölcsönök felvétele </t>
  </si>
  <si>
    <t>KIADÁSOK ÖSSZESEN (K1-9)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</si>
  <si>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</si>
  <si>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</si>
  <si>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</si>
  <si>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</si>
  <si>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</si>
  <si>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</si>
  <si>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</si>
  <si>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</si>
  <si>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</si>
  <si>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</si>
  <si>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</si>
  <si>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</si>
  <si>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</si>
  <si>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</si>
  <si>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</si>
  <si>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</si>
  <si>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</si>
  <si>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</si>
  <si>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</si>
  <si>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</si>
  <si>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</si>
  <si>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</si>
  <si>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</si>
  <si>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</si>
  <si>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</si>
  <si>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</si>
  <si>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</si>
  <si>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</si>
  <si>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</si>
  <si>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</si>
  <si>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</si>
  <si>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</si>
  <si>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</si>
  <si>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</si>
  <si>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</si>
  <si>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</si>
  <si>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</si>
  <si>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</si>
  <si>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</si>
  <si>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</si>
  <si>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</si>
  <si>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</si>
  <si>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</si>
  <si>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</si>
  <si>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</si>
  <si>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</si>
  <si>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</si>
  <si>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</si>
  <si>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</si>
  <si>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</si>
  <si>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</si>
  <si>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</si>
  <si>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</si>
  <si>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</si>
  <si>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</si>
  <si>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</si>
  <si>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</si>
  <si>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</si>
  <si>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</si>
  <si>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</si>
  <si>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</si>
  <si>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</si>
  <si>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</si>
  <si>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</si>
  <si>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</si>
  <si>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</si>
  <si>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</si>
  <si>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</si>
  <si>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</si>
  <si>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</si>
  <si>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</si>
  <si>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</si>
  <si>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</si>
  <si>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</si>
  <si>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</si>
  <si>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</si>
  <si>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</si>
  <si>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</si>
  <si>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</si>
  <si>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</si>
  <si>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</si>
  <si>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</si>
  <si>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</si>
  <si>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</si>
  <si>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</si>
  <si>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</si>
  <si>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</si>
  <si>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</si>
  <si>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</si>
  <si>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</si>
  <si>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</si>
  <si>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</si>
  <si>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</si>
  <si>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</si>
  <si>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</si>
  <si>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</si>
  <si>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</si>
  <si>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</si>
  <si>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</si>
  <si>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</si>
  <si>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</si>
  <si>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</si>
  <si>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</si>
  <si>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</si>
  <si>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</si>
  <si>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</si>
  <si>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</si>
  <si>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</si>
  <si>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</si>
  <si>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</si>
  <si>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</si>
  <si>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</si>
  <si>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</si>
  <si>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</si>
  <si>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</si>
  <si>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</si>
  <si>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</si>
  <si>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</si>
  <si>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</si>
  <si>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</si>
  <si>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</si>
  <si>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</si>
  <si>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</si>
  <si>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</si>
  <si>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</si>
  <si>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</si>
  <si>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</si>
  <si>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</si>
  <si>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</si>
  <si>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 xml:space="preserve">pedagógus I. </t>
  </si>
  <si>
    <t>középfokú végzettségű, a költségvetési szervnél foglalakoztatott egyéb munkavállaló (nem vezető)</t>
  </si>
  <si>
    <t xml:space="preserve">FOGLALKOZTATOTTAK LÉTSZÁMA MINDÖSSZESEN </t>
  </si>
  <si>
    <t>K513</t>
  </si>
  <si>
    <t>saját bevételek 2019.</t>
  </si>
  <si>
    <t>saját bevételek 2020.</t>
  </si>
  <si>
    <t>természetben nyújtott gyermekvédelmi támogatás</t>
  </si>
  <si>
    <t>óvodáztatási támogatás</t>
  </si>
  <si>
    <t>1.a számú melléklet</t>
  </si>
  <si>
    <t>1.b számú melléklet</t>
  </si>
  <si>
    <t>1.c számú melléklet</t>
  </si>
  <si>
    <t>2.a számú melléklet</t>
  </si>
  <si>
    <t>2.b számú melléklet</t>
  </si>
  <si>
    <t>2. c számú melléklet</t>
  </si>
  <si>
    <t>3. számú melléklet</t>
  </si>
  <si>
    <t>4. számú melléklet</t>
  </si>
  <si>
    <t>5. számú melléklet</t>
  </si>
  <si>
    <t>7. számú melléklet</t>
  </si>
  <si>
    <t>8. számú melléklet</t>
  </si>
  <si>
    <t>9. számú melléklet</t>
  </si>
  <si>
    <t>10. számú melléklet</t>
  </si>
  <si>
    <t>11. számú melléklet</t>
  </si>
  <si>
    <t>6.a számú melléklet</t>
  </si>
  <si>
    <t>6.b számú melléklet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</si>
  <si>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</si>
  <si>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</si>
  <si>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</si>
  <si>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</si>
  <si>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</si>
  <si>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</si>
  <si>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</si>
  <si>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</si>
  <si>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</si>
  <si>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</si>
  <si>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</si>
  <si>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K5021</t>
  </si>
  <si>
    <t>K5022</t>
  </si>
  <si>
    <t>K5023</t>
  </si>
  <si>
    <t xml:space="preserve">A helyi önkormányzatok előző évi elszámolásából származó kiadások </t>
  </si>
  <si>
    <t xml:space="preserve">A helyi önkormányzatok törvényi előíráson alapuló befizetései </t>
  </si>
  <si>
    <t xml:space="preserve">Egyéb elvonások, befizetések </t>
  </si>
  <si>
    <t xml:space="preserve">Elvonások és befizetések </t>
  </si>
  <si>
    <t>K9125</t>
  </si>
  <si>
    <t>K9126</t>
  </si>
  <si>
    <t xml:space="preserve">Forgatási célú belföldi értékpapírok vásárlása </t>
  </si>
  <si>
    <t xml:space="preserve">Befektetési célú belföldi értékpapírok vásárlása </t>
  </si>
  <si>
    <t xml:space="preserve">Kincstárjegyek beváltása 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</si>
  <si>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</si>
  <si>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</si>
  <si>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</si>
  <si>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</si>
  <si>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</si>
  <si>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</si>
  <si>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Hosszú lejáratú tulajdonosi kölcsönök kiadásai </t>
  </si>
  <si>
    <t xml:space="preserve">Rövid lejáratú tulajdonosi kölcsönök kiadásai </t>
  </si>
  <si>
    <t xml:space="preserve">Tulajdonosi kölcsönök kiadásai </t>
  </si>
  <si>
    <t>K9191</t>
  </si>
  <si>
    <t>K9192</t>
  </si>
  <si>
    <t>K919</t>
  </si>
  <si>
    <t>K925</t>
  </si>
  <si>
    <t xml:space="preserve">Hitelek, kölcsönök törlesztése külföldi pénzintézeteknek </t>
  </si>
  <si>
    <t xml:space="preserve">Hitelek, kölcsönök törlesztése külföldi kormányoknak és nemzetközi szervezeteknek </t>
  </si>
  <si>
    <t>K94</t>
  </si>
  <si>
    <t xml:space="preserve">Váltókiadások </t>
  </si>
  <si>
    <t xml:space="preserve">Felhalmozási célú önkormányzati támogatások </t>
  </si>
  <si>
    <t xml:space="preserve">Egyéb felhalmozási célú támogatások bevételei államháztartáson belülről </t>
  </si>
  <si>
    <t xml:space="preserve">Felhalmozási célú garancia- és kezességvállalásból származó megtérülések államháztartáson belülről </t>
  </si>
  <si>
    <t>B4081</t>
  </si>
  <si>
    <t>B4082</t>
  </si>
  <si>
    <t xml:space="preserve">Befektetett pénzügyi eszközökből származó bevételek </t>
  </si>
  <si>
    <t xml:space="preserve">Egyéb kapott (járó) kamatok és kamatjellegű bevételek </t>
  </si>
  <si>
    <t xml:space="preserve">Kamatbevételek és más nyereségjellegű bevételek </t>
  </si>
  <si>
    <t>B4091</t>
  </si>
  <si>
    <t>B4092</t>
  </si>
  <si>
    <t xml:space="preserve">Részesedésekből származó pénzügyi műveletek bevételei </t>
  </si>
  <si>
    <t xml:space="preserve">Más egyéb pénzügyi műveletek bevételei </t>
  </si>
  <si>
    <t xml:space="preserve">Egyéb pénzügyi műveletek bevételei </t>
  </si>
  <si>
    <t>B411</t>
  </si>
  <si>
    <t xml:space="preserve">Biztosító által fizetett kártérítés </t>
  </si>
  <si>
    <t xml:space="preserve">Egyéb működési bevételek </t>
  </si>
  <si>
    <t xml:space="preserve">Immateriális javak értékesítése </t>
  </si>
  <si>
    <t xml:space="preserve">Ingatlanok értékesítése 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</si>
  <si>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</si>
  <si>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</si>
  <si>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</si>
  <si>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>B64</t>
  </si>
  <si>
    <t xml:space="preserve">Működési célú garancia- és kezességvállalásból származó megtérülések államháztartáson kívülről </t>
  </si>
  <si>
    <t xml:space="preserve">Működési célú visszatérítendő támogatások, kölcsönök visszatérülése az Európai Uniótól </t>
  </si>
  <si>
    <t>B65</t>
  </si>
  <si>
    <t>B74</t>
  </si>
  <si>
    <t>B75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</si>
  <si>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</si>
  <si>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</si>
  <si>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 xml:space="preserve">Rövid lejáratú hitelek, kölcsönök felvétele pénzügyi vállalkozástól </t>
  </si>
  <si>
    <t xml:space="preserve">Hitel-, kölcsönfelvétel pénzügyi vállalkozástól </t>
  </si>
  <si>
    <t xml:space="preserve">Éven belüli lejáratú belföldi értékpapírok kibocsátása </t>
  </si>
  <si>
    <t xml:space="preserve">Éven túli lejáratú belföldi értékpapírok kibocsátása </t>
  </si>
  <si>
    <t>Belföldi értékpapírok bevételei</t>
  </si>
  <si>
    <t xml:space="preserve">Előző év költségvetési maradványának igénybevétele </t>
  </si>
  <si>
    <t xml:space="preserve">Előző év vállalkozási maradványának igénybevétele </t>
  </si>
  <si>
    <t>B819</t>
  </si>
  <si>
    <t>B8191</t>
  </si>
  <si>
    <t>B8192</t>
  </si>
  <si>
    <t>B825</t>
  </si>
  <si>
    <t>B84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</si>
  <si>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</si>
  <si>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</si>
  <si>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</si>
  <si>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</si>
  <si>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Központi költségvetés sajátos finanszírozási bevételei </t>
  </si>
  <si>
    <t xml:space="preserve">Hosszú lejáratú tulajdonosi kölcsönök bevételei </t>
  </si>
  <si>
    <t xml:space="preserve">Rövid lejáratú tulajdonosi kölcsönök bevételei </t>
  </si>
  <si>
    <t xml:space="preserve">Tulajdonosi kölcsönök bevételei </t>
  </si>
  <si>
    <t xml:space="preserve">Forgatási célú külföldi értékpapírok beváltása, értékesítése </t>
  </si>
  <si>
    <t xml:space="preserve">Befektetési célú külföldi értékpapírok beváltása, értékesítése 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</si>
  <si>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</si>
  <si>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</si>
  <si>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</si>
  <si>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</si>
  <si>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 xml:space="preserve">Váltóbevételek </t>
  </si>
  <si>
    <t xml:space="preserve">Felhalmozási célú visszatérítendő támogatások, kölcsönök visszatérülése az Európai Uniótól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</si>
  <si>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</si>
  <si>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kormányoktól és más nemzetközi szervezetektől </t>
  </si>
  <si>
    <t xml:space="preserve">Működési célú visszatérítendő támogatások, kölcsönök visszatérülése kormányoktól és más nemzetközi szervezetektől </t>
  </si>
  <si>
    <t>BEVÉTELEK ÖSSZESEN</t>
  </si>
  <si>
    <t>B1-8</t>
  </si>
  <si>
    <t>gyakornok</t>
  </si>
  <si>
    <t>Közmunka motorfűrész beszerzés</t>
  </si>
  <si>
    <t>Fektetők, huzatok cseréje</t>
  </si>
  <si>
    <t>Iskola épülete Rákóczi 87.</t>
  </si>
  <si>
    <t>saját bevételek 2017.</t>
  </si>
  <si>
    <t>saját bevételek         2018.</t>
  </si>
  <si>
    <t>saját bevételek 2021.</t>
  </si>
  <si>
    <t>Költségvetési szerv részére</t>
  </si>
  <si>
    <t>ebből KÖZÖS HIVATAL müködési támogatása</t>
  </si>
  <si>
    <t>ebből Szombathelyi Alapellátó vérszállítás</t>
  </si>
  <si>
    <t>Olaszfa Község Önkormányzat 2016. évi költségvetése</t>
  </si>
  <si>
    <t>2/2016 (II.26.) 2016. évi költségvetési rendelet</t>
  </si>
  <si>
    <t>2/2016. (II. 26.) 2016. évi költségvetési rendelet</t>
  </si>
  <si>
    <t>Olaszfa Község Önkormányzat Önkormányzat 2016. évi költségvetése</t>
  </si>
  <si>
    <t>KÖLTSÉGVETÉSI SZERV OLASZFAI ÓVODA ELŐIRÁNYZATAI</t>
  </si>
  <si>
    <t>KÖLTSÉGVETÉSI SZERV-OLASZFAI ÓVODA ELŐIRÁNYZATAI</t>
  </si>
  <si>
    <t>ebből Oszkói Önkormányzat Fogászati hozzájárulás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</si>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</sst>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0\ _F_t"/>
    <numFmt numFmtId="175" formatCode="#,##0\ &quot;Ft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Bookman Old Style"/>
      <family val="1"/>
    </font>
    <font>
      <i/>
      <sz val="11"/>
      <color theme="1"/>
      <name val="Calibri"/>
      <family val="2"/>
    </font>
    <font>
      <i/>
      <sz val="10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1" borderId="7" applyNumberFormat="0" applyFon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7" fillId="0" borderId="0" xfId="0" applyFont="1" applyAlignment="1">
      <alignment horizontal="justify" vertical="center"/>
    </xf>
    <xf numFmtId="0" fontId="29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right"/>
    </xf>
    <xf numFmtId="0" fontId="4" fillId="32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4" fillId="35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15" fillId="0" borderId="10" xfId="0" applyNumberFormat="1" applyFont="1" applyBorder="1" applyAlignment="1">
      <alignment/>
    </xf>
    <xf numFmtId="174" fontId="24" fillId="35" borderId="10" xfId="0" applyNumberFormat="1" applyFont="1" applyFill="1" applyBorder="1" applyAlignment="1">
      <alignment/>
    </xf>
    <xf numFmtId="174" fontId="22" fillId="35" borderId="10" xfId="0" applyNumberFormat="1" applyFont="1" applyFill="1" applyBorder="1" applyAlignment="1">
      <alignment/>
    </xf>
    <xf numFmtId="174" fontId="6" fillId="1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10" borderId="10" xfId="0" applyNumberFormat="1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/>
    </xf>
    <xf numFmtId="174" fontId="15" fillId="0" borderId="10" xfId="0" applyNumberFormat="1" applyFont="1" applyBorder="1" applyAlignment="1">
      <alignment horizontal="right"/>
    </xf>
    <xf numFmtId="174" fontId="4" fillId="0" borderId="10" xfId="0" applyNumberFormat="1" applyFont="1" applyFill="1" applyBorder="1" applyAlignment="1">
      <alignment horizontal="right" vertical="center"/>
    </xf>
    <xf numFmtId="174" fontId="11" fillId="0" borderId="10" xfId="0" applyNumberFormat="1" applyFont="1" applyFill="1" applyBorder="1" applyAlignment="1">
      <alignment horizontal="right" vertical="center"/>
    </xf>
    <xf numFmtId="174" fontId="24" fillId="35" borderId="10" xfId="0" applyNumberFormat="1" applyFont="1" applyFill="1" applyBorder="1" applyAlignment="1">
      <alignment horizontal="right"/>
    </xf>
    <xf numFmtId="174" fontId="6" fillId="1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174" fontId="11" fillId="0" borderId="10" xfId="0" applyNumberFormat="1" applyFont="1" applyFill="1" applyBorder="1" applyAlignment="1">
      <alignment horizontal="right" vertical="center" wrapText="1"/>
    </xf>
    <xf numFmtId="174" fontId="6" fillId="10" borderId="10" xfId="0" applyNumberFormat="1" applyFont="1" applyFill="1" applyBorder="1" applyAlignment="1">
      <alignment horizontal="right" vertical="center" wrapText="1"/>
    </xf>
    <xf numFmtId="174" fontId="6" fillId="34" borderId="10" xfId="0" applyNumberFormat="1" applyFont="1" applyFill="1" applyBorder="1" applyAlignment="1">
      <alignment horizontal="right"/>
    </xf>
    <xf numFmtId="174" fontId="1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right" vertical="center"/>
    </xf>
    <xf numFmtId="174" fontId="11" fillId="35" borderId="10" xfId="0" applyNumberFormat="1" applyFont="1" applyFill="1" applyBorder="1" applyAlignment="1">
      <alignment horizontal="right" vertical="center"/>
    </xf>
    <xf numFmtId="174" fontId="6" fillId="36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174" fontId="19" fillId="34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left" vertical="center" wrapText="1"/>
    </xf>
    <xf numFmtId="174" fontId="19" fillId="34" borderId="10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 horizontal="right" vertical="center"/>
    </xf>
    <xf numFmtId="174" fontId="5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Fill="1" applyBorder="1" applyAlignment="1">
      <alignment horizontal="right" vertical="center" wrapText="1"/>
    </xf>
    <xf numFmtId="0" fontId="69" fillId="0" borderId="10" xfId="0" applyFont="1" applyBorder="1" applyAlignment="1">
      <alignment/>
    </xf>
    <xf numFmtId="174" fontId="4" fillId="32" borderId="10" xfId="0" applyNumberFormat="1" applyFont="1" applyFill="1" applyBorder="1" applyAlignment="1">
      <alignment horizontal="right" vertical="center"/>
    </xf>
    <xf numFmtId="174" fontId="0" fillId="0" borderId="10" xfId="0" applyNumberFormat="1" applyBorder="1" applyAlignment="1">
      <alignment/>
    </xf>
    <xf numFmtId="174" fontId="65" fillId="0" borderId="10" xfId="0" applyNumberFormat="1" applyFont="1" applyBorder="1" applyAlignment="1">
      <alignment/>
    </xf>
    <xf numFmtId="174" fontId="2" fillId="0" borderId="0" xfId="0" applyNumberFormat="1" applyFont="1" applyAlignment="1">
      <alignment horizontal="right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175" fontId="5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/>
    </xf>
    <xf numFmtId="175" fontId="4" fillId="32" borderId="10" xfId="0" applyNumberFormat="1" applyFont="1" applyFill="1" applyBorder="1" applyAlignment="1">
      <alignment horizontal="right" vertical="center"/>
    </xf>
    <xf numFmtId="174" fontId="70" fillId="0" borderId="13" xfId="0" applyNumberFormat="1" applyFont="1" applyBorder="1" applyAlignment="1">
      <alignment/>
    </xf>
    <xf numFmtId="174" fontId="70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174" fontId="6" fillId="37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2.7109375" style="0" customWidth="1"/>
    <col min="2" max="2" width="16.00390625" style="0" customWidth="1"/>
    <col min="3" max="3" width="27.57421875" style="0" customWidth="1"/>
    <col min="4" max="4" width="28.7109375" style="0" customWidth="1"/>
    <col min="5" max="5" width="27.421875" style="0" customWidth="1"/>
    <col min="6" max="6" width="24.7109375" style="0" customWidth="1"/>
  </cols>
  <sheetData>
    <row r="1" spans="1:6" ht="15">
      <c r="A1" s="1"/>
      <c r="B1" s="1"/>
      <c r="C1" s="1"/>
      <c r="D1" s="1"/>
      <c r="E1" s="169" t="s">
        <v>561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1" customHeight="1">
      <c r="A3" s="164" t="s">
        <v>689</v>
      </c>
      <c r="B3" s="165"/>
      <c r="C3" s="165"/>
      <c r="D3" s="165"/>
      <c r="E3" s="165"/>
      <c r="F3" s="166"/>
    </row>
    <row r="4" spans="1:6" ht="18.75" customHeight="1">
      <c r="A4" s="167" t="s">
        <v>696</v>
      </c>
      <c r="B4" s="165"/>
      <c r="C4" s="165"/>
      <c r="D4" s="165"/>
      <c r="E4" s="165"/>
      <c r="F4" s="166"/>
    </row>
    <row r="5" ht="18">
      <c r="A5" s="48"/>
    </row>
    <row r="6" ht="15">
      <c r="A6" s="4" t="s">
        <v>0</v>
      </c>
    </row>
    <row r="7" spans="1:6" ht="47.25" customHeight="1">
      <c r="A7" s="2" t="s">
        <v>40</v>
      </c>
      <c r="B7" s="3" t="s">
        <v>41</v>
      </c>
      <c r="C7" s="105" t="s">
        <v>492</v>
      </c>
      <c r="D7" s="105" t="s">
        <v>493</v>
      </c>
      <c r="E7" s="105" t="s">
        <v>20</v>
      </c>
      <c r="F7" s="106" t="s">
        <v>6</v>
      </c>
    </row>
    <row r="8" spans="1:6" ht="15" customHeight="1">
      <c r="A8" s="29" t="s">
        <v>42</v>
      </c>
      <c r="B8" s="30" t="s">
        <v>43</v>
      </c>
      <c r="C8" s="117">
        <v>13116000</v>
      </c>
      <c r="D8" s="107"/>
      <c r="E8" s="107"/>
      <c r="F8" s="117">
        <f>SUM(C8:E8)</f>
        <v>13116000</v>
      </c>
    </row>
    <row r="9" spans="1:6" ht="15" customHeight="1">
      <c r="A9" s="29" t="s">
        <v>44</v>
      </c>
      <c r="B9" s="31" t="s">
        <v>45</v>
      </c>
      <c r="C9" s="117"/>
      <c r="D9" s="107"/>
      <c r="E9" s="107"/>
      <c r="F9" s="117">
        <f aca="true" t="shared" si="0" ref="F9:F72">SUM(C9:E9)</f>
        <v>0</v>
      </c>
    </row>
    <row r="10" spans="1:6" ht="15" customHeight="1">
      <c r="A10" s="29" t="s">
        <v>46</v>
      </c>
      <c r="B10" s="31" t="s">
        <v>47</v>
      </c>
      <c r="C10" s="117"/>
      <c r="D10" s="107"/>
      <c r="E10" s="107"/>
      <c r="F10" s="117">
        <f t="shared" si="0"/>
        <v>0</v>
      </c>
    </row>
    <row r="11" spans="1:6" ht="15" customHeight="1">
      <c r="A11" s="32" t="s">
        <v>48</v>
      </c>
      <c r="B11" s="31" t="s">
        <v>49</v>
      </c>
      <c r="C11" s="117"/>
      <c r="D11" s="107"/>
      <c r="E11" s="107"/>
      <c r="F11" s="117">
        <f t="shared" si="0"/>
        <v>0</v>
      </c>
    </row>
    <row r="12" spans="1:6" ht="15" customHeight="1">
      <c r="A12" s="32" t="s">
        <v>50</v>
      </c>
      <c r="B12" s="31" t="s">
        <v>51</v>
      </c>
      <c r="C12" s="117"/>
      <c r="D12" s="107"/>
      <c r="E12" s="107"/>
      <c r="F12" s="117">
        <f t="shared" si="0"/>
        <v>0</v>
      </c>
    </row>
    <row r="13" spans="1:6" ht="15" customHeight="1">
      <c r="A13" s="32" t="s">
        <v>52</v>
      </c>
      <c r="B13" s="31" t="s">
        <v>53</v>
      </c>
      <c r="C13" s="117"/>
      <c r="D13" s="107"/>
      <c r="E13" s="107"/>
      <c r="F13" s="117">
        <f t="shared" si="0"/>
        <v>0</v>
      </c>
    </row>
    <row r="14" spans="1:6" ht="15" customHeight="1">
      <c r="A14" s="32" t="s">
        <v>54</v>
      </c>
      <c r="B14" s="31" t="s">
        <v>55</v>
      </c>
      <c r="C14" s="117">
        <v>144000</v>
      </c>
      <c r="D14" s="107"/>
      <c r="E14" s="107"/>
      <c r="F14" s="117">
        <f t="shared" si="0"/>
        <v>144000</v>
      </c>
    </row>
    <row r="15" spans="1:6" ht="15" customHeight="1">
      <c r="A15" s="32" t="s">
        <v>56</v>
      </c>
      <c r="B15" s="31" t="s">
        <v>57</v>
      </c>
      <c r="C15" s="117"/>
      <c r="D15" s="107"/>
      <c r="E15" s="107"/>
      <c r="F15" s="117">
        <f t="shared" si="0"/>
        <v>0</v>
      </c>
    </row>
    <row r="16" spans="1:6" ht="15" customHeight="1">
      <c r="A16" s="5" t="s">
        <v>58</v>
      </c>
      <c r="B16" s="31" t="s">
        <v>59</v>
      </c>
      <c r="C16" s="117"/>
      <c r="D16" s="107"/>
      <c r="E16" s="107"/>
      <c r="F16" s="117">
        <f t="shared" si="0"/>
        <v>0</v>
      </c>
    </row>
    <row r="17" spans="1:6" ht="15" customHeight="1">
      <c r="A17" s="5" t="s">
        <v>60</v>
      </c>
      <c r="B17" s="31" t="s">
        <v>61</v>
      </c>
      <c r="C17" s="117"/>
      <c r="D17" s="107"/>
      <c r="E17" s="107"/>
      <c r="F17" s="117">
        <f t="shared" si="0"/>
        <v>0</v>
      </c>
    </row>
    <row r="18" spans="1:6" ht="15" customHeight="1">
      <c r="A18" s="5" t="s">
        <v>62</v>
      </c>
      <c r="B18" s="31" t="s">
        <v>63</v>
      </c>
      <c r="C18" s="117"/>
      <c r="D18" s="107"/>
      <c r="E18" s="107"/>
      <c r="F18" s="117">
        <f t="shared" si="0"/>
        <v>0</v>
      </c>
    </row>
    <row r="19" spans="1:6" ht="15" customHeight="1">
      <c r="A19" s="5" t="s">
        <v>64</v>
      </c>
      <c r="B19" s="31" t="s">
        <v>65</v>
      </c>
      <c r="C19" s="117"/>
      <c r="D19" s="107"/>
      <c r="E19" s="107"/>
      <c r="F19" s="117">
        <f t="shared" si="0"/>
        <v>0</v>
      </c>
    </row>
    <row r="20" spans="1:6" ht="15" customHeight="1">
      <c r="A20" s="5" t="s">
        <v>376</v>
      </c>
      <c r="B20" s="31" t="s">
        <v>66</v>
      </c>
      <c r="C20" s="117">
        <v>358200</v>
      </c>
      <c r="D20" s="107"/>
      <c r="E20" s="107"/>
      <c r="F20" s="117">
        <f t="shared" si="0"/>
        <v>358200</v>
      </c>
    </row>
    <row r="21" spans="1:6" ht="15" customHeight="1">
      <c r="A21" s="33" t="s">
        <v>321</v>
      </c>
      <c r="B21" s="34" t="s">
        <v>67</v>
      </c>
      <c r="C21" s="118">
        <f>SUM(C8:C20)</f>
        <v>13618200</v>
      </c>
      <c r="D21" s="107"/>
      <c r="E21" s="107"/>
      <c r="F21" s="118">
        <f t="shared" si="0"/>
        <v>13618200</v>
      </c>
    </row>
    <row r="22" spans="1:6" ht="15" customHeight="1">
      <c r="A22" s="5" t="s">
        <v>68</v>
      </c>
      <c r="B22" s="31" t="s">
        <v>69</v>
      </c>
      <c r="C22" s="117">
        <v>1032000</v>
      </c>
      <c r="D22" s="107"/>
      <c r="E22" s="107"/>
      <c r="F22" s="117">
        <f t="shared" si="0"/>
        <v>1032000</v>
      </c>
    </row>
    <row r="23" spans="1:6" ht="15" customHeight="1">
      <c r="A23" s="5" t="s">
        <v>70</v>
      </c>
      <c r="B23" s="31" t="s">
        <v>71</v>
      </c>
      <c r="C23" s="117">
        <v>220000</v>
      </c>
      <c r="D23" s="107"/>
      <c r="E23" s="107"/>
      <c r="F23" s="117">
        <f t="shared" si="0"/>
        <v>220000</v>
      </c>
    </row>
    <row r="24" spans="1:6" ht="15" customHeight="1">
      <c r="A24" s="6" t="s">
        <v>72</v>
      </c>
      <c r="B24" s="31" t="s">
        <v>73</v>
      </c>
      <c r="C24" s="117"/>
      <c r="D24" s="107"/>
      <c r="E24" s="107"/>
      <c r="F24" s="117">
        <f t="shared" si="0"/>
        <v>0</v>
      </c>
    </row>
    <row r="25" spans="1:6" ht="15" customHeight="1">
      <c r="A25" s="7" t="s">
        <v>322</v>
      </c>
      <c r="B25" s="34" t="s">
        <v>74</v>
      </c>
      <c r="C25" s="118">
        <f>SUM(C22:C24)</f>
        <v>1252000</v>
      </c>
      <c r="D25" s="107"/>
      <c r="E25" s="107"/>
      <c r="F25" s="118">
        <f t="shared" si="0"/>
        <v>1252000</v>
      </c>
    </row>
    <row r="26" spans="1:6" ht="15" customHeight="1">
      <c r="A26" s="51" t="s">
        <v>400</v>
      </c>
      <c r="B26" s="52" t="s">
        <v>75</v>
      </c>
      <c r="C26" s="119">
        <f>SUM(C21,C25)</f>
        <v>14870200</v>
      </c>
      <c r="D26" s="107"/>
      <c r="E26" s="107"/>
      <c r="F26" s="119">
        <f t="shared" si="0"/>
        <v>14870200</v>
      </c>
    </row>
    <row r="27" spans="1:6" ht="15" customHeight="1">
      <c r="A27" s="40" t="s">
        <v>377</v>
      </c>
      <c r="B27" s="52" t="s">
        <v>76</v>
      </c>
      <c r="C27" s="119">
        <v>2690848</v>
      </c>
      <c r="D27" s="107"/>
      <c r="E27" s="107"/>
      <c r="F27" s="119">
        <f t="shared" si="0"/>
        <v>2690848</v>
      </c>
    </row>
    <row r="28" spans="1:6" ht="15" customHeight="1">
      <c r="A28" s="5" t="s">
        <v>77</v>
      </c>
      <c r="B28" s="31" t="s">
        <v>78</v>
      </c>
      <c r="C28" s="117">
        <v>12000</v>
      </c>
      <c r="D28" s="107"/>
      <c r="E28" s="107"/>
      <c r="F28" s="117">
        <f t="shared" si="0"/>
        <v>12000</v>
      </c>
    </row>
    <row r="29" spans="1:6" ht="15" customHeight="1">
      <c r="A29" s="5" t="s">
        <v>79</v>
      </c>
      <c r="B29" s="31" t="s">
        <v>80</v>
      </c>
      <c r="C29" s="117">
        <v>3479000</v>
      </c>
      <c r="D29" s="107"/>
      <c r="E29" s="107"/>
      <c r="F29" s="117">
        <f t="shared" si="0"/>
        <v>3479000</v>
      </c>
    </row>
    <row r="30" spans="1:6" ht="15" customHeight="1">
      <c r="A30" s="5" t="s">
        <v>81</v>
      </c>
      <c r="B30" s="31" t="s">
        <v>82</v>
      </c>
      <c r="C30" s="117"/>
      <c r="D30" s="107"/>
      <c r="E30" s="107"/>
      <c r="F30" s="117">
        <f t="shared" si="0"/>
        <v>0</v>
      </c>
    </row>
    <row r="31" spans="1:6" ht="15" customHeight="1">
      <c r="A31" s="7" t="s">
        <v>323</v>
      </c>
      <c r="B31" s="34" t="s">
        <v>83</v>
      </c>
      <c r="C31" s="118">
        <f>SUM(C28:C30)</f>
        <v>3491000</v>
      </c>
      <c r="D31" s="107"/>
      <c r="E31" s="107"/>
      <c r="F31" s="118">
        <f t="shared" si="0"/>
        <v>3491000</v>
      </c>
    </row>
    <row r="32" spans="1:6" ht="15" customHeight="1">
      <c r="A32" s="5" t="s">
        <v>84</v>
      </c>
      <c r="B32" s="31" t="s">
        <v>85</v>
      </c>
      <c r="C32" s="117">
        <v>60000</v>
      </c>
      <c r="D32" s="107"/>
      <c r="E32" s="107"/>
      <c r="F32" s="117">
        <f t="shared" si="0"/>
        <v>60000</v>
      </c>
    </row>
    <row r="33" spans="1:6" ht="15" customHeight="1">
      <c r="A33" s="5" t="s">
        <v>86</v>
      </c>
      <c r="B33" s="31" t="s">
        <v>87</v>
      </c>
      <c r="C33" s="117">
        <v>370000</v>
      </c>
      <c r="D33" s="107"/>
      <c r="E33" s="107"/>
      <c r="F33" s="117">
        <f t="shared" si="0"/>
        <v>370000</v>
      </c>
    </row>
    <row r="34" spans="1:6" ht="15" customHeight="1">
      <c r="A34" s="7" t="s">
        <v>401</v>
      </c>
      <c r="B34" s="34" t="s">
        <v>88</v>
      </c>
      <c r="C34" s="118">
        <f>SUM(C32:C33)</f>
        <v>430000</v>
      </c>
      <c r="D34" s="107"/>
      <c r="E34" s="107"/>
      <c r="F34" s="118">
        <f t="shared" si="0"/>
        <v>430000</v>
      </c>
    </row>
    <row r="35" spans="1:6" ht="15" customHeight="1">
      <c r="A35" s="5" t="s">
        <v>89</v>
      </c>
      <c r="B35" s="31" t="s">
        <v>90</v>
      </c>
      <c r="C35" s="117">
        <v>2375000</v>
      </c>
      <c r="D35" s="107"/>
      <c r="E35" s="107"/>
      <c r="F35" s="117">
        <f t="shared" si="0"/>
        <v>2375000</v>
      </c>
    </row>
    <row r="36" spans="1:6" ht="15" customHeight="1">
      <c r="A36" s="5" t="s">
        <v>91</v>
      </c>
      <c r="B36" s="31" t="s">
        <v>92</v>
      </c>
      <c r="C36" s="117">
        <v>2430000</v>
      </c>
      <c r="D36" s="107"/>
      <c r="E36" s="107"/>
      <c r="F36" s="117">
        <f t="shared" si="0"/>
        <v>2430000</v>
      </c>
    </row>
    <row r="37" spans="1:6" ht="15" customHeight="1">
      <c r="A37" s="5" t="s">
        <v>378</v>
      </c>
      <c r="B37" s="31" t="s">
        <v>93</v>
      </c>
      <c r="C37" s="117">
        <v>960000</v>
      </c>
      <c r="D37" s="107"/>
      <c r="E37" s="107"/>
      <c r="F37" s="117">
        <f t="shared" si="0"/>
        <v>960000</v>
      </c>
    </row>
    <row r="38" spans="1:6" ht="15" customHeight="1">
      <c r="A38" s="5" t="s">
        <v>94</v>
      </c>
      <c r="B38" s="31" t="s">
        <v>95</v>
      </c>
      <c r="C38" s="117">
        <v>2399000</v>
      </c>
      <c r="D38" s="107"/>
      <c r="E38" s="107"/>
      <c r="F38" s="117">
        <f t="shared" si="0"/>
        <v>2399000</v>
      </c>
    </row>
    <row r="39" spans="1:6" ht="15" customHeight="1">
      <c r="A39" s="10" t="s">
        <v>379</v>
      </c>
      <c r="B39" s="31" t="s">
        <v>96</v>
      </c>
      <c r="C39" s="117"/>
      <c r="D39" s="107"/>
      <c r="E39" s="107"/>
      <c r="F39" s="117">
        <f t="shared" si="0"/>
        <v>0</v>
      </c>
    </row>
    <row r="40" spans="1:6" ht="15" customHeight="1">
      <c r="A40" s="6" t="s">
        <v>97</v>
      </c>
      <c r="B40" s="31" t="s">
        <v>98</v>
      </c>
      <c r="C40" s="117"/>
      <c r="D40" s="107"/>
      <c r="E40" s="107"/>
      <c r="F40" s="117">
        <f t="shared" si="0"/>
        <v>0</v>
      </c>
    </row>
    <row r="41" spans="1:6" ht="15" customHeight="1">
      <c r="A41" s="5" t="s">
        <v>380</v>
      </c>
      <c r="B41" s="31" t="s">
        <v>99</v>
      </c>
      <c r="C41" s="117">
        <v>1655000</v>
      </c>
      <c r="D41" s="107"/>
      <c r="E41" s="107"/>
      <c r="F41" s="117">
        <f t="shared" si="0"/>
        <v>1655000</v>
      </c>
    </row>
    <row r="42" spans="1:6" ht="15" customHeight="1">
      <c r="A42" s="7" t="s">
        <v>324</v>
      </c>
      <c r="B42" s="34" t="s">
        <v>100</v>
      </c>
      <c r="C42" s="118">
        <f>SUM(C35:C41)</f>
        <v>9819000</v>
      </c>
      <c r="D42" s="107"/>
      <c r="E42" s="107"/>
      <c r="F42" s="118">
        <f t="shared" si="0"/>
        <v>9819000</v>
      </c>
    </row>
    <row r="43" spans="1:6" ht="15" customHeight="1">
      <c r="A43" s="5" t="s">
        <v>101</v>
      </c>
      <c r="B43" s="31" t="s">
        <v>102</v>
      </c>
      <c r="C43" s="117"/>
      <c r="D43" s="107"/>
      <c r="E43" s="107"/>
      <c r="F43" s="117">
        <f t="shared" si="0"/>
        <v>0</v>
      </c>
    </row>
    <row r="44" spans="1:6" ht="15" customHeight="1">
      <c r="A44" s="5" t="s">
        <v>103</v>
      </c>
      <c r="B44" s="31" t="s">
        <v>104</v>
      </c>
      <c r="C44" s="117"/>
      <c r="D44" s="107"/>
      <c r="E44" s="107"/>
      <c r="F44" s="117">
        <f t="shared" si="0"/>
        <v>0</v>
      </c>
    </row>
    <row r="45" spans="1:6" ht="15" customHeight="1">
      <c r="A45" s="7" t="s">
        <v>325</v>
      </c>
      <c r="B45" s="34" t="s">
        <v>105</v>
      </c>
      <c r="C45" s="118"/>
      <c r="D45" s="107"/>
      <c r="E45" s="107"/>
      <c r="F45" s="118">
        <f t="shared" si="0"/>
        <v>0</v>
      </c>
    </row>
    <row r="46" spans="1:6" ht="15" customHeight="1">
      <c r="A46" s="5" t="s">
        <v>106</v>
      </c>
      <c r="B46" s="31" t="s">
        <v>107</v>
      </c>
      <c r="C46" s="117">
        <v>2893000</v>
      </c>
      <c r="D46" s="107"/>
      <c r="E46" s="107"/>
      <c r="F46" s="117">
        <f t="shared" si="0"/>
        <v>2893000</v>
      </c>
    </row>
    <row r="47" spans="1:6" ht="15" customHeight="1">
      <c r="A47" s="5" t="s">
        <v>108</v>
      </c>
      <c r="B47" s="31" t="s">
        <v>109</v>
      </c>
      <c r="C47" s="117">
        <v>159448</v>
      </c>
      <c r="D47" s="107"/>
      <c r="E47" s="107"/>
      <c r="F47" s="117">
        <f t="shared" si="0"/>
        <v>159448</v>
      </c>
    </row>
    <row r="48" spans="1:6" ht="15" customHeight="1">
      <c r="A48" s="5" t="s">
        <v>381</v>
      </c>
      <c r="B48" s="31" t="s">
        <v>110</v>
      </c>
      <c r="C48" s="117"/>
      <c r="D48" s="107"/>
      <c r="E48" s="107"/>
      <c r="F48" s="117">
        <f t="shared" si="0"/>
        <v>0</v>
      </c>
    </row>
    <row r="49" spans="1:6" ht="15" customHeight="1">
      <c r="A49" s="5" t="s">
        <v>382</v>
      </c>
      <c r="B49" s="31" t="s">
        <v>111</v>
      </c>
      <c r="C49" s="117"/>
      <c r="D49" s="107"/>
      <c r="E49" s="107"/>
      <c r="F49" s="117">
        <f t="shared" si="0"/>
        <v>0</v>
      </c>
    </row>
    <row r="50" spans="1:6" ht="15" customHeight="1">
      <c r="A50" s="5" t="s">
        <v>112</v>
      </c>
      <c r="B50" s="31" t="s">
        <v>113</v>
      </c>
      <c r="C50" s="117">
        <v>1000000</v>
      </c>
      <c r="D50" s="107"/>
      <c r="E50" s="107"/>
      <c r="F50" s="117">
        <f t="shared" si="0"/>
        <v>1000000</v>
      </c>
    </row>
    <row r="51" spans="1:6" ht="15" customHeight="1">
      <c r="A51" s="7" t="s">
        <v>326</v>
      </c>
      <c r="B51" s="34" t="s">
        <v>114</v>
      </c>
      <c r="C51" s="118">
        <f>SUM(C46:C50)</f>
        <v>4052448</v>
      </c>
      <c r="D51" s="107"/>
      <c r="E51" s="107"/>
      <c r="F51" s="118">
        <f t="shared" si="0"/>
        <v>4052448</v>
      </c>
    </row>
    <row r="52" spans="1:6" ht="15" customHeight="1">
      <c r="A52" s="40" t="s">
        <v>327</v>
      </c>
      <c r="B52" s="52" t="s">
        <v>115</v>
      </c>
      <c r="C52" s="119">
        <f>SUM(C31,C34,C42,C45,C51)</f>
        <v>17792448</v>
      </c>
      <c r="D52" s="107"/>
      <c r="E52" s="107"/>
      <c r="F52" s="119">
        <f t="shared" si="0"/>
        <v>17792448</v>
      </c>
    </row>
    <row r="53" spans="1:6" ht="15" customHeight="1">
      <c r="A53" s="13" t="s">
        <v>116</v>
      </c>
      <c r="B53" s="31" t="s">
        <v>117</v>
      </c>
      <c r="C53" s="117"/>
      <c r="D53" s="107"/>
      <c r="E53" s="107"/>
      <c r="F53" s="117">
        <f t="shared" si="0"/>
        <v>0</v>
      </c>
    </row>
    <row r="54" spans="1:6" ht="15" customHeight="1">
      <c r="A54" s="13" t="s">
        <v>328</v>
      </c>
      <c r="B54" s="31" t="s">
        <v>118</v>
      </c>
      <c r="C54" s="117">
        <v>500000</v>
      </c>
      <c r="D54" s="107"/>
      <c r="E54" s="107"/>
      <c r="F54" s="117">
        <f t="shared" si="0"/>
        <v>500000</v>
      </c>
    </row>
    <row r="55" spans="1:6" ht="15" customHeight="1">
      <c r="A55" s="17" t="s">
        <v>383</v>
      </c>
      <c r="B55" s="31" t="s">
        <v>119</v>
      </c>
      <c r="C55" s="117"/>
      <c r="D55" s="107"/>
      <c r="E55" s="107"/>
      <c r="F55" s="117">
        <f t="shared" si="0"/>
        <v>0</v>
      </c>
    </row>
    <row r="56" spans="1:6" ht="15" customHeight="1">
      <c r="A56" s="17" t="s">
        <v>384</v>
      </c>
      <c r="B56" s="31" t="s">
        <v>120</v>
      </c>
      <c r="C56" s="117">
        <v>283200</v>
      </c>
      <c r="D56" s="107"/>
      <c r="E56" s="107"/>
      <c r="F56" s="117">
        <f t="shared" si="0"/>
        <v>283200</v>
      </c>
    </row>
    <row r="57" spans="1:6" ht="15" customHeight="1">
      <c r="A57" s="17" t="s">
        <v>385</v>
      </c>
      <c r="B57" s="31" t="s">
        <v>121</v>
      </c>
      <c r="C57" s="117"/>
      <c r="D57" s="107"/>
      <c r="E57" s="107"/>
      <c r="F57" s="117">
        <f t="shared" si="0"/>
        <v>0</v>
      </c>
    </row>
    <row r="58" spans="1:6" ht="15" customHeight="1">
      <c r="A58" s="13" t="s">
        <v>386</v>
      </c>
      <c r="B58" s="31" t="s">
        <v>122</v>
      </c>
      <c r="C58" s="117">
        <v>180000</v>
      </c>
      <c r="D58" s="107"/>
      <c r="E58" s="107"/>
      <c r="F58" s="117">
        <f t="shared" si="0"/>
        <v>180000</v>
      </c>
    </row>
    <row r="59" spans="1:6" ht="15" customHeight="1">
      <c r="A59" s="13" t="s">
        <v>387</v>
      </c>
      <c r="B59" s="31" t="s">
        <v>123</v>
      </c>
      <c r="C59" s="117"/>
      <c r="D59" s="107"/>
      <c r="E59" s="107"/>
      <c r="F59" s="117">
        <f t="shared" si="0"/>
        <v>0</v>
      </c>
    </row>
    <row r="60" spans="1:6" ht="15" customHeight="1">
      <c r="A60" s="13" t="s">
        <v>388</v>
      </c>
      <c r="B60" s="31" t="s">
        <v>124</v>
      </c>
      <c r="C60" s="117">
        <v>230000</v>
      </c>
      <c r="D60" s="107"/>
      <c r="E60" s="107"/>
      <c r="F60" s="117">
        <f t="shared" si="0"/>
        <v>230000</v>
      </c>
    </row>
    <row r="61" spans="1:6" ht="15" customHeight="1">
      <c r="A61" s="49" t="s">
        <v>357</v>
      </c>
      <c r="B61" s="52" t="s">
        <v>125</v>
      </c>
      <c r="C61" s="119">
        <f>SUM(C53:C60)</f>
        <v>1193200</v>
      </c>
      <c r="D61" s="107"/>
      <c r="E61" s="107"/>
      <c r="F61" s="119">
        <f t="shared" si="0"/>
        <v>1193200</v>
      </c>
    </row>
    <row r="62" spans="1:6" ht="15" customHeight="1">
      <c r="A62" s="12" t="s">
        <v>389</v>
      </c>
      <c r="B62" s="31" t="s">
        <v>126</v>
      </c>
      <c r="C62" s="117"/>
      <c r="D62" s="107"/>
      <c r="E62" s="107"/>
      <c r="F62" s="117">
        <f t="shared" si="0"/>
        <v>0</v>
      </c>
    </row>
    <row r="63" spans="1:6" ht="15" customHeight="1">
      <c r="A63" s="101" t="s">
        <v>591</v>
      </c>
      <c r="B63" s="31" t="s">
        <v>588</v>
      </c>
      <c r="C63" s="117"/>
      <c r="D63" s="107"/>
      <c r="E63" s="107"/>
      <c r="F63" s="117">
        <f t="shared" si="0"/>
        <v>0</v>
      </c>
    </row>
    <row r="64" spans="1:6" ht="15" customHeight="1">
      <c r="A64" s="101" t="s">
        <v>592</v>
      </c>
      <c r="B64" s="31" t="s">
        <v>589</v>
      </c>
      <c r="C64" s="117"/>
      <c r="D64" s="107"/>
      <c r="E64" s="107"/>
      <c r="F64" s="117">
        <f t="shared" si="0"/>
        <v>0</v>
      </c>
    </row>
    <row r="65" spans="1:6" ht="15" customHeight="1">
      <c r="A65" s="101" t="s">
        <v>593</v>
      </c>
      <c r="B65" s="31" t="s">
        <v>590</v>
      </c>
      <c r="C65" s="117"/>
      <c r="D65" s="107"/>
      <c r="E65" s="107"/>
      <c r="F65" s="117">
        <f t="shared" si="0"/>
        <v>0</v>
      </c>
    </row>
    <row r="66" spans="1:6" ht="15" customHeight="1">
      <c r="A66" s="102" t="s">
        <v>594</v>
      </c>
      <c r="B66" s="52" t="s">
        <v>127</v>
      </c>
      <c r="C66" s="117"/>
      <c r="D66" s="107"/>
      <c r="E66" s="107"/>
      <c r="F66" s="128">
        <f t="shared" si="0"/>
        <v>0</v>
      </c>
    </row>
    <row r="67" spans="1:6" ht="15" customHeight="1">
      <c r="A67" s="101" t="s">
        <v>577</v>
      </c>
      <c r="B67" s="31" t="s">
        <v>128</v>
      </c>
      <c r="C67" s="117"/>
      <c r="D67" s="107"/>
      <c r="E67" s="107"/>
      <c r="F67" s="117">
        <f t="shared" si="0"/>
        <v>0</v>
      </c>
    </row>
    <row r="68" spans="1:6" ht="15" customHeight="1">
      <c r="A68" s="101" t="s">
        <v>578</v>
      </c>
      <c r="B68" s="31" t="s">
        <v>129</v>
      </c>
      <c r="C68" s="117"/>
      <c r="D68" s="107"/>
      <c r="E68" s="107"/>
      <c r="F68" s="117">
        <f t="shared" si="0"/>
        <v>0</v>
      </c>
    </row>
    <row r="69" spans="1:6" ht="15" customHeight="1">
      <c r="A69" s="101" t="s">
        <v>579</v>
      </c>
      <c r="B69" s="31" t="s">
        <v>130</v>
      </c>
      <c r="C69" s="117"/>
      <c r="D69" s="107"/>
      <c r="E69" s="107"/>
      <c r="F69" s="117">
        <f t="shared" si="0"/>
        <v>0</v>
      </c>
    </row>
    <row r="70" spans="1:6" ht="15" customHeight="1">
      <c r="A70" s="101" t="s">
        <v>580</v>
      </c>
      <c r="B70" s="31" t="s">
        <v>131</v>
      </c>
      <c r="C70" s="117">
        <v>1837000</v>
      </c>
      <c r="D70" s="107"/>
      <c r="E70" s="107"/>
      <c r="F70" s="117">
        <f t="shared" si="0"/>
        <v>1837000</v>
      </c>
    </row>
    <row r="71" spans="1:6" ht="15" customHeight="1">
      <c r="A71" s="101" t="s">
        <v>581</v>
      </c>
      <c r="B71" s="31" t="s">
        <v>132</v>
      </c>
      <c r="C71" s="117"/>
      <c r="D71" s="107"/>
      <c r="E71" s="107"/>
      <c r="F71" s="117">
        <f t="shared" si="0"/>
        <v>0</v>
      </c>
    </row>
    <row r="72" spans="1:6" ht="15" customHeight="1">
      <c r="A72" s="101" t="s">
        <v>582</v>
      </c>
      <c r="B72" s="31" t="s">
        <v>133</v>
      </c>
      <c r="C72" s="117"/>
      <c r="D72" s="107"/>
      <c r="E72" s="107"/>
      <c r="F72" s="117">
        <f t="shared" si="0"/>
        <v>0</v>
      </c>
    </row>
    <row r="73" spans="1:6" ht="15" customHeight="1">
      <c r="A73" s="101" t="s">
        <v>583</v>
      </c>
      <c r="B73" s="31" t="s">
        <v>134</v>
      </c>
      <c r="C73" s="117"/>
      <c r="D73" s="107"/>
      <c r="E73" s="107"/>
      <c r="F73" s="117">
        <f aca="true" t="shared" si="1" ref="F73:F134">SUM(C73:E73)</f>
        <v>0</v>
      </c>
    </row>
    <row r="74" spans="1:6" ht="15" customHeight="1">
      <c r="A74" s="101" t="s">
        <v>584</v>
      </c>
      <c r="B74" s="31" t="s">
        <v>135</v>
      </c>
      <c r="C74" s="117"/>
      <c r="D74" s="107"/>
      <c r="E74" s="107"/>
      <c r="F74" s="117">
        <f t="shared" si="1"/>
        <v>0</v>
      </c>
    </row>
    <row r="75" spans="1:6" ht="15" customHeight="1">
      <c r="A75" s="101" t="s">
        <v>585</v>
      </c>
      <c r="B75" s="31" t="s">
        <v>136</v>
      </c>
      <c r="C75" s="117"/>
      <c r="D75" s="107"/>
      <c r="E75" s="107"/>
      <c r="F75" s="117">
        <f t="shared" si="1"/>
        <v>0</v>
      </c>
    </row>
    <row r="76" spans="1:6" ht="15" customHeight="1">
      <c r="A76" s="101" t="s">
        <v>586</v>
      </c>
      <c r="B76" s="31" t="s">
        <v>137</v>
      </c>
      <c r="C76" s="117"/>
      <c r="D76" s="107"/>
      <c r="E76" s="107"/>
      <c r="F76" s="117">
        <f t="shared" si="1"/>
        <v>0</v>
      </c>
    </row>
    <row r="77" spans="1:6" ht="15" customHeight="1">
      <c r="A77" s="101" t="s">
        <v>587</v>
      </c>
      <c r="B77" s="31" t="s">
        <v>556</v>
      </c>
      <c r="C77" s="117">
        <v>14791993</v>
      </c>
      <c r="D77" s="107"/>
      <c r="E77" s="107"/>
      <c r="F77" s="117">
        <f t="shared" si="1"/>
        <v>14791993</v>
      </c>
    </row>
    <row r="78" spans="1:6" ht="15" customHeight="1">
      <c r="A78" s="49" t="s">
        <v>363</v>
      </c>
      <c r="B78" s="52" t="s">
        <v>138</v>
      </c>
      <c r="C78" s="119">
        <f>SUM(C62:C77)</f>
        <v>16628993</v>
      </c>
      <c r="D78" s="107"/>
      <c r="E78" s="107"/>
      <c r="F78" s="119">
        <f t="shared" si="1"/>
        <v>16628993</v>
      </c>
    </row>
    <row r="79" spans="1:6" ht="15" customHeight="1">
      <c r="A79" s="58" t="s">
        <v>18</v>
      </c>
      <c r="B79" s="100"/>
      <c r="C79" s="120">
        <f>C26+C27+C52+C61+C78</f>
        <v>53175689</v>
      </c>
      <c r="D79" s="108"/>
      <c r="E79" s="108"/>
      <c r="F79" s="120">
        <f t="shared" si="1"/>
        <v>53175689</v>
      </c>
    </row>
    <row r="80" spans="1:6" ht="15" customHeight="1">
      <c r="A80" s="35" t="s">
        <v>139</v>
      </c>
      <c r="B80" s="31" t="s">
        <v>140</v>
      </c>
      <c r="C80" s="117"/>
      <c r="D80" s="107"/>
      <c r="E80" s="107"/>
      <c r="F80" s="117">
        <f t="shared" si="1"/>
        <v>0</v>
      </c>
    </row>
    <row r="81" spans="1:6" ht="15" customHeight="1">
      <c r="A81" s="35" t="s">
        <v>390</v>
      </c>
      <c r="B81" s="31" t="s">
        <v>141</v>
      </c>
      <c r="C81" s="117"/>
      <c r="D81" s="107"/>
      <c r="E81" s="107"/>
      <c r="F81" s="117">
        <f t="shared" si="1"/>
        <v>0</v>
      </c>
    </row>
    <row r="82" spans="1:6" ht="15" customHeight="1">
      <c r="A82" s="35" t="s">
        <v>142</v>
      </c>
      <c r="B82" s="31" t="s">
        <v>143</v>
      </c>
      <c r="C82" s="117"/>
      <c r="D82" s="107"/>
      <c r="E82" s="107"/>
      <c r="F82" s="117">
        <f t="shared" si="1"/>
        <v>0</v>
      </c>
    </row>
    <row r="83" spans="1:6" ht="15" customHeight="1">
      <c r="A83" s="35" t="s">
        <v>144</v>
      </c>
      <c r="B83" s="31" t="s">
        <v>145</v>
      </c>
      <c r="C83" s="117"/>
      <c r="D83" s="107"/>
      <c r="E83" s="107"/>
      <c r="F83" s="117">
        <f t="shared" si="1"/>
        <v>0</v>
      </c>
    </row>
    <row r="84" spans="1:6" ht="15" customHeight="1">
      <c r="A84" s="6" t="s">
        <v>146</v>
      </c>
      <c r="B84" s="31" t="s">
        <v>147</v>
      </c>
      <c r="C84" s="117"/>
      <c r="D84" s="107"/>
      <c r="E84" s="107"/>
      <c r="F84" s="117">
        <f t="shared" si="1"/>
        <v>0</v>
      </c>
    </row>
    <row r="85" spans="1:6" ht="15" customHeight="1">
      <c r="A85" s="6" t="s">
        <v>148</v>
      </c>
      <c r="B85" s="31" t="s">
        <v>149</v>
      </c>
      <c r="C85" s="117"/>
      <c r="D85" s="107"/>
      <c r="E85" s="107"/>
      <c r="F85" s="117">
        <f t="shared" si="1"/>
        <v>0</v>
      </c>
    </row>
    <row r="86" spans="1:6" ht="15" customHeight="1">
      <c r="A86" s="6" t="s">
        <v>150</v>
      </c>
      <c r="B86" s="31" t="s">
        <v>151</v>
      </c>
      <c r="C86" s="117"/>
      <c r="D86" s="107"/>
      <c r="E86" s="107"/>
      <c r="F86" s="117">
        <f t="shared" si="1"/>
        <v>0</v>
      </c>
    </row>
    <row r="87" spans="1:6" ht="15" customHeight="1">
      <c r="A87" s="50" t="s">
        <v>365</v>
      </c>
      <c r="B87" s="52" t="s">
        <v>152</v>
      </c>
      <c r="C87" s="119">
        <f>SUM(C80:C86)</f>
        <v>0</v>
      </c>
      <c r="D87" s="107"/>
      <c r="E87" s="107"/>
      <c r="F87" s="119">
        <f t="shared" si="1"/>
        <v>0</v>
      </c>
    </row>
    <row r="88" spans="1:6" ht="15" customHeight="1">
      <c r="A88" s="13" t="s">
        <v>153</v>
      </c>
      <c r="B88" s="31" t="s">
        <v>154</v>
      </c>
      <c r="C88" s="117"/>
      <c r="D88" s="107"/>
      <c r="E88" s="107"/>
      <c r="F88" s="117">
        <f t="shared" si="1"/>
        <v>0</v>
      </c>
    </row>
    <row r="89" spans="1:6" ht="15" customHeight="1">
      <c r="A89" s="13" t="s">
        <v>155</v>
      </c>
      <c r="B89" s="31" t="s">
        <v>156</v>
      </c>
      <c r="C89" s="117"/>
      <c r="D89" s="107"/>
      <c r="E89" s="107"/>
      <c r="F89" s="117">
        <f t="shared" si="1"/>
        <v>0</v>
      </c>
    </row>
    <row r="90" spans="1:6" ht="15" customHeight="1">
      <c r="A90" s="13" t="s">
        <v>157</v>
      </c>
      <c r="B90" s="31" t="s">
        <v>158</v>
      </c>
      <c r="C90" s="117"/>
      <c r="D90" s="107"/>
      <c r="E90" s="107"/>
      <c r="F90" s="117">
        <f t="shared" si="1"/>
        <v>0</v>
      </c>
    </row>
    <row r="91" spans="1:6" ht="15" customHeight="1">
      <c r="A91" s="13" t="s">
        <v>159</v>
      </c>
      <c r="B91" s="31" t="s">
        <v>160</v>
      </c>
      <c r="C91" s="117"/>
      <c r="D91" s="107"/>
      <c r="E91" s="107"/>
      <c r="F91" s="117">
        <f t="shared" si="1"/>
        <v>0</v>
      </c>
    </row>
    <row r="92" spans="1:6" ht="15" customHeight="1">
      <c r="A92" s="49" t="s">
        <v>366</v>
      </c>
      <c r="B92" s="52" t="s">
        <v>161</v>
      </c>
      <c r="C92" s="119">
        <f>SUM(C88:C91)</f>
        <v>0</v>
      </c>
      <c r="D92" s="107"/>
      <c r="E92" s="107"/>
      <c r="F92" s="119">
        <f t="shared" si="1"/>
        <v>0</v>
      </c>
    </row>
    <row r="93" spans="1:6" ht="15" customHeight="1">
      <c r="A93" s="13" t="s">
        <v>162</v>
      </c>
      <c r="B93" s="31" t="s">
        <v>163</v>
      </c>
      <c r="C93" s="117"/>
      <c r="D93" s="107"/>
      <c r="E93" s="107"/>
      <c r="F93" s="117">
        <f t="shared" si="1"/>
        <v>0</v>
      </c>
    </row>
    <row r="94" spans="1:6" ht="15" customHeight="1">
      <c r="A94" s="13" t="s">
        <v>391</v>
      </c>
      <c r="B94" s="31" t="s">
        <v>164</v>
      </c>
      <c r="C94" s="117"/>
      <c r="D94" s="107"/>
      <c r="E94" s="107"/>
      <c r="F94" s="117">
        <f t="shared" si="1"/>
        <v>0</v>
      </c>
    </row>
    <row r="95" spans="1:6" ht="15" customHeight="1">
      <c r="A95" s="13" t="s">
        <v>392</v>
      </c>
      <c r="B95" s="31" t="s">
        <v>165</v>
      </c>
      <c r="C95" s="117"/>
      <c r="D95" s="107"/>
      <c r="E95" s="107"/>
      <c r="F95" s="117">
        <f t="shared" si="1"/>
        <v>0</v>
      </c>
    </row>
    <row r="96" spans="1:6" ht="15" customHeight="1">
      <c r="A96" s="13" t="s">
        <v>393</v>
      </c>
      <c r="B96" s="31" t="s">
        <v>166</v>
      </c>
      <c r="C96" s="117"/>
      <c r="D96" s="107"/>
      <c r="E96" s="107"/>
      <c r="F96" s="117">
        <f t="shared" si="1"/>
        <v>0</v>
      </c>
    </row>
    <row r="97" spans="1:6" ht="15" customHeight="1">
      <c r="A97" s="13" t="s">
        <v>394</v>
      </c>
      <c r="B97" s="31" t="s">
        <v>167</v>
      </c>
      <c r="C97" s="117"/>
      <c r="D97" s="107"/>
      <c r="E97" s="107"/>
      <c r="F97" s="117">
        <f t="shared" si="1"/>
        <v>0</v>
      </c>
    </row>
    <row r="98" spans="1:6" ht="15" customHeight="1">
      <c r="A98" s="13" t="s">
        <v>395</v>
      </c>
      <c r="B98" s="31" t="s">
        <v>168</v>
      </c>
      <c r="C98" s="117"/>
      <c r="D98" s="107"/>
      <c r="E98" s="107"/>
      <c r="F98" s="117">
        <f t="shared" si="1"/>
        <v>0</v>
      </c>
    </row>
    <row r="99" spans="1:6" ht="15" customHeight="1">
      <c r="A99" s="13" t="s">
        <v>169</v>
      </c>
      <c r="B99" s="31" t="s">
        <v>170</v>
      </c>
      <c r="C99" s="117"/>
      <c r="D99" s="107"/>
      <c r="E99" s="107"/>
      <c r="F99" s="117">
        <f t="shared" si="1"/>
        <v>0</v>
      </c>
    </row>
    <row r="100" spans="1:6" ht="15" customHeight="1">
      <c r="A100" s="13" t="s">
        <v>396</v>
      </c>
      <c r="B100" s="31" t="s">
        <v>171</v>
      </c>
      <c r="C100" s="117"/>
      <c r="D100" s="107"/>
      <c r="E100" s="107"/>
      <c r="F100" s="117">
        <f t="shared" si="1"/>
        <v>0</v>
      </c>
    </row>
    <row r="101" spans="1:21" ht="15" customHeight="1">
      <c r="A101" s="49" t="s">
        <v>367</v>
      </c>
      <c r="B101" s="52" t="s">
        <v>172</v>
      </c>
      <c r="C101" s="119">
        <f>SUM(C93:C100)</f>
        <v>0</v>
      </c>
      <c r="D101" s="107"/>
      <c r="E101" s="107"/>
      <c r="F101" s="119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/>
      <c r="U101" s="24"/>
    </row>
    <row r="102" spans="1:21" ht="15" customHeight="1">
      <c r="A102" s="58" t="s">
        <v>19</v>
      </c>
      <c r="B102" s="58"/>
      <c r="C102" s="120">
        <f>C87+C92</f>
        <v>0</v>
      </c>
      <c r="D102" s="109"/>
      <c r="E102" s="109"/>
      <c r="F102" s="120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4"/>
      <c r="U102" s="24"/>
    </row>
    <row r="103" spans="1:21" ht="15" customHeight="1">
      <c r="A103" s="36" t="s">
        <v>402</v>
      </c>
      <c r="B103" s="37" t="s">
        <v>173</v>
      </c>
      <c r="C103" s="121">
        <f>SUM(C26,C27,C52,C61,C78,C87,C92,C101)</f>
        <v>53175689</v>
      </c>
      <c r="D103" s="110"/>
      <c r="E103" s="110"/>
      <c r="F103" s="121">
        <f t="shared" si="1"/>
        <v>53175689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/>
      <c r="U103" s="24"/>
    </row>
    <row r="104" spans="1:21" ht="15" customHeight="1">
      <c r="A104" s="13" t="s">
        <v>397</v>
      </c>
      <c r="B104" s="5" t="s">
        <v>174</v>
      </c>
      <c r="C104" s="117"/>
      <c r="D104" s="111"/>
      <c r="E104" s="111"/>
      <c r="F104" s="11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4"/>
      <c r="U104" s="24"/>
    </row>
    <row r="105" spans="1:21" ht="15" customHeight="1">
      <c r="A105" s="13" t="s">
        <v>176</v>
      </c>
      <c r="B105" s="5" t="s">
        <v>177</v>
      </c>
      <c r="C105" s="117"/>
      <c r="D105" s="111"/>
      <c r="E105" s="111"/>
      <c r="F105" s="117">
        <f t="shared" si="1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4"/>
      <c r="U105" s="24"/>
    </row>
    <row r="106" spans="1:21" ht="15" customHeight="1">
      <c r="A106" s="13" t="s">
        <v>398</v>
      </c>
      <c r="B106" s="5" t="s">
        <v>178</v>
      </c>
      <c r="C106" s="117"/>
      <c r="D106" s="111"/>
      <c r="E106" s="111"/>
      <c r="F106" s="117">
        <f t="shared" si="1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4"/>
      <c r="U106" s="24"/>
    </row>
    <row r="107" spans="1:21" ht="15" customHeight="1">
      <c r="A107" s="15" t="s">
        <v>372</v>
      </c>
      <c r="B107" s="7" t="s">
        <v>179</v>
      </c>
      <c r="C107" s="128">
        <v>0</v>
      </c>
      <c r="D107" s="112"/>
      <c r="E107" s="112"/>
      <c r="F107" s="128">
        <f t="shared" si="1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  <c r="U107" s="24"/>
    </row>
    <row r="108" spans="1:21" ht="15" customHeight="1">
      <c r="A108" s="101" t="s">
        <v>597</v>
      </c>
      <c r="B108" s="5" t="s">
        <v>180</v>
      </c>
      <c r="C108" s="117"/>
      <c r="D108" s="113"/>
      <c r="E108" s="113"/>
      <c r="F108" s="117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/>
      <c r="U108" s="24"/>
    </row>
    <row r="109" spans="1:21" ht="15" customHeight="1">
      <c r="A109" s="101" t="s">
        <v>598</v>
      </c>
      <c r="B109" s="5" t="s">
        <v>183</v>
      </c>
      <c r="C109" s="117"/>
      <c r="D109" s="113"/>
      <c r="E109" s="113"/>
      <c r="F109" s="117">
        <f t="shared" si="1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4"/>
      <c r="U109" s="24"/>
    </row>
    <row r="110" spans="1:21" ht="15" customHeight="1">
      <c r="A110" s="101" t="s">
        <v>599</v>
      </c>
      <c r="B110" s="5" t="s">
        <v>184</v>
      </c>
      <c r="C110" s="117"/>
      <c r="D110" s="111"/>
      <c r="E110" s="111"/>
      <c r="F110" s="117">
        <f t="shared" si="1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4"/>
      <c r="U110" s="24"/>
    </row>
    <row r="111" spans="1:21" ht="15" customHeight="1">
      <c r="A111" s="101" t="s">
        <v>600</v>
      </c>
      <c r="B111" s="5" t="s">
        <v>185</v>
      </c>
      <c r="C111" s="117"/>
      <c r="D111" s="111"/>
      <c r="E111" s="111"/>
      <c r="F111" s="117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4"/>
      <c r="U111" s="24"/>
    </row>
    <row r="112" spans="1:21" ht="15" customHeight="1">
      <c r="A112" s="101" t="s">
        <v>601</v>
      </c>
      <c r="B112" s="5" t="s">
        <v>595</v>
      </c>
      <c r="C112" s="117"/>
      <c r="D112" s="111"/>
      <c r="E112" s="111"/>
      <c r="F112" s="117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4"/>
      <c r="U112" s="24"/>
    </row>
    <row r="113" spans="1:21" ht="15" customHeight="1">
      <c r="A113" s="101" t="s">
        <v>602</v>
      </c>
      <c r="B113" s="5" t="s">
        <v>596</v>
      </c>
      <c r="C113" s="117"/>
      <c r="D113" s="111"/>
      <c r="E113" s="111"/>
      <c r="F113" s="117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4"/>
      <c r="U113" s="24"/>
    </row>
    <row r="114" spans="1:21" ht="15" customHeight="1">
      <c r="A114" s="103" t="s">
        <v>373</v>
      </c>
      <c r="B114" s="7" t="s">
        <v>186</v>
      </c>
      <c r="C114" s="128">
        <v>0</v>
      </c>
      <c r="D114" s="114"/>
      <c r="E114" s="114"/>
      <c r="F114" s="128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4"/>
      <c r="U114" s="24"/>
    </row>
    <row r="115" spans="1:21" ht="15" customHeight="1">
      <c r="A115" s="38" t="s">
        <v>187</v>
      </c>
      <c r="B115" s="5" t="s">
        <v>188</v>
      </c>
      <c r="C115" s="117"/>
      <c r="D115" s="113"/>
      <c r="E115" s="113"/>
      <c r="F115" s="117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4"/>
      <c r="U115" s="24"/>
    </row>
    <row r="116" spans="1:21" ht="15" customHeight="1">
      <c r="A116" s="38" t="s">
        <v>189</v>
      </c>
      <c r="B116" s="5" t="s">
        <v>190</v>
      </c>
      <c r="C116" s="122">
        <v>944020</v>
      </c>
      <c r="D116" s="113"/>
      <c r="E116" s="113"/>
      <c r="F116" s="122">
        <f t="shared" si="1"/>
        <v>944020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4"/>
      <c r="U116" s="24"/>
    </row>
    <row r="117" spans="1:21" ht="15" customHeight="1">
      <c r="A117" s="14" t="s">
        <v>191</v>
      </c>
      <c r="B117" s="7" t="s">
        <v>192</v>
      </c>
      <c r="C117" s="124">
        <v>13580950</v>
      </c>
      <c r="D117" s="113"/>
      <c r="E117" s="113"/>
      <c r="F117" s="124">
        <f t="shared" si="1"/>
        <v>13580950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4"/>
      <c r="U117" s="24"/>
    </row>
    <row r="118" spans="1:21" ht="15" customHeight="1">
      <c r="A118" s="101" t="s">
        <v>603</v>
      </c>
      <c r="B118" s="5" t="s">
        <v>193</v>
      </c>
      <c r="C118" s="122"/>
      <c r="D118" s="113"/>
      <c r="E118" s="113"/>
      <c r="F118" s="122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"/>
      <c r="U118" s="24"/>
    </row>
    <row r="119" spans="1:21" ht="15" customHeight="1">
      <c r="A119" s="101" t="s">
        <v>604</v>
      </c>
      <c r="B119" s="5" t="s">
        <v>194</v>
      </c>
      <c r="C119" s="122"/>
      <c r="D119" s="113"/>
      <c r="E119" s="113"/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4"/>
      <c r="U119" s="24"/>
    </row>
    <row r="120" spans="1:21" ht="15" customHeight="1">
      <c r="A120" s="101" t="s">
        <v>605</v>
      </c>
      <c r="B120" s="5" t="s">
        <v>195</v>
      </c>
      <c r="C120" s="122"/>
      <c r="D120" s="113"/>
      <c r="E120" s="113"/>
      <c r="F120" s="122">
        <f t="shared" si="1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4"/>
      <c r="U120" s="24"/>
    </row>
    <row r="121" spans="1:21" ht="15" customHeight="1">
      <c r="A121" s="101" t="s">
        <v>606</v>
      </c>
      <c r="B121" s="5" t="s">
        <v>609</v>
      </c>
      <c r="C121" s="122"/>
      <c r="D121" s="113"/>
      <c r="E121" s="113"/>
      <c r="F121" s="122">
        <f t="shared" si="1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4"/>
      <c r="U121" s="24"/>
    </row>
    <row r="122" spans="1:21" ht="15" customHeight="1">
      <c r="A122" s="101" t="s">
        <v>607</v>
      </c>
      <c r="B122" s="5" t="s">
        <v>610</v>
      </c>
      <c r="C122" s="122"/>
      <c r="D122" s="113"/>
      <c r="E122" s="113"/>
      <c r="F122" s="122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4"/>
      <c r="U122" s="24"/>
    </row>
    <row r="123" spans="1:21" ht="15" customHeight="1">
      <c r="A123" s="103" t="s">
        <v>608</v>
      </c>
      <c r="B123" s="7" t="s">
        <v>611</v>
      </c>
      <c r="C123" s="122"/>
      <c r="D123" s="113"/>
      <c r="E123" s="113"/>
      <c r="F123" s="122">
        <f t="shared" si="1"/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4"/>
      <c r="U123" s="24"/>
    </row>
    <row r="124" spans="1:21" ht="15" customHeight="1">
      <c r="A124" s="39" t="s">
        <v>374</v>
      </c>
      <c r="B124" s="40" t="s">
        <v>196</v>
      </c>
      <c r="C124" s="125">
        <f>SUM(C119,C120,C118,C117,C115,C116,C114,C107)</f>
        <v>14524970</v>
      </c>
      <c r="D124" s="114"/>
      <c r="E124" s="114"/>
      <c r="F124" s="125">
        <f t="shared" si="1"/>
        <v>14524970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ht="15">
      <c r="A125" s="38" t="s">
        <v>197</v>
      </c>
      <c r="B125" s="5" t="s">
        <v>198</v>
      </c>
      <c r="C125" s="122"/>
      <c r="D125" s="113"/>
      <c r="E125" s="113"/>
      <c r="F125" s="122">
        <f t="shared" si="1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ht="15">
      <c r="A126" s="13" t="s">
        <v>199</v>
      </c>
      <c r="B126" s="5" t="s">
        <v>200</v>
      </c>
      <c r="C126" s="122"/>
      <c r="D126" s="111"/>
      <c r="E126" s="111"/>
      <c r="F126" s="122">
        <f t="shared" si="1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ht="15">
      <c r="A127" s="38" t="s">
        <v>399</v>
      </c>
      <c r="B127" s="5" t="s">
        <v>201</v>
      </c>
      <c r="C127" s="122"/>
      <c r="D127" s="113"/>
      <c r="E127" s="113"/>
      <c r="F127" s="122">
        <f t="shared" si="1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ht="15">
      <c r="A128" s="101" t="s">
        <v>614</v>
      </c>
      <c r="B128" s="5" t="s">
        <v>202</v>
      </c>
      <c r="C128" s="122"/>
      <c r="D128" s="113"/>
      <c r="E128" s="113"/>
      <c r="F128" s="122">
        <f t="shared" si="1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ht="15">
      <c r="A129" s="101" t="s">
        <v>613</v>
      </c>
      <c r="B129" s="5" t="s">
        <v>612</v>
      </c>
      <c r="C129" s="122"/>
      <c r="D129" s="113"/>
      <c r="E129" s="113"/>
      <c r="F129" s="122">
        <f t="shared" si="1"/>
        <v>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ht="15">
      <c r="A130" s="39" t="s">
        <v>375</v>
      </c>
      <c r="B130" s="40" t="s">
        <v>206</v>
      </c>
      <c r="C130" s="123">
        <v>0</v>
      </c>
      <c r="D130" s="114"/>
      <c r="E130" s="114"/>
      <c r="F130" s="123">
        <f t="shared" si="1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ht="15">
      <c r="A131" s="13" t="s">
        <v>207</v>
      </c>
      <c r="B131" s="5" t="s">
        <v>208</v>
      </c>
      <c r="C131" s="122"/>
      <c r="D131" s="111"/>
      <c r="E131" s="111"/>
      <c r="F131" s="122">
        <f t="shared" si="1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ht="15">
      <c r="A132" s="104" t="s">
        <v>616</v>
      </c>
      <c r="B132" s="5" t="s">
        <v>615</v>
      </c>
      <c r="C132" s="122"/>
      <c r="D132" s="111"/>
      <c r="E132" s="111"/>
      <c r="F132" s="122">
        <f t="shared" si="1"/>
        <v>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ht="15.75">
      <c r="A133" s="41" t="s">
        <v>403</v>
      </c>
      <c r="B133" s="42" t="s">
        <v>209</v>
      </c>
      <c r="C133" s="126">
        <f>SUM(C124,C130,C131)</f>
        <v>14524970</v>
      </c>
      <c r="D133" s="115"/>
      <c r="E133" s="115"/>
      <c r="F133" s="126">
        <f t="shared" si="1"/>
        <v>14524970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ht="15.75">
      <c r="A134" s="45" t="s">
        <v>423</v>
      </c>
      <c r="B134" s="46"/>
      <c r="C134" s="127">
        <f>SUM(C103,C133)</f>
        <v>67700659</v>
      </c>
      <c r="D134" s="116"/>
      <c r="E134" s="116"/>
      <c r="F134" s="127">
        <f t="shared" si="1"/>
        <v>67700659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2:21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2:21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2:21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2:21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2:21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2:21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2:21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2:21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2:21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2:21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2:21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2:21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2:21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2:21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2:21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2:21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2:21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2:21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2:21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2:21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1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2:21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2:21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2:21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2:21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2:21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2:21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2:21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2:21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2:21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2:21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2:21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2:21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2:21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2:21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2:21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2:21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2:21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2:21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2:6" ht="15">
      <c r="B174" s="24"/>
      <c r="C174" s="24"/>
      <c r="D174" s="24"/>
      <c r="E174" s="24"/>
      <c r="F174" s="24"/>
    </row>
    <row r="175" spans="2:6" ht="15">
      <c r="B175" s="24"/>
      <c r="C175" s="24"/>
      <c r="D175" s="24"/>
      <c r="E175" s="24"/>
      <c r="F175" s="24"/>
    </row>
    <row r="176" spans="2:6" ht="15">
      <c r="B176" s="24"/>
      <c r="C176" s="24"/>
      <c r="D176" s="24"/>
      <c r="E176" s="24"/>
      <c r="F176" s="24"/>
    </row>
    <row r="177" spans="2:6" ht="15">
      <c r="B177" s="24"/>
      <c r="C177" s="24"/>
      <c r="D177" s="24"/>
      <c r="E177" s="24"/>
      <c r="F177" s="24"/>
    </row>
    <row r="178" spans="2:6" ht="15">
      <c r="B178" s="24"/>
      <c r="C178" s="24"/>
      <c r="D178" s="24"/>
      <c r="E178" s="24"/>
      <c r="F178" s="24"/>
    </row>
    <row r="179" spans="2:6" ht="15">
      <c r="B179" s="24"/>
      <c r="C179" s="24"/>
      <c r="D179" s="24"/>
      <c r="E179" s="24"/>
      <c r="F179" s="24"/>
    </row>
    <row r="180" spans="2:6" ht="15">
      <c r="B180" s="24"/>
      <c r="C180" s="24"/>
      <c r="D180" s="24"/>
      <c r="E180" s="24"/>
      <c r="F180" s="24"/>
    </row>
    <row r="181" spans="2:6" ht="15">
      <c r="B181" s="24"/>
      <c r="C181" s="24"/>
      <c r="D181" s="24"/>
      <c r="E181" s="24"/>
      <c r="F181" s="24"/>
    </row>
    <row r="182" spans="2:6" ht="15">
      <c r="B182" s="24"/>
      <c r="C182" s="24"/>
      <c r="D182" s="24"/>
      <c r="E182" s="24"/>
      <c r="F182" s="24"/>
    </row>
    <row r="183" spans="2:6" ht="15">
      <c r="B183" s="24"/>
      <c r="C183" s="24"/>
      <c r="D183" s="24"/>
      <c r="E183" s="24"/>
      <c r="F183" s="24"/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2">
      <selection activeCell="D12" sqref="D1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99" t="s">
        <v>575</v>
      </c>
    </row>
    <row r="2" spans="1:10" ht="15">
      <c r="A2" s="168" t="s">
        <v>690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30" customHeight="1">
      <c r="A3" s="164" t="s">
        <v>692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46.5" customHeight="1">
      <c r="A4" s="167" t="s">
        <v>700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6.5" customHeight="1">
      <c r="A5" s="66"/>
      <c r="B5" s="67"/>
      <c r="C5" s="67"/>
      <c r="D5" s="67"/>
      <c r="E5" s="67"/>
      <c r="F5" s="67"/>
      <c r="G5" s="67"/>
      <c r="H5" s="67"/>
      <c r="I5" s="67"/>
      <c r="J5" s="67"/>
    </row>
    <row r="6" ht="15">
      <c r="A6" s="4" t="s">
        <v>0</v>
      </c>
    </row>
    <row r="7" spans="1:10" ht="61.5" customHeight="1">
      <c r="A7" s="2" t="s">
        <v>40</v>
      </c>
      <c r="B7" s="3" t="s">
        <v>41</v>
      </c>
      <c r="C7" s="59" t="s">
        <v>542</v>
      </c>
      <c r="D7" s="59" t="s">
        <v>545</v>
      </c>
      <c r="E7" s="59" t="s">
        <v>546</v>
      </c>
      <c r="F7" s="59" t="s">
        <v>547</v>
      </c>
      <c r="G7" s="59" t="s">
        <v>551</v>
      </c>
      <c r="H7" s="59" t="s">
        <v>543</v>
      </c>
      <c r="I7" s="59" t="s">
        <v>544</v>
      </c>
      <c r="J7" s="59" t="s">
        <v>548</v>
      </c>
    </row>
    <row r="8" spans="1:10" ht="25.5">
      <c r="A8" s="43"/>
      <c r="B8" s="43"/>
      <c r="C8" s="96"/>
      <c r="D8" s="96"/>
      <c r="E8" s="43"/>
      <c r="F8" s="63" t="s">
        <v>552</v>
      </c>
      <c r="G8" s="62"/>
      <c r="H8" s="43"/>
      <c r="I8" s="43"/>
      <c r="J8" s="43"/>
    </row>
    <row r="9" spans="1:10" ht="15">
      <c r="A9" s="43"/>
      <c r="B9" s="43"/>
      <c r="C9" s="96"/>
      <c r="D9" s="96"/>
      <c r="E9" s="43"/>
      <c r="F9" s="43"/>
      <c r="G9" s="43"/>
      <c r="H9" s="43"/>
      <c r="I9" s="43"/>
      <c r="J9" s="43"/>
    </row>
    <row r="10" spans="1:10" ht="15">
      <c r="A10" s="43"/>
      <c r="B10" s="43"/>
      <c r="C10" s="96"/>
      <c r="D10" s="96"/>
      <c r="E10" s="43"/>
      <c r="F10" s="43"/>
      <c r="G10" s="43"/>
      <c r="H10" s="43"/>
      <c r="I10" s="43"/>
      <c r="J10" s="43"/>
    </row>
    <row r="11" spans="1:10" ht="15">
      <c r="A11" s="43"/>
      <c r="B11" s="43"/>
      <c r="C11" s="96"/>
      <c r="D11" s="96"/>
      <c r="E11" s="43"/>
      <c r="F11" s="43"/>
      <c r="G11" s="43"/>
      <c r="H11" s="43"/>
      <c r="I11" s="43"/>
      <c r="J11" s="43"/>
    </row>
    <row r="12" spans="1:10" ht="15">
      <c r="A12" s="13" t="s">
        <v>139</v>
      </c>
      <c r="B12" s="6" t="s">
        <v>140</v>
      </c>
      <c r="C12" s="90"/>
      <c r="D12" s="90"/>
      <c r="E12" s="43"/>
      <c r="F12" s="43"/>
      <c r="G12" s="43"/>
      <c r="H12" s="43"/>
      <c r="I12" s="43"/>
      <c r="J12" s="43"/>
    </row>
    <row r="13" spans="1:10" ht="15">
      <c r="A13" s="13"/>
      <c r="B13" s="6"/>
      <c r="C13" s="90"/>
      <c r="D13" s="90"/>
      <c r="E13" s="43"/>
      <c r="F13" s="43"/>
      <c r="G13" s="43"/>
      <c r="H13" s="43"/>
      <c r="I13" s="43"/>
      <c r="J13" s="43"/>
    </row>
    <row r="14" spans="1:10" ht="15">
      <c r="A14" s="13"/>
      <c r="B14" s="6"/>
      <c r="C14" s="90"/>
      <c r="D14" s="90"/>
      <c r="E14" s="43"/>
      <c r="F14" s="43"/>
      <c r="G14" s="43"/>
      <c r="H14" s="43"/>
      <c r="I14" s="43"/>
      <c r="J14" s="43"/>
    </row>
    <row r="15" spans="1:10" ht="15">
      <c r="A15" s="13"/>
      <c r="B15" s="6"/>
      <c r="C15" s="90"/>
      <c r="D15" s="90"/>
      <c r="E15" s="43"/>
      <c r="F15" s="43"/>
      <c r="G15" s="43"/>
      <c r="H15" s="43"/>
      <c r="I15" s="43"/>
      <c r="J15" s="43"/>
    </row>
    <row r="16" spans="1:10" ht="15">
      <c r="A16" s="13"/>
      <c r="B16" s="6"/>
      <c r="C16" s="90"/>
      <c r="D16" s="90"/>
      <c r="E16" s="43"/>
      <c r="F16" s="43"/>
      <c r="G16" s="43"/>
      <c r="H16" s="43"/>
      <c r="I16" s="43"/>
      <c r="J16" s="43"/>
    </row>
    <row r="17" spans="1:10" ht="15">
      <c r="A17" s="13" t="s">
        <v>364</v>
      </c>
      <c r="B17" s="6" t="s">
        <v>141</v>
      </c>
      <c r="C17" s="90"/>
      <c r="D17" s="90"/>
      <c r="E17" s="43"/>
      <c r="F17" s="43"/>
      <c r="G17" s="43"/>
      <c r="H17" s="43"/>
      <c r="I17" s="43"/>
      <c r="J17" s="43"/>
    </row>
    <row r="18" spans="1:10" ht="15">
      <c r="A18" s="13"/>
      <c r="B18" s="6"/>
      <c r="C18" s="90"/>
      <c r="D18" s="90"/>
      <c r="E18" s="43"/>
      <c r="F18" s="43"/>
      <c r="G18" s="43"/>
      <c r="H18" s="43"/>
      <c r="I18" s="43"/>
      <c r="J18" s="43"/>
    </row>
    <row r="19" spans="1:10" ht="15">
      <c r="A19" s="13"/>
      <c r="B19" s="6"/>
      <c r="C19" s="90"/>
      <c r="D19" s="90"/>
      <c r="E19" s="43"/>
      <c r="F19" s="43"/>
      <c r="G19" s="43"/>
      <c r="H19" s="43"/>
      <c r="I19" s="43"/>
      <c r="J19" s="43"/>
    </row>
    <row r="20" spans="1:10" ht="15">
      <c r="A20" s="13"/>
      <c r="B20" s="6"/>
      <c r="C20" s="90"/>
      <c r="D20" s="90"/>
      <c r="E20" s="43"/>
      <c r="F20" s="43"/>
      <c r="G20" s="43"/>
      <c r="H20" s="43"/>
      <c r="I20" s="43"/>
      <c r="J20" s="43"/>
    </row>
    <row r="21" spans="1:10" ht="15">
      <c r="A21" s="13"/>
      <c r="B21" s="6"/>
      <c r="C21" s="90"/>
      <c r="D21" s="90"/>
      <c r="E21" s="43"/>
      <c r="F21" s="43"/>
      <c r="G21" s="43"/>
      <c r="H21" s="43"/>
      <c r="I21" s="43"/>
      <c r="J21" s="43"/>
    </row>
    <row r="22" spans="1:10" ht="15">
      <c r="A22" s="5" t="s">
        <v>142</v>
      </c>
      <c r="B22" s="6" t="s">
        <v>143</v>
      </c>
      <c r="C22" s="90"/>
      <c r="D22" s="90"/>
      <c r="E22" s="43"/>
      <c r="F22" s="43"/>
      <c r="G22" s="43"/>
      <c r="H22" s="43"/>
      <c r="I22" s="43"/>
      <c r="J22" s="43"/>
    </row>
    <row r="23" spans="1:10" ht="15">
      <c r="A23" s="5"/>
      <c r="B23" s="6"/>
      <c r="C23" s="90"/>
      <c r="D23" s="90"/>
      <c r="E23" s="43"/>
      <c r="F23" s="43"/>
      <c r="G23" s="43"/>
      <c r="H23" s="43"/>
      <c r="I23" s="43"/>
      <c r="J23" s="43"/>
    </row>
    <row r="24" spans="1:10" ht="15">
      <c r="A24" s="5"/>
      <c r="B24" s="6"/>
      <c r="C24" s="90"/>
      <c r="D24" s="90"/>
      <c r="E24" s="43"/>
      <c r="F24" s="43"/>
      <c r="G24" s="43"/>
      <c r="H24" s="43"/>
      <c r="I24" s="43"/>
      <c r="J24" s="43"/>
    </row>
    <row r="25" spans="1:10" ht="15">
      <c r="A25" s="13" t="s">
        <v>144</v>
      </c>
      <c r="B25" s="6" t="s">
        <v>145</v>
      </c>
      <c r="C25" s="132"/>
      <c r="D25" s="132"/>
      <c r="E25" s="43"/>
      <c r="F25" s="43"/>
      <c r="G25" s="43"/>
      <c r="H25" s="43"/>
      <c r="I25" s="43"/>
      <c r="J25" s="43"/>
    </row>
    <row r="26" spans="1:10" ht="15">
      <c r="A26" s="13"/>
      <c r="B26" s="6"/>
      <c r="C26" s="132"/>
      <c r="D26" s="132"/>
      <c r="E26" s="43"/>
      <c r="F26" s="43"/>
      <c r="G26" s="43"/>
      <c r="H26" s="43"/>
      <c r="I26" s="43"/>
      <c r="J26" s="43"/>
    </row>
    <row r="27" spans="1:10" ht="15">
      <c r="A27" s="13"/>
      <c r="B27" s="6"/>
      <c r="C27" s="132"/>
      <c r="D27" s="132"/>
      <c r="E27" s="43"/>
      <c r="F27" s="43"/>
      <c r="G27" s="43"/>
      <c r="H27" s="43"/>
      <c r="I27" s="43"/>
      <c r="J27" s="43"/>
    </row>
    <row r="28" spans="1:10" ht="15">
      <c r="A28" s="13" t="s">
        <v>146</v>
      </c>
      <c r="B28" s="6" t="s">
        <v>147</v>
      </c>
      <c r="C28" s="132"/>
      <c r="D28" s="132"/>
      <c r="E28" s="43"/>
      <c r="F28" s="43"/>
      <c r="G28" s="43"/>
      <c r="H28" s="43"/>
      <c r="I28" s="43"/>
      <c r="J28" s="43"/>
    </row>
    <row r="29" spans="1:10" ht="15">
      <c r="A29" s="13"/>
      <c r="B29" s="6"/>
      <c r="C29" s="132"/>
      <c r="D29" s="132"/>
      <c r="E29" s="43"/>
      <c r="F29" s="43"/>
      <c r="G29" s="43"/>
      <c r="H29" s="43"/>
      <c r="I29" s="43"/>
      <c r="J29" s="43"/>
    </row>
    <row r="30" spans="1:10" ht="15">
      <c r="A30" s="13"/>
      <c r="B30" s="6"/>
      <c r="C30" s="132"/>
      <c r="D30" s="132"/>
      <c r="E30" s="43"/>
      <c r="F30" s="43"/>
      <c r="G30" s="43"/>
      <c r="H30" s="43"/>
      <c r="I30" s="43"/>
      <c r="J30" s="43"/>
    </row>
    <row r="31" spans="1:10" ht="15">
      <c r="A31" s="5" t="s">
        <v>148</v>
      </c>
      <c r="B31" s="6" t="s">
        <v>149</v>
      </c>
      <c r="C31" s="132"/>
      <c r="D31" s="132"/>
      <c r="E31" s="43"/>
      <c r="F31" s="43"/>
      <c r="G31" s="43"/>
      <c r="H31" s="43"/>
      <c r="I31" s="43"/>
      <c r="J31" s="43"/>
    </row>
    <row r="32" spans="1:10" ht="15">
      <c r="A32" s="5" t="s">
        <v>150</v>
      </c>
      <c r="B32" s="6" t="s">
        <v>151</v>
      </c>
      <c r="C32" s="132"/>
      <c r="D32" s="132"/>
      <c r="E32" s="43"/>
      <c r="F32" s="43"/>
      <c r="G32" s="43"/>
      <c r="H32" s="43"/>
      <c r="I32" s="43"/>
      <c r="J32" s="43"/>
    </row>
    <row r="33" spans="1:10" ht="15.75">
      <c r="A33" s="19" t="s">
        <v>365</v>
      </c>
      <c r="B33" s="9" t="s">
        <v>152</v>
      </c>
      <c r="C33" s="150">
        <f>C25+C32</f>
        <v>0</v>
      </c>
      <c r="D33" s="150">
        <f>D25+D32</f>
        <v>0</v>
      </c>
      <c r="E33" s="43"/>
      <c r="F33" s="43"/>
      <c r="G33" s="43"/>
      <c r="H33" s="43"/>
      <c r="I33" s="43"/>
      <c r="J33" s="43"/>
    </row>
    <row r="34" spans="1:10" ht="15.75">
      <c r="A34" s="22"/>
      <c r="B34" s="8"/>
      <c r="C34" s="91"/>
      <c r="D34" s="91"/>
      <c r="E34" s="43"/>
      <c r="F34" s="43"/>
      <c r="G34" s="43"/>
      <c r="H34" s="43"/>
      <c r="I34" s="43"/>
      <c r="J34" s="43"/>
    </row>
    <row r="35" spans="1:10" ht="15">
      <c r="A35" s="13" t="s">
        <v>153</v>
      </c>
      <c r="B35" s="6" t="s">
        <v>154</v>
      </c>
      <c r="C35" s="132"/>
      <c r="D35" s="132"/>
      <c r="E35" s="43"/>
      <c r="F35" s="43"/>
      <c r="G35" s="43"/>
      <c r="H35" s="43"/>
      <c r="I35" s="43"/>
      <c r="J35" s="43"/>
    </row>
    <row r="36" spans="1:10" ht="15">
      <c r="A36" s="13" t="s">
        <v>682</v>
      </c>
      <c r="B36" s="6"/>
      <c r="C36" s="132"/>
      <c r="D36" s="132"/>
      <c r="E36" s="43"/>
      <c r="F36" s="43"/>
      <c r="G36" s="43"/>
      <c r="H36" s="43"/>
      <c r="I36" s="43"/>
      <c r="J36" s="43"/>
    </row>
    <row r="37" spans="1:10" ht="15">
      <c r="A37" s="13" t="s">
        <v>155</v>
      </c>
      <c r="B37" s="6" t="s">
        <v>156</v>
      </c>
      <c r="C37" s="132"/>
      <c r="D37" s="132"/>
      <c r="E37" s="43"/>
      <c r="F37" s="43"/>
      <c r="G37" s="43"/>
      <c r="H37" s="43"/>
      <c r="I37" s="43"/>
      <c r="J37" s="43"/>
    </row>
    <row r="38" spans="1:10" ht="15">
      <c r="A38" s="13"/>
      <c r="B38" s="6"/>
      <c r="C38" s="132"/>
      <c r="D38" s="132"/>
      <c r="E38" s="43"/>
      <c r="F38" s="43"/>
      <c r="G38" s="43"/>
      <c r="H38" s="43"/>
      <c r="I38" s="43"/>
      <c r="J38" s="43"/>
    </row>
    <row r="39" spans="1:10" ht="15">
      <c r="A39" s="13" t="s">
        <v>157</v>
      </c>
      <c r="B39" s="6" t="s">
        <v>158</v>
      </c>
      <c r="C39" s="132"/>
      <c r="D39" s="132"/>
      <c r="E39" s="43"/>
      <c r="F39" s="43"/>
      <c r="G39" s="43"/>
      <c r="H39" s="43"/>
      <c r="I39" s="43"/>
      <c r="J39" s="43"/>
    </row>
    <row r="40" spans="1:10" ht="15">
      <c r="A40" s="13" t="s">
        <v>159</v>
      </c>
      <c r="B40" s="6" t="s">
        <v>160</v>
      </c>
      <c r="C40" s="132"/>
      <c r="D40" s="132"/>
      <c r="E40" s="43"/>
      <c r="F40" s="43"/>
      <c r="G40" s="43"/>
      <c r="H40" s="43"/>
      <c r="I40" s="43"/>
      <c r="J40" s="43"/>
    </row>
    <row r="41" spans="1:10" ht="15.75">
      <c r="A41" s="19" t="s">
        <v>366</v>
      </c>
      <c r="B41" s="9" t="s">
        <v>161</v>
      </c>
      <c r="C41" s="150">
        <f>SUM(C34:C40)</f>
        <v>0</v>
      </c>
      <c r="D41" s="150">
        <f>SUM(D34:D40)</f>
        <v>0</v>
      </c>
      <c r="E41" s="43"/>
      <c r="F41" s="43"/>
      <c r="G41" s="43"/>
      <c r="H41" s="43"/>
      <c r="I41" s="43"/>
      <c r="J41" s="43"/>
    </row>
    <row r="42" spans="1:10" ht="78.75">
      <c r="A42" s="81" t="s">
        <v>31</v>
      </c>
      <c r="B42" s="28"/>
      <c r="C42" s="94"/>
      <c r="D42" s="94"/>
      <c r="E42" s="28"/>
      <c r="F42" s="28"/>
      <c r="G42" s="28"/>
      <c r="H42" s="28"/>
      <c r="I42" s="28"/>
      <c r="J42" s="28"/>
    </row>
    <row r="43" spans="1:10" ht="15.75">
      <c r="A43" s="59" t="s">
        <v>32</v>
      </c>
      <c r="B43" s="28"/>
      <c r="C43" s="94"/>
      <c r="D43" s="94"/>
      <c r="E43" s="28"/>
      <c r="F43" s="28"/>
      <c r="G43" s="28"/>
      <c r="H43" s="28"/>
      <c r="I43" s="28"/>
      <c r="J43" s="28"/>
    </row>
    <row r="44" spans="1:10" ht="15.75">
      <c r="A44" s="59" t="s">
        <v>32</v>
      </c>
      <c r="B44" s="28"/>
      <c r="C44" s="94"/>
      <c r="D44" s="94"/>
      <c r="E44" s="28"/>
      <c r="F44" s="28"/>
      <c r="G44" s="28"/>
      <c r="H44" s="28"/>
      <c r="I44" s="28"/>
      <c r="J44" s="28"/>
    </row>
    <row r="45" spans="1:10" ht="15.75">
      <c r="A45" s="59" t="s">
        <v>32</v>
      </c>
      <c r="B45" s="28"/>
      <c r="C45" s="94"/>
      <c r="D45" s="94"/>
      <c r="E45" s="28"/>
      <c r="F45" s="28"/>
      <c r="G45" s="28"/>
      <c r="H45" s="28"/>
      <c r="I45" s="28"/>
      <c r="J45" s="28"/>
    </row>
    <row r="46" spans="1:10" ht="1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ht="15">
      <c r="A48" s="79" t="s">
        <v>30</v>
      </c>
    </row>
    <row r="49" ht="15">
      <c r="A49" s="80"/>
    </row>
    <row r="50" spans="1:10" ht="15">
      <c r="A50" s="176" t="s">
        <v>37</v>
      </c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ht="15">
      <c r="A51" s="176" t="s">
        <v>25</v>
      </c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ht="15">
      <c r="A52" s="176" t="s">
        <v>26</v>
      </c>
      <c r="B52" s="176"/>
      <c r="C52" s="176"/>
      <c r="D52" s="176"/>
      <c r="E52" s="176"/>
      <c r="F52" s="176"/>
      <c r="G52" s="176"/>
      <c r="H52" s="176"/>
      <c r="I52" s="176"/>
      <c r="J52" s="176"/>
    </row>
    <row r="53" spans="1:10" ht="15">
      <c r="A53" s="176" t="s">
        <v>27</v>
      </c>
      <c r="B53" s="176"/>
      <c r="C53" s="176"/>
      <c r="D53" s="176"/>
      <c r="E53" s="176"/>
      <c r="F53" s="176"/>
      <c r="G53" s="176"/>
      <c r="H53" s="176"/>
      <c r="I53" s="176"/>
      <c r="J53" s="176"/>
    </row>
    <row r="54" spans="1:10" ht="15">
      <c r="A54" s="176" t="s">
        <v>28</v>
      </c>
      <c r="B54" s="176"/>
      <c r="C54" s="176"/>
      <c r="D54" s="176"/>
      <c r="E54" s="176"/>
      <c r="F54" s="176"/>
      <c r="G54" s="176"/>
      <c r="H54" s="176"/>
      <c r="I54" s="176"/>
      <c r="J54" s="176"/>
    </row>
    <row r="55" spans="1:10" ht="15">
      <c r="A55" s="176" t="s">
        <v>29</v>
      </c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0" ht="15">
      <c r="A56" s="176" t="s">
        <v>38</v>
      </c>
      <c r="B56" s="176"/>
      <c r="C56" s="176"/>
      <c r="D56" s="176"/>
      <c r="E56" s="176"/>
      <c r="F56" s="176"/>
      <c r="G56" s="176"/>
      <c r="H56" s="176"/>
      <c r="I56" s="176"/>
      <c r="J56" s="176"/>
    </row>
    <row r="57" spans="1:10" ht="15">
      <c r="A57" s="177" t="s">
        <v>39</v>
      </c>
      <c r="B57" s="177"/>
      <c r="C57" s="177"/>
      <c r="D57" s="177"/>
      <c r="E57" s="177"/>
      <c r="F57" s="177"/>
      <c r="G57" s="177"/>
      <c r="H57" s="177"/>
      <c r="I57" s="177"/>
      <c r="J57" s="177"/>
    </row>
  </sheetData>
  <sheetProtection/>
  <mergeCells count="11">
    <mergeCell ref="A2:J2"/>
    <mergeCell ref="A3:J3"/>
    <mergeCell ref="A50:J50"/>
    <mergeCell ref="A51:J51"/>
    <mergeCell ref="A52:J52"/>
    <mergeCell ref="A53:J53"/>
    <mergeCell ref="A54:J54"/>
    <mergeCell ref="A55:J55"/>
    <mergeCell ref="A56:J56"/>
    <mergeCell ref="A57:J57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576</v>
      </c>
      <c r="I1" s="1"/>
      <c r="J1" s="1"/>
    </row>
    <row r="2" spans="1:10" ht="15">
      <c r="A2" s="168" t="s">
        <v>690</v>
      </c>
      <c r="B2" s="168"/>
      <c r="C2" s="168"/>
      <c r="D2" s="168"/>
      <c r="E2" s="168"/>
      <c r="F2" s="168"/>
      <c r="G2" s="168"/>
      <c r="H2" s="168"/>
      <c r="I2" s="1"/>
      <c r="J2" s="1"/>
    </row>
    <row r="3" spans="1:8" ht="25.5" customHeight="1">
      <c r="A3" s="164" t="s">
        <v>692</v>
      </c>
      <c r="B3" s="170"/>
      <c r="C3" s="170"/>
      <c r="D3" s="170"/>
      <c r="E3" s="170"/>
      <c r="F3" s="170"/>
      <c r="G3" s="170"/>
      <c r="H3" s="170"/>
    </row>
    <row r="4" spans="1:8" ht="82.5" customHeight="1">
      <c r="A4" s="167" t="s">
        <v>701</v>
      </c>
      <c r="B4" s="174"/>
      <c r="C4" s="174"/>
      <c r="D4" s="174"/>
      <c r="E4" s="174"/>
      <c r="F4" s="174"/>
      <c r="G4" s="174"/>
      <c r="H4" s="174"/>
    </row>
    <row r="5" spans="1:8" ht="20.25" customHeight="1">
      <c r="A5" s="64"/>
      <c r="B5" s="65"/>
      <c r="C5" s="65"/>
      <c r="D5" s="65"/>
      <c r="E5" s="65"/>
      <c r="F5" s="65"/>
      <c r="G5" s="65"/>
      <c r="H5" s="65"/>
    </row>
    <row r="6" ht="15">
      <c r="A6" s="4" t="s">
        <v>0</v>
      </c>
    </row>
    <row r="7" spans="1:9" ht="86.25" customHeight="1">
      <c r="A7" s="2" t="s">
        <v>40</v>
      </c>
      <c r="B7" s="3" t="s">
        <v>41</v>
      </c>
      <c r="C7" s="59" t="s">
        <v>543</v>
      </c>
      <c r="D7" s="59" t="s">
        <v>544</v>
      </c>
      <c r="E7" s="59" t="s">
        <v>549</v>
      </c>
      <c r="F7" s="82"/>
      <c r="G7" s="83"/>
      <c r="H7" s="83"/>
      <c r="I7" s="83"/>
    </row>
    <row r="8" spans="1:9" ht="15">
      <c r="A8" s="20" t="s">
        <v>421</v>
      </c>
      <c r="B8" s="5" t="s">
        <v>290</v>
      </c>
      <c r="C8" s="43"/>
      <c r="D8" s="43"/>
      <c r="E8" s="62"/>
      <c r="F8" s="84"/>
      <c r="G8" s="85"/>
      <c r="H8" s="85"/>
      <c r="I8" s="85"/>
    </row>
    <row r="9" spans="1:9" ht="15">
      <c r="A9" s="53" t="s">
        <v>175</v>
      </c>
      <c r="B9" s="53" t="s">
        <v>290</v>
      </c>
      <c r="C9" s="43"/>
      <c r="D9" s="43"/>
      <c r="E9" s="43"/>
      <c r="F9" s="84"/>
      <c r="G9" s="85"/>
      <c r="H9" s="85"/>
      <c r="I9" s="85"/>
    </row>
    <row r="10" spans="1:9" ht="30">
      <c r="A10" s="12" t="s">
        <v>291</v>
      </c>
      <c r="B10" s="5" t="s">
        <v>292</v>
      </c>
      <c r="C10" s="43"/>
      <c r="D10" s="43"/>
      <c r="E10" s="43"/>
      <c r="F10" s="84"/>
      <c r="G10" s="85"/>
      <c r="H10" s="85"/>
      <c r="I10" s="85"/>
    </row>
    <row r="11" spans="1:9" ht="15">
      <c r="A11" s="20" t="s">
        <v>464</v>
      </c>
      <c r="B11" s="5" t="s">
        <v>293</v>
      </c>
      <c r="C11" s="43"/>
      <c r="D11" s="43"/>
      <c r="E11" s="43"/>
      <c r="F11" s="84"/>
      <c r="G11" s="85"/>
      <c r="H11" s="85"/>
      <c r="I11" s="85"/>
    </row>
    <row r="12" spans="1:9" ht="15">
      <c r="A12" s="53" t="s">
        <v>175</v>
      </c>
      <c r="B12" s="53" t="s">
        <v>293</v>
      </c>
      <c r="C12" s="43"/>
      <c r="D12" s="43"/>
      <c r="E12" s="43"/>
      <c r="F12" s="84"/>
      <c r="G12" s="85"/>
      <c r="H12" s="85"/>
      <c r="I12" s="85"/>
    </row>
    <row r="13" spans="1:9" ht="15">
      <c r="A13" s="11" t="s">
        <v>435</v>
      </c>
      <c r="B13" s="7" t="s">
        <v>294</v>
      </c>
      <c r="C13" s="43"/>
      <c r="D13" s="43"/>
      <c r="E13" s="43"/>
      <c r="F13" s="84"/>
      <c r="G13" s="85"/>
      <c r="H13" s="85"/>
      <c r="I13" s="85"/>
    </row>
    <row r="14" spans="1:9" ht="15">
      <c r="A14" s="12" t="s">
        <v>465</v>
      </c>
      <c r="B14" s="5" t="s">
        <v>295</v>
      </c>
      <c r="C14" s="43"/>
      <c r="D14" s="43"/>
      <c r="E14" s="43"/>
      <c r="F14" s="84"/>
      <c r="G14" s="85"/>
      <c r="H14" s="85"/>
      <c r="I14" s="85"/>
    </row>
    <row r="15" spans="1:9" ht="15">
      <c r="A15" s="53" t="s">
        <v>181</v>
      </c>
      <c r="B15" s="53" t="s">
        <v>295</v>
      </c>
      <c r="C15" s="43"/>
      <c r="D15" s="43"/>
      <c r="E15" s="43"/>
      <c r="F15" s="84"/>
      <c r="G15" s="85"/>
      <c r="H15" s="85"/>
      <c r="I15" s="85"/>
    </row>
    <row r="16" spans="1:9" ht="15">
      <c r="A16" s="20" t="s">
        <v>296</v>
      </c>
      <c r="B16" s="5" t="s">
        <v>297</v>
      </c>
      <c r="C16" s="43"/>
      <c r="D16" s="43"/>
      <c r="E16" s="43"/>
      <c r="F16" s="84"/>
      <c r="G16" s="85"/>
      <c r="H16" s="85"/>
      <c r="I16" s="85"/>
    </row>
    <row r="17" spans="1:9" ht="15">
      <c r="A17" s="13" t="s">
        <v>466</v>
      </c>
      <c r="B17" s="5" t="s">
        <v>298</v>
      </c>
      <c r="C17" s="28"/>
      <c r="D17" s="28"/>
      <c r="E17" s="28"/>
      <c r="F17" s="86"/>
      <c r="G17" s="24"/>
      <c r="H17" s="24"/>
      <c r="I17" s="24"/>
    </row>
    <row r="18" spans="1:9" ht="15">
      <c r="A18" s="53" t="s">
        <v>182</v>
      </c>
      <c r="B18" s="53" t="s">
        <v>298</v>
      </c>
      <c r="C18" s="28"/>
      <c r="D18" s="28"/>
      <c r="E18" s="28"/>
      <c r="F18" s="86"/>
      <c r="G18" s="24"/>
      <c r="H18" s="24"/>
      <c r="I18" s="24"/>
    </row>
    <row r="19" spans="1:9" ht="15">
      <c r="A19" s="20" t="s">
        <v>299</v>
      </c>
      <c r="B19" s="5" t="s">
        <v>300</v>
      </c>
      <c r="C19" s="28"/>
      <c r="D19" s="28"/>
      <c r="E19" s="28"/>
      <c r="F19" s="86"/>
      <c r="G19" s="24"/>
      <c r="H19" s="24"/>
      <c r="I19" s="24"/>
    </row>
    <row r="20" spans="1:9" ht="15">
      <c r="A20" s="21" t="s">
        <v>436</v>
      </c>
      <c r="B20" s="7" t="s">
        <v>301</v>
      </c>
      <c r="C20" s="28"/>
      <c r="D20" s="28"/>
      <c r="E20" s="28"/>
      <c r="F20" s="86"/>
      <c r="G20" s="24"/>
      <c r="H20" s="24"/>
      <c r="I20" s="24"/>
    </row>
    <row r="21" spans="1:9" ht="15">
      <c r="A21" s="12" t="s">
        <v>311</v>
      </c>
      <c r="B21" s="5" t="s">
        <v>312</v>
      </c>
      <c r="C21" s="28"/>
      <c r="D21" s="28"/>
      <c r="E21" s="28"/>
      <c r="F21" s="86"/>
      <c r="G21" s="24"/>
      <c r="H21" s="24"/>
      <c r="I21" s="24"/>
    </row>
    <row r="22" spans="1:9" ht="15">
      <c r="A22" s="13" t="s">
        <v>313</v>
      </c>
      <c r="B22" s="5" t="s">
        <v>314</v>
      </c>
      <c r="C22" s="28"/>
      <c r="D22" s="28"/>
      <c r="E22" s="28"/>
      <c r="F22" s="86"/>
      <c r="G22" s="24"/>
      <c r="H22" s="24"/>
      <c r="I22" s="24"/>
    </row>
    <row r="23" spans="1:9" ht="15">
      <c r="A23" s="20" t="s">
        <v>315</v>
      </c>
      <c r="B23" s="5" t="s">
        <v>316</v>
      </c>
      <c r="C23" s="28"/>
      <c r="D23" s="28"/>
      <c r="E23" s="28"/>
      <c r="F23" s="86"/>
      <c r="G23" s="24"/>
      <c r="H23" s="24"/>
      <c r="I23" s="24"/>
    </row>
    <row r="24" spans="1:9" ht="15">
      <c r="A24" s="20" t="s">
        <v>422</v>
      </c>
      <c r="B24" s="5" t="s">
        <v>317</v>
      </c>
      <c r="C24" s="28"/>
      <c r="D24" s="28"/>
      <c r="E24" s="28"/>
      <c r="F24" s="86"/>
      <c r="G24" s="24"/>
      <c r="H24" s="24"/>
      <c r="I24" s="24"/>
    </row>
    <row r="25" spans="1:9" ht="15">
      <c r="A25" s="53" t="s">
        <v>203</v>
      </c>
      <c r="B25" s="53" t="s">
        <v>317</v>
      </c>
      <c r="C25" s="28"/>
      <c r="D25" s="28"/>
      <c r="E25" s="28"/>
      <c r="F25" s="86"/>
      <c r="G25" s="24"/>
      <c r="H25" s="24"/>
      <c r="I25" s="24"/>
    </row>
    <row r="26" spans="1:9" ht="15">
      <c r="A26" s="53" t="s">
        <v>204</v>
      </c>
      <c r="B26" s="53" t="s">
        <v>317</v>
      </c>
      <c r="C26" s="28"/>
      <c r="D26" s="28"/>
      <c r="E26" s="28"/>
      <c r="F26" s="86"/>
      <c r="G26" s="24"/>
      <c r="H26" s="24"/>
      <c r="I26" s="24"/>
    </row>
    <row r="27" spans="1:9" ht="15">
      <c r="A27" s="54" t="s">
        <v>205</v>
      </c>
      <c r="B27" s="54" t="s">
        <v>317</v>
      </c>
      <c r="C27" s="28"/>
      <c r="D27" s="28"/>
      <c r="E27" s="28"/>
      <c r="F27" s="86"/>
      <c r="G27" s="24"/>
      <c r="H27" s="24"/>
      <c r="I27" s="24"/>
    </row>
    <row r="28" spans="1:9" ht="15">
      <c r="A28" s="55" t="s">
        <v>439</v>
      </c>
      <c r="B28" s="40" t="s">
        <v>318</v>
      </c>
      <c r="C28" s="28"/>
      <c r="D28" s="28"/>
      <c r="E28" s="28"/>
      <c r="F28" s="86"/>
      <c r="G28" s="24"/>
      <c r="H28" s="24"/>
      <c r="I28" s="24"/>
    </row>
    <row r="29" spans="1:2" ht="15">
      <c r="A29" s="74"/>
      <c r="B29" s="75"/>
    </row>
    <row r="30" spans="1:8" ht="47.25" customHeight="1">
      <c r="A30" s="2" t="s">
        <v>40</v>
      </c>
      <c r="B30" s="3" t="s">
        <v>41</v>
      </c>
      <c r="C30" s="88" t="s">
        <v>550</v>
      </c>
      <c r="D30" s="88" t="s">
        <v>683</v>
      </c>
      <c r="E30" s="88" t="s">
        <v>684</v>
      </c>
      <c r="F30" s="88" t="s">
        <v>557</v>
      </c>
      <c r="G30" s="88" t="s">
        <v>558</v>
      </c>
      <c r="H30" s="88" t="s">
        <v>685</v>
      </c>
    </row>
    <row r="31" spans="1:8" ht="26.25">
      <c r="A31" s="87" t="s">
        <v>17</v>
      </c>
      <c r="B31" s="40"/>
      <c r="C31" s="28"/>
      <c r="D31" s="28"/>
      <c r="E31" s="28"/>
      <c r="F31" s="28"/>
      <c r="G31" s="28"/>
      <c r="H31" s="28"/>
    </row>
    <row r="32" spans="1:8" ht="15.75">
      <c r="A32" s="88" t="s">
        <v>35</v>
      </c>
      <c r="B32" s="40" t="s">
        <v>257</v>
      </c>
      <c r="C32" s="151">
        <v>3400000</v>
      </c>
      <c r="D32" s="151">
        <v>3400000</v>
      </c>
      <c r="E32" s="151">
        <v>3400000</v>
      </c>
      <c r="F32" s="151">
        <v>3400000</v>
      </c>
      <c r="G32" s="151">
        <v>3400000</v>
      </c>
      <c r="H32" s="151">
        <v>3400000</v>
      </c>
    </row>
    <row r="33" spans="1:8" ht="45">
      <c r="A33" s="88" t="s">
        <v>14</v>
      </c>
      <c r="B33" s="40" t="s">
        <v>264</v>
      </c>
      <c r="C33" s="151">
        <v>700552</v>
      </c>
      <c r="D33" s="151">
        <v>700552</v>
      </c>
      <c r="E33" s="151">
        <v>700552</v>
      </c>
      <c r="F33" s="151">
        <v>700552</v>
      </c>
      <c r="G33" s="151">
        <v>700552</v>
      </c>
      <c r="H33" s="151">
        <v>700552</v>
      </c>
    </row>
    <row r="34" spans="1:8" ht="15.75">
      <c r="A34" s="88" t="s">
        <v>15</v>
      </c>
      <c r="B34" s="40"/>
      <c r="C34" s="28"/>
      <c r="D34" s="28"/>
      <c r="E34" s="28"/>
      <c r="F34" s="28"/>
      <c r="G34" s="28"/>
      <c r="H34" s="28"/>
    </row>
    <row r="35" spans="1:8" ht="30.75" customHeight="1">
      <c r="A35" s="88" t="s">
        <v>16</v>
      </c>
      <c r="B35" s="40"/>
      <c r="C35" s="28"/>
      <c r="D35" s="28"/>
      <c r="E35" s="28"/>
      <c r="F35" s="28"/>
      <c r="G35" s="28"/>
      <c r="H35" s="28"/>
    </row>
    <row r="36" spans="1:8" ht="15.75">
      <c r="A36" s="88" t="s">
        <v>36</v>
      </c>
      <c r="B36" s="40"/>
      <c r="C36" s="28"/>
      <c r="D36" s="28"/>
      <c r="E36" s="28"/>
      <c r="F36" s="28"/>
      <c r="G36" s="28"/>
      <c r="H36" s="28"/>
    </row>
    <row r="37" spans="1:8" ht="21" customHeight="1">
      <c r="A37" s="88" t="s">
        <v>34</v>
      </c>
      <c r="B37" s="40"/>
      <c r="C37" s="28"/>
      <c r="D37" s="28"/>
      <c r="E37" s="28"/>
      <c r="F37" s="28"/>
      <c r="G37" s="28"/>
      <c r="H37" s="28"/>
    </row>
    <row r="38" spans="1:8" ht="15">
      <c r="A38" s="21" t="s">
        <v>7</v>
      </c>
      <c r="B38" s="40"/>
      <c r="C38" s="151">
        <f aca="true" t="shared" si="0" ref="C38:H38">SUM(C32:C37)</f>
        <v>4100552</v>
      </c>
      <c r="D38" s="151">
        <f t="shared" si="0"/>
        <v>4100552</v>
      </c>
      <c r="E38" s="151">
        <f t="shared" si="0"/>
        <v>4100552</v>
      </c>
      <c r="F38" s="151">
        <f t="shared" si="0"/>
        <v>4100552</v>
      </c>
      <c r="G38" s="151">
        <f t="shared" si="0"/>
        <v>4100552</v>
      </c>
      <c r="H38" s="151">
        <f t="shared" si="0"/>
        <v>4100552</v>
      </c>
    </row>
    <row r="39" spans="1:2" ht="15">
      <c r="A39" s="74"/>
      <c r="B39" s="75"/>
    </row>
    <row r="40" spans="1:2" ht="15">
      <c r="A40" s="74"/>
      <c r="B40" s="75"/>
    </row>
    <row r="41" spans="1:5" ht="15">
      <c r="A41" s="178" t="s">
        <v>33</v>
      </c>
      <c r="B41" s="178"/>
      <c r="C41" s="178"/>
      <c r="D41" s="178"/>
      <c r="E41" s="178"/>
    </row>
    <row r="42" spans="1:5" ht="15">
      <c r="A42" s="178"/>
      <c r="B42" s="178"/>
      <c r="C42" s="178"/>
      <c r="D42" s="178"/>
      <c r="E42" s="178"/>
    </row>
    <row r="43" spans="1:5" ht="27.75" customHeight="1">
      <c r="A43" s="178"/>
      <c r="B43" s="178"/>
      <c r="C43" s="178"/>
      <c r="D43" s="178"/>
      <c r="E43" s="178"/>
    </row>
    <row r="44" spans="1:2" ht="15">
      <c r="A44" s="74"/>
      <c r="B44" s="75"/>
    </row>
  </sheetData>
  <sheetProtection/>
  <mergeCells count="4">
    <mergeCell ref="A4:H4"/>
    <mergeCell ref="A3:H3"/>
    <mergeCell ref="A41:E43"/>
    <mergeCell ref="A2:H2"/>
  </mergeCells>
  <hyperlinks>
    <hyperlink ref="A20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9.140625" style="0" customWidth="1"/>
    <col min="4" max="4" width="19.57421875" style="0" customWidth="1"/>
  </cols>
  <sheetData>
    <row r="1" spans="1:8" ht="15">
      <c r="A1" s="1"/>
      <c r="B1" s="1"/>
      <c r="C1" s="1"/>
      <c r="D1" s="99" t="s">
        <v>570</v>
      </c>
      <c r="E1" s="1"/>
      <c r="F1" s="1"/>
      <c r="G1" s="1"/>
      <c r="H1" s="1"/>
    </row>
    <row r="2" spans="1:8" ht="15">
      <c r="A2" s="168" t="s">
        <v>691</v>
      </c>
      <c r="B2" s="168"/>
      <c r="C2" s="168"/>
      <c r="D2" s="168"/>
      <c r="E2" s="168"/>
      <c r="F2" s="168"/>
      <c r="G2" s="1"/>
      <c r="H2" s="1"/>
    </row>
    <row r="3" spans="1:4" ht="23.25" customHeight="1">
      <c r="A3" s="164" t="s">
        <v>692</v>
      </c>
      <c r="B3" s="165"/>
      <c r="C3" s="165"/>
      <c r="D3" s="165"/>
    </row>
    <row r="4" spans="1:4" ht="25.5" customHeight="1">
      <c r="A4" s="179" t="s">
        <v>702</v>
      </c>
      <c r="B4" s="165"/>
      <c r="C4" s="165"/>
      <c r="D4" s="165"/>
    </row>
    <row r="5" spans="1:4" ht="21.75" customHeight="1">
      <c r="A5" s="71"/>
      <c r="B5" s="67"/>
      <c r="C5" s="67"/>
      <c r="D5" s="67"/>
    </row>
    <row r="6" ht="20.25" customHeight="1">
      <c r="A6" s="4" t="s">
        <v>0</v>
      </c>
    </row>
    <row r="7" spans="1:4" ht="15">
      <c r="A7" s="44" t="s">
        <v>541</v>
      </c>
      <c r="B7" s="3" t="s">
        <v>41</v>
      </c>
      <c r="C7" s="97" t="s">
        <v>686</v>
      </c>
      <c r="D7" s="44" t="s">
        <v>6</v>
      </c>
    </row>
    <row r="8" spans="1:4" ht="26.25" customHeight="1">
      <c r="A8" s="69" t="s">
        <v>4</v>
      </c>
      <c r="B8" s="5" t="s">
        <v>192</v>
      </c>
      <c r="C8" s="153">
        <v>13580950</v>
      </c>
      <c r="D8" s="151">
        <f>SUM(C8)</f>
        <v>13580950</v>
      </c>
    </row>
    <row r="9" spans="1:4" ht="26.25" customHeight="1">
      <c r="A9" s="69" t="s">
        <v>5</v>
      </c>
      <c r="B9" s="5" t="s">
        <v>192</v>
      </c>
      <c r="C9" s="151"/>
      <c r="D9" s="151"/>
    </row>
    <row r="10" spans="1:4" ht="22.5" customHeight="1">
      <c r="A10" s="44" t="s">
        <v>7</v>
      </c>
      <c r="B10" s="44"/>
      <c r="C10" s="152">
        <f>SUM(C8:C9)</f>
        <v>13580950</v>
      </c>
      <c r="D10" s="152">
        <f>SUM(D8:D9)</f>
        <v>13580950</v>
      </c>
    </row>
  </sheetData>
  <sheetProtection/>
  <mergeCells count="3">
    <mergeCell ref="A3:D3"/>
    <mergeCell ref="A4:D4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4">
      <selection activeCell="A4" sqref="A4:C4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4" ht="15">
      <c r="A1" s="1"/>
      <c r="B1" s="1"/>
      <c r="C1" s="1" t="s">
        <v>571</v>
      </c>
      <c r="D1" s="1"/>
    </row>
    <row r="2" spans="1:6" ht="15">
      <c r="A2" s="168" t="s">
        <v>691</v>
      </c>
      <c r="B2" s="168"/>
      <c r="C2" s="168"/>
      <c r="D2" s="168"/>
      <c r="E2" s="168"/>
      <c r="F2" s="168"/>
    </row>
    <row r="3" spans="1:3" ht="28.5" customHeight="1">
      <c r="A3" s="164" t="s">
        <v>692</v>
      </c>
      <c r="B3" s="170"/>
      <c r="C3" s="170"/>
    </row>
    <row r="4" spans="1:3" ht="26.25" customHeight="1">
      <c r="A4" s="167" t="s">
        <v>703</v>
      </c>
      <c r="B4" s="174"/>
      <c r="C4" s="174"/>
    </row>
    <row r="5" spans="1:3" ht="18.75" customHeight="1">
      <c r="A5" s="71"/>
      <c r="B5" s="73"/>
      <c r="C5" s="73"/>
    </row>
    <row r="6" ht="23.25" customHeight="1">
      <c r="A6" s="4" t="s">
        <v>0</v>
      </c>
    </row>
    <row r="7" spans="1:3" ht="25.5">
      <c r="A7" s="44" t="s">
        <v>541</v>
      </c>
      <c r="B7" s="3" t="s">
        <v>41</v>
      </c>
      <c r="C7" s="70" t="s">
        <v>8</v>
      </c>
    </row>
    <row r="8" spans="1:3" ht="15">
      <c r="A8" s="97" t="s">
        <v>559</v>
      </c>
      <c r="B8" s="5" t="s">
        <v>118</v>
      </c>
      <c r="C8" s="154">
        <v>500000</v>
      </c>
    </row>
    <row r="9" spans="1:3" ht="15">
      <c r="A9" s="97" t="s">
        <v>560</v>
      </c>
      <c r="B9" s="5" t="s">
        <v>118</v>
      </c>
      <c r="C9" s="154"/>
    </row>
    <row r="10" spans="1:3" ht="15">
      <c r="A10" s="97" t="s">
        <v>328</v>
      </c>
      <c r="B10" s="7" t="s">
        <v>118</v>
      </c>
      <c r="C10" s="155">
        <f>SUM(C8:C9)</f>
        <v>500000</v>
      </c>
    </row>
    <row r="11" spans="1:3" ht="15">
      <c r="A11" s="12" t="s">
        <v>329</v>
      </c>
      <c r="B11" s="6" t="s">
        <v>120</v>
      </c>
      <c r="C11" s="156"/>
    </row>
    <row r="12" spans="1:3" ht="15">
      <c r="A12" s="12" t="s">
        <v>330</v>
      </c>
      <c r="B12" s="6" t="s">
        <v>120</v>
      </c>
      <c r="C12" s="156"/>
    </row>
    <row r="13" spans="1:3" ht="15">
      <c r="A13" s="12" t="s">
        <v>331</v>
      </c>
      <c r="B13" s="6" t="s">
        <v>120</v>
      </c>
      <c r="C13" s="156"/>
    </row>
    <row r="14" spans="1:3" ht="15">
      <c r="A14" s="12" t="s">
        <v>332</v>
      </c>
      <c r="B14" s="6" t="s">
        <v>120</v>
      </c>
      <c r="C14" s="156"/>
    </row>
    <row r="15" spans="1:3" ht="15">
      <c r="A15" s="13" t="s">
        <v>333</v>
      </c>
      <c r="B15" s="6" t="s">
        <v>120</v>
      </c>
      <c r="C15" s="156"/>
    </row>
    <row r="16" spans="1:3" ht="15">
      <c r="A16" s="13" t="s">
        <v>334</v>
      </c>
      <c r="B16" s="6" t="s">
        <v>120</v>
      </c>
      <c r="C16" s="156"/>
    </row>
    <row r="17" spans="1:3" ht="15">
      <c r="A17" s="15" t="s">
        <v>12</v>
      </c>
      <c r="B17" s="14" t="s">
        <v>120</v>
      </c>
      <c r="C17" s="157">
        <v>283200</v>
      </c>
    </row>
    <row r="18" spans="1:3" ht="15">
      <c r="A18" s="12" t="s">
        <v>335</v>
      </c>
      <c r="B18" s="6" t="s">
        <v>121</v>
      </c>
      <c r="C18" s="156"/>
    </row>
    <row r="19" spans="1:3" ht="15">
      <c r="A19" s="16" t="s">
        <v>11</v>
      </c>
      <c r="B19" s="14" t="s">
        <v>121</v>
      </c>
      <c r="C19" s="157">
        <f>SUM(C18)</f>
        <v>0</v>
      </c>
    </row>
    <row r="20" spans="1:3" ht="15">
      <c r="A20" s="12" t="s">
        <v>336</v>
      </c>
      <c r="B20" s="6" t="s">
        <v>122</v>
      </c>
      <c r="C20" s="156"/>
    </row>
    <row r="21" spans="1:3" ht="15">
      <c r="A21" s="12" t="s">
        <v>337</v>
      </c>
      <c r="B21" s="6" t="s">
        <v>122</v>
      </c>
      <c r="C21" s="156"/>
    </row>
    <row r="22" spans="1:3" ht="15">
      <c r="A22" s="13" t="s">
        <v>338</v>
      </c>
      <c r="B22" s="6" t="s">
        <v>122</v>
      </c>
      <c r="C22" s="156">
        <v>180000</v>
      </c>
    </row>
    <row r="23" spans="1:3" ht="15">
      <c r="A23" s="13" t="s">
        <v>339</v>
      </c>
      <c r="B23" s="6" t="s">
        <v>122</v>
      </c>
      <c r="C23" s="156"/>
    </row>
    <row r="24" spans="1:3" ht="15">
      <c r="A24" s="13" t="s">
        <v>340</v>
      </c>
      <c r="B24" s="6" t="s">
        <v>122</v>
      </c>
      <c r="C24" s="156"/>
    </row>
    <row r="25" spans="1:3" ht="30">
      <c r="A25" s="17" t="s">
        <v>341</v>
      </c>
      <c r="B25" s="6" t="s">
        <v>122</v>
      </c>
      <c r="C25" s="156"/>
    </row>
    <row r="26" spans="1:3" ht="15">
      <c r="A26" s="11" t="s">
        <v>10</v>
      </c>
      <c r="B26" s="14" t="s">
        <v>122</v>
      </c>
      <c r="C26" s="157">
        <f>SUM(C20:C25)</f>
        <v>180000</v>
      </c>
    </row>
    <row r="27" spans="1:3" ht="15">
      <c r="A27" s="12" t="s">
        <v>342</v>
      </c>
      <c r="B27" s="6" t="s">
        <v>123</v>
      </c>
      <c r="C27" s="156"/>
    </row>
    <row r="28" spans="1:3" ht="15">
      <c r="A28" s="12" t="s">
        <v>343</v>
      </c>
      <c r="B28" s="6" t="s">
        <v>123</v>
      </c>
      <c r="C28" s="156"/>
    </row>
    <row r="29" spans="1:3" ht="15">
      <c r="A29" s="11" t="s">
        <v>9</v>
      </c>
      <c r="B29" s="8" t="s">
        <v>123</v>
      </c>
      <c r="C29" s="158"/>
    </row>
    <row r="30" spans="1:3" ht="15">
      <c r="A30" s="12" t="s">
        <v>344</v>
      </c>
      <c r="B30" s="6" t="s">
        <v>124</v>
      </c>
      <c r="C30" s="156"/>
    </row>
    <row r="31" spans="1:3" ht="15">
      <c r="A31" s="12" t="s">
        <v>345</v>
      </c>
      <c r="B31" s="6" t="s">
        <v>124</v>
      </c>
      <c r="C31" s="156">
        <v>0</v>
      </c>
    </row>
    <row r="32" spans="1:3" ht="15">
      <c r="A32" s="13" t="s">
        <v>346</v>
      </c>
      <c r="B32" s="6" t="s">
        <v>124</v>
      </c>
      <c r="C32" s="156">
        <v>0</v>
      </c>
    </row>
    <row r="33" spans="1:3" ht="15">
      <c r="A33" s="13" t="s">
        <v>347</v>
      </c>
      <c r="B33" s="6" t="s">
        <v>124</v>
      </c>
      <c r="C33" s="156">
        <v>230000</v>
      </c>
    </row>
    <row r="34" spans="1:3" ht="15">
      <c r="A34" s="13" t="s">
        <v>348</v>
      </c>
      <c r="B34" s="6" t="s">
        <v>124</v>
      </c>
      <c r="C34" s="156"/>
    </row>
    <row r="35" spans="1:3" ht="15">
      <c r="A35" s="13" t="s">
        <v>349</v>
      </c>
      <c r="B35" s="6" t="s">
        <v>124</v>
      </c>
      <c r="C35" s="156"/>
    </row>
    <row r="36" spans="1:3" ht="15">
      <c r="A36" s="13" t="s">
        <v>350</v>
      </c>
      <c r="B36" s="6" t="s">
        <v>124</v>
      </c>
      <c r="C36" s="156"/>
    </row>
    <row r="37" spans="1:3" ht="15">
      <c r="A37" s="13" t="s">
        <v>351</v>
      </c>
      <c r="B37" s="6" t="s">
        <v>124</v>
      </c>
      <c r="C37" s="156"/>
    </row>
    <row r="38" spans="1:3" ht="15">
      <c r="A38" s="13" t="s">
        <v>352</v>
      </c>
      <c r="B38" s="6" t="s">
        <v>124</v>
      </c>
      <c r="C38" s="156"/>
    </row>
    <row r="39" spans="1:3" ht="15">
      <c r="A39" s="13" t="s">
        <v>353</v>
      </c>
      <c r="B39" s="6" t="s">
        <v>124</v>
      </c>
      <c r="C39" s="156"/>
    </row>
    <row r="40" spans="1:3" ht="30">
      <c r="A40" s="13" t="s">
        <v>354</v>
      </c>
      <c r="B40" s="6" t="s">
        <v>124</v>
      </c>
      <c r="C40" s="156"/>
    </row>
    <row r="41" spans="1:3" ht="30">
      <c r="A41" s="13" t="s">
        <v>355</v>
      </c>
      <c r="B41" s="6" t="s">
        <v>124</v>
      </c>
      <c r="C41" s="156"/>
    </row>
    <row r="42" spans="1:3" ht="15">
      <c r="A42" s="11" t="s">
        <v>356</v>
      </c>
      <c r="B42" s="14" t="s">
        <v>124</v>
      </c>
      <c r="C42" s="157">
        <f>SUM(C30:C41)</f>
        <v>230000</v>
      </c>
    </row>
    <row r="43" spans="1:3" ht="15.75">
      <c r="A43" s="18" t="s">
        <v>357</v>
      </c>
      <c r="B43" s="9" t="s">
        <v>125</v>
      </c>
      <c r="C43" s="159">
        <f>C10+C17+C19+C26+C29+C42</f>
        <v>1193200</v>
      </c>
    </row>
  </sheetData>
  <sheetProtection/>
  <mergeCells count="3">
    <mergeCell ref="A3:C3"/>
    <mergeCell ref="A4:C4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7.8515625" style="0" customWidth="1"/>
    <col min="2" max="2" width="8.00390625" style="0" customWidth="1"/>
    <col min="3" max="3" width="23.00390625" style="0" customWidth="1"/>
  </cols>
  <sheetData>
    <row r="1" spans="1:3" ht="15">
      <c r="A1" s="1"/>
      <c r="B1" s="169" t="s">
        <v>572</v>
      </c>
      <c r="C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3" ht="27" customHeight="1">
      <c r="A3" s="164" t="s">
        <v>692</v>
      </c>
      <c r="B3" s="165"/>
      <c r="C3" s="165"/>
    </row>
    <row r="4" spans="1:3" ht="27" customHeight="1">
      <c r="A4" s="167" t="s">
        <v>704</v>
      </c>
      <c r="B4" s="165"/>
      <c r="C4" s="165"/>
    </row>
    <row r="5" spans="1:3" ht="19.5" customHeight="1">
      <c r="A5" s="66"/>
      <c r="B5" s="67"/>
      <c r="C5" s="67"/>
    </row>
    <row r="6" ht="15">
      <c r="A6" s="4" t="s">
        <v>0</v>
      </c>
    </row>
    <row r="7" spans="1:3" ht="25.5">
      <c r="A7" s="44" t="s">
        <v>541</v>
      </c>
      <c r="B7" s="3" t="s">
        <v>41</v>
      </c>
      <c r="C7" s="70" t="s">
        <v>8</v>
      </c>
    </row>
    <row r="8" spans="1:3" ht="15.75" customHeight="1">
      <c r="A8" s="13" t="s">
        <v>494</v>
      </c>
      <c r="B8" s="6" t="s">
        <v>129</v>
      </c>
      <c r="C8" s="28"/>
    </row>
    <row r="9" spans="1:3" ht="15.75" customHeight="1">
      <c r="A9" s="13" t="s">
        <v>495</v>
      </c>
      <c r="B9" s="6" t="s">
        <v>129</v>
      </c>
      <c r="C9" s="28"/>
    </row>
    <row r="10" spans="1:3" ht="15.75" customHeight="1">
      <c r="A10" s="13" t="s">
        <v>496</v>
      </c>
      <c r="B10" s="6" t="s">
        <v>129</v>
      </c>
      <c r="C10" s="28"/>
    </row>
    <row r="11" spans="1:3" ht="15.75" customHeight="1">
      <c r="A11" s="13" t="s">
        <v>497</v>
      </c>
      <c r="B11" s="6" t="s">
        <v>129</v>
      </c>
      <c r="C11" s="28"/>
    </row>
    <row r="12" spans="1:3" ht="15.75" customHeight="1">
      <c r="A12" s="13" t="s">
        <v>498</v>
      </c>
      <c r="B12" s="6" t="s">
        <v>129</v>
      </c>
      <c r="C12" s="28"/>
    </row>
    <row r="13" spans="1:3" ht="15.75" customHeight="1">
      <c r="A13" s="13" t="s">
        <v>499</v>
      </c>
      <c r="B13" s="6" t="s">
        <v>129</v>
      </c>
      <c r="C13" s="28"/>
    </row>
    <row r="14" spans="1:3" ht="15.75" customHeight="1">
      <c r="A14" s="13" t="s">
        <v>500</v>
      </c>
      <c r="B14" s="6" t="s">
        <v>129</v>
      </c>
      <c r="C14" s="28"/>
    </row>
    <row r="15" spans="1:3" ht="15.75" customHeight="1">
      <c r="A15" s="13" t="s">
        <v>501</v>
      </c>
      <c r="B15" s="6" t="s">
        <v>129</v>
      </c>
      <c r="C15" s="28"/>
    </row>
    <row r="16" spans="1:3" ht="15.75" customHeight="1">
      <c r="A16" s="13" t="s">
        <v>502</v>
      </c>
      <c r="B16" s="6" t="s">
        <v>129</v>
      </c>
      <c r="C16" s="28"/>
    </row>
    <row r="17" spans="1:3" ht="15.75" customHeight="1">
      <c r="A17" s="13" t="s">
        <v>503</v>
      </c>
      <c r="B17" s="6" t="s">
        <v>129</v>
      </c>
      <c r="C17" s="28"/>
    </row>
    <row r="18" spans="1:3" ht="15.75" customHeight="1">
      <c r="A18" s="11" t="s">
        <v>358</v>
      </c>
      <c r="B18" s="8" t="s">
        <v>129</v>
      </c>
      <c r="C18" s="28"/>
    </row>
    <row r="19" spans="1:3" ht="15.75" customHeight="1">
      <c r="A19" s="13" t="s">
        <v>494</v>
      </c>
      <c r="B19" s="6" t="s">
        <v>130</v>
      </c>
      <c r="C19" s="28"/>
    </row>
    <row r="20" spans="1:3" ht="15.75" customHeight="1">
      <c r="A20" s="13" t="s">
        <v>495</v>
      </c>
      <c r="B20" s="6" t="s">
        <v>130</v>
      </c>
      <c r="C20" s="28"/>
    </row>
    <row r="21" spans="1:3" ht="15.75" customHeight="1">
      <c r="A21" s="13" t="s">
        <v>496</v>
      </c>
      <c r="B21" s="6" t="s">
        <v>130</v>
      </c>
      <c r="C21" s="28"/>
    </row>
    <row r="22" spans="1:3" ht="15.75" customHeight="1">
      <c r="A22" s="13" t="s">
        <v>497</v>
      </c>
      <c r="B22" s="6" t="s">
        <v>130</v>
      </c>
      <c r="C22" s="28"/>
    </row>
    <row r="23" spans="1:3" ht="15.75" customHeight="1">
      <c r="A23" s="13" t="s">
        <v>498</v>
      </c>
      <c r="B23" s="6" t="s">
        <v>130</v>
      </c>
      <c r="C23" s="28"/>
    </row>
    <row r="24" spans="1:3" ht="15.75" customHeight="1">
      <c r="A24" s="13" t="s">
        <v>499</v>
      </c>
      <c r="B24" s="6" t="s">
        <v>130</v>
      </c>
      <c r="C24" s="28"/>
    </row>
    <row r="25" spans="1:3" ht="15.75" customHeight="1">
      <c r="A25" s="13" t="s">
        <v>500</v>
      </c>
      <c r="B25" s="6" t="s">
        <v>130</v>
      </c>
      <c r="C25" s="28"/>
    </row>
    <row r="26" spans="1:3" ht="15.75" customHeight="1">
      <c r="A26" s="13" t="s">
        <v>501</v>
      </c>
      <c r="B26" s="6" t="s">
        <v>130</v>
      </c>
      <c r="C26" s="28"/>
    </row>
    <row r="27" spans="1:3" ht="15.75" customHeight="1">
      <c r="A27" s="13" t="s">
        <v>502</v>
      </c>
      <c r="B27" s="6" t="s">
        <v>130</v>
      </c>
      <c r="C27" s="28"/>
    </row>
    <row r="28" spans="1:3" ht="15.75" customHeight="1">
      <c r="A28" s="13" t="s">
        <v>503</v>
      </c>
      <c r="B28" s="6" t="s">
        <v>130</v>
      </c>
      <c r="C28" s="28"/>
    </row>
    <row r="29" spans="1:3" ht="15.75" customHeight="1">
      <c r="A29" s="11" t="s">
        <v>359</v>
      </c>
      <c r="B29" s="8" t="s">
        <v>130</v>
      </c>
      <c r="C29" s="28"/>
    </row>
    <row r="30" spans="1:3" ht="15.75" customHeight="1">
      <c r="A30" s="13" t="s">
        <v>494</v>
      </c>
      <c r="B30" s="6" t="s">
        <v>131</v>
      </c>
      <c r="C30" s="28"/>
    </row>
    <row r="31" spans="1:3" ht="15.75" customHeight="1">
      <c r="A31" s="13" t="s">
        <v>495</v>
      </c>
      <c r="B31" s="6" t="s">
        <v>131</v>
      </c>
      <c r="C31" s="28"/>
    </row>
    <row r="32" spans="1:3" ht="15.75" customHeight="1">
      <c r="A32" s="13" t="s">
        <v>496</v>
      </c>
      <c r="B32" s="6" t="s">
        <v>131</v>
      </c>
      <c r="C32" s="28"/>
    </row>
    <row r="33" spans="1:3" ht="15.75" customHeight="1">
      <c r="A33" s="13" t="s">
        <v>497</v>
      </c>
      <c r="B33" s="6" t="s">
        <v>131</v>
      </c>
      <c r="C33" s="28"/>
    </row>
    <row r="34" spans="1:3" ht="15.75" customHeight="1">
      <c r="A34" s="13" t="s">
        <v>498</v>
      </c>
      <c r="B34" s="6" t="s">
        <v>131</v>
      </c>
      <c r="C34" s="28"/>
    </row>
    <row r="35" spans="1:3" ht="15.75" customHeight="1">
      <c r="A35" s="13" t="s">
        <v>499</v>
      </c>
      <c r="B35" s="6" t="s">
        <v>131</v>
      </c>
      <c r="C35" s="28"/>
    </row>
    <row r="36" spans="1:3" ht="15.75" customHeight="1">
      <c r="A36" s="13" t="s">
        <v>500</v>
      </c>
      <c r="B36" s="6" t="s">
        <v>131</v>
      </c>
      <c r="C36" s="151">
        <f>SUM(C37:C39)</f>
        <v>926700</v>
      </c>
    </row>
    <row r="37" spans="1:3" ht="15.75" customHeight="1">
      <c r="A37" s="162" t="s">
        <v>687</v>
      </c>
      <c r="B37" s="6"/>
      <c r="C37" s="160">
        <v>853700</v>
      </c>
    </row>
    <row r="38" spans="1:3" ht="15.75" customHeight="1">
      <c r="A38" s="162" t="s">
        <v>688</v>
      </c>
      <c r="B38" s="6"/>
      <c r="C38" s="161">
        <v>38000</v>
      </c>
    </row>
    <row r="39" spans="1:3" ht="15.75" customHeight="1">
      <c r="A39" s="162" t="s">
        <v>695</v>
      </c>
      <c r="B39" s="6"/>
      <c r="C39" s="161">
        <v>35000</v>
      </c>
    </row>
    <row r="40" spans="1:3" ht="15.75" customHeight="1">
      <c r="A40" s="13" t="s">
        <v>501</v>
      </c>
      <c r="B40" s="6" t="s">
        <v>131</v>
      </c>
      <c r="C40" s="151">
        <v>910300</v>
      </c>
    </row>
    <row r="41" spans="1:3" ht="15.75" customHeight="1">
      <c r="A41" s="13" t="s">
        <v>502</v>
      </c>
      <c r="B41" s="6" t="s">
        <v>131</v>
      </c>
      <c r="C41" s="28"/>
    </row>
    <row r="42" spans="1:3" ht="15.75" customHeight="1">
      <c r="A42" s="13" t="s">
        <v>503</v>
      </c>
      <c r="B42" s="6" t="s">
        <v>131</v>
      </c>
      <c r="C42" s="28"/>
    </row>
    <row r="43" spans="1:3" ht="15.75" customHeight="1">
      <c r="A43" s="11" t="s">
        <v>360</v>
      </c>
      <c r="B43" s="8" t="s">
        <v>131</v>
      </c>
      <c r="C43" s="118">
        <f>C36+C40</f>
        <v>1837000</v>
      </c>
    </row>
    <row r="44" spans="1:3" ht="15.75" customHeight="1">
      <c r="A44" s="13" t="s">
        <v>504</v>
      </c>
      <c r="B44" s="5" t="s">
        <v>133</v>
      </c>
      <c r="C44" s="28"/>
    </row>
    <row r="45" spans="1:3" ht="15.75" customHeight="1">
      <c r="A45" s="13" t="s">
        <v>505</v>
      </c>
      <c r="B45" s="5" t="s">
        <v>133</v>
      </c>
      <c r="C45" s="28"/>
    </row>
    <row r="46" spans="1:3" ht="15.75" customHeight="1">
      <c r="A46" s="13" t="s">
        <v>506</v>
      </c>
      <c r="B46" s="5" t="s">
        <v>133</v>
      </c>
      <c r="C46" s="28"/>
    </row>
    <row r="47" spans="1:3" ht="15.75" customHeight="1">
      <c r="A47" s="5" t="s">
        <v>507</v>
      </c>
      <c r="B47" s="5" t="s">
        <v>133</v>
      </c>
      <c r="C47" s="28"/>
    </row>
    <row r="48" spans="1:3" ht="15.75" customHeight="1">
      <c r="A48" s="5" t="s">
        <v>508</v>
      </c>
      <c r="B48" s="5" t="s">
        <v>133</v>
      </c>
      <c r="C48" s="28"/>
    </row>
    <row r="49" spans="1:3" ht="15.75" customHeight="1">
      <c r="A49" s="5" t="s">
        <v>509</v>
      </c>
      <c r="B49" s="5" t="s">
        <v>133</v>
      </c>
      <c r="C49" s="28"/>
    </row>
    <row r="50" spans="1:3" ht="15.75" customHeight="1">
      <c r="A50" s="13" t="s">
        <v>510</v>
      </c>
      <c r="B50" s="5" t="s">
        <v>133</v>
      </c>
      <c r="C50" s="28"/>
    </row>
    <row r="51" spans="1:3" ht="15.75" customHeight="1">
      <c r="A51" s="13" t="s">
        <v>511</v>
      </c>
      <c r="B51" s="5" t="s">
        <v>133</v>
      </c>
      <c r="C51" s="28"/>
    </row>
    <row r="52" spans="1:3" ht="15.75" customHeight="1">
      <c r="A52" s="13" t="s">
        <v>512</v>
      </c>
      <c r="B52" s="5" t="s">
        <v>133</v>
      </c>
      <c r="C52" s="28"/>
    </row>
    <row r="53" spans="1:3" ht="15.75" customHeight="1">
      <c r="A53" s="13" t="s">
        <v>513</v>
      </c>
      <c r="B53" s="5" t="s">
        <v>133</v>
      </c>
      <c r="C53" s="28"/>
    </row>
    <row r="54" spans="1:3" ht="15.75" customHeight="1">
      <c r="A54" s="11" t="s">
        <v>361</v>
      </c>
      <c r="B54" s="8" t="s">
        <v>133</v>
      </c>
      <c r="C54" s="28"/>
    </row>
    <row r="55" spans="1:3" ht="15.75" customHeight="1">
      <c r="A55" s="13" t="s">
        <v>504</v>
      </c>
      <c r="B55" s="5" t="s">
        <v>136</v>
      </c>
      <c r="C55" s="28"/>
    </row>
    <row r="56" spans="1:3" ht="15.75" customHeight="1">
      <c r="A56" s="13" t="s">
        <v>505</v>
      </c>
      <c r="B56" s="5" t="s">
        <v>136</v>
      </c>
      <c r="C56" s="28"/>
    </row>
    <row r="57" spans="1:3" ht="15.75" customHeight="1">
      <c r="A57" s="13" t="s">
        <v>506</v>
      </c>
      <c r="B57" s="5" t="s">
        <v>136</v>
      </c>
      <c r="C57" s="28"/>
    </row>
    <row r="58" spans="1:3" ht="15.75" customHeight="1">
      <c r="A58" s="5" t="s">
        <v>507</v>
      </c>
      <c r="B58" s="5" t="s">
        <v>136</v>
      </c>
      <c r="C58" s="28"/>
    </row>
    <row r="59" spans="1:3" ht="15.75" customHeight="1">
      <c r="A59" s="5" t="s">
        <v>508</v>
      </c>
      <c r="B59" s="5" t="s">
        <v>136</v>
      </c>
      <c r="C59" s="28"/>
    </row>
    <row r="60" spans="1:3" ht="15.75" customHeight="1">
      <c r="A60" s="5" t="s">
        <v>509</v>
      </c>
      <c r="B60" s="5" t="s">
        <v>136</v>
      </c>
      <c r="C60" s="28"/>
    </row>
    <row r="61" spans="1:3" ht="15.75" customHeight="1">
      <c r="A61" s="13" t="s">
        <v>510</v>
      </c>
      <c r="B61" s="5" t="s">
        <v>136</v>
      </c>
      <c r="C61" s="28"/>
    </row>
    <row r="62" spans="1:3" ht="15.75" customHeight="1">
      <c r="A62" s="13" t="s">
        <v>514</v>
      </c>
      <c r="B62" s="5" t="s">
        <v>136</v>
      </c>
      <c r="C62" s="28"/>
    </row>
    <row r="63" spans="1:3" ht="15.75" customHeight="1">
      <c r="A63" s="13" t="s">
        <v>512</v>
      </c>
      <c r="B63" s="5" t="s">
        <v>136</v>
      </c>
      <c r="C63" s="28"/>
    </row>
    <row r="64" spans="1:3" ht="15.75" customHeight="1">
      <c r="A64" s="13" t="s">
        <v>513</v>
      </c>
      <c r="B64" s="5" t="s">
        <v>136</v>
      </c>
      <c r="C64" s="28"/>
    </row>
    <row r="65" spans="1:3" ht="15.75" customHeight="1">
      <c r="A65" s="15" t="s">
        <v>362</v>
      </c>
      <c r="B65" s="8" t="s">
        <v>136</v>
      </c>
      <c r="C65" s="28"/>
    </row>
    <row r="66" spans="1:3" ht="15.75" customHeight="1">
      <c r="A66" s="13" t="s">
        <v>494</v>
      </c>
      <c r="B66" s="6" t="s">
        <v>164</v>
      </c>
      <c r="C66" s="28"/>
    </row>
    <row r="67" spans="1:3" ht="15.75" customHeight="1">
      <c r="A67" s="13" t="s">
        <v>495</v>
      </c>
      <c r="B67" s="6" t="s">
        <v>164</v>
      </c>
      <c r="C67" s="28"/>
    </row>
    <row r="68" spans="1:3" ht="15.75" customHeight="1">
      <c r="A68" s="13" t="s">
        <v>496</v>
      </c>
      <c r="B68" s="6" t="s">
        <v>164</v>
      </c>
      <c r="C68" s="28"/>
    </row>
    <row r="69" spans="1:3" ht="15.75" customHeight="1">
      <c r="A69" s="13" t="s">
        <v>497</v>
      </c>
      <c r="B69" s="6" t="s">
        <v>164</v>
      </c>
      <c r="C69" s="28"/>
    </row>
    <row r="70" spans="1:3" ht="15.75" customHeight="1">
      <c r="A70" s="13" t="s">
        <v>498</v>
      </c>
      <c r="B70" s="6" t="s">
        <v>164</v>
      </c>
      <c r="C70" s="28"/>
    </row>
    <row r="71" spans="1:3" ht="15.75" customHeight="1">
      <c r="A71" s="13" t="s">
        <v>499</v>
      </c>
      <c r="B71" s="6" t="s">
        <v>164</v>
      </c>
      <c r="C71" s="28"/>
    </row>
    <row r="72" spans="1:3" ht="15.75" customHeight="1">
      <c r="A72" s="13" t="s">
        <v>500</v>
      </c>
      <c r="B72" s="6" t="s">
        <v>164</v>
      </c>
      <c r="C72" s="28"/>
    </row>
    <row r="73" spans="1:3" ht="15.75" customHeight="1">
      <c r="A73" s="13" t="s">
        <v>501</v>
      </c>
      <c r="B73" s="6" t="s">
        <v>164</v>
      </c>
      <c r="C73" s="28"/>
    </row>
    <row r="74" spans="1:3" ht="15.75" customHeight="1">
      <c r="A74" s="13" t="s">
        <v>502</v>
      </c>
      <c r="B74" s="6" t="s">
        <v>164</v>
      </c>
      <c r="C74" s="28"/>
    </row>
    <row r="75" spans="1:3" ht="15.75" customHeight="1">
      <c r="A75" s="13" t="s">
        <v>503</v>
      </c>
      <c r="B75" s="6" t="s">
        <v>164</v>
      </c>
      <c r="C75" s="28"/>
    </row>
    <row r="76" spans="1:3" ht="15.75" customHeight="1">
      <c r="A76" s="11" t="s">
        <v>371</v>
      </c>
      <c r="B76" s="8" t="s">
        <v>164</v>
      </c>
      <c r="C76" s="28"/>
    </row>
    <row r="77" spans="1:3" ht="15.75" customHeight="1">
      <c r="A77" s="13" t="s">
        <v>494</v>
      </c>
      <c r="B77" s="6" t="s">
        <v>165</v>
      </c>
      <c r="C77" s="28"/>
    </row>
    <row r="78" spans="1:3" ht="15.75" customHeight="1">
      <c r="A78" s="13" t="s">
        <v>495</v>
      </c>
      <c r="B78" s="6" t="s">
        <v>165</v>
      </c>
      <c r="C78" s="28"/>
    </row>
    <row r="79" spans="1:3" ht="15.75" customHeight="1">
      <c r="A79" s="13" t="s">
        <v>496</v>
      </c>
      <c r="B79" s="6" t="s">
        <v>165</v>
      </c>
      <c r="C79" s="28"/>
    </row>
    <row r="80" spans="1:3" ht="15.75" customHeight="1">
      <c r="A80" s="13" t="s">
        <v>497</v>
      </c>
      <c r="B80" s="6" t="s">
        <v>165</v>
      </c>
      <c r="C80" s="28"/>
    </row>
    <row r="81" spans="1:3" ht="15.75" customHeight="1">
      <c r="A81" s="13" t="s">
        <v>498</v>
      </c>
      <c r="B81" s="6" t="s">
        <v>165</v>
      </c>
      <c r="C81" s="28"/>
    </row>
    <row r="82" spans="1:3" ht="15.75" customHeight="1">
      <c r="A82" s="13" t="s">
        <v>499</v>
      </c>
      <c r="B82" s="6" t="s">
        <v>165</v>
      </c>
      <c r="C82" s="28"/>
    </row>
    <row r="83" spans="1:3" ht="15.75" customHeight="1">
      <c r="A83" s="13" t="s">
        <v>500</v>
      </c>
      <c r="B83" s="6" t="s">
        <v>165</v>
      </c>
      <c r="C83" s="28"/>
    </row>
    <row r="84" spans="1:3" ht="15.75" customHeight="1">
      <c r="A84" s="13" t="s">
        <v>501</v>
      </c>
      <c r="B84" s="6" t="s">
        <v>165</v>
      </c>
      <c r="C84" s="28"/>
    </row>
    <row r="85" spans="1:3" ht="15.75" customHeight="1">
      <c r="A85" s="13" t="s">
        <v>502</v>
      </c>
      <c r="B85" s="6" t="s">
        <v>165</v>
      </c>
      <c r="C85" s="28"/>
    </row>
    <row r="86" spans="1:3" ht="15.75" customHeight="1">
      <c r="A86" s="13" t="s">
        <v>503</v>
      </c>
      <c r="B86" s="6" t="s">
        <v>165</v>
      </c>
      <c r="C86" s="28"/>
    </row>
    <row r="87" spans="1:3" ht="15.75" customHeight="1">
      <c r="A87" s="11" t="s">
        <v>370</v>
      </c>
      <c r="B87" s="8" t="s">
        <v>165</v>
      </c>
      <c r="C87" s="28"/>
    </row>
    <row r="88" spans="1:3" ht="15.75" customHeight="1">
      <c r="A88" s="13" t="s">
        <v>494</v>
      </c>
      <c r="B88" s="6" t="s">
        <v>166</v>
      </c>
      <c r="C88" s="28"/>
    </row>
    <row r="89" spans="1:3" ht="15.75" customHeight="1">
      <c r="A89" s="13" t="s">
        <v>495</v>
      </c>
      <c r="B89" s="6" t="s">
        <v>166</v>
      </c>
      <c r="C89" s="28"/>
    </row>
    <row r="90" spans="1:3" ht="15.75" customHeight="1">
      <c r="A90" s="13" t="s">
        <v>496</v>
      </c>
      <c r="B90" s="6" t="s">
        <v>166</v>
      </c>
      <c r="C90" s="28"/>
    </row>
    <row r="91" spans="1:3" ht="15.75" customHeight="1">
      <c r="A91" s="13" t="s">
        <v>497</v>
      </c>
      <c r="B91" s="6" t="s">
        <v>166</v>
      </c>
      <c r="C91" s="28"/>
    </row>
    <row r="92" spans="1:3" ht="15.75" customHeight="1">
      <c r="A92" s="13" t="s">
        <v>498</v>
      </c>
      <c r="B92" s="6" t="s">
        <v>166</v>
      </c>
      <c r="C92" s="28"/>
    </row>
    <row r="93" spans="1:3" ht="15.75" customHeight="1">
      <c r="A93" s="13" t="s">
        <v>499</v>
      </c>
      <c r="B93" s="6" t="s">
        <v>166</v>
      </c>
      <c r="C93" s="28"/>
    </row>
    <row r="94" spans="1:3" ht="15.75" customHeight="1">
      <c r="A94" s="13" t="s">
        <v>500</v>
      </c>
      <c r="B94" s="6" t="s">
        <v>166</v>
      </c>
      <c r="C94" s="28"/>
    </row>
    <row r="95" spans="1:3" ht="15.75" customHeight="1">
      <c r="A95" s="13" t="s">
        <v>501</v>
      </c>
      <c r="B95" s="6" t="s">
        <v>166</v>
      </c>
      <c r="C95" s="28"/>
    </row>
    <row r="96" spans="1:3" ht="15.75" customHeight="1">
      <c r="A96" s="13" t="s">
        <v>502</v>
      </c>
      <c r="B96" s="6" t="s">
        <v>166</v>
      </c>
      <c r="C96" s="28"/>
    </row>
    <row r="97" spans="1:3" ht="15.75" customHeight="1">
      <c r="A97" s="13" t="s">
        <v>503</v>
      </c>
      <c r="B97" s="6" t="s">
        <v>166</v>
      </c>
      <c r="C97" s="28"/>
    </row>
    <row r="98" spans="1:3" ht="15.75" customHeight="1">
      <c r="A98" s="11" t="s">
        <v>369</v>
      </c>
      <c r="B98" s="8" t="s">
        <v>166</v>
      </c>
      <c r="C98" s="28"/>
    </row>
    <row r="99" spans="1:3" ht="15.75" customHeight="1">
      <c r="A99" s="13" t="s">
        <v>504</v>
      </c>
      <c r="B99" s="5" t="s">
        <v>168</v>
      </c>
      <c r="C99" s="28"/>
    </row>
    <row r="100" spans="1:3" ht="15.75" customHeight="1">
      <c r="A100" s="13" t="s">
        <v>505</v>
      </c>
      <c r="B100" s="6" t="s">
        <v>168</v>
      </c>
      <c r="C100" s="28"/>
    </row>
    <row r="101" spans="1:3" ht="15.75" customHeight="1">
      <c r="A101" s="13" t="s">
        <v>506</v>
      </c>
      <c r="B101" s="5" t="s">
        <v>168</v>
      </c>
      <c r="C101" s="28"/>
    </row>
    <row r="102" spans="1:3" ht="15.75" customHeight="1">
      <c r="A102" s="5" t="s">
        <v>507</v>
      </c>
      <c r="B102" s="6" t="s">
        <v>168</v>
      </c>
      <c r="C102" s="28"/>
    </row>
    <row r="103" spans="1:3" ht="15.75" customHeight="1">
      <c r="A103" s="5" t="s">
        <v>508</v>
      </c>
      <c r="B103" s="5" t="s">
        <v>168</v>
      </c>
      <c r="C103" s="28"/>
    </row>
    <row r="104" spans="1:3" ht="15.75" customHeight="1">
      <c r="A104" s="5" t="s">
        <v>509</v>
      </c>
      <c r="B104" s="6" t="s">
        <v>168</v>
      </c>
      <c r="C104" s="28"/>
    </row>
    <row r="105" spans="1:3" ht="15.75" customHeight="1">
      <c r="A105" s="13" t="s">
        <v>510</v>
      </c>
      <c r="B105" s="5" t="s">
        <v>168</v>
      </c>
      <c r="C105" s="28"/>
    </row>
    <row r="106" spans="1:3" ht="15.75" customHeight="1">
      <c r="A106" s="13" t="s">
        <v>514</v>
      </c>
      <c r="B106" s="6" t="s">
        <v>168</v>
      </c>
      <c r="C106" s="28"/>
    </row>
    <row r="107" spans="1:3" ht="15.75" customHeight="1">
      <c r="A107" s="13" t="s">
        <v>512</v>
      </c>
      <c r="B107" s="5" t="s">
        <v>168</v>
      </c>
      <c r="C107" s="28"/>
    </row>
    <row r="108" spans="1:3" ht="15.75" customHeight="1">
      <c r="A108" s="13" t="s">
        <v>513</v>
      </c>
      <c r="B108" s="6" t="s">
        <v>168</v>
      </c>
      <c r="C108" s="28"/>
    </row>
    <row r="109" spans="1:3" ht="15.75" customHeight="1">
      <c r="A109" s="11" t="s">
        <v>368</v>
      </c>
      <c r="B109" s="8" t="s">
        <v>168</v>
      </c>
      <c r="C109" s="28"/>
    </row>
    <row r="110" spans="1:3" ht="15.75" customHeight="1">
      <c r="A110" s="13" t="s">
        <v>504</v>
      </c>
      <c r="B110" s="5" t="s">
        <v>171</v>
      </c>
      <c r="C110" s="28"/>
    </row>
    <row r="111" spans="1:3" ht="15.75" customHeight="1">
      <c r="A111" s="13" t="s">
        <v>505</v>
      </c>
      <c r="B111" s="5" t="s">
        <v>171</v>
      </c>
      <c r="C111" s="28"/>
    </row>
    <row r="112" spans="1:3" ht="15.75" customHeight="1">
      <c r="A112" s="13" t="s">
        <v>506</v>
      </c>
      <c r="B112" s="5" t="s">
        <v>171</v>
      </c>
      <c r="C112" s="28"/>
    </row>
    <row r="113" spans="1:3" ht="15.75" customHeight="1">
      <c r="A113" s="5" t="s">
        <v>507</v>
      </c>
      <c r="B113" s="5" t="s">
        <v>171</v>
      </c>
      <c r="C113" s="28"/>
    </row>
    <row r="114" spans="1:3" ht="15.75" customHeight="1">
      <c r="A114" s="5" t="s">
        <v>508</v>
      </c>
      <c r="B114" s="5" t="s">
        <v>171</v>
      </c>
      <c r="C114" s="28"/>
    </row>
    <row r="115" spans="1:3" ht="15.75" customHeight="1">
      <c r="A115" s="5" t="s">
        <v>509</v>
      </c>
      <c r="B115" s="5" t="s">
        <v>171</v>
      </c>
      <c r="C115" s="28"/>
    </row>
    <row r="116" spans="1:3" ht="15.75" customHeight="1">
      <c r="A116" s="13" t="s">
        <v>510</v>
      </c>
      <c r="B116" s="5" t="s">
        <v>171</v>
      </c>
      <c r="C116" s="28"/>
    </row>
    <row r="117" spans="1:3" ht="15.75" customHeight="1">
      <c r="A117" s="13" t="s">
        <v>514</v>
      </c>
      <c r="B117" s="5" t="s">
        <v>171</v>
      </c>
      <c r="C117" s="28"/>
    </row>
    <row r="118" spans="1:3" ht="15.75" customHeight="1">
      <c r="A118" s="13" t="s">
        <v>512</v>
      </c>
      <c r="B118" s="5" t="s">
        <v>171</v>
      </c>
      <c r="C118" s="28"/>
    </row>
    <row r="119" spans="1:3" ht="15.75" customHeight="1">
      <c r="A119" s="13" t="s">
        <v>513</v>
      </c>
      <c r="B119" s="5" t="s">
        <v>171</v>
      </c>
      <c r="C119" s="28"/>
    </row>
    <row r="120" spans="1:3" ht="15.75" customHeight="1">
      <c r="A120" s="15" t="s">
        <v>396</v>
      </c>
      <c r="B120" s="8" t="s">
        <v>171</v>
      </c>
      <c r="C120" s="28"/>
    </row>
  </sheetData>
  <sheetProtection/>
  <mergeCells count="4">
    <mergeCell ref="A3:C3"/>
    <mergeCell ref="A4:C4"/>
    <mergeCell ref="B1:C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02.00390625" style="0" customWidth="1"/>
    <col min="2" max="2" width="12.00390625" style="0" customWidth="1"/>
    <col min="3" max="3" width="21.7109375" style="0" customWidth="1"/>
  </cols>
  <sheetData>
    <row r="1" spans="1:3" ht="15">
      <c r="A1" s="1"/>
      <c r="B1" s="169" t="s">
        <v>573</v>
      </c>
      <c r="C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3" ht="27" customHeight="1">
      <c r="A3" s="164" t="s">
        <v>692</v>
      </c>
      <c r="B3" s="165"/>
      <c r="C3" s="165"/>
    </row>
    <row r="4" spans="1:3" ht="25.5" customHeight="1">
      <c r="A4" s="167" t="s">
        <v>705</v>
      </c>
      <c r="B4" s="165"/>
      <c r="C4" s="165"/>
    </row>
    <row r="5" spans="1:3" ht="15.75" customHeight="1">
      <c r="A5" s="66"/>
      <c r="B5" s="67"/>
      <c r="C5" s="67"/>
    </row>
    <row r="6" ht="21" customHeight="1">
      <c r="A6" s="4" t="s">
        <v>0</v>
      </c>
    </row>
    <row r="7" spans="1:3" ht="25.5">
      <c r="A7" s="44" t="s">
        <v>541</v>
      </c>
      <c r="B7" s="3" t="s">
        <v>41</v>
      </c>
      <c r="C7" s="70" t="s">
        <v>8</v>
      </c>
    </row>
    <row r="8" spans="1:3" ht="15.75" customHeight="1">
      <c r="A8" s="13" t="s">
        <v>515</v>
      </c>
      <c r="B8" s="6" t="s">
        <v>227</v>
      </c>
      <c r="C8" s="151"/>
    </row>
    <row r="9" spans="1:3" ht="15.75" customHeight="1">
      <c r="A9" s="13" t="s">
        <v>524</v>
      </c>
      <c r="B9" s="6" t="s">
        <v>227</v>
      </c>
      <c r="C9" s="151"/>
    </row>
    <row r="10" spans="1:3" ht="15.75" customHeight="1">
      <c r="A10" s="13" t="s">
        <v>525</v>
      </c>
      <c r="B10" s="6" t="s">
        <v>227</v>
      </c>
      <c r="C10" s="151"/>
    </row>
    <row r="11" spans="1:3" ht="15.75" customHeight="1">
      <c r="A11" s="13" t="s">
        <v>523</v>
      </c>
      <c r="B11" s="6" t="s">
        <v>227</v>
      </c>
      <c r="C11" s="151"/>
    </row>
    <row r="12" spans="1:3" ht="15.75" customHeight="1">
      <c r="A12" s="13" t="s">
        <v>522</v>
      </c>
      <c r="B12" s="6" t="s">
        <v>227</v>
      </c>
      <c r="C12" s="151"/>
    </row>
    <row r="13" spans="1:3" ht="15.75" customHeight="1">
      <c r="A13" s="13" t="s">
        <v>521</v>
      </c>
      <c r="B13" s="6" t="s">
        <v>227</v>
      </c>
      <c r="C13" s="151"/>
    </row>
    <row r="14" spans="1:3" ht="15.75" customHeight="1">
      <c r="A14" s="13" t="s">
        <v>516</v>
      </c>
      <c r="B14" s="6" t="s">
        <v>227</v>
      </c>
      <c r="C14" s="151"/>
    </row>
    <row r="15" spans="1:3" ht="15.75" customHeight="1">
      <c r="A15" s="13" t="s">
        <v>517</v>
      </c>
      <c r="B15" s="6" t="s">
        <v>227</v>
      </c>
      <c r="C15" s="151"/>
    </row>
    <row r="16" spans="1:3" ht="15.75" customHeight="1">
      <c r="A16" s="13" t="s">
        <v>518</v>
      </c>
      <c r="B16" s="6" t="s">
        <v>227</v>
      </c>
      <c r="C16" s="151"/>
    </row>
    <row r="17" spans="1:3" ht="15.75" customHeight="1">
      <c r="A17" s="13" t="s">
        <v>519</v>
      </c>
      <c r="B17" s="6" t="s">
        <v>227</v>
      </c>
      <c r="C17" s="151"/>
    </row>
    <row r="18" spans="1:3" ht="15.75" customHeight="1">
      <c r="A18" s="7" t="s">
        <v>404</v>
      </c>
      <c r="B18" s="8" t="s">
        <v>227</v>
      </c>
      <c r="C18" s="151"/>
    </row>
    <row r="19" spans="1:3" ht="15.75" customHeight="1">
      <c r="A19" s="13" t="s">
        <v>515</v>
      </c>
      <c r="B19" s="6" t="s">
        <v>228</v>
      </c>
      <c r="C19" s="151"/>
    </row>
    <row r="20" spans="1:3" ht="15.75" customHeight="1">
      <c r="A20" s="13" t="s">
        <v>524</v>
      </c>
      <c r="B20" s="6" t="s">
        <v>228</v>
      </c>
      <c r="C20" s="151"/>
    </row>
    <row r="21" spans="1:3" ht="15.75" customHeight="1">
      <c r="A21" s="13" t="s">
        <v>525</v>
      </c>
      <c r="B21" s="6" t="s">
        <v>228</v>
      </c>
      <c r="C21" s="151"/>
    </row>
    <row r="22" spans="1:3" ht="15.75" customHeight="1">
      <c r="A22" s="13" t="s">
        <v>523</v>
      </c>
      <c r="B22" s="6" t="s">
        <v>228</v>
      </c>
      <c r="C22" s="151"/>
    </row>
    <row r="23" spans="1:3" ht="15.75" customHeight="1">
      <c r="A23" s="13" t="s">
        <v>522</v>
      </c>
      <c r="B23" s="6" t="s">
        <v>228</v>
      </c>
      <c r="C23" s="151"/>
    </row>
    <row r="24" spans="1:3" ht="15.75" customHeight="1">
      <c r="A24" s="13" t="s">
        <v>521</v>
      </c>
      <c r="B24" s="6" t="s">
        <v>228</v>
      </c>
      <c r="C24" s="151"/>
    </row>
    <row r="25" spans="1:3" ht="15.75" customHeight="1">
      <c r="A25" s="13" t="s">
        <v>516</v>
      </c>
      <c r="B25" s="6" t="s">
        <v>228</v>
      </c>
      <c r="C25" s="151"/>
    </row>
    <row r="26" spans="1:3" ht="15.75" customHeight="1">
      <c r="A26" s="13" t="s">
        <v>517</v>
      </c>
      <c r="B26" s="6" t="s">
        <v>228</v>
      </c>
      <c r="C26" s="151"/>
    </row>
    <row r="27" spans="1:3" ht="15.75" customHeight="1">
      <c r="A27" s="13" t="s">
        <v>518</v>
      </c>
      <c r="B27" s="6" t="s">
        <v>228</v>
      </c>
      <c r="C27" s="151"/>
    </row>
    <row r="28" spans="1:3" ht="15.75" customHeight="1">
      <c r="A28" s="13" t="s">
        <v>519</v>
      </c>
      <c r="B28" s="6" t="s">
        <v>228</v>
      </c>
      <c r="C28" s="151"/>
    </row>
    <row r="29" spans="1:3" ht="15.75" customHeight="1">
      <c r="A29" s="7" t="s">
        <v>443</v>
      </c>
      <c r="B29" s="8" t="s">
        <v>228</v>
      </c>
      <c r="C29" s="151"/>
    </row>
    <row r="30" spans="1:3" ht="15.75" customHeight="1">
      <c r="A30" s="13" t="s">
        <v>515</v>
      </c>
      <c r="B30" s="6" t="s">
        <v>229</v>
      </c>
      <c r="C30" s="151">
        <v>14600000</v>
      </c>
    </row>
    <row r="31" spans="1:3" ht="15.75" customHeight="1">
      <c r="A31" s="13" t="s">
        <v>524</v>
      </c>
      <c r="B31" s="6" t="s">
        <v>229</v>
      </c>
      <c r="C31" s="151"/>
    </row>
    <row r="32" spans="1:3" ht="15.75" customHeight="1">
      <c r="A32" s="13" t="s">
        <v>525</v>
      </c>
      <c r="B32" s="6" t="s">
        <v>229</v>
      </c>
      <c r="C32" s="151"/>
    </row>
    <row r="33" spans="1:3" ht="15.75" customHeight="1">
      <c r="A33" s="13" t="s">
        <v>523</v>
      </c>
      <c r="B33" s="6" t="s">
        <v>229</v>
      </c>
      <c r="C33" s="151"/>
    </row>
    <row r="34" spans="1:3" ht="15.75" customHeight="1">
      <c r="A34" s="13" t="s">
        <v>522</v>
      </c>
      <c r="B34" s="6" t="s">
        <v>229</v>
      </c>
      <c r="C34" s="151"/>
    </row>
    <row r="35" spans="1:3" ht="15.75" customHeight="1">
      <c r="A35" s="13" t="s">
        <v>521</v>
      </c>
      <c r="B35" s="6" t="s">
        <v>229</v>
      </c>
      <c r="C35" s="151"/>
    </row>
    <row r="36" spans="1:3" ht="15.75" customHeight="1">
      <c r="A36" s="13" t="s">
        <v>516</v>
      </c>
      <c r="B36" s="6" t="s">
        <v>229</v>
      </c>
      <c r="C36" s="151"/>
    </row>
    <row r="37" spans="1:3" ht="15.75" customHeight="1">
      <c r="A37" s="13" t="s">
        <v>517</v>
      </c>
      <c r="B37" s="6" t="s">
        <v>229</v>
      </c>
      <c r="C37" s="151"/>
    </row>
    <row r="38" spans="1:3" ht="15.75" customHeight="1">
      <c r="A38" s="13" t="s">
        <v>518</v>
      </c>
      <c r="B38" s="6" t="s">
        <v>229</v>
      </c>
      <c r="C38" s="151"/>
    </row>
    <row r="39" spans="1:3" ht="15.75" customHeight="1">
      <c r="A39" s="13" t="s">
        <v>519</v>
      </c>
      <c r="B39" s="6" t="s">
        <v>229</v>
      </c>
      <c r="C39" s="151"/>
    </row>
    <row r="40" spans="1:3" ht="15.75" customHeight="1">
      <c r="A40" s="7" t="s">
        <v>442</v>
      </c>
      <c r="B40" s="8" t="s">
        <v>229</v>
      </c>
      <c r="C40" s="118">
        <f>SUM(C30:C39)</f>
        <v>14600000</v>
      </c>
    </row>
    <row r="41" spans="1:3" ht="15.75" customHeight="1">
      <c r="A41" s="13" t="s">
        <v>515</v>
      </c>
      <c r="B41" s="6" t="s">
        <v>233</v>
      </c>
      <c r="C41" s="151"/>
    </row>
    <row r="42" spans="1:3" ht="15.75" customHeight="1">
      <c r="A42" s="13" t="s">
        <v>524</v>
      </c>
      <c r="B42" s="6" t="s">
        <v>233</v>
      </c>
      <c r="C42" s="151"/>
    </row>
    <row r="43" spans="1:3" ht="15.75" customHeight="1">
      <c r="A43" s="13" t="s">
        <v>525</v>
      </c>
      <c r="B43" s="6" t="s">
        <v>233</v>
      </c>
      <c r="C43" s="151"/>
    </row>
    <row r="44" spans="1:3" ht="15.75" customHeight="1">
      <c r="A44" s="13" t="s">
        <v>523</v>
      </c>
      <c r="B44" s="6" t="s">
        <v>233</v>
      </c>
      <c r="C44" s="151"/>
    </row>
    <row r="45" spans="1:3" ht="15.75" customHeight="1">
      <c r="A45" s="13" t="s">
        <v>522</v>
      </c>
      <c r="B45" s="6" t="s">
        <v>233</v>
      </c>
      <c r="C45" s="151"/>
    </row>
    <row r="46" spans="1:3" ht="15.75" customHeight="1">
      <c r="A46" s="13" t="s">
        <v>521</v>
      </c>
      <c r="B46" s="6" t="s">
        <v>233</v>
      </c>
      <c r="C46" s="151"/>
    </row>
    <row r="47" spans="1:3" ht="15.75" customHeight="1">
      <c r="A47" s="13" t="s">
        <v>516</v>
      </c>
      <c r="B47" s="6" t="s">
        <v>233</v>
      </c>
      <c r="C47" s="151"/>
    </row>
    <row r="48" spans="1:3" ht="15.75" customHeight="1">
      <c r="A48" s="13" t="s">
        <v>517</v>
      </c>
      <c r="B48" s="6" t="s">
        <v>233</v>
      </c>
      <c r="C48" s="151"/>
    </row>
    <row r="49" spans="1:3" ht="15.75" customHeight="1">
      <c r="A49" s="13" t="s">
        <v>518</v>
      </c>
      <c r="B49" s="6" t="s">
        <v>233</v>
      </c>
      <c r="C49" s="151"/>
    </row>
    <row r="50" spans="1:3" ht="15.75" customHeight="1">
      <c r="A50" s="13" t="s">
        <v>519</v>
      </c>
      <c r="B50" s="6" t="s">
        <v>233</v>
      </c>
      <c r="C50" s="151"/>
    </row>
    <row r="51" spans="1:3" ht="15.75" customHeight="1">
      <c r="A51" s="7" t="s">
        <v>441</v>
      </c>
      <c r="B51" s="8" t="s">
        <v>233</v>
      </c>
      <c r="C51" s="151"/>
    </row>
    <row r="52" spans="1:3" ht="15.75" customHeight="1">
      <c r="A52" s="13" t="s">
        <v>520</v>
      </c>
      <c r="B52" s="6" t="s">
        <v>234</v>
      </c>
      <c r="C52" s="151"/>
    </row>
    <row r="53" spans="1:3" ht="15.75" customHeight="1">
      <c r="A53" s="13" t="s">
        <v>524</v>
      </c>
      <c r="B53" s="6" t="s">
        <v>234</v>
      </c>
      <c r="C53" s="151"/>
    </row>
    <row r="54" spans="1:3" ht="15.75" customHeight="1">
      <c r="A54" s="13" t="s">
        <v>525</v>
      </c>
      <c r="B54" s="6" t="s">
        <v>234</v>
      </c>
      <c r="C54" s="151"/>
    </row>
    <row r="55" spans="1:3" ht="15.75" customHeight="1">
      <c r="A55" s="13" t="s">
        <v>523</v>
      </c>
      <c r="B55" s="6" t="s">
        <v>234</v>
      </c>
      <c r="C55" s="151"/>
    </row>
    <row r="56" spans="1:3" ht="15.75" customHeight="1">
      <c r="A56" s="13" t="s">
        <v>522</v>
      </c>
      <c r="B56" s="6" t="s">
        <v>234</v>
      </c>
      <c r="C56" s="151"/>
    </row>
    <row r="57" spans="1:3" ht="15.75" customHeight="1">
      <c r="A57" s="13" t="s">
        <v>521</v>
      </c>
      <c r="B57" s="6" t="s">
        <v>234</v>
      </c>
      <c r="C57" s="151"/>
    </row>
    <row r="58" spans="1:3" ht="15.75" customHeight="1">
      <c r="A58" s="13" t="s">
        <v>516</v>
      </c>
      <c r="B58" s="6" t="s">
        <v>234</v>
      </c>
      <c r="C58" s="151"/>
    </row>
    <row r="59" spans="1:3" ht="15.75" customHeight="1">
      <c r="A59" s="13" t="s">
        <v>517</v>
      </c>
      <c r="B59" s="6" t="s">
        <v>234</v>
      </c>
      <c r="C59" s="151"/>
    </row>
    <row r="60" spans="1:3" ht="15.75" customHeight="1">
      <c r="A60" s="13" t="s">
        <v>518</v>
      </c>
      <c r="B60" s="6" t="s">
        <v>234</v>
      </c>
      <c r="C60" s="151"/>
    </row>
    <row r="61" spans="1:3" ht="15.75" customHeight="1">
      <c r="A61" s="13" t="s">
        <v>519</v>
      </c>
      <c r="B61" s="6" t="s">
        <v>234</v>
      </c>
      <c r="C61" s="28"/>
    </row>
    <row r="62" spans="1:3" ht="15.75" customHeight="1">
      <c r="A62" s="7" t="s">
        <v>444</v>
      </c>
      <c r="B62" s="8" t="s">
        <v>234</v>
      </c>
      <c r="C62" s="28"/>
    </row>
    <row r="63" spans="1:3" ht="15.75" customHeight="1">
      <c r="A63" s="13" t="s">
        <v>515</v>
      </c>
      <c r="B63" s="6" t="s">
        <v>235</v>
      </c>
      <c r="C63" s="28"/>
    </row>
    <row r="64" spans="1:3" ht="15.75" customHeight="1">
      <c r="A64" s="13" t="s">
        <v>524</v>
      </c>
      <c r="B64" s="6" t="s">
        <v>235</v>
      </c>
      <c r="C64" s="28"/>
    </row>
    <row r="65" spans="1:3" ht="15.75" customHeight="1">
      <c r="A65" s="13" t="s">
        <v>525</v>
      </c>
      <c r="B65" s="6" t="s">
        <v>235</v>
      </c>
      <c r="C65" s="28"/>
    </row>
    <row r="66" spans="1:3" ht="15.75" customHeight="1">
      <c r="A66" s="13" t="s">
        <v>523</v>
      </c>
      <c r="B66" s="6" t="s">
        <v>235</v>
      </c>
      <c r="C66" s="28"/>
    </row>
    <row r="67" spans="1:3" ht="15.75" customHeight="1">
      <c r="A67" s="13" t="s">
        <v>522</v>
      </c>
      <c r="B67" s="6" t="s">
        <v>235</v>
      </c>
      <c r="C67" s="28"/>
    </row>
    <row r="68" spans="1:3" ht="15.75" customHeight="1">
      <c r="A68" s="13" t="s">
        <v>521</v>
      </c>
      <c r="B68" s="6" t="s">
        <v>235</v>
      </c>
      <c r="C68" s="28"/>
    </row>
    <row r="69" spans="1:3" ht="15.75" customHeight="1">
      <c r="A69" s="13" t="s">
        <v>516</v>
      </c>
      <c r="B69" s="6" t="s">
        <v>235</v>
      </c>
      <c r="C69" s="28"/>
    </row>
    <row r="70" spans="1:3" ht="15.75" customHeight="1">
      <c r="A70" s="13" t="s">
        <v>517</v>
      </c>
      <c r="B70" s="6" t="s">
        <v>235</v>
      </c>
      <c r="C70" s="28"/>
    </row>
    <row r="71" spans="1:3" ht="15.75" customHeight="1">
      <c r="A71" s="13" t="s">
        <v>518</v>
      </c>
      <c r="B71" s="6" t="s">
        <v>235</v>
      </c>
      <c r="C71" s="28"/>
    </row>
    <row r="72" spans="1:3" ht="15.75" customHeight="1">
      <c r="A72" s="13" t="s">
        <v>519</v>
      </c>
      <c r="B72" s="6" t="s">
        <v>235</v>
      </c>
      <c r="C72" s="28"/>
    </row>
    <row r="73" spans="1:3" ht="15.75" customHeight="1">
      <c r="A73" s="7" t="s">
        <v>407</v>
      </c>
      <c r="B73" s="8" t="s">
        <v>235</v>
      </c>
      <c r="C73" s="28"/>
    </row>
    <row r="74" spans="1:3" ht="15.75" customHeight="1">
      <c r="A74" s="13" t="s">
        <v>526</v>
      </c>
      <c r="B74" s="5" t="s">
        <v>282</v>
      </c>
      <c r="C74" s="28"/>
    </row>
    <row r="75" spans="1:3" ht="15.75" customHeight="1">
      <c r="A75" s="13" t="s">
        <v>527</v>
      </c>
      <c r="B75" s="5" t="s">
        <v>282</v>
      </c>
      <c r="C75" s="28"/>
    </row>
    <row r="76" spans="1:3" ht="15.75" customHeight="1">
      <c r="A76" s="13" t="s">
        <v>535</v>
      </c>
      <c r="B76" s="5" t="s">
        <v>282</v>
      </c>
      <c r="C76" s="28"/>
    </row>
    <row r="77" spans="1:3" ht="15.75" customHeight="1">
      <c r="A77" s="5" t="s">
        <v>534</v>
      </c>
      <c r="B77" s="5" t="s">
        <v>282</v>
      </c>
      <c r="C77" s="28"/>
    </row>
    <row r="78" spans="1:3" ht="15.75" customHeight="1">
      <c r="A78" s="5" t="s">
        <v>533</v>
      </c>
      <c r="B78" s="5" t="s">
        <v>282</v>
      </c>
      <c r="C78" s="28"/>
    </row>
    <row r="79" spans="1:3" ht="15.75" customHeight="1">
      <c r="A79" s="5" t="s">
        <v>532</v>
      </c>
      <c r="B79" s="5" t="s">
        <v>282</v>
      </c>
      <c r="C79" s="28"/>
    </row>
    <row r="80" spans="1:3" ht="15.75" customHeight="1">
      <c r="A80" s="13" t="s">
        <v>531</v>
      </c>
      <c r="B80" s="5" t="s">
        <v>282</v>
      </c>
      <c r="C80" s="28"/>
    </row>
    <row r="81" spans="1:3" ht="15.75" customHeight="1">
      <c r="A81" s="13" t="s">
        <v>536</v>
      </c>
      <c r="B81" s="5" t="s">
        <v>282</v>
      </c>
      <c r="C81" s="28"/>
    </row>
    <row r="82" spans="1:3" ht="15.75" customHeight="1">
      <c r="A82" s="13" t="s">
        <v>528</v>
      </c>
      <c r="B82" s="5" t="s">
        <v>282</v>
      </c>
      <c r="C82" s="28"/>
    </row>
    <row r="83" spans="1:3" ht="15.75" customHeight="1">
      <c r="A83" s="13" t="s">
        <v>529</v>
      </c>
      <c r="B83" s="5" t="s">
        <v>282</v>
      </c>
      <c r="C83" s="28"/>
    </row>
    <row r="84" spans="1:3" ht="15.75" customHeight="1">
      <c r="A84" s="7" t="s">
        <v>460</v>
      </c>
      <c r="B84" s="8" t="s">
        <v>282</v>
      </c>
      <c r="C84" s="28"/>
    </row>
    <row r="85" spans="1:3" ht="15.75" customHeight="1">
      <c r="A85" s="13" t="s">
        <v>526</v>
      </c>
      <c r="B85" s="5" t="s">
        <v>283</v>
      </c>
      <c r="C85" s="28"/>
    </row>
    <row r="86" spans="1:3" ht="15.75" customHeight="1">
      <c r="A86" s="13" t="s">
        <v>527</v>
      </c>
      <c r="B86" s="5" t="s">
        <v>283</v>
      </c>
      <c r="C86" s="28"/>
    </row>
    <row r="87" spans="1:3" ht="15.75" customHeight="1">
      <c r="A87" s="13" t="s">
        <v>535</v>
      </c>
      <c r="B87" s="5" t="s">
        <v>283</v>
      </c>
      <c r="C87" s="28"/>
    </row>
    <row r="88" spans="1:3" ht="15.75" customHeight="1">
      <c r="A88" s="5" t="s">
        <v>534</v>
      </c>
      <c r="B88" s="5" t="s">
        <v>283</v>
      </c>
      <c r="C88" s="28"/>
    </row>
    <row r="89" spans="1:3" ht="15.75" customHeight="1">
      <c r="A89" s="5" t="s">
        <v>533</v>
      </c>
      <c r="B89" s="5" t="s">
        <v>283</v>
      </c>
      <c r="C89" s="28"/>
    </row>
    <row r="90" spans="1:3" ht="15.75" customHeight="1">
      <c r="A90" s="5" t="s">
        <v>532</v>
      </c>
      <c r="B90" s="5" t="s">
        <v>283</v>
      </c>
      <c r="C90" s="28"/>
    </row>
    <row r="91" spans="1:3" ht="15.75" customHeight="1">
      <c r="A91" s="13" t="s">
        <v>531</v>
      </c>
      <c r="B91" s="5" t="s">
        <v>283</v>
      </c>
      <c r="C91" s="28"/>
    </row>
    <row r="92" spans="1:3" ht="15.75" customHeight="1">
      <c r="A92" s="13" t="s">
        <v>530</v>
      </c>
      <c r="B92" s="5" t="s">
        <v>283</v>
      </c>
      <c r="C92" s="28"/>
    </row>
    <row r="93" spans="1:3" ht="15.75" customHeight="1">
      <c r="A93" s="13" t="s">
        <v>528</v>
      </c>
      <c r="B93" s="5" t="s">
        <v>283</v>
      </c>
      <c r="C93" s="28"/>
    </row>
    <row r="94" spans="1:3" ht="15.75" customHeight="1">
      <c r="A94" s="13" t="s">
        <v>529</v>
      </c>
      <c r="B94" s="5" t="s">
        <v>283</v>
      </c>
      <c r="C94" s="28"/>
    </row>
    <row r="95" spans="1:3" ht="15.75" customHeight="1">
      <c r="A95" s="15" t="s">
        <v>461</v>
      </c>
      <c r="B95" s="8" t="s">
        <v>283</v>
      </c>
      <c r="C95" s="28"/>
    </row>
    <row r="96" spans="1:3" ht="15.75" customHeight="1">
      <c r="A96" s="13" t="s">
        <v>526</v>
      </c>
      <c r="B96" s="5" t="s">
        <v>286</v>
      </c>
      <c r="C96" s="28"/>
    </row>
    <row r="97" spans="1:3" ht="15.75" customHeight="1">
      <c r="A97" s="13" t="s">
        <v>527</v>
      </c>
      <c r="B97" s="5" t="s">
        <v>286</v>
      </c>
      <c r="C97" s="28"/>
    </row>
    <row r="98" spans="1:3" ht="15.75" customHeight="1">
      <c r="A98" s="13" t="s">
        <v>535</v>
      </c>
      <c r="B98" s="5" t="s">
        <v>286</v>
      </c>
      <c r="C98" s="28"/>
    </row>
    <row r="99" spans="1:3" ht="15.75" customHeight="1">
      <c r="A99" s="5" t="s">
        <v>534</v>
      </c>
      <c r="B99" s="5" t="s">
        <v>286</v>
      </c>
      <c r="C99" s="28"/>
    </row>
    <row r="100" spans="1:3" ht="15.75" customHeight="1">
      <c r="A100" s="5" t="s">
        <v>533</v>
      </c>
      <c r="B100" s="5" t="s">
        <v>286</v>
      </c>
      <c r="C100" s="28"/>
    </row>
    <row r="101" spans="1:3" ht="15.75" customHeight="1">
      <c r="A101" s="5" t="s">
        <v>532</v>
      </c>
      <c r="B101" s="5" t="s">
        <v>286</v>
      </c>
      <c r="C101" s="28"/>
    </row>
    <row r="102" spans="1:3" ht="15.75" customHeight="1">
      <c r="A102" s="13" t="s">
        <v>531</v>
      </c>
      <c r="B102" s="5" t="s">
        <v>286</v>
      </c>
      <c r="C102" s="28"/>
    </row>
    <row r="103" spans="1:3" ht="15.75" customHeight="1">
      <c r="A103" s="13" t="s">
        <v>536</v>
      </c>
      <c r="B103" s="5" t="s">
        <v>286</v>
      </c>
      <c r="C103" s="28"/>
    </row>
    <row r="104" spans="1:3" ht="15.75" customHeight="1">
      <c r="A104" s="13" t="s">
        <v>528</v>
      </c>
      <c r="B104" s="5" t="s">
        <v>286</v>
      </c>
      <c r="C104" s="28"/>
    </row>
    <row r="105" spans="1:3" ht="15.75" customHeight="1">
      <c r="A105" s="13" t="s">
        <v>529</v>
      </c>
      <c r="B105" s="5" t="s">
        <v>286</v>
      </c>
      <c r="C105" s="28"/>
    </row>
    <row r="106" spans="1:3" ht="15.75" customHeight="1">
      <c r="A106" s="7" t="s">
        <v>462</v>
      </c>
      <c r="B106" s="8" t="s">
        <v>286</v>
      </c>
      <c r="C106" s="28"/>
    </row>
    <row r="107" spans="1:3" ht="15.75" customHeight="1">
      <c r="A107" s="13" t="s">
        <v>526</v>
      </c>
      <c r="B107" s="5" t="s">
        <v>287</v>
      </c>
      <c r="C107" s="28"/>
    </row>
    <row r="108" spans="1:3" ht="15.75" customHeight="1">
      <c r="A108" s="13" t="s">
        <v>527</v>
      </c>
      <c r="B108" s="5" t="s">
        <v>287</v>
      </c>
      <c r="C108" s="28"/>
    </row>
    <row r="109" spans="1:3" ht="15.75" customHeight="1">
      <c r="A109" s="13" t="s">
        <v>535</v>
      </c>
      <c r="B109" s="5" t="s">
        <v>287</v>
      </c>
      <c r="C109" s="28"/>
    </row>
    <row r="110" spans="1:3" ht="15.75" customHeight="1">
      <c r="A110" s="5" t="s">
        <v>534</v>
      </c>
      <c r="B110" s="5" t="s">
        <v>287</v>
      </c>
      <c r="C110" s="28"/>
    </row>
    <row r="111" spans="1:3" ht="15.75" customHeight="1">
      <c r="A111" s="5" t="s">
        <v>533</v>
      </c>
      <c r="B111" s="5" t="s">
        <v>287</v>
      </c>
      <c r="C111" s="28"/>
    </row>
    <row r="112" spans="1:3" ht="15.75" customHeight="1">
      <c r="A112" s="5" t="s">
        <v>532</v>
      </c>
      <c r="B112" s="5" t="s">
        <v>287</v>
      </c>
      <c r="C112" s="28"/>
    </row>
    <row r="113" spans="1:3" ht="15.75" customHeight="1">
      <c r="A113" s="13" t="s">
        <v>531</v>
      </c>
      <c r="B113" s="5" t="s">
        <v>287</v>
      </c>
      <c r="C113" s="28"/>
    </row>
    <row r="114" spans="1:3" ht="15.75" customHeight="1">
      <c r="A114" s="13" t="s">
        <v>530</v>
      </c>
      <c r="B114" s="5" t="s">
        <v>287</v>
      </c>
      <c r="C114" s="28"/>
    </row>
    <row r="115" spans="1:3" ht="15.75" customHeight="1">
      <c r="A115" s="13" t="s">
        <v>528</v>
      </c>
      <c r="B115" s="5" t="s">
        <v>287</v>
      </c>
      <c r="C115" s="28"/>
    </row>
    <row r="116" spans="1:3" ht="15.75" customHeight="1">
      <c r="A116" s="13" t="s">
        <v>529</v>
      </c>
      <c r="B116" s="5" t="s">
        <v>287</v>
      </c>
      <c r="C116" s="28"/>
    </row>
    <row r="117" spans="1:3" ht="15.75" customHeight="1">
      <c r="A117" s="15" t="s">
        <v>463</v>
      </c>
      <c r="B117" s="8" t="s">
        <v>287</v>
      </c>
      <c r="C117" s="28"/>
    </row>
  </sheetData>
  <sheetProtection/>
  <mergeCells count="4">
    <mergeCell ref="A3:C3"/>
    <mergeCell ref="A4:C4"/>
    <mergeCell ref="B1:C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8.00390625" style="0" customWidth="1"/>
    <col min="3" max="3" width="16.8515625" style="0" customWidth="1"/>
  </cols>
  <sheetData>
    <row r="1" spans="1:3" ht="15">
      <c r="A1" s="1"/>
      <c r="B1" s="169" t="s">
        <v>574</v>
      </c>
      <c r="C1" s="169"/>
    </row>
    <row r="2" spans="1:6" ht="16.5" customHeight="1">
      <c r="A2" s="168" t="s">
        <v>691</v>
      </c>
      <c r="B2" s="168"/>
      <c r="C2" s="168"/>
      <c r="D2" s="168"/>
      <c r="E2" s="168"/>
      <c r="F2" s="168"/>
    </row>
    <row r="3" spans="1:3" ht="41.25" customHeight="1">
      <c r="A3" s="164" t="s">
        <v>692</v>
      </c>
      <c r="B3" s="165"/>
      <c r="C3" s="165"/>
    </row>
    <row r="4" spans="1:3" ht="26.25" customHeight="1">
      <c r="A4" s="167" t="s">
        <v>706</v>
      </c>
      <c r="B4" s="165"/>
      <c r="C4" s="165"/>
    </row>
    <row r="6" spans="1:3" ht="25.5">
      <c r="A6" s="44" t="s">
        <v>541</v>
      </c>
      <c r="B6" s="3" t="s">
        <v>41</v>
      </c>
      <c r="C6" s="70" t="s">
        <v>8</v>
      </c>
    </row>
    <row r="7" spans="1:3" ht="15">
      <c r="A7" s="5" t="s">
        <v>445</v>
      </c>
      <c r="B7" s="5" t="s">
        <v>242</v>
      </c>
      <c r="C7" s="28"/>
    </row>
    <row r="8" spans="1:3" ht="15">
      <c r="A8" s="5" t="s">
        <v>446</v>
      </c>
      <c r="B8" s="5" t="s">
        <v>242</v>
      </c>
      <c r="C8" s="28"/>
    </row>
    <row r="9" spans="1:3" ht="15">
      <c r="A9" s="5" t="s">
        <v>447</v>
      </c>
      <c r="B9" s="5" t="s">
        <v>242</v>
      </c>
      <c r="C9" s="151">
        <v>1500000</v>
      </c>
    </row>
    <row r="10" spans="1:3" ht="15">
      <c r="A10" s="5" t="s">
        <v>448</v>
      </c>
      <c r="B10" s="5" t="s">
        <v>242</v>
      </c>
      <c r="C10" s="151"/>
    </row>
    <row r="11" spans="1:3" ht="15">
      <c r="A11" s="7" t="s">
        <v>412</v>
      </c>
      <c r="B11" s="8" t="s">
        <v>242</v>
      </c>
      <c r="C11" s="118">
        <f>SUM(C7:C10)</f>
        <v>1500000</v>
      </c>
    </row>
    <row r="12" spans="1:3" ht="15">
      <c r="A12" s="5" t="s">
        <v>413</v>
      </c>
      <c r="B12" s="6" t="s">
        <v>243</v>
      </c>
      <c r="C12" s="151">
        <v>2600000</v>
      </c>
    </row>
    <row r="13" spans="1:3" ht="27">
      <c r="A13" s="53" t="s">
        <v>244</v>
      </c>
      <c r="B13" s="53" t="s">
        <v>243</v>
      </c>
      <c r="C13" s="161">
        <v>2600000</v>
      </c>
    </row>
    <row r="14" spans="1:3" ht="15">
      <c r="A14" s="53" t="s">
        <v>245</v>
      </c>
      <c r="B14" s="53" t="s">
        <v>243</v>
      </c>
      <c r="C14" s="151"/>
    </row>
    <row r="15" spans="1:3" ht="15">
      <c r="A15" s="5" t="s">
        <v>415</v>
      </c>
      <c r="B15" s="6" t="s">
        <v>249</v>
      </c>
      <c r="C15" s="151">
        <v>800000</v>
      </c>
    </row>
    <row r="16" spans="1:3" ht="15">
      <c r="A16" s="53" t="s">
        <v>250</v>
      </c>
      <c r="B16" s="53" t="s">
        <v>249</v>
      </c>
      <c r="C16" s="151"/>
    </row>
    <row r="17" spans="1:3" ht="15">
      <c r="A17" s="53" t="s">
        <v>251</v>
      </c>
      <c r="B17" s="53" t="s">
        <v>249</v>
      </c>
      <c r="C17" s="161">
        <v>800000</v>
      </c>
    </row>
    <row r="18" spans="1:3" ht="15">
      <c r="A18" s="53" t="s">
        <v>252</v>
      </c>
      <c r="B18" s="53" t="s">
        <v>249</v>
      </c>
      <c r="C18" s="151"/>
    </row>
    <row r="19" spans="1:3" ht="15">
      <c r="A19" s="53" t="s">
        <v>253</v>
      </c>
      <c r="B19" s="53" t="s">
        <v>249</v>
      </c>
      <c r="C19" s="151"/>
    </row>
    <row r="20" spans="1:3" ht="15">
      <c r="A20" s="5" t="s">
        <v>449</v>
      </c>
      <c r="B20" s="6" t="s">
        <v>254</v>
      </c>
      <c r="C20" s="151"/>
    </row>
    <row r="21" spans="1:3" ht="15">
      <c r="A21" s="53" t="s">
        <v>255</v>
      </c>
      <c r="B21" s="53" t="s">
        <v>254</v>
      </c>
      <c r="C21" s="151"/>
    </row>
    <row r="22" spans="1:3" ht="15">
      <c r="A22" s="53" t="s">
        <v>256</v>
      </c>
      <c r="B22" s="53" t="s">
        <v>254</v>
      </c>
      <c r="C22" s="151"/>
    </row>
    <row r="23" spans="1:3" ht="15">
      <c r="A23" s="7" t="s">
        <v>428</v>
      </c>
      <c r="B23" s="8" t="s">
        <v>257</v>
      </c>
      <c r="C23" s="118">
        <f>C12+C15</f>
        <v>3400000</v>
      </c>
    </row>
    <row r="24" spans="1:3" ht="15">
      <c r="A24" s="5" t="s">
        <v>450</v>
      </c>
      <c r="B24" s="5" t="s">
        <v>258</v>
      </c>
      <c r="C24" s="151"/>
    </row>
    <row r="25" spans="1:3" ht="15">
      <c r="A25" s="5" t="s">
        <v>451</v>
      </c>
      <c r="B25" s="5" t="s">
        <v>258</v>
      </c>
      <c r="C25" s="151"/>
    </row>
    <row r="26" spans="1:3" ht="15">
      <c r="A26" s="5" t="s">
        <v>452</v>
      </c>
      <c r="B26" s="5" t="s">
        <v>258</v>
      </c>
      <c r="C26" s="151"/>
    </row>
    <row r="27" spans="1:3" ht="15">
      <c r="A27" s="5" t="s">
        <v>453</v>
      </c>
      <c r="B27" s="5" t="s">
        <v>258</v>
      </c>
      <c r="C27" s="151"/>
    </row>
    <row r="28" spans="1:3" ht="15">
      <c r="A28" s="5" t="s">
        <v>454</v>
      </c>
      <c r="B28" s="5" t="s">
        <v>258</v>
      </c>
      <c r="C28" s="151"/>
    </row>
    <row r="29" spans="1:3" ht="15">
      <c r="A29" s="5" t="s">
        <v>455</v>
      </c>
      <c r="B29" s="5" t="s">
        <v>258</v>
      </c>
      <c r="C29" s="151"/>
    </row>
    <row r="30" spans="1:3" ht="15">
      <c r="A30" s="5" t="s">
        <v>456</v>
      </c>
      <c r="B30" s="5" t="s">
        <v>258</v>
      </c>
      <c r="C30" s="151"/>
    </row>
    <row r="31" spans="1:3" ht="15">
      <c r="A31" s="5" t="s">
        <v>457</v>
      </c>
      <c r="B31" s="5" t="s">
        <v>258</v>
      </c>
      <c r="C31" s="151"/>
    </row>
    <row r="32" spans="1:3" ht="30">
      <c r="A32" s="5" t="s">
        <v>458</v>
      </c>
      <c r="B32" s="5" t="s">
        <v>258</v>
      </c>
      <c r="C32" s="151"/>
    </row>
    <row r="33" spans="1:3" ht="15">
      <c r="A33" s="5" t="s">
        <v>459</v>
      </c>
      <c r="B33" s="5" t="s">
        <v>258</v>
      </c>
      <c r="C33" s="151"/>
    </row>
    <row r="34" spans="1:3" ht="15">
      <c r="A34" s="7" t="s">
        <v>417</v>
      </c>
      <c r="B34" s="8" t="s">
        <v>258</v>
      </c>
      <c r="C34" s="151"/>
    </row>
  </sheetData>
  <sheetProtection/>
  <mergeCells count="4">
    <mergeCell ref="A3:C3"/>
    <mergeCell ref="A4:C4"/>
    <mergeCell ref="B1:C1"/>
    <mergeCell ref="A2:F2"/>
  </mergeCells>
  <printOptions/>
  <pageMargins left="0.7" right="0.7" top="0.75" bottom="0.75" header="0.3" footer="0.3"/>
  <pageSetup horizontalDpi="300" verticalDpi="300" orientation="portrait" paperSize="9" scale="84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3"/>
  <sheetViews>
    <sheetView zoomScalePageLayoutView="0" workbookViewId="0" topLeftCell="A1">
      <selection activeCell="C1" sqref="C1:F16384"/>
    </sheetView>
  </sheetViews>
  <sheetFormatPr defaultColWidth="9.140625" defaultRowHeight="15"/>
  <cols>
    <col min="1" max="1" width="105.140625" style="0" customWidth="1"/>
    <col min="3" max="6" width="21.7109375" style="0" customWidth="1"/>
    <col min="7" max="7" width="4.28125" style="0" customWidth="1"/>
  </cols>
  <sheetData>
    <row r="1" spans="1:6" ht="15">
      <c r="A1" s="1"/>
      <c r="B1" s="1"/>
      <c r="C1" s="1"/>
      <c r="D1" s="1"/>
      <c r="E1" s="169" t="s">
        <v>562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0.25" customHeight="1">
      <c r="A3" s="164" t="s">
        <v>692</v>
      </c>
      <c r="B3" s="165"/>
      <c r="C3" s="165"/>
      <c r="D3" s="165"/>
      <c r="E3" s="165"/>
      <c r="F3" s="166"/>
    </row>
    <row r="4" spans="1:6" ht="19.5" customHeight="1">
      <c r="A4" s="167" t="s">
        <v>696</v>
      </c>
      <c r="B4" s="165"/>
      <c r="C4" s="165"/>
      <c r="D4" s="165"/>
      <c r="E4" s="165"/>
      <c r="F4" s="166"/>
    </row>
    <row r="5" ht="18">
      <c r="A5" s="48"/>
    </row>
    <row r="6" ht="15">
      <c r="A6" s="89" t="s">
        <v>694</v>
      </c>
    </row>
    <row r="7" spans="1:6" ht="39.75" customHeight="1">
      <c r="A7" s="2" t="s">
        <v>40</v>
      </c>
      <c r="B7" s="3" t="s">
        <v>41</v>
      </c>
      <c r="C7" s="105" t="s">
        <v>492</v>
      </c>
      <c r="D7" s="105" t="s">
        <v>493</v>
      </c>
      <c r="E7" s="105" t="s">
        <v>20</v>
      </c>
      <c r="F7" s="106" t="s">
        <v>6</v>
      </c>
    </row>
    <row r="8" spans="1:6" ht="15" customHeight="1">
      <c r="A8" s="29" t="s">
        <v>42</v>
      </c>
      <c r="B8" s="30" t="s">
        <v>43</v>
      </c>
      <c r="C8" s="117">
        <v>7075000</v>
      </c>
      <c r="D8" s="107"/>
      <c r="E8" s="107"/>
      <c r="F8" s="117">
        <f>SUM(C8:E8)</f>
        <v>7075000</v>
      </c>
    </row>
    <row r="9" spans="1:6" ht="15" customHeight="1">
      <c r="A9" s="29" t="s">
        <v>44</v>
      </c>
      <c r="B9" s="31" t="s">
        <v>45</v>
      </c>
      <c r="C9" s="117"/>
      <c r="D9" s="107"/>
      <c r="E9" s="107"/>
      <c r="F9" s="117">
        <f aca="true" t="shared" si="0" ref="F9:F72">SUM(C9:E9)</f>
        <v>0</v>
      </c>
    </row>
    <row r="10" spans="1:6" ht="15" customHeight="1">
      <c r="A10" s="29" t="s">
        <v>46</v>
      </c>
      <c r="B10" s="31" t="s">
        <v>47</v>
      </c>
      <c r="C10" s="117"/>
      <c r="D10" s="107"/>
      <c r="E10" s="107"/>
      <c r="F10" s="117">
        <f t="shared" si="0"/>
        <v>0</v>
      </c>
    </row>
    <row r="11" spans="1:6" ht="15" customHeight="1">
      <c r="A11" s="32" t="s">
        <v>48</v>
      </c>
      <c r="B11" s="31" t="s">
        <v>49</v>
      </c>
      <c r="C11" s="117"/>
      <c r="D11" s="107"/>
      <c r="E11" s="107"/>
      <c r="F11" s="117">
        <f t="shared" si="0"/>
        <v>0</v>
      </c>
    </row>
    <row r="12" spans="1:6" ht="15" customHeight="1">
      <c r="A12" s="32" t="s">
        <v>50</v>
      </c>
      <c r="B12" s="31" t="s">
        <v>51</v>
      </c>
      <c r="C12" s="117"/>
      <c r="D12" s="107"/>
      <c r="E12" s="107"/>
      <c r="F12" s="117">
        <f t="shared" si="0"/>
        <v>0</v>
      </c>
    </row>
    <row r="13" spans="1:6" ht="15" customHeight="1">
      <c r="A13" s="32" t="s">
        <v>52</v>
      </c>
      <c r="B13" s="31" t="s">
        <v>53</v>
      </c>
      <c r="C13" s="117">
        <v>258000</v>
      </c>
      <c r="D13" s="107"/>
      <c r="E13" s="107"/>
      <c r="F13" s="117">
        <f t="shared" si="0"/>
        <v>258000</v>
      </c>
    </row>
    <row r="14" spans="1:6" ht="15" customHeight="1">
      <c r="A14" s="32" t="s">
        <v>54</v>
      </c>
      <c r="B14" s="31" t="s">
        <v>55</v>
      </c>
      <c r="C14" s="117">
        <v>288000</v>
      </c>
      <c r="D14" s="107"/>
      <c r="E14" s="107"/>
      <c r="F14" s="117">
        <f t="shared" si="0"/>
        <v>288000</v>
      </c>
    </row>
    <row r="15" spans="1:6" ht="15" customHeight="1">
      <c r="A15" s="32" t="s">
        <v>56</v>
      </c>
      <c r="B15" s="31" t="s">
        <v>57</v>
      </c>
      <c r="C15" s="117"/>
      <c r="D15" s="107"/>
      <c r="E15" s="107"/>
      <c r="F15" s="117">
        <f t="shared" si="0"/>
        <v>0</v>
      </c>
    </row>
    <row r="16" spans="1:6" ht="15" customHeight="1">
      <c r="A16" s="5" t="s">
        <v>58</v>
      </c>
      <c r="B16" s="31" t="s">
        <v>59</v>
      </c>
      <c r="C16" s="117"/>
      <c r="D16" s="107"/>
      <c r="E16" s="107"/>
      <c r="F16" s="117">
        <f t="shared" si="0"/>
        <v>0</v>
      </c>
    </row>
    <row r="17" spans="1:6" ht="15" customHeight="1">
      <c r="A17" s="5" t="s">
        <v>60</v>
      </c>
      <c r="B17" s="31" t="s">
        <v>61</v>
      </c>
      <c r="C17" s="117"/>
      <c r="D17" s="107"/>
      <c r="E17" s="107"/>
      <c r="F17" s="117">
        <f t="shared" si="0"/>
        <v>0</v>
      </c>
    </row>
    <row r="18" spans="1:6" ht="15" customHeight="1">
      <c r="A18" s="5" t="s">
        <v>62</v>
      </c>
      <c r="B18" s="31" t="s">
        <v>63</v>
      </c>
      <c r="C18" s="117"/>
      <c r="D18" s="107"/>
      <c r="E18" s="107"/>
      <c r="F18" s="117">
        <f t="shared" si="0"/>
        <v>0</v>
      </c>
    </row>
    <row r="19" spans="1:6" ht="15" customHeight="1">
      <c r="A19" s="5" t="s">
        <v>64</v>
      </c>
      <c r="B19" s="31" t="s">
        <v>65</v>
      </c>
      <c r="C19" s="117"/>
      <c r="D19" s="107"/>
      <c r="E19" s="107"/>
      <c r="F19" s="117">
        <f t="shared" si="0"/>
        <v>0</v>
      </c>
    </row>
    <row r="20" spans="1:6" ht="15" customHeight="1">
      <c r="A20" s="5" t="s">
        <v>376</v>
      </c>
      <c r="B20" s="31" t="s">
        <v>66</v>
      </c>
      <c r="C20" s="117">
        <v>186000</v>
      </c>
      <c r="D20" s="107"/>
      <c r="E20" s="107"/>
      <c r="F20" s="117">
        <f t="shared" si="0"/>
        <v>186000</v>
      </c>
    </row>
    <row r="21" spans="1:6" ht="15" customHeight="1">
      <c r="A21" s="33" t="s">
        <v>321</v>
      </c>
      <c r="B21" s="34" t="s">
        <v>67</v>
      </c>
      <c r="C21" s="118">
        <f>SUM(C8:C20)</f>
        <v>7807000</v>
      </c>
      <c r="D21" s="107"/>
      <c r="E21" s="107"/>
      <c r="F21" s="118">
        <f t="shared" si="0"/>
        <v>7807000</v>
      </c>
    </row>
    <row r="22" spans="1:6" ht="15" customHeight="1">
      <c r="A22" s="5" t="s">
        <v>68</v>
      </c>
      <c r="B22" s="31" t="s">
        <v>69</v>
      </c>
      <c r="C22" s="117"/>
      <c r="D22" s="107"/>
      <c r="E22" s="107"/>
      <c r="F22" s="117">
        <f t="shared" si="0"/>
        <v>0</v>
      </c>
    </row>
    <row r="23" spans="1:6" ht="15" customHeight="1">
      <c r="A23" s="5" t="s">
        <v>70</v>
      </c>
      <c r="B23" s="31" t="s">
        <v>71</v>
      </c>
      <c r="C23" s="117">
        <v>200000</v>
      </c>
      <c r="D23" s="107"/>
      <c r="E23" s="107"/>
      <c r="F23" s="117">
        <f t="shared" si="0"/>
        <v>200000</v>
      </c>
    </row>
    <row r="24" spans="1:6" ht="15" customHeight="1">
      <c r="A24" s="6" t="s">
        <v>72</v>
      </c>
      <c r="B24" s="31" t="s">
        <v>73</v>
      </c>
      <c r="C24" s="117"/>
      <c r="D24" s="107"/>
      <c r="E24" s="107"/>
      <c r="F24" s="117">
        <f t="shared" si="0"/>
        <v>0</v>
      </c>
    </row>
    <row r="25" spans="1:6" ht="15" customHeight="1">
      <c r="A25" s="7" t="s">
        <v>322</v>
      </c>
      <c r="B25" s="34" t="s">
        <v>74</v>
      </c>
      <c r="C25" s="118">
        <f>SUM(C22:C24)</f>
        <v>200000</v>
      </c>
      <c r="D25" s="107"/>
      <c r="E25" s="107"/>
      <c r="F25" s="118">
        <f t="shared" si="0"/>
        <v>200000</v>
      </c>
    </row>
    <row r="26" spans="1:6" ht="15" customHeight="1">
      <c r="A26" s="51" t="s">
        <v>400</v>
      </c>
      <c r="B26" s="52" t="s">
        <v>75</v>
      </c>
      <c r="C26" s="119">
        <f>SUM(C21,C25)</f>
        <v>8007000</v>
      </c>
      <c r="D26" s="107"/>
      <c r="E26" s="107"/>
      <c r="F26" s="119">
        <f t="shared" si="0"/>
        <v>8007000</v>
      </c>
    </row>
    <row r="27" spans="1:6" ht="15" customHeight="1">
      <c r="A27" s="40" t="s">
        <v>377</v>
      </c>
      <c r="B27" s="52" t="s">
        <v>76</v>
      </c>
      <c r="C27" s="119">
        <v>2066200</v>
      </c>
      <c r="D27" s="107"/>
      <c r="E27" s="107"/>
      <c r="F27" s="119">
        <f t="shared" si="0"/>
        <v>2066200</v>
      </c>
    </row>
    <row r="28" spans="1:6" ht="15" customHeight="1">
      <c r="A28" s="5" t="s">
        <v>77</v>
      </c>
      <c r="B28" s="31" t="s">
        <v>78</v>
      </c>
      <c r="C28" s="117">
        <v>10000</v>
      </c>
      <c r="D28" s="107"/>
      <c r="E28" s="107"/>
      <c r="F28" s="117">
        <f t="shared" si="0"/>
        <v>10000</v>
      </c>
    </row>
    <row r="29" spans="1:6" ht="15" customHeight="1">
      <c r="A29" s="5" t="s">
        <v>79</v>
      </c>
      <c r="B29" s="31" t="s">
        <v>80</v>
      </c>
      <c r="C29" s="117">
        <v>235000</v>
      </c>
      <c r="D29" s="107"/>
      <c r="E29" s="107"/>
      <c r="F29" s="117">
        <f t="shared" si="0"/>
        <v>235000</v>
      </c>
    </row>
    <row r="30" spans="1:6" ht="15" customHeight="1">
      <c r="A30" s="5" t="s">
        <v>81</v>
      </c>
      <c r="B30" s="31" t="s">
        <v>82</v>
      </c>
      <c r="C30" s="117"/>
      <c r="D30" s="107"/>
      <c r="E30" s="107"/>
      <c r="F30" s="117">
        <f t="shared" si="0"/>
        <v>0</v>
      </c>
    </row>
    <row r="31" spans="1:6" ht="15" customHeight="1">
      <c r="A31" s="7" t="s">
        <v>323</v>
      </c>
      <c r="B31" s="34" t="s">
        <v>83</v>
      </c>
      <c r="C31" s="118">
        <f>SUM(C28:C30)</f>
        <v>245000</v>
      </c>
      <c r="D31" s="107"/>
      <c r="E31" s="107"/>
      <c r="F31" s="118">
        <f t="shared" si="0"/>
        <v>245000</v>
      </c>
    </row>
    <row r="32" spans="1:6" ht="15" customHeight="1">
      <c r="A32" s="5" t="s">
        <v>84</v>
      </c>
      <c r="B32" s="31" t="s">
        <v>85</v>
      </c>
      <c r="C32" s="117"/>
      <c r="D32" s="107"/>
      <c r="E32" s="107"/>
      <c r="F32" s="117">
        <f t="shared" si="0"/>
        <v>0</v>
      </c>
    </row>
    <row r="33" spans="1:6" ht="15" customHeight="1">
      <c r="A33" s="5" t="s">
        <v>86</v>
      </c>
      <c r="B33" s="31" t="s">
        <v>87</v>
      </c>
      <c r="C33" s="117">
        <v>110000</v>
      </c>
      <c r="D33" s="107"/>
      <c r="E33" s="107"/>
      <c r="F33" s="117">
        <f t="shared" si="0"/>
        <v>110000</v>
      </c>
    </row>
    <row r="34" spans="1:6" ht="15" customHeight="1">
      <c r="A34" s="7" t="s">
        <v>401</v>
      </c>
      <c r="B34" s="34" t="s">
        <v>88</v>
      </c>
      <c r="C34" s="118">
        <f>SUM(C32:C33)</f>
        <v>110000</v>
      </c>
      <c r="D34" s="107"/>
      <c r="E34" s="107"/>
      <c r="F34" s="118">
        <f t="shared" si="0"/>
        <v>110000</v>
      </c>
    </row>
    <row r="35" spans="1:6" ht="15" customHeight="1">
      <c r="A35" s="5" t="s">
        <v>89</v>
      </c>
      <c r="B35" s="31" t="s">
        <v>90</v>
      </c>
      <c r="C35" s="117">
        <v>535000</v>
      </c>
      <c r="D35" s="107"/>
      <c r="E35" s="107"/>
      <c r="F35" s="117">
        <f t="shared" si="0"/>
        <v>535000</v>
      </c>
    </row>
    <row r="36" spans="1:6" ht="15" customHeight="1">
      <c r="A36" s="5" t="s">
        <v>91</v>
      </c>
      <c r="B36" s="31" t="s">
        <v>92</v>
      </c>
      <c r="C36" s="117">
        <v>1800000</v>
      </c>
      <c r="D36" s="107"/>
      <c r="E36" s="107"/>
      <c r="F36" s="117">
        <f t="shared" si="0"/>
        <v>1800000</v>
      </c>
    </row>
    <row r="37" spans="1:6" ht="15" customHeight="1">
      <c r="A37" s="5" t="s">
        <v>378</v>
      </c>
      <c r="B37" s="31" t="s">
        <v>93</v>
      </c>
      <c r="C37" s="117"/>
      <c r="D37" s="107"/>
      <c r="E37" s="107"/>
      <c r="F37" s="117">
        <f t="shared" si="0"/>
        <v>0</v>
      </c>
    </row>
    <row r="38" spans="1:6" ht="15" customHeight="1">
      <c r="A38" s="5" t="s">
        <v>94</v>
      </c>
      <c r="B38" s="31" t="s">
        <v>95</v>
      </c>
      <c r="C38" s="117">
        <v>15000</v>
      </c>
      <c r="D38" s="107"/>
      <c r="E38" s="107"/>
      <c r="F38" s="117">
        <f t="shared" si="0"/>
        <v>15000</v>
      </c>
    </row>
    <row r="39" spans="1:6" ht="15" customHeight="1">
      <c r="A39" s="10" t="s">
        <v>379</v>
      </c>
      <c r="B39" s="31" t="s">
        <v>96</v>
      </c>
      <c r="C39" s="117"/>
      <c r="D39" s="107"/>
      <c r="E39" s="107"/>
      <c r="F39" s="117">
        <f t="shared" si="0"/>
        <v>0</v>
      </c>
    </row>
    <row r="40" spans="1:6" ht="15" customHeight="1">
      <c r="A40" s="6" t="s">
        <v>97</v>
      </c>
      <c r="B40" s="31" t="s">
        <v>98</v>
      </c>
      <c r="C40" s="117">
        <v>10000</v>
      </c>
      <c r="D40" s="107"/>
      <c r="E40" s="107"/>
      <c r="F40" s="117">
        <f t="shared" si="0"/>
        <v>10000</v>
      </c>
    </row>
    <row r="41" spans="1:6" ht="15" customHeight="1">
      <c r="A41" s="5" t="s">
        <v>380</v>
      </c>
      <c r="B41" s="31" t="s">
        <v>99</v>
      </c>
      <c r="C41" s="117">
        <v>25000</v>
      </c>
      <c r="D41" s="107"/>
      <c r="E41" s="107"/>
      <c r="F41" s="117">
        <f t="shared" si="0"/>
        <v>25000</v>
      </c>
    </row>
    <row r="42" spans="1:6" ht="15" customHeight="1">
      <c r="A42" s="7" t="s">
        <v>324</v>
      </c>
      <c r="B42" s="34" t="s">
        <v>100</v>
      </c>
      <c r="C42" s="118">
        <f>SUM(C35:C41)</f>
        <v>2385000</v>
      </c>
      <c r="D42" s="107"/>
      <c r="E42" s="107"/>
      <c r="F42" s="118">
        <f t="shared" si="0"/>
        <v>2385000</v>
      </c>
    </row>
    <row r="43" spans="1:6" ht="15" customHeight="1">
      <c r="A43" s="5" t="s">
        <v>101</v>
      </c>
      <c r="B43" s="31" t="s">
        <v>102</v>
      </c>
      <c r="C43" s="117"/>
      <c r="D43" s="107"/>
      <c r="E43" s="107"/>
      <c r="F43" s="117">
        <f t="shared" si="0"/>
        <v>0</v>
      </c>
    </row>
    <row r="44" spans="1:6" ht="15" customHeight="1">
      <c r="A44" s="5" t="s">
        <v>103</v>
      </c>
      <c r="B44" s="31" t="s">
        <v>104</v>
      </c>
      <c r="C44" s="117"/>
      <c r="D44" s="107"/>
      <c r="E44" s="107"/>
      <c r="F44" s="117">
        <f t="shared" si="0"/>
        <v>0</v>
      </c>
    </row>
    <row r="45" spans="1:6" ht="15" customHeight="1">
      <c r="A45" s="7" t="s">
        <v>325</v>
      </c>
      <c r="B45" s="34" t="s">
        <v>105</v>
      </c>
      <c r="C45" s="118">
        <f>SUM(C43:C44)</f>
        <v>0</v>
      </c>
      <c r="D45" s="107"/>
      <c r="E45" s="107"/>
      <c r="F45" s="118">
        <f t="shared" si="0"/>
        <v>0</v>
      </c>
    </row>
    <row r="46" spans="1:6" ht="15" customHeight="1">
      <c r="A46" s="5" t="s">
        <v>106</v>
      </c>
      <c r="B46" s="31" t="s">
        <v>107</v>
      </c>
      <c r="C46" s="117">
        <v>741000</v>
      </c>
      <c r="D46" s="107"/>
      <c r="E46" s="107"/>
      <c r="F46" s="117">
        <f t="shared" si="0"/>
        <v>741000</v>
      </c>
    </row>
    <row r="47" spans="1:6" ht="15" customHeight="1">
      <c r="A47" s="5" t="s">
        <v>108</v>
      </c>
      <c r="B47" s="31" t="s">
        <v>109</v>
      </c>
      <c r="C47" s="117">
        <v>0</v>
      </c>
      <c r="D47" s="107"/>
      <c r="E47" s="107"/>
      <c r="F47" s="117">
        <f t="shared" si="0"/>
        <v>0</v>
      </c>
    </row>
    <row r="48" spans="1:6" ht="15" customHeight="1">
      <c r="A48" s="5" t="s">
        <v>381</v>
      </c>
      <c r="B48" s="31" t="s">
        <v>110</v>
      </c>
      <c r="C48" s="117">
        <v>0</v>
      </c>
      <c r="D48" s="107"/>
      <c r="E48" s="107"/>
      <c r="F48" s="117">
        <f t="shared" si="0"/>
        <v>0</v>
      </c>
    </row>
    <row r="49" spans="1:6" ht="15" customHeight="1">
      <c r="A49" s="5" t="s">
        <v>382</v>
      </c>
      <c r="B49" s="31" t="s">
        <v>111</v>
      </c>
      <c r="C49" s="117">
        <v>0</v>
      </c>
      <c r="D49" s="107"/>
      <c r="E49" s="107"/>
      <c r="F49" s="117">
        <f t="shared" si="0"/>
        <v>0</v>
      </c>
    </row>
    <row r="50" spans="1:6" ht="15" customHeight="1">
      <c r="A50" s="5" t="s">
        <v>112</v>
      </c>
      <c r="B50" s="31" t="s">
        <v>113</v>
      </c>
      <c r="C50" s="117">
        <v>35000</v>
      </c>
      <c r="D50" s="107"/>
      <c r="E50" s="107"/>
      <c r="F50" s="117">
        <f t="shared" si="0"/>
        <v>35000</v>
      </c>
    </row>
    <row r="51" spans="1:6" ht="15" customHeight="1">
      <c r="A51" s="7" t="s">
        <v>326</v>
      </c>
      <c r="B51" s="34" t="s">
        <v>114</v>
      </c>
      <c r="C51" s="118">
        <f>SUM(C46:C50)</f>
        <v>776000</v>
      </c>
      <c r="D51" s="107"/>
      <c r="E51" s="107"/>
      <c r="F51" s="118">
        <f t="shared" si="0"/>
        <v>776000</v>
      </c>
    </row>
    <row r="52" spans="1:6" ht="15" customHeight="1">
      <c r="A52" s="40" t="s">
        <v>327</v>
      </c>
      <c r="B52" s="52" t="s">
        <v>115</v>
      </c>
      <c r="C52" s="119">
        <f>SUM(C31,C34,C42,C45,C51)</f>
        <v>3516000</v>
      </c>
      <c r="D52" s="107"/>
      <c r="E52" s="107"/>
      <c r="F52" s="119">
        <f t="shared" si="0"/>
        <v>3516000</v>
      </c>
    </row>
    <row r="53" spans="1:6" ht="15" customHeight="1">
      <c r="A53" s="13" t="s">
        <v>116</v>
      </c>
      <c r="B53" s="31" t="s">
        <v>117</v>
      </c>
      <c r="C53" s="117">
        <v>0</v>
      </c>
      <c r="D53" s="107"/>
      <c r="E53" s="107"/>
      <c r="F53" s="117">
        <f t="shared" si="0"/>
        <v>0</v>
      </c>
    </row>
    <row r="54" spans="1:6" ht="15" customHeight="1">
      <c r="A54" s="13" t="s">
        <v>328</v>
      </c>
      <c r="B54" s="31" t="s">
        <v>118</v>
      </c>
      <c r="C54" s="117">
        <v>0</v>
      </c>
      <c r="D54" s="107"/>
      <c r="E54" s="107"/>
      <c r="F54" s="117">
        <f t="shared" si="0"/>
        <v>0</v>
      </c>
    </row>
    <row r="55" spans="1:6" ht="15" customHeight="1">
      <c r="A55" s="17" t="s">
        <v>383</v>
      </c>
      <c r="B55" s="31" t="s">
        <v>119</v>
      </c>
      <c r="C55" s="117">
        <v>0</v>
      </c>
      <c r="D55" s="107"/>
      <c r="E55" s="107"/>
      <c r="F55" s="117">
        <f t="shared" si="0"/>
        <v>0</v>
      </c>
    </row>
    <row r="56" spans="1:6" ht="15" customHeight="1">
      <c r="A56" s="17" t="s">
        <v>384</v>
      </c>
      <c r="B56" s="31" t="s">
        <v>120</v>
      </c>
      <c r="C56" s="117">
        <v>0</v>
      </c>
      <c r="D56" s="107"/>
      <c r="E56" s="107"/>
      <c r="F56" s="117">
        <f t="shared" si="0"/>
        <v>0</v>
      </c>
    </row>
    <row r="57" spans="1:6" ht="15" customHeight="1">
      <c r="A57" s="17" t="s">
        <v>385</v>
      </c>
      <c r="B57" s="31" t="s">
        <v>121</v>
      </c>
      <c r="C57" s="117">
        <v>0</v>
      </c>
      <c r="D57" s="107"/>
      <c r="E57" s="107"/>
      <c r="F57" s="117">
        <f t="shared" si="0"/>
        <v>0</v>
      </c>
    </row>
    <row r="58" spans="1:6" ht="15" customHeight="1">
      <c r="A58" s="13" t="s">
        <v>386</v>
      </c>
      <c r="B58" s="31" t="s">
        <v>122</v>
      </c>
      <c r="C58" s="117">
        <v>0</v>
      </c>
      <c r="D58" s="107"/>
      <c r="E58" s="107"/>
      <c r="F58" s="117">
        <f t="shared" si="0"/>
        <v>0</v>
      </c>
    </row>
    <row r="59" spans="1:6" ht="15" customHeight="1">
      <c r="A59" s="13" t="s">
        <v>387</v>
      </c>
      <c r="B59" s="31" t="s">
        <v>123</v>
      </c>
      <c r="C59" s="117">
        <v>0</v>
      </c>
      <c r="D59" s="107"/>
      <c r="E59" s="107"/>
      <c r="F59" s="117">
        <f t="shared" si="0"/>
        <v>0</v>
      </c>
    </row>
    <row r="60" spans="1:6" ht="15" customHeight="1">
      <c r="A60" s="13" t="s">
        <v>388</v>
      </c>
      <c r="B60" s="31" t="s">
        <v>124</v>
      </c>
      <c r="C60" s="117">
        <v>0</v>
      </c>
      <c r="D60" s="107"/>
      <c r="E60" s="107"/>
      <c r="F60" s="117">
        <f t="shared" si="0"/>
        <v>0</v>
      </c>
    </row>
    <row r="61" spans="1:6" ht="15" customHeight="1">
      <c r="A61" s="49" t="s">
        <v>357</v>
      </c>
      <c r="B61" s="52" t="s">
        <v>125</v>
      </c>
      <c r="C61" s="119">
        <f>SUM(C53:C60)</f>
        <v>0</v>
      </c>
      <c r="D61" s="107"/>
      <c r="E61" s="107"/>
      <c r="F61" s="119">
        <f t="shared" si="0"/>
        <v>0</v>
      </c>
    </row>
    <row r="62" spans="1:6" ht="15" customHeight="1">
      <c r="A62" s="12" t="s">
        <v>389</v>
      </c>
      <c r="B62" s="31" t="s">
        <v>126</v>
      </c>
      <c r="C62" s="117">
        <v>0</v>
      </c>
      <c r="D62" s="107"/>
      <c r="E62" s="107"/>
      <c r="F62" s="117">
        <f t="shared" si="0"/>
        <v>0</v>
      </c>
    </row>
    <row r="63" spans="1:6" ht="15" customHeight="1">
      <c r="A63" s="101" t="s">
        <v>591</v>
      </c>
      <c r="B63" s="31" t="s">
        <v>588</v>
      </c>
      <c r="C63" s="117">
        <v>0</v>
      </c>
      <c r="D63" s="107"/>
      <c r="E63" s="107"/>
      <c r="F63" s="117">
        <f t="shared" si="0"/>
        <v>0</v>
      </c>
    </row>
    <row r="64" spans="1:6" ht="15" customHeight="1">
      <c r="A64" s="101" t="s">
        <v>592</v>
      </c>
      <c r="B64" s="31" t="s">
        <v>589</v>
      </c>
      <c r="C64" s="117">
        <v>0</v>
      </c>
      <c r="D64" s="107"/>
      <c r="E64" s="107"/>
      <c r="F64" s="117">
        <f t="shared" si="0"/>
        <v>0</v>
      </c>
    </row>
    <row r="65" spans="1:6" ht="15" customHeight="1">
      <c r="A65" s="101" t="s">
        <v>593</v>
      </c>
      <c r="B65" s="31" t="s">
        <v>590</v>
      </c>
      <c r="C65" s="117">
        <v>0</v>
      </c>
      <c r="D65" s="107"/>
      <c r="E65" s="107"/>
      <c r="F65" s="117">
        <f t="shared" si="0"/>
        <v>0</v>
      </c>
    </row>
    <row r="66" spans="1:6" ht="15" customHeight="1">
      <c r="A66" s="102" t="s">
        <v>594</v>
      </c>
      <c r="B66" s="52" t="s">
        <v>127</v>
      </c>
      <c r="C66" s="117">
        <v>0</v>
      </c>
      <c r="D66" s="107"/>
      <c r="E66" s="107"/>
      <c r="F66" s="128">
        <f t="shared" si="0"/>
        <v>0</v>
      </c>
    </row>
    <row r="67" spans="1:6" ht="15" customHeight="1">
      <c r="A67" s="101" t="s">
        <v>577</v>
      </c>
      <c r="B67" s="31" t="s">
        <v>128</v>
      </c>
      <c r="C67" s="117">
        <v>0</v>
      </c>
      <c r="D67" s="107"/>
      <c r="E67" s="107"/>
      <c r="F67" s="117">
        <f t="shared" si="0"/>
        <v>0</v>
      </c>
    </row>
    <row r="68" spans="1:6" ht="15" customHeight="1">
      <c r="A68" s="101" t="s">
        <v>578</v>
      </c>
      <c r="B68" s="31" t="s">
        <v>129</v>
      </c>
      <c r="C68" s="117">
        <v>0</v>
      </c>
      <c r="D68" s="107"/>
      <c r="E68" s="107"/>
      <c r="F68" s="117">
        <f t="shared" si="0"/>
        <v>0</v>
      </c>
    </row>
    <row r="69" spans="1:6" ht="15" customHeight="1">
      <c r="A69" s="101" t="s">
        <v>579</v>
      </c>
      <c r="B69" s="31" t="s">
        <v>130</v>
      </c>
      <c r="C69" s="117">
        <v>0</v>
      </c>
      <c r="D69" s="107"/>
      <c r="E69" s="107"/>
      <c r="F69" s="117">
        <f t="shared" si="0"/>
        <v>0</v>
      </c>
    </row>
    <row r="70" spans="1:6" ht="15" customHeight="1">
      <c r="A70" s="101" t="s">
        <v>580</v>
      </c>
      <c r="B70" s="31" t="s">
        <v>131</v>
      </c>
      <c r="C70" s="117">
        <v>0</v>
      </c>
      <c r="D70" s="107"/>
      <c r="E70" s="107"/>
      <c r="F70" s="117">
        <f t="shared" si="0"/>
        <v>0</v>
      </c>
    </row>
    <row r="71" spans="1:6" ht="15" customHeight="1">
      <c r="A71" s="101" t="s">
        <v>581</v>
      </c>
      <c r="B71" s="31" t="s">
        <v>132</v>
      </c>
      <c r="C71" s="117">
        <v>0</v>
      </c>
      <c r="D71" s="107"/>
      <c r="E71" s="107"/>
      <c r="F71" s="117">
        <f t="shared" si="0"/>
        <v>0</v>
      </c>
    </row>
    <row r="72" spans="1:6" ht="15" customHeight="1">
      <c r="A72" s="101" t="s">
        <v>582</v>
      </c>
      <c r="B72" s="31" t="s">
        <v>133</v>
      </c>
      <c r="C72" s="117">
        <v>0</v>
      </c>
      <c r="D72" s="107"/>
      <c r="E72" s="107"/>
      <c r="F72" s="117">
        <f t="shared" si="0"/>
        <v>0</v>
      </c>
    </row>
    <row r="73" spans="1:6" ht="15" customHeight="1">
      <c r="A73" s="101" t="s">
        <v>583</v>
      </c>
      <c r="B73" s="31" t="s">
        <v>134</v>
      </c>
      <c r="C73" s="117">
        <v>0</v>
      </c>
      <c r="D73" s="107"/>
      <c r="E73" s="107"/>
      <c r="F73" s="117">
        <f aca="true" t="shared" si="1" ref="F73:F133">SUM(C73:E73)</f>
        <v>0</v>
      </c>
    </row>
    <row r="74" spans="1:6" ht="15" customHeight="1">
      <c r="A74" s="101" t="s">
        <v>584</v>
      </c>
      <c r="B74" s="31" t="s">
        <v>135</v>
      </c>
      <c r="C74" s="117">
        <v>0</v>
      </c>
      <c r="D74" s="107"/>
      <c r="E74" s="107"/>
      <c r="F74" s="117">
        <f t="shared" si="1"/>
        <v>0</v>
      </c>
    </row>
    <row r="75" spans="1:6" ht="15" customHeight="1">
      <c r="A75" s="101" t="s">
        <v>585</v>
      </c>
      <c r="B75" s="31" t="s">
        <v>136</v>
      </c>
      <c r="C75" s="117">
        <v>0</v>
      </c>
      <c r="D75" s="107"/>
      <c r="E75" s="107"/>
      <c r="F75" s="117">
        <f t="shared" si="1"/>
        <v>0</v>
      </c>
    </row>
    <row r="76" spans="1:6" ht="15" customHeight="1">
      <c r="A76" s="101" t="s">
        <v>586</v>
      </c>
      <c r="B76" s="31" t="s">
        <v>137</v>
      </c>
      <c r="C76" s="117">
        <v>0</v>
      </c>
      <c r="D76" s="107"/>
      <c r="E76" s="107"/>
      <c r="F76" s="117">
        <f t="shared" si="1"/>
        <v>0</v>
      </c>
    </row>
    <row r="77" spans="1:6" ht="15" customHeight="1">
      <c r="A77" s="101" t="s">
        <v>587</v>
      </c>
      <c r="B77" s="31" t="s">
        <v>556</v>
      </c>
      <c r="C77" s="117">
        <v>0</v>
      </c>
      <c r="D77" s="107"/>
      <c r="E77" s="107"/>
      <c r="F77" s="117">
        <f t="shared" si="1"/>
        <v>0</v>
      </c>
    </row>
    <row r="78" spans="1:6" ht="15" customHeight="1">
      <c r="A78" s="49" t="s">
        <v>363</v>
      </c>
      <c r="B78" s="52" t="s">
        <v>138</v>
      </c>
      <c r="C78" s="119">
        <f>SUM(C62:C77)</f>
        <v>0</v>
      </c>
      <c r="D78" s="107"/>
      <c r="E78" s="107"/>
      <c r="F78" s="119">
        <f>SUM(C78:E78)</f>
        <v>0</v>
      </c>
    </row>
    <row r="79" spans="1:6" ht="15" customHeight="1">
      <c r="A79" s="58" t="s">
        <v>18</v>
      </c>
      <c r="B79" s="100"/>
      <c r="C79" s="120">
        <f>C26+C27+C52+C61+C78</f>
        <v>13589200</v>
      </c>
      <c r="D79" s="108"/>
      <c r="E79" s="108"/>
      <c r="F79" s="108">
        <f>SUM(C79:E79)</f>
        <v>13589200</v>
      </c>
    </row>
    <row r="80" spans="1:6" ht="15" customHeight="1">
      <c r="A80" s="35" t="s">
        <v>139</v>
      </c>
      <c r="B80" s="31" t="s">
        <v>140</v>
      </c>
      <c r="C80" s="117">
        <v>0</v>
      </c>
      <c r="D80" s="107"/>
      <c r="E80" s="107"/>
      <c r="F80" s="117">
        <f t="shared" si="1"/>
        <v>0</v>
      </c>
    </row>
    <row r="81" spans="1:6" ht="15" customHeight="1">
      <c r="A81" s="35" t="s">
        <v>390</v>
      </c>
      <c r="B81" s="31" t="s">
        <v>141</v>
      </c>
      <c r="C81" s="117">
        <v>0</v>
      </c>
      <c r="D81" s="107"/>
      <c r="E81" s="107"/>
      <c r="F81" s="117">
        <f t="shared" si="1"/>
        <v>0</v>
      </c>
    </row>
    <row r="82" spans="1:6" ht="15" customHeight="1">
      <c r="A82" s="35" t="s">
        <v>142</v>
      </c>
      <c r="B82" s="31" t="s">
        <v>143</v>
      </c>
      <c r="C82" s="117">
        <v>0</v>
      </c>
      <c r="D82" s="107"/>
      <c r="E82" s="107"/>
      <c r="F82" s="117">
        <f t="shared" si="1"/>
        <v>0</v>
      </c>
    </row>
    <row r="83" spans="1:6" ht="15" customHeight="1">
      <c r="A83" s="35" t="s">
        <v>144</v>
      </c>
      <c r="B83" s="31" t="s">
        <v>145</v>
      </c>
      <c r="C83" s="117">
        <v>0</v>
      </c>
      <c r="D83" s="107"/>
      <c r="E83" s="107"/>
      <c r="F83" s="117">
        <f t="shared" si="1"/>
        <v>0</v>
      </c>
    </row>
    <row r="84" spans="1:6" ht="15" customHeight="1">
      <c r="A84" s="6" t="s">
        <v>146</v>
      </c>
      <c r="B84" s="31" t="s">
        <v>147</v>
      </c>
      <c r="C84" s="117">
        <v>0</v>
      </c>
      <c r="D84" s="107"/>
      <c r="E84" s="107"/>
      <c r="F84" s="117">
        <f t="shared" si="1"/>
        <v>0</v>
      </c>
    </row>
    <row r="85" spans="1:6" ht="15" customHeight="1">
      <c r="A85" s="6" t="s">
        <v>148</v>
      </c>
      <c r="B85" s="31" t="s">
        <v>149</v>
      </c>
      <c r="C85" s="117">
        <v>0</v>
      </c>
      <c r="D85" s="107"/>
      <c r="E85" s="107"/>
      <c r="F85" s="117">
        <f>SUM(C85:E85)</f>
        <v>0</v>
      </c>
    </row>
    <row r="86" spans="1:6" ht="15" customHeight="1">
      <c r="A86" s="6" t="s">
        <v>150</v>
      </c>
      <c r="B86" s="31" t="s">
        <v>151</v>
      </c>
      <c r="C86" s="117">
        <v>0</v>
      </c>
      <c r="D86" s="107"/>
      <c r="E86" s="107"/>
      <c r="F86" s="117">
        <f t="shared" si="1"/>
        <v>0</v>
      </c>
    </row>
    <row r="87" spans="1:6" ht="15" customHeight="1">
      <c r="A87" s="50" t="s">
        <v>365</v>
      </c>
      <c r="B87" s="52" t="s">
        <v>152</v>
      </c>
      <c r="C87" s="119">
        <f>SUM(C80:C86)</f>
        <v>0</v>
      </c>
      <c r="D87" s="107"/>
      <c r="E87" s="107"/>
      <c r="F87" s="119">
        <f t="shared" si="1"/>
        <v>0</v>
      </c>
    </row>
    <row r="88" spans="1:6" ht="15" customHeight="1">
      <c r="A88" s="13" t="s">
        <v>153</v>
      </c>
      <c r="B88" s="31" t="s">
        <v>154</v>
      </c>
      <c r="C88" s="117">
        <v>0</v>
      </c>
      <c r="D88" s="107"/>
      <c r="E88" s="107"/>
      <c r="F88" s="117">
        <f t="shared" si="1"/>
        <v>0</v>
      </c>
    </row>
    <row r="89" spans="1:6" ht="15" customHeight="1">
      <c r="A89" s="13" t="s">
        <v>155</v>
      </c>
      <c r="B89" s="31" t="s">
        <v>156</v>
      </c>
      <c r="C89" s="117">
        <v>0</v>
      </c>
      <c r="D89" s="107"/>
      <c r="E89" s="107"/>
      <c r="F89" s="117">
        <f t="shared" si="1"/>
        <v>0</v>
      </c>
    </row>
    <row r="90" spans="1:6" ht="15" customHeight="1">
      <c r="A90" s="13" t="s">
        <v>157</v>
      </c>
      <c r="B90" s="31" t="s">
        <v>158</v>
      </c>
      <c r="C90" s="117">
        <v>0</v>
      </c>
      <c r="D90" s="107"/>
      <c r="E90" s="107"/>
      <c r="F90" s="117">
        <f t="shared" si="1"/>
        <v>0</v>
      </c>
    </row>
    <row r="91" spans="1:6" ht="15" customHeight="1">
      <c r="A91" s="13" t="s">
        <v>159</v>
      </c>
      <c r="B91" s="31" t="s">
        <v>160</v>
      </c>
      <c r="C91" s="117">
        <v>0</v>
      </c>
      <c r="D91" s="107"/>
      <c r="E91" s="107"/>
      <c r="F91" s="117">
        <f t="shared" si="1"/>
        <v>0</v>
      </c>
    </row>
    <row r="92" spans="1:6" ht="15" customHeight="1">
      <c r="A92" s="49" t="s">
        <v>366</v>
      </c>
      <c r="B92" s="52" t="s">
        <v>161</v>
      </c>
      <c r="C92" s="119">
        <f>SUM(C88:C91)</f>
        <v>0</v>
      </c>
      <c r="D92" s="107"/>
      <c r="E92" s="107"/>
      <c r="F92" s="119">
        <f t="shared" si="1"/>
        <v>0</v>
      </c>
    </row>
    <row r="93" spans="1:6" ht="15" customHeight="1">
      <c r="A93" s="13" t="s">
        <v>162</v>
      </c>
      <c r="B93" s="31" t="s">
        <v>163</v>
      </c>
      <c r="C93" s="117">
        <v>0</v>
      </c>
      <c r="D93" s="107"/>
      <c r="E93" s="107"/>
      <c r="F93" s="117">
        <f t="shared" si="1"/>
        <v>0</v>
      </c>
    </row>
    <row r="94" spans="1:6" ht="15" customHeight="1">
      <c r="A94" s="13" t="s">
        <v>391</v>
      </c>
      <c r="B94" s="31" t="s">
        <v>164</v>
      </c>
      <c r="C94" s="117">
        <v>0</v>
      </c>
      <c r="D94" s="107"/>
      <c r="E94" s="107"/>
      <c r="F94" s="117">
        <f t="shared" si="1"/>
        <v>0</v>
      </c>
    </row>
    <row r="95" spans="1:6" ht="15" customHeight="1">
      <c r="A95" s="13" t="s">
        <v>392</v>
      </c>
      <c r="B95" s="31" t="s">
        <v>165</v>
      </c>
      <c r="C95" s="117">
        <v>0</v>
      </c>
      <c r="D95" s="107"/>
      <c r="E95" s="107"/>
      <c r="F95" s="117">
        <f t="shared" si="1"/>
        <v>0</v>
      </c>
    </row>
    <row r="96" spans="1:6" ht="15" customHeight="1">
      <c r="A96" s="13" t="s">
        <v>393</v>
      </c>
      <c r="B96" s="31" t="s">
        <v>166</v>
      </c>
      <c r="C96" s="117">
        <v>0</v>
      </c>
      <c r="D96" s="107"/>
      <c r="E96" s="107"/>
      <c r="F96" s="117">
        <f t="shared" si="1"/>
        <v>0</v>
      </c>
    </row>
    <row r="97" spans="1:6" ht="15" customHeight="1">
      <c r="A97" s="13" t="s">
        <v>394</v>
      </c>
      <c r="B97" s="31" t="s">
        <v>167</v>
      </c>
      <c r="C97" s="117">
        <v>0</v>
      </c>
      <c r="D97" s="107"/>
      <c r="E97" s="107"/>
      <c r="F97" s="117">
        <f t="shared" si="1"/>
        <v>0</v>
      </c>
    </row>
    <row r="98" spans="1:6" ht="15" customHeight="1">
      <c r="A98" s="13" t="s">
        <v>395</v>
      </c>
      <c r="B98" s="31" t="s">
        <v>168</v>
      </c>
      <c r="C98" s="117">
        <v>0</v>
      </c>
      <c r="D98" s="107"/>
      <c r="E98" s="107"/>
      <c r="F98" s="117">
        <f t="shared" si="1"/>
        <v>0</v>
      </c>
    </row>
    <row r="99" spans="1:6" ht="15" customHeight="1">
      <c r="A99" s="13" t="s">
        <v>169</v>
      </c>
      <c r="B99" s="31" t="s">
        <v>170</v>
      </c>
      <c r="C99" s="117">
        <v>0</v>
      </c>
      <c r="D99" s="107"/>
      <c r="E99" s="107"/>
      <c r="F99" s="117">
        <f t="shared" si="1"/>
        <v>0</v>
      </c>
    </row>
    <row r="100" spans="1:6" ht="15" customHeight="1">
      <c r="A100" s="13" t="s">
        <v>396</v>
      </c>
      <c r="B100" s="31" t="s">
        <v>171</v>
      </c>
      <c r="C100" s="117">
        <v>0</v>
      </c>
      <c r="D100" s="107"/>
      <c r="E100" s="107"/>
      <c r="F100" s="117">
        <f t="shared" si="1"/>
        <v>0</v>
      </c>
    </row>
    <row r="101" spans="1:22" ht="15" customHeight="1">
      <c r="A101" s="49" t="s">
        <v>367</v>
      </c>
      <c r="B101" s="52" t="s">
        <v>172</v>
      </c>
      <c r="C101" s="119">
        <f>SUM(C93:C100)</f>
        <v>0</v>
      </c>
      <c r="D101" s="107"/>
      <c r="E101" s="107"/>
      <c r="F101" s="119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4"/>
      <c r="V101" s="24"/>
    </row>
    <row r="102" spans="1:22" ht="15" customHeight="1">
      <c r="A102" s="58" t="s">
        <v>19</v>
      </c>
      <c r="B102" s="58"/>
      <c r="C102" s="120">
        <f>C87+C9</f>
        <v>0</v>
      </c>
      <c r="D102" s="109"/>
      <c r="E102" s="109"/>
      <c r="F102" s="120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4"/>
      <c r="V102" s="24"/>
    </row>
    <row r="103" spans="1:22" ht="15" customHeight="1">
      <c r="A103" s="36" t="s">
        <v>402</v>
      </c>
      <c r="B103" s="37" t="s">
        <v>173</v>
      </c>
      <c r="C103" s="121">
        <f>SUM(C26,C27,C52,C61,C78,C87,C92,C101)</f>
        <v>13589200</v>
      </c>
      <c r="D103" s="110"/>
      <c r="E103" s="110"/>
      <c r="F103" s="121">
        <f t="shared" si="1"/>
        <v>13589200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4"/>
    </row>
    <row r="104" spans="1:22" ht="15" customHeight="1">
      <c r="A104" s="13" t="s">
        <v>397</v>
      </c>
      <c r="B104" s="5" t="s">
        <v>174</v>
      </c>
      <c r="C104" s="117">
        <v>0</v>
      </c>
      <c r="D104" s="111"/>
      <c r="E104" s="111"/>
      <c r="F104" s="11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4"/>
      <c r="V104" s="24"/>
    </row>
    <row r="105" spans="1:22" ht="15" customHeight="1">
      <c r="A105" s="13" t="s">
        <v>176</v>
      </c>
      <c r="B105" s="5" t="s">
        <v>177</v>
      </c>
      <c r="C105" s="117">
        <v>0</v>
      </c>
      <c r="D105" s="111"/>
      <c r="E105" s="111"/>
      <c r="F105" s="117">
        <f t="shared" si="1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4"/>
      <c r="V105" s="24"/>
    </row>
    <row r="106" spans="1:22" ht="15" customHeight="1">
      <c r="A106" s="13" t="s">
        <v>398</v>
      </c>
      <c r="B106" s="5" t="s">
        <v>178</v>
      </c>
      <c r="C106" s="117">
        <v>0</v>
      </c>
      <c r="D106" s="111"/>
      <c r="E106" s="111"/>
      <c r="F106" s="117">
        <f t="shared" si="1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4"/>
      <c r="V106" s="24"/>
    </row>
    <row r="107" spans="1:22" ht="15" customHeight="1">
      <c r="A107" s="15" t="s">
        <v>372</v>
      </c>
      <c r="B107" s="7" t="s">
        <v>179</v>
      </c>
      <c r="C107" s="128">
        <v>0</v>
      </c>
      <c r="D107" s="112"/>
      <c r="E107" s="112"/>
      <c r="F107" s="128">
        <f t="shared" si="1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4"/>
      <c r="V107" s="24"/>
    </row>
    <row r="108" spans="1:22" ht="15" customHeight="1">
      <c r="A108" s="101" t="s">
        <v>597</v>
      </c>
      <c r="B108" s="5" t="s">
        <v>180</v>
      </c>
      <c r="C108" s="117">
        <v>0</v>
      </c>
      <c r="D108" s="113"/>
      <c r="E108" s="113"/>
      <c r="F108" s="117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4"/>
    </row>
    <row r="109" spans="1:22" ht="15" customHeight="1">
      <c r="A109" s="101" t="s">
        <v>598</v>
      </c>
      <c r="B109" s="5" t="s">
        <v>183</v>
      </c>
      <c r="C109" s="117">
        <v>0</v>
      </c>
      <c r="D109" s="113"/>
      <c r="E109" s="113"/>
      <c r="F109" s="117">
        <f t="shared" si="1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4"/>
      <c r="V109" s="24"/>
    </row>
    <row r="110" spans="1:22" ht="15" customHeight="1">
      <c r="A110" s="101" t="s">
        <v>599</v>
      </c>
      <c r="B110" s="5" t="s">
        <v>184</v>
      </c>
      <c r="C110" s="117">
        <v>0</v>
      </c>
      <c r="D110" s="111"/>
      <c r="E110" s="111"/>
      <c r="F110" s="117">
        <f t="shared" si="1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4"/>
      <c r="V110" s="24"/>
    </row>
    <row r="111" spans="1:22" ht="15" customHeight="1">
      <c r="A111" s="101" t="s">
        <v>600</v>
      </c>
      <c r="B111" s="5" t="s">
        <v>185</v>
      </c>
      <c r="C111" s="117">
        <v>0</v>
      </c>
      <c r="D111" s="111"/>
      <c r="E111" s="111"/>
      <c r="F111" s="117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4"/>
      <c r="V111" s="24"/>
    </row>
    <row r="112" spans="1:22" ht="15" customHeight="1">
      <c r="A112" s="101" t="s">
        <v>601</v>
      </c>
      <c r="B112" s="5" t="s">
        <v>595</v>
      </c>
      <c r="C112" s="117">
        <v>0</v>
      </c>
      <c r="D112" s="111"/>
      <c r="E112" s="111"/>
      <c r="F112" s="117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4"/>
      <c r="V112" s="24"/>
    </row>
    <row r="113" spans="1:22" ht="15" customHeight="1">
      <c r="A113" s="101" t="s">
        <v>602</v>
      </c>
      <c r="B113" s="5" t="s">
        <v>596</v>
      </c>
      <c r="C113" s="117">
        <v>0</v>
      </c>
      <c r="D113" s="111"/>
      <c r="E113" s="111"/>
      <c r="F113" s="117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4"/>
      <c r="V113" s="24"/>
    </row>
    <row r="114" spans="1:22" ht="15" customHeight="1">
      <c r="A114" s="103" t="s">
        <v>373</v>
      </c>
      <c r="B114" s="7" t="s">
        <v>186</v>
      </c>
      <c r="C114" s="128">
        <v>0</v>
      </c>
      <c r="D114" s="114"/>
      <c r="E114" s="114"/>
      <c r="F114" s="128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4"/>
      <c r="V114" s="24"/>
    </row>
    <row r="115" spans="1:22" ht="15" customHeight="1">
      <c r="A115" s="38" t="s">
        <v>187</v>
      </c>
      <c r="B115" s="5" t="s">
        <v>188</v>
      </c>
      <c r="C115" s="117">
        <v>0</v>
      </c>
      <c r="D115" s="113"/>
      <c r="E115" s="113"/>
      <c r="F115" s="117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4"/>
      <c r="V115" s="24"/>
    </row>
    <row r="116" spans="1:22" ht="15" customHeight="1">
      <c r="A116" s="38" t="s">
        <v>189</v>
      </c>
      <c r="B116" s="5" t="s">
        <v>190</v>
      </c>
      <c r="C116" s="122">
        <v>0</v>
      </c>
      <c r="D116" s="113"/>
      <c r="E116" s="113"/>
      <c r="F116" s="122">
        <f t="shared" si="1"/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4"/>
      <c r="V116" s="24"/>
    </row>
    <row r="117" spans="1:22" ht="15" customHeight="1">
      <c r="A117" s="14" t="s">
        <v>191</v>
      </c>
      <c r="B117" s="7" t="s">
        <v>192</v>
      </c>
      <c r="C117" s="124">
        <v>0</v>
      </c>
      <c r="D117" s="113"/>
      <c r="E117" s="113"/>
      <c r="F117" s="124">
        <f t="shared" si="1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4"/>
      <c r="V117" s="24"/>
    </row>
    <row r="118" spans="1:22" ht="15" customHeight="1">
      <c r="A118" s="101" t="s">
        <v>603</v>
      </c>
      <c r="B118" s="5" t="s">
        <v>193</v>
      </c>
      <c r="C118" s="122">
        <v>0</v>
      </c>
      <c r="D118" s="113"/>
      <c r="E118" s="113"/>
      <c r="F118" s="122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4"/>
    </row>
    <row r="119" spans="1:22" ht="15" customHeight="1">
      <c r="A119" s="101" t="s">
        <v>604</v>
      </c>
      <c r="B119" s="5" t="s">
        <v>194</v>
      </c>
      <c r="C119" s="122">
        <v>0</v>
      </c>
      <c r="D119" s="113"/>
      <c r="E119" s="113"/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4"/>
      <c r="V119" s="24"/>
    </row>
    <row r="120" spans="1:22" ht="15" customHeight="1">
      <c r="A120" s="101" t="s">
        <v>605</v>
      </c>
      <c r="B120" s="5" t="s">
        <v>195</v>
      </c>
      <c r="C120" s="122">
        <v>0</v>
      </c>
      <c r="D120" s="113"/>
      <c r="E120" s="113"/>
      <c r="F120" s="122">
        <f t="shared" si="1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4"/>
      <c r="V120" s="24"/>
    </row>
    <row r="121" spans="1:22" ht="15" customHeight="1">
      <c r="A121" s="101" t="s">
        <v>606</v>
      </c>
      <c r="B121" s="5" t="s">
        <v>609</v>
      </c>
      <c r="C121" s="122">
        <v>0</v>
      </c>
      <c r="D121" s="113"/>
      <c r="E121" s="113"/>
      <c r="F121" s="122">
        <f t="shared" si="1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4"/>
      <c r="V121" s="24"/>
    </row>
    <row r="122" spans="1:22" ht="15" customHeight="1">
      <c r="A122" s="101" t="s">
        <v>607</v>
      </c>
      <c r="B122" s="5" t="s">
        <v>610</v>
      </c>
      <c r="C122" s="122">
        <v>0</v>
      </c>
      <c r="D122" s="113"/>
      <c r="E122" s="113"/>
      <c r="F122" s="122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4"/>
    </row>
    <row r="123" spans="1:22" ht="15" customHeight="1">
      <c r="A123" s="103" t="s">
        <v>608</v>
      </c>
      <c r="B123" s="7" t="s">
        <v>611</v>
      </c>
      <c r="C123" s="122">
        <v>0</v>
      </c>
      <c r="D123" s="113"/>
      <c r="E123" s="113"/>
      <c r="F123" s="122">
        <f t="shared" si="1"/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4"/>
      <c r="V123" s="24"/>
    </row>
    <row r="124" spans="1:22" ht="15" customHeight="1">
      <c r="A124" s="39" t="s">
        <v>374</v>
      </c>
      <c r="B124" s="40" t="s">
        <v>196</v>
      </c>
      <c r="C124" s="125">
        <v>0</v>
      </c>
      <c r="D124" s="114"/>
      <c r="E124" s="114"/>
      <c r="F124" s="125">
        <f t="shared" si="1"/>
        <v>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5" customHeight="1">
      <c r="A125" s="38" t="s">
        <v>197</v>
      </c>
      <c r="B125" s="5" t="s">
        <v>198</v>
      </c>
      <c r="C125" s="122">
        <v>0</v>
      </c>
      <c r="D125" s="113"/>
      <c r="E125" s="113"/>
      <c r="F125" s="122">
        <f t="shared" si="1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15" customHeight="1">
      <c r="A126" s="13" t="s">
        <v>199</v>
      </c>
      <c r="B126" s="5" t="s">
        <v>200</v>
      </c>
      <c r="C126" s="122">
        <v>0</v>
      </c>
      <c r="D126" s="111"/>
      <c r="E126" s="111"/>
      <c r="F126" s="122">
        <f t="shared" si="1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5" customHeight="1">
      <c r="A127" s="38" t="s">
        <v>399</v>
      </c>
      <c r="B127" s="5" t="s">
        <v>201</v>
      </c>
      <c r="C127" s="122"/>
      <c r="D127" s="113"/>
      <c r="E127" s="113"/>
      <c r="F127" s="122">
        <f t="shared" si="1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15" customHeight="1">
      <c r="A128" s="101" t="s">
        <v>614</v>
      </c>
      <c r="B128" s="5" t="s">
        <v>202</v>
      </c>
      <c r="C128" s="122">
        <v>0</v>
      </c>
      <c r="D128" s="113"/>
      <c r="E128" s="113"/>
      <c r="F128" s="122">
        <f t="shared" si="1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15" customHeight="1">
      <c r="A129" s="101" t="s">
        <v>613</v>
      </c>
      <c r="B129" s="5" t="s">
        <v>612</v>
      </c>
      <c r="C129" s="122">
        <v>0</v>
      </c>
      <c r="D129" s="113"/>
      <c r="E129" s="113"/>
      <c r="F129" s="122">
        <f t="shared" si="1"/>
        <v>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ht="15" customHeight="1">
      <c r="A130" s="39" t="s">
        <v>375</v>
      </c>
      <c r="B130" s="40" t="s">
        <v>206</v>
      </c>
      <c r="C130" s="123">
        <v>0</v>
      </c>
      <c r="D130" s="114"/>
      <c r="E130" s="114"/>
      <c r="F130" s="123">
        <f t="shared" si="1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5" customHeight="1">
      <c r="A131" s="13" t="s">
        <v>207</v>
      </c>
      <c r="B131" s="5" t="s">
        <v>208</v>
      </c>
      <c r="C131" s="122">
        <v>0</v>
      </c>
      <c r="D131" s="111"/>
      <c r="E131" s="111"/>
      <c r="F131" s="122">
        <f t="shared" si="1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5" customHeight="1">
      <c r="A132" s="104" t="s">
        <v>616</v>
      </c>
      <c r="B132" s="5" t="s">
        <v>615</v>
      </c>
      <c r="C132" s="122">
        <v>0</v>
      </c>
      <c r="D132" s="111"/>
      <c r="E132" s="111"/>
      <c r="F132" s="122">
        <f t="shared" si="1"/>
        <v>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5" customHeight="1">
      <c r="A133" s="41" t="s">
        <v>403</v>
      </c>
      <c r="B133" s="42" t="s">
        <v>209</v>
      </c>
      <c r="C133" s="126">
        <f>SUM(C124,C130,C131)</f>
        <v>0</v>
      </c>
      <c r="D133" s="115"/>
      <c r="E133" s="115"/>
      <c r="F133" s="126">
        <f t="shared" si="1"/>
        <v>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5" customHeight="1">
      <c r="A134" s="45" t="s">
        <v>423</v>
      </c>
      <c r="B134" s="46"/>
      <c r="C134" s="127">
        <f>SUM(C103,C124,C130,C131)</f>
        <v>13589200</v>
      </c>
      <c r="D134" s="116"/>
      <c r="E134" s="116"/>
      <c r="F134" s="127">
        <f>SUM(C134:E134)</f>
        <v>13589200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2:22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2:22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2:22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2:22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2:22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2:22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2:22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2:22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2:22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2:22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2:22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2:22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2:22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2:22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2:22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2:22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2:22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2:22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2:22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2:22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2:22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2:22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2:22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2:22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2:22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2:22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2:22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2:22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2:22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2:22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2:22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2:22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2:22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2:22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2:22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2:22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2:22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2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2:22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zoomScalePageLayoutView="0" workbookViewId="0" topLeftCell="B1">
      <selection activeCell="E17" sqref="E17"/>
    </sheetView>
  </sheetViews>
  <sheetFormatPr defaultColWidth="9.140625" defaultRowHeight="15"/>
  <cols>
    <col min="1" max="1" width="105.140625" style="0" customWidth="1"/>
    <col min="3" max="6" width="21.7109375" style="0" customWidth="1"/>
  </cols>
  <sheetData>
    <row r="1" spans="1:6" ht="15">
      <c r="A1" s="1"/>
      <c r="B1" s="1"/>
      <c r="C1" s="1"/>
      <c r="D1" s="1"/>
      <c r="E1" s="169" t="s">
        <v>563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4.75" customHeight="1">
      <c r="A3" s="164" t="s">
        <v>692</v>
      </c>
      <c r="B3" s="165"/>
      <c r="C3" s="165"/>
      <c r="D3" s="165"/>
      <c r="E3" s="165"/>
      <c r="F3" s="166"/>
    </row>
    <row r="4" spans="1:6" ht="21.75" customHeight="1">
      <c r="A4" s="167" t="s">
        <v>696</v>
      </c>
      <c r="B4" s="165"/>
      <c r="C4" s="165"/>
      <c r="D4" s="165"/>
      <c r="E4" s="165"/>
      <c r="F4" s="166"/>
    </row>
    <row r="5" ht="18">
      <c r="A5" s="48"/>
    </row>
    <row r="6" ht="15">
      <c r="A6" s="4" t="s">
        <v>3</v>
      </c>
    </row>
    <row r="7" spans="1:6" ht="30">
      <c r="A7" s="2" t="s">
        <v>40</v>
      </c>
      <c r="B7" s="3" t="s">
        <v>41</v>
      </c>
      <c r="C7" s="60" t="s">
        <v>492</v>
      </c>
      <c r="D7" s="60" t="s">
        <v>493</v>
      </c>
      <c r="E7" s="60" t="s">
        <v>20</v>
      </c>
      <c r="F7" s="76" t="s">
        <v>6</v>
      </c>
    </row>
    <row r="8" spans="1:6" ht="15">
      <c r="A8" s="29" t="s">
        <v>42</v>
      </c>
      <c r="B8" s="30" t="s">
        <v>43</v>
      </c>
      <c r="C8" s="139">
        <f>'kiadások önkorm'!C8+'kiadások kv szerv'!C8</f>
        <v>20191000</v>
      </c>
      <c r="D8" s="139"/>
      <c r="E8" s="139"/>
      <c r="F8" s="139">
        <f>SUM(C8:E8)</f>
        <v>20191000</v>
      </c>
    </row>
    <row r="9" spans="1:6" ht="15">
      <c r="A9" s="29" t="s">
        <v>44</v>
      </c>
      <c r="B9" s="31" t="s">
        <v>45</v>
      </c>
      <c r="C9" s="139">
        <f>'kiadások önkorm'!C9+'kiadások kv szerv'!C9</f>
        <v>0</v>
      </c>
      <c r="D9" s="139"/>
      <c r="E9" s="139"/>
      <c r="F9" s="139">
        <f aca="true" t="shared" si="0" ref="F9:F72">SUM(C9:E9)</f>
        <v>0</v>
      </c>
    </row>
    <row r="10" spans="1:6" ht="15">
      <c r="A10" s="29" t="s">
        <v>46</v>
      </c>
      <c r="B10" s="31" t="s">
        <v>47</v>
      </c>
      <c r="C10" s="139">
        <f>'kiadások önkorm'!C10+'kiadások kv szerv'!C10</f>
        <v>0</v>
      </c>
      <c r="D10" s="139"/>
      <c r="E10" s="139"/>
      <c r="F10" s="139">
        <f t="shared" si="0"/>
        <v>0</v>
      </c>
    </row>
    <row r="11" spans="1:6" ht="15">
      <c r="A11" s="32" t="s">
        <v>48</v>
      </c>
      <c r="B11" s="31" t="s">
        <v>49</v>
      </c>
      <c r="C11" s="139">
        <f>'kiadások önkorm'!C11+'kiadások kv szerv'!C11</f>
        <v>0</v>
      </c>
      <c r="D11" s="139"/>
      <c r="E11" s="139"/>
      <c r="F11" s="139">
        <f t="shared" si="0"/>
        <v>0</v>
      </c>
    </row>
    <row r="12" spans="1:6" ht="15">
      <c r="A12" s="32" t="s">
        <v>50</v>
      </c>
      <c r="B12" s="31" t="s">
        <v>51</v>
      </c>
      <c r="C12" s="139">
        <f>'kiadások önkorm'!C12+'kiadások kv szerv'!C12</f>
        <v>0</v>
      </c>
      <c r="D12" s="139"/>
      <c r="E12" s="139"/>
      <c r="F12" s="139">
        <f t="shared" si="0"/>
        <v>0</v>
      </c>
    </row>
    <row r="13" spans="1:6" ht="15">
      <c r="A13" s="32" t="s">
        <v>52</v>
      </c>
      <c r="B13" s="31" t="s">
        <v>53</v>
      </c>
      <c r="C13" s="139">
        <f>'kiadások önkorm'!C13+'kiadások kv szerv'!C13</f>
        <v>258000</v>
      </c>
      <c r="D13" s="139"/>
      <c r="E13" s="139"/>
      <c r="F13" s="139">
        <f t="shared" si="0"/>
        <v>258000</v>
      </c>
    </row>
    <row r="14" spans="1:6" ht="15">
      <c r="A14" s="32" t="s">
        <v>54</v>
      </c>
      <c r="B14" s="31" t="s">
        <v>55</v>
      </c>
      <c r="C14" s="139">
        <f>'kiadások önkorm'!C14+'kiadások kv szerv'!C14</f>
        <v>432000</v>
      </c>
      <c r="D14" s="139"/>
      <c r="E14" s="139"/>
      <c r="F14" s="139">
        <f t="shared" si="0"/>
        <v>432000</v>
      </c>
    </row>
    <row r="15" spans="1:6" ht="15">
      <c r="A15" s="32" t="s">
        <v>56</v>
      </c>
      <c r="B15" s="31" t="s">
        <v>57</v>
      </c>
      <c r="C15" s="139">
        <f>'kiadások önkorm'!C15+'kiadások kv szerv'!C15</f>
        <v>0</v>
      </c>
      <c r="D15" s="139"/>
      <c r="E15" s="139"/>
      <c r="F15" s="139">
        <f t="shared" si="0"/>
        <v>0</v>
      </c>
    </row>
    <row r="16" spans="1:6" ht="15">
      <c r="A16" s="5" t="s">
        <v>58</v>
      </c>
      <c r="B16" s="31" t="s">
        <v>59</v>
      </c>
      <c r="C16" s="139">
        <f>'kiadások önkorm'!C16+'kiadások kv szerv'!C16</f>
        <v>0</v>
      </c>
      <c r="D16" s="139"/>
      <c r="E16" s="139"/>
      <c r="F16" s="139">
        <f t="shared" si="0"/>
        <v>0</v>
      </c>
    </row>
    <row r="17" spans="1:6" ht="15">
      <c r="A17" s="5" t="s">
        <v>60</v>
      </c>
      <c r="B17" s="31" t="s">
        <v>61</v>
      </c>
      <c r="C17" s="139">
        <f>'kiadások önkorm'!C17+'kiadások kv szerv'!C17</f>
        <v>0</v>
      </c>
      <c r="D17" s="139"/>
      <c r="E17" s="139"/>
      <c r="F17" s="139">
        <f t="shared" si="0"/>
        <v>0</v>
      </c>
    </row>
    <row r="18" spans="1:6" ht="15">
      <c r="A18" s="5" t="s">
        <v>62</v>
      </c>
      <c r="B18" s="31" t="s">
        <v>63</v>
      </c>
      <c r="C18" s="139">
        <f>'kiadások önkorm'!C18+'kiadások kv szerv'!C18</f>
        <v>0</v>
      </c>
      <c r="D18" s="139"/>
      <c r="E18" s="139"/>
      <c r="F18" s="139">
        <f t="shared" si="0"/>
        <v>0</v>
      </c>
    </row>
    <row r="19" spans="1:6" ht="15">
      <c r="A19" s="5" t="s">
        <v>64</v>
      </c>
      <c r="B19" s="31" t="s">
        <v>65</v>
      </c>
      <c r="C19" s="139">
        <f>'kiadások önkorm'!C19+'kiadások kv szerv'!C19</f>
        <v>0</v>
      </c>
      <c r="D19" s="139"/>
      <c r="E19" s="139"/>
      <c r="F19" s="139">
        <f t="shared" si="0"/>
        <v>0</v>
      </c>
    </row>
    <row r="20" spans="1:6" ht="15">
      <c r="A20" s="5" t="s">
        <v>376</v>
      </c>
      <c r="B20" s="31" t="s">
        <v>66</v>
      </c>
      <c r="C20" s="139">
        <f>'kiadások önkorm'!C20+'kiadások kv szerv'!C20</f>
        <v>544200</v>
      </c>
      <c r="D20" s="139"/>
      <c r="E20" s="139"/>
      <c r="F20" s="139">
        <f t="shared" si="0"/>
        <v>544200</v>
      </c>
    </row>
    <row r="21" spans="1:6" ht="15">
      <c r="A21" s="33" t="s">
        <v>321</v>
      </c>
      <c r="B21" s="34" t="s">
        <v>67</v>
      </c>
      <c r="C21" s="140">
        <f>'kiadások önkorm'!C21+'kiadások kv szerv'!C21</f>
        <v>21425200</v>
      </c>
      <c r="D21" s="140"/>
      <c r="E21" s="140"/>
      <c r="F21" s="140">
        <f t="shared" si="0"/>
        <v>21425200</v>
      </c>
    </row>
    <row r="22" spans="1:6" ht="15">
      <c r="A22" s="5" t="s">
        <v>68</v>
      </c>
      <c r="B22" s="31" t="s">
        <v>69</v>
      </c>
      <c r="C22" s="139">
        <f>'kiadások önkorm'!C22+'kiadások kv szerv'!C22</f>
        <v>1032000</v>
      </c>
      <c r="D22" s="139"/>
      <c r="E22" s="139"/>
      <c r="F22" s="139">
        <f t="shared" si="0"/>
        <v>1032000</v>
      </c>
    </row>
    <row r="23" spans="1:6" ht="15">
      <c r="A23" s="5" t="s">
        <v>70</v>
      </c>
      <c r="B23" s="31" t="s">
        <v>71</v>
      </c>
      <c r="C23" s="139">
        <f>'kiadások önkorm'!C23+'kiadások kv szerv'!C23</f>
        <v>420000</v>
      </c>
      <c r="D23" s="139"/>
      <c r="E23" s="139"/>
      <c r="F23" s="139">
        <f t="shared" si="0"/>
        <v>420000</v>
      </c>
    </row>
    <row r="24" spans="1:6" ht="15">
      <c r="A24" s="6" t="s">
        <v>72</v>
      </c>
      <c r="B24" s="31" t="s">
        <v>73</v>
      </c>
      <c r="C24" s="139">
        <f>'kiadások önkorm'!C24+'kiadások kv szerv'!C24</f>
        <v>0</v>
      </c>
      <c r="D24" s="139"/>
      <c r="E24" s="139"/>
      <c r="F24" s="139">
        <f t="shared" si="0"/>
        <v>0</v>
      </c>
    </row>
    <row r="25" spans="1:6" ht="15">
      <c r="A25" s="7" t="s">
        <v>322</v>
      </c>
      <c r="B25" s="34" t="s">
        <v>74</v>
      </c>
      <c r="C25" s="140">
        <f>'kiadások önkorm'!C25+'kiadások kv szerv'!C25</f>
        <v>1452000</v>
      </c>
      <c r="D25" s="140"/>
      <c r="E25" s="140"/>
      <c r="F25" s="140">
        <f t="shared" si="0"/>
        <v>1452000</v>
      </c>
    </row>
    <row r="26" spans="1:6" ht="15">
      <c r="A26" s="51" t="s">
        <v>400</v>
      </c>
      <c r="B26" s="52" t="s">
        <v>75</v>
      </c>
      <c r="C26" s="141">
        <f>'kiadások önkorm'!C26+'kiadások kv szerv'!C26</f>
        <v>22877200</v>
      </c>
      <c r="D26" s="141"/>
      <c r="E26" s="141"/>
      <c r="F26" s="141">
        <f t="shared" si="0"/>
        <v>22877200</v>
      </c>
    </row>
    <row r="27" spans="1:6" ht="15">
      <c r="A27" s="40" t="s">
        <v>377</v>
      </c>
      <c r="B27" s="52" t="s">
        <v>76</v>
      </c>
      <c r="C27" s="141">
        <f>'kiadások önkorm'!C27+'kiadások kv szerv'!C27</f>
        <v>4757048</v>
      </c>
      <c r="D27" s="141"/>
      <c r="E27" s="141"/>
      <c r="F27" s="141">
        <f t="shared" si="0"/>
        <v>4757048</v>
      </c>
    </row>
    <row r="28" spans="1:6" ht="15">
      <c r="A28" s="5" t="s">
        <v>77</v>
      </c>
      <c r="B28" s="31" t="s">
        <v>78</v>
      </c>
      <c r="C28" s="139">
        <f>'kiadások önkorm'!C28+'kiadások kv szerv'!C28</f>
        <v>22000</v>
      </c>
      <c r="D28" s="139"/>
      <c r="E28" s="139"/>
      <c r="F28" s="139">
        <f t="shared" si="0"/>
        <v>22000</v>
      </c>
    </row>
    <row r="29" spans="1:6" ht="15">
      <c r="A29" s="5" t="s">
        <v>79</v>
      </c>
      <c r="B29" s="31" t="s">
        <v>80</v>
      </c>
      <c r="C29" s="139">
        <f>'kiadások önkorm'!C29+'kiadások kv szerv'!C29</f>
        <v>3714000</v>
      </c>
      <c r="D29" s="139"/>
      <c r="E29" s="139"/>
      <c r="F29" s="139">
        <f t="shared" si="0"/>
        <v>3714000</v>
      </c>
    </row>
    <row r="30" spans="1:6" ht="15">
      <c r="A30" s="5" t="s">
        <v>81</v>
      </c>
      <c r="B30" s="31" t="s">
        <v>82</v>
      </c>
      <c r="C30" s="139">
        <f>'kiadások önkorm'!C30+'kiadások kv szerv'!C30</f>
        <v>0</v>
      </c>
      <c r="D30" s="139"/>
      <c r="E30" s="139"/>
      <c r="F30" s="139">
        <f t="shared" si="0"/>
        <v>0</v>
      </c>
    </row>
    <row r="31" spans="1:6" ht="15">
      <c r="A31" s="7" t="s">
        <v>323</v>
      </c>
      <c r="B31" s="34" t="s">
        <v>83</v>
      </c>
      <c r="C31" s="140">
        <f>'kiadások önkorm'!C31+'kiadások kv szerv'!C31</f>
        <v>3736000</v>
      </c>
      <c r="D31" s="140"/>
      <c r="E31" s="140"/>
      <c r="F31" s="140">
        <f t="shared" si="0"/>
        <v>3736000</v>
      </c>
    </row>
    <row r="32" spans="1:6" ht="15">
      <c r="A32" s="5" t="s">
        <v>84</v>
      </c>
      <c r="B32" s="31" t="s">
        <v>85</v>
      </c>
      <c r="C32" s="139">
        <f>'kiadások önkorm'!C32+'kiadások kv szerv'!C32</f>
        <v>60000</v>
      </c>
      <c r="D32" s="139"/>
      <c r="E32" s="139"/>
      <c r="F32" s="139">
        <f t="shared" si="0"/>
        <v>60000</v>
      </c>
    </row>
    <row r="33" spans="1:6" ht="15">
      <c r="A33" s="5" t="s">
        <v>86</v>
      </c>
      <c r="B33" s="31" t="s">
        <v>87</v>
      </c>
      <c r="C33" s="139">
        <f>'kiadások önkorm'!C33+'kiadások kv szerv'!C33</f>
        <v>480000</v>
      </c>
      <c r="D33" s="139"/>
      <c r="E33" s="139"/>
      <c r="F33" s="139">
        <f t="shared" si="0"/>
        <v>480000</v>
      </c>
    </row>
    <row r="34" spans="1:6" ht="15" customHeight="1">
      <c r="A34" s="7" t="s">
        <v>401</v>
      </c>
      <c r="B34" s="34" t="s">
        <v>88</v>
      </c>
      <c r="C34" s="140">
        <f>'kiadások önkorm'!C34+'kiadások kv szerv'!C34</f>
        <v>540000</v>
      </c>
      <c r="D34" s="140"/>
      <c r="E34" s="140"/>
      <c r="F34" s="140">
        <f t="shared" si="0"/>
        <v>540000</v>
      </c>
    </row>
    <row r="35" spans="1:6" ht="15">
      <c r="A35" s="5" t="s">
        <v>89</v>
      </c>
      <c r="B35" s="31" t="s">
        <v>90</v>
      </c>
      <c r="C35" s="139">
        <f>'kiadások önkorm'!C35+'kiadások kv szerv'!C35</f>
        <v>2910000</v>
      </c>
      <c r="D35" s="139"/>
      <c r="E35" s="139"/>
      <c r="F35" s="139">
        <f t="shared" si="0"/>
        <v>2910000</v>
      </c>
    </row>
    <row r="36" spans="1:6" ht="15">
      <c r="A36" s="5" t="s">
        <v>91</v>
      </c>
      <c r="B36" s="31" t="s">
        <v>92</v>
      </c>
      <c r="C36" s="139">
        <f>'kiadások önkorm'!C36+'kiadások kv szerv'!C36</f>
        <v>4230000</v>
      </c>
      <c r="D36" s="139"/>
      <c r="E36" s="139"/>
      <c r="F36" s="139">
        <f t="shared" si="0"/>
        <v>4230000</v>
      </c>
    </row>
    <row r="37" spans="1:6" ht="15">
      <c r="A37" s="5" t="s">
        <v>378</v>
      </c>
      <c r="B37" s="31" t="s">
        <v>93</v>
      </c>
      <c r="C37" s="139">
        <f>'kiadások önkorm'!C37+'kiadások kv szerv'!C37</f>
        <v>960000</v>
      </c>
      <c r="D37" s="139"/>
      <c r="E37" s="139"/>
      <c r="F37" s="139">
        <f t="shared" si="0"/>
        <v>960000</v>
      </c>
    </row>
    <row r="38" spans="1:6" ht="15">
      <c r="A38" s="5" t="s">
        <v>94</v>
      </c>
      <c r="B38" s="31" t="s">
        <v>95</v>
      </c>
      <c r="C38" s="139">
        <f>'kiadások önkorm'!C38+'kiadások kv szerv'!C38</f>
        <v>2414000</v>
      </c>
      <c r="D38" s="139"/>
      <c r="E38" s="139"/>
      <c r="F38" s="139">
        <f t="shared" si="0"/>
        <v>2414000</v>
      </c>
    </row>
    <row r="39" spans="1:6" ht="15">
      <c r="A39" s="10" t="s">
        <v>379</v>
      </c>
      <c r="B39" s="31" t="s">
        <v>96</v>
      </c>
      <c r="C39" s="139">
        <f>'kiadások önkorm'!C39+'kiadások kv szerv'!C39</f>
        <v>0</v>
      </c>
      <c r="D39" s="139"/>
      <c r="E39" s="139"/>
      <c r="F39" s="139">
        <f t="shared" si="0"/>
        <v>0</v>
      </c>
    </row>
    <row r="40" spans="1:6" ht="15">
      <c r="A40" s="6" t="s">
        <v>97</v>
      </c>
      <c r="B40" s="31" t="s">
        <v>98</v>
      </c>
      <c r="C40" s="139">
        <f>'kiadások önkorm'!C40+'kiadások kv szerv'!C40</f>
        <v>10000</v>
      </c>
      <c r="D40" s="139"/>
      <c r="E40" s="139"/>
      <c r="F40" s="139">
        <f t="shared" si="0"/>
        <v>10000</v>
      </c>
    </row>
    <row r="41" spans="1:6" ht="15">
      <c r="A41" s="5" t="s">
        <v>380</v>
      </c>
      <c r="B41" s="31" t="s">
        <v>99</v>
      </c>
      <c r="C41" s="139">
        <f>'kiadások önkorm'!C41+'kiadások kv szerv'!C41</f>
        <v>1680000</v>
      </c>
      <c r="D41" s="139"/>
      <c r="E41" s="139"/>
      <c r="F41" s="139">
        <f t="shared" si="0"/>
        <v>1680000</v>
      </c>
    </row>
    <row r="42" spans="1:6" ht="15">
      <c r="A42" s="7" t="s">
        <v>324</v>
      </c>
      <c r="B42" s="34" t="s">
        <v>100</v>
      </c>
      <c r="C42" s="140">
        <f>'kiadások önkorm'!C42+'kiadások kv szerv'!C42</f>
        <v>12204000</v>
      </c>
      <c r="D42" s="140"/>
      <c r="E42" s="140"/>
      <c r="F42" s="140">
        <f t="shared" si="0"/>
        <v>12204000</v>
      </c>
    </row>
    <row r="43" spans="1:6" ht="15">
      <c r="A43" s="5" t="s">
        <v>101</v>
      </c>
      <c r="B43" s="31" t="s">
        <v>102</v>
      </c>
      <c r="C43" s="139">
        <f>'kiadások önkorm'!C43+'kiadások kv szerv'!C43</f>
        <v>0</v>
      </c>
      <c r="D43" s="139"/>
      <c r="E43" s="139"/>
      <c r="F43" s="139">
        <f t="shared" si="0"/>
        <v>0</v>
      </c>
    </row>
    <row r="44" spans="1:6" ht="15">
      <c r="A44" s="5" t="s">
        <v>103</v>
      </c>
      <c r="B44" s="31" t="s">
        <v>104</v>
      </c>
      <c r="C44" s="139">
        <f>'kiadások önkorm'!C44+'kiadások kv szerv'!C44</f>
        <v>0</v>
      </c>
      <c r="D44" s="139"/>
      <c r="E44" s="139"/>
      <c r="F44" s="139">
        <f t="shared" si="0"/>
        <v>0</v>
      </c>
    </row>
    <row r="45" spans="1:6" ht="15">
      <c r="A45" s="7" t="s">
        <v>325</v>
      </c>
      <c r="B45" s="34" t="s">
        <v>105</v>
      </c>
      <c r="C45" s="140">
        <f>'kiadások önkorm'!C45+'kiadások kv szerv'!C45</f>
        <v>0</v>
      </c>
      <c r="D45" s="140"/>
      <c r="E45" s="140"/>
      <c r="F45" s="140">
        <f t="shared" si="0"/>
        <v>0</v>
      </c>
    </row>
    <row r="46" spans="1:6" ht="15">
      <c r="A46" s="5" t="s">
        <v>106</v>
      </c>
      <c r="B46" s="31" t="s">
        <v>107</v>
      </c>
      <c r="C46" s="139">
        <f>'kiadások önkorm'!C46+'kiadások kv szerv'!C46</f>
        <v>3634000</v>
      </c>
      <c r="D46" s="139"/>
      <c r="E46" s="139"/>
      <c r="F46" s="139">
        <f t="shared" si="0"/>
        <v>3634000</v>
      </c>
    </row>
    <row r="47" spans="1:6" ht="15">
      <c r="A47" s="5" t="s">
        <v>108</v>
      </c>
      <c r="B47" s="31" t="s">
        <v>109</v>
      </c>
      <c r="C47" s="139">
        <f>'kiadások önkorm'!C47+'kiadások kv szerv'!C47</f>
        <v>159448</v>
      </c>
      <c r="D47" s="139"/>
      <c r="E47" s="139"/>
      <c r="F47" s="139">
        <f t="shared" si="0"/>
        <v>159448</v>
      </c>
    </row>
    <row r="48" spans="1:6" ht="15">
      <c r="A48" s="5" t="s">
        <v>381</v>
      </c>
      <c r="B48" s="31" t="s">
        <v>110</v>
      </c>
      <c r="C48" s="139">
        <f>'kiadások önkorm'!C48+'kiadások kv szerv'!C48</f>
        <v>0</v>
      </c>
      <c r="D48" s="139"/>
      <c r="E48" s="139"/>
      <c r="F48" s="139">
        <f t="shared" si="0"/>
        <v>0</v>
      </c>
    </row>
    <row r="49" spans="1:6" ht="15">
      <c r="A49" s="5" t="s">
        <v>382</v>
      </c>
      <c r="B49" s="31" t="s">
        <v>111</v>
      </c>
      <c r="C49" s="139">
        <f>'kiadások önkorm'!C49+'kiadások kv szerv'!C49</f>
        <v>0</v>
      </c>
      <c r="D49" s="139"/>
      <c r="E49" s="139"/>
      <c r="F49" s="139">
        <f t="shared" si="0"/>
        <v>0</v>
      </c>
    </row>
    <row r="50" spans="1:6" ht="15">
      <c r="A50" s="5" t="s">
        <v>112</v>
      </c>
      <c r="B50" s="31" t="s">
        <v>113</v>
      </c>
      <c r="C50" s="139">
        <f>'kiadások önkorm'!C50+'kiadások kv szerv'!C50</f>
        <v>1035000</v>
      </c>
      <c r="D50" s="139"/>
      <c r="E50" s="139"/>
      <c r="F50" s="139">
        <f t="shared" si="0"/>
        <v>1035000</v>
      </c>
    </row>
    <row r="51" spans="1:6" ht="15">
      <c r="A51" s="7" t="s">
        <v>326</v>
      </c>
      <c r="B51" s="34" t="s">
        <v>114</v>
      </c>
      <c r="C51" s="140">
        <f>'kiadások önkorm'!C51+'kiadások kv szerv'!C51</f>
        <v>4828448</v>
      </c>
      <c r="D51" s="140"/>
      <c r="E51" s="140"/>
      <c r="F51" s="140">
        <f t="shared" si="0"/>
        <v>4828448</v>
      </c>
    </row>
    <row r="52" spans="1:6" ht="15">
      <c r="A52" s="40" t="s">
        <v>327</v>
      </c>
      <c r="B52" s="52" t="s">
        <v>115</v>
      </c>
      <c r="C52" s="141">
        <f>'kiadások önkorm'!C52+'kiadások kv szerv'!C52</f>
        <v>21308448</v>
      </c>
      <c r="D52" s="141"/>
      <c r="E52" s="141"/>
      <c r="F52" s="141">
        <f t="shared" si="0"/>
        <v>21308448</v>
      </c>
    </row>
    <row r="53" spans="1:6" ht="15">
      <c r="A53" s="13" t="s">
        <v>116</v>
      </c>
      <c r="B53" s="31" t="s">
        <v>117</v>
      </c>
      <c r="C53" s="139">
        <f>'kiadások önkorm'!C53+'kiadások kv szerv'!C53</f>
        <v>0</v>
      </c>
      <c r="D53" s="139"/>
      <c r="E53" s="139"/>
      <c r="F53" s="139">
        <f t="shared" si="0"/>
        <v>0</v>
      </c>
    </row>
    <row r="54" spans="1:6" ht="15">
      <c r="A54" s="13" t="s">
        <v>328</v>
      </c>
      <c r="B54" s="31" t="s">
        <v>118</v>
      </c>
      <c r="C54" s="139">
        <f>'kiadások önkorm'!C54+'kiadások kv szerv'!C54</f>
        <v>500000</v>
      </c>
      <c r="D54" s="139"/>
      <c r="E54" s="139"/>
      <c r="F54" s="139">
        <f t="shared" si="0"/>
        <v>500000</v>
      </c>
    </row>
    <row r="55" spans="1:6" ht="15">
      <c r="A55" s="17" t="s">
        <v>383</v>
      </c>
      <c r="B55" s="31" t="s">
        <v>119</v>
      </c>
      <c r="C55" s="139">
        <f>'kiadások önkorm'!C55+'kiadások kv szerv'!C55</f>
        <v>0</v>
      </c>
      <c r="D55" s="139"/>
      <c r="E55" s="139"/>
      <c r="F55" s="139">
        <f t="shared" si="0"/>
        <v>0</v>
      </c>
    </row>
    <row r="56" spans="1:6" ht="15">
      <c r="A56" s="17" t="s">
        <v>384</v>
      </c>
      <c r="B56" s="31" t="s">
        <v>120</v>
      </c>
      <c r="C56" s="139">
        <f>'kiadások önkorm'!C56+'kiadások kv szerv'!C56</f>
        <v>283200</v>
      </c>
      <c r="D56" s="139"/>
      <c r="E56" s="139"/>
      <c r="F56" s="139">
        <f t="shared" si="0"/>
        <v>283200</v>
      </c>
    </row>
    <row r="57" spans="1:6" ht="15">
      <c r="A57" s="17" t="s">
        <v>385</v>
      </c>
      <c r="B57" s="31" t="s">
        <v>121</v>
      </c>
      <c r="C57" s="139">
        <f>'kiadások önkorm'!C57+'kiadások kv szerv'!C57</f>
        <v>0</v>
      </c>
      <c r="D57" s="139"/>
      <c r="E57" s="139"/>
      <c r="F57" s="139">
        <f t="shared" si="0"/>
        <v>0</v>
      </c>
    </row>
    <row r="58" spans="1:6" ht="15">
      <c r="A58" s="13" t="s">
        <v>386</v>
      </c>
      <c r="B58" s="31" t="s">
        <v>122</v>
      </c>
      <c r="C58" s="139">
        <f>'kiadások önkorm'!C58+'kiadások kv szerv'!C58</f>
        <v>180000</v>
      </c>
      <c r="D58" s="139"/>
      <c r="E58" s="139"/>
      <c r="F58" s="139">
        <f t="shared" si="0"/>
        <v>180000</v>
      </c>
    </row>
    <row r="59" spans="1:6" ht="15">
      <c r="A59" s="13" t="s">
        <v>387</v>
      </c>
      <c r="B59" s="31" t="s">
        <v>123</v>
      </c>
      <c r="C59" s="139">
        <f>'kiadások önkorm'!C59+'kiadások kv szerv'!C59</f>
        <v>0</v>
      </c>
      <c r="D59" s="139"/>
      <c r="E59" s="139"/>
      <c r="F59" s="139">
        <f t="shared" si="0"/>
        <v>0</v>
      </c>
    </row>
    <row r="60" spans="1:6" ht="15">
      <c r="A60" s="13" t="s">
        <v>388</v>
      </c>
      <c r="B60" s="31" t="s">
        <v>124</v>
      </c>
      <c r="C60" s="139">
        <f>'kiadások önkorm'!C60+'kiadások kv szerv'!C60</f>
        <v>230000</v>
      </c>
      <c r="D60" s="139"/>
      <c r="E60" s="139"/>
      <c r="F60" s="139">
        <f t="shared" si="0"/>
        <v>230000</v>
      </c>
    </row>
    <row r="61" spans="1:6" ht="15">
      <c r="A61" s="49" t="s">
        <v>357</v>
      </c>
      <c r="B61" s="52" t="s">
        <v>125</v>
      </c>
      <c r="C61" s="141">
        <f>'kiadások önkorm'!C61+'kiadások kv szerv'!C61</f>
        <v>1193200</v>
      </c>
      <c r="D61" s="141"/>
      <c r="E61" s="141"/>
      <c r="F61" s="141">
        <f t="shared" si="0"/>
        <v>1193200</v>
      </c>
    </row>
    <row r="62" spans="1:6" ht="15">
      <c r="A62" s="12" t="s">
        <v>389</v>
      </c>
      <c r="B62" s="31" t="s">
        <v>126</v>
      </c>
      <c r="C62" s="139">
        <f>'kiadások önkorm'!C62+'kiadások kv szerv'!C62</f>
        <v>0</v>
      </c>
      <c r="D62" s="139"/>
      <c r="E62" s="139"/>
      <c r="F62" s="139">
        <f t="shared" si="0"/>
        <v>0</v>
      </c>
    </row>
    <row r="63" spans="1:6" ht="15">
      <c r="A63" s="101" t="s">
        <v>591</v>
      </c>
      <c r="B63" s="31" t="s">
        <v>588</v>
      </c>
      <c r="C63" s="139">
        <f>'kiadások önkorm'!C63+'kiadások kv szerv'!C63</f>
        <v>0</v>
      </c>
      <c r="D63" s="139"/>
      <c r="E63" s="139"/>
      <c r="F63" s="139">
        <f t="shared" si="0"/>
        <v>0</v>
      </c>
    </row>
    <row r="64" spans="1:6" ht="15">
      <c r="A64" s="101" t="s">
        <v>592</v>
      </c>
      <c r="B64" s="31" t="s">
        <v>589</v>
      </c>
      <c r="C64" s="139">
        <f>'kiadások önkorm'!C64+'kiadások kv szerv'!C64</f>
        <v>0</v>
      </c>
      <c r="D64" s="139"/>
      <c r="E64" s="139"/>
      <c r="F64" s="139">
        <f t="shared" si="0"/>
        <v>0</v>
      </c>
    </row>
    <row r="65" spans="1:6" ht="15">
      <c r="A65" s="101" t="s">
        <v>593</v>
      </c>
      <c r="B65" s="31" t="s">
        <v>590</v>
      </c>
      <c r="C65" s="139">
        <f>'kiadások önkorm'!C65+'kiadások kv szerv'!C65</f>
        <v>0</v>
      </c>
      <c r="D65" s="139"/>
      <c r="E65" s="139"/>
      <c r="F65" s="139">
        <f t="shared" si="0"/>
        <v>0</v>
      </c>
    </row>
    <row r="66" spans="1:6" ht="15">
      <c r="A66" s="102" t="s">
        <v>594</v>
      </c>
      <c r="B66" s="52" t="s">
        <v>127</v>
      </c>
      <c r="C66" s="141">
        <f>'kiadások önkorm'!C66+'kiadások kv szerv'!C66</f>
        <v>0</v>
      </c>
      <c r="D66" s="141"/>
      <c r="E66" s="141"/>
      <c r="F66" s="141">
        <f t="shared" si="0"/>
        <v>0</v>
      </c>
    </row>
    <row r="67" spans="1:6" ht="15">
      <c r="A67" s="101" t="s">
        <v>577</v>
      </c>
      <c r="B67" s="31" t="s">
        <v>128</v>
      </c>
      <c r="C67" s="139">
        <f>'kiadások önkorm'!C67+'kiadások kv szerv'!C67</f>
        <v>0</v>
      </c>
      <c r="D67" s="139"/>
      <c r="E67" s="139"/>
      <c r="F67" s="139">
        <f t="shared" si="0"/>
        <v>0</v>
      </c>
    </row>
    <row r="68" spans="1:6" ht="15">
      <c r="A68" s="101" t="s">
        <v>578</v>
      </c>
      <c r="B68" s="31" t="s">
        <v>129</v>
      </c>
      <c r="C68" s="139">
        <f>'kiadások önkorm'!C68+'kiadások kv szerv'!C68</f>
        <v>0</v>
      </c>
      <c r="D68" s="139"/>
      <c r="E68" s="139"/>
      <c r="F68" s="139">
        <f t="shared" si="0"/>
        <v>0</v>
      </c>
    </row>
    <row r="69" spans="1:6" ht="15">
      <c r="A69" s="101" t="s">
        <v>579</v>
      </c>
      <c r="B69" s="31" t="s">
        <v>130</v>
      </c>
      <c r="C69" s="139">
        <f>'kiadások önkorm'!C69+'kiadások kv szerv'!C69</f>
        <v>0</v>
      </c>
      <c r="D69" s="139"/>
      <c r="E69" s="139"/>
      <c r="F69" s="139">
        <f t="shared" si="0"/>
        <v>0</v>
      </c>
    </row>
    <row r="70" spans="1:6" ht="15">
      <c r="A70" s="101" t="s">
        <v>580</v>
      </c>
      <c r="B70" s="31" t="s">
        <v>131</v>
      </c>
      <c r="C70" s="139">
        <f>'kiadások önkorm'!C70+'kiadások kv szerv'!C70</f>
        <v>1837000</v>
      </c>
      <c r="D70" s="139"/>
      <c r="E70" s="139"/>
      <c r="F70" s="139">
        <f t="shared" si="0"/>
        <v>1837000</v>
      </c>
    </row>
    <row r="71" spans="1:6" ht="15">
      <c r="A71" s="101" t="s">
        <v>581</v>
      </c>
      <c r="B71" s="31" t="s">
        <v>132</v>
      </c>
      <c r="C71" s="139">
        <f>'kiadások önkorm'!C71+'kiadások kv szerv'!C71</f>
        <v>0</v>
      </c>
      <c r="D71" s="139"/>
      <c r="E71" s="139"/>
      <c r="F71" s="139">
        <f t="shared" si="0"/>
        <v>0</v>
      </c>
    </row>
    <row r="72" spans="1:6" ht="15">
      <c r="A72" s="101" t="s">
        <v>582</v>
      </c>
      <c r="B72" s="31" t="s">
        <v>133</v>
      </c>
      <c r="C72" s="139">
        <f>'kiadások önkorm'!C72+'kiadások kv szerv'!C72</f>
        <v>0</v>
      </c>
      <c r="D72" s="139"/>
      <c r="E72" s="139"/>
      <c r="F72" s="139">
        <f t="shared" si="0"/>
        <v>0</v>
      </c>
    </row>
    <row r="73" spans="1:6" ht="15">
      <c r="A73" s="101" t="s">
        <v>583</v>
      </c>
      <c r="B73" s="31" t="s">
        <v>134</v>
      </c>
      <c r="C73" s="139">
        <f>'kiadások önkorm'!C73+'kiadások kv szerv'!C73</f>
        <v>0</v>
      </c>
      <c r="D73" s="139"/>
      <c r="E73" s="139"/>
      <c r="F73" s="139">
        <f aca="true" t="shared" si="1" ref="F73:F134">SUM(C73:E73)</f>
        <v>0</v>
      </c>
    </row>
    <row r="74" spans="1:6" ht="15">
      <c r="A74" s="101" t="s">
        <v>584</v>
      </c>
      <c r="B74" s="31" t="s">
        <v>135</v>
      </c>
      <c r="C74" s="139">
        <f>'kiadások önkorm'!C74+'kiadások kv szerv'!C74</f>
        <v>0</v>
      </c>
      <c r="D74" s="139"/>
      <c r="E74" s="139"/>
      <c r="F74" s="139">
        <f t="shared" si="1"/>
        <v>0</v>
      </c>
    </row>
    <row r="75" spans="1:6" ht="15">
      <c r="A75" s="101" t="s">
        <v>585</v>
      </c>
      <c r="B75" s="31" t="s">
        <v>136</v>
      </c>
      <c r="C75" s="139">
        <f>'kiadások önkorm'!C75+'kiadások kv szerv'!C75</f>
        <v>0</v>
      </c>
      <c r="D75" s="139"/>
      <c r="E75" s="139"/>
      <c r="F75" s="139">
        <f t="shared" si="1"/>
        <v>0</v>
      </c>
    </row>
    <row r="76" spans="1:6" ht="15">
      <c r="A76" s="101" t="s">
        <v>586</v>
      </c>
      <c r="B76" s="31" t="s">
        <v>137</v>
      </c>
      <c r="C76" s="139">
        <f>'kiadások önkorm'!C76+'kiadások kv szerv'!C76</f>
        <v>0</v>
      </c>
      <c r="D76" s="139"/>
      <c r="E76" s="139"/>
      <c r="F76" s="139">
        <f t="shared" si="1"/>
        <v>0</v>
      </c>
    </row>
    <row r="77" spans="1:6" ht="15">
      <c r="A77" s="101" t="s">
        <v>587</v>
      </c>
      <c r="B77" s="31" t="s">
        <v>556</v>
      </c>
      <c r="C77" s="139">
        <f>'kiadások önkorm'!C77+'kiadások kv szerv'!C77</f>
        <v>14791993</v>
      </c>
      <c r="D77" s="139"/>
      <c r="E77" s="139"/>
      <c r="F77" s="139">
        <f t="shared" si="1"/>
        <v>14791993</v>
      </c>
    </row>
    <row r="78" spans="1:6" ht="15">
      <c r="A78" s="49" t="s">
        <v>363</v>
      </c>
      <c r="B78" s="52" t="s">
        <v>138</v>
      </c>
      <c r="C78" s="141">
        <f>'kiadások önkorm'!C78+'kiadások kv szerv'!C78</f>
        <v>16628993</v>
      </c>
      <c r="D78" s="141"/>
      <c r="E78" s="141"/>
      <c r="F78" s="141">
        <f t="shared" si="1"/>
        <v>16628993</v>
      </c>
    </row>
    <row r="79" spans="1:6" ht="15.75">
      <c r="A79" s="58" t="s">
        <v>18</v>
      </c>
      <c r="B79" s="100"/>
      <c r="C79" s="108">
        <f>'kiadások önkorm'!C79+'kiadások kv szerv'!C79</f>
        <v>66764889</v>
      </c>
      <c r="D79" s="108"/>
      <c r="E79" s="108"/>
      <c r="F79" s="108">
        <f t="shared" si="1"/>
        <v>66764889</v>
      </c>
    </row>
    <row r="80" spans="1:6" ht="15">
      <c r="A80" s="35" t="s">
        <v>139</v>
      </c>
      <c r="B80" s="31" t="s">
        <v>140</v>
      </c>
      <c r="C80" s="139">
        <f>'kiadások önkorm'!C80+'kiadások kv szerv'!C80</f>
        <v>0</v>
      </c>
      <c r="D80" s="139"/>
      <c r="E80" s="139"/>
      <c r="F80" s="139">
        <f t="shared" si="1"/>
        <v>0</v>
      </c>
    </row>
    <row r="81" spans="1:6" ht="15">
      <c r="A81" s="35" t="s">
        <v>390</v>
      </c>
      <c r="B81" s="31" t="s">
        <v>141</v>
      </c>
      <c r="C81" s="139">
        <f>'kiadások önkorm'!C81+'kiadások kv szerv'!C81</f>
        <v>0</v>
      </c>
      <c r="D81" s="139"/>
      <c r="E81" s="139"/>
      <c r="F81" s="139">
        <f t="shared" si="1"/>
        <v>0</v>
      </c>
    </row>
    <row r="82" spans="1:6" ht="15">
      <c r="A82" s="35" t="s">
        <v>142</v>
      </c>
      <c r="B82" s="31" t="s">
        <v>143</v>
      </c>
      <c r="C82" s="139">
        <f>'kiadások önkorm'!C82+'kiadások kv szerv'!C82</f>
        <v>0</v>
      </c>
      <c r="D82" s="139"/>
      <c r="E82" s="139"/>
      <c r="F82" s="139">
        <f t="shared" si="1"/>
        <v>0</v>
      </c>
    </row>
    <row r="83" spans="1:6" ht="15">
      <c r="A83" s="35" t="s">
        <v>144</v>
      </c>
      <c r="B83" s="31" t="s">
        <v>145</v>
      </c>
      <c r="C83" s="139">
        <f>'kiadások önkorm'!C83+'kiadások kv szerv'!C83</f>
        <v>0</v>
      </c>
      <c r="D83" s="139"/>
      <c r="E83" s="139"/>
      <c r="F83" s="139">
        <f t="shared" si="1"/>
        <v>0</v>
      </c>
    </row>
    <row r="84" spans="1:6" ht="15">
      <c r="A84" s="6" t="s">
        <v>146</v>
      </c>
      <c r="B84" s="31" t="s">
        <v>147</v>
      </c>
      <c r="C84" s="139">
        <f>'kiadások önkorm'!C84+'kiadások kv szerv'!C84</f>
        <v>0</v>
      </c>
      <c r="D84" s="139"/>
      <c r="E84" s="139"/>
      <c r="F84" s="139">
        <f t="shared" si="1"/>
        <v>0</v>
      </c>
    </row>
    <row r="85" spans="1:6" ht="15">
      <c r="A85" s="6" t="s">
        <v>148</v>
      </c>
      <c r="B85" s="31" t="s">
        <v>149</v>
      </c>
      <c r="C85" s="139">
        <f>'kiadások önkorm'!C85+'kiadások kv szerv'!C85</f>
        <v>0</v>
      </c>
      <c r="D85" s="139"/>
      <c r="E85" s="139"/>
      <c r="F85" s="139">
        <f t="shared" si="1"/>
        <v>0</v>
      </c>
    </row>
    <row r="86" spans="1:6" ht="15">
      <c r="A86" s="6" t="s">
        <v>150</v>
      </c>
      <c r="B86" s="31" t="s">
        <v>151</v>
      </c>
      <c r="C86" s="139">
        <f>'kiadások önkorm'!C86+'kiadások kv szerv'!C86</f>
        <v>0</v>
      </c>
      <c r="D86" s="139"/>
      <c r="E86" s="139"/>
      <c r="F86" s="139">
        <f t="shared" si="1"/>
        <v>0</v>
      </c>
    </row>
    <row r="87" spans="1:6" ht="15">
      <c r="A87" s="50" t="s">
        <v>365</v>
      </c>
      <c r="B87" s="52" t="s">
        <v>152</v>
      </c>
      <c r="C87" s="141">
        <f>'kiadások önkorm'!C87+'kiadások kv szerv'!C87</f>
        <v>0</v>
      </c>
      <c r="D87" s="141"/>
      <c r="E87" s="141"/>
      <c r="F87" s="141">
        <f t="shared" si="1"/>
        <v>0</v>
      </c>
    </row>
    <row r="88" spans="1:6" ht="15">
      <c r="A88" s="13" t="s">
        <v>153</v>
      </c>
      <c r="B88" s="31" t="s">
        <v>154</v>
      </c>
      <c r="C88" s="139">
        <f>'kiadások önkorm'!C88+'kiadások kv szerv'!C88</f>
        <v>0</v>
      </c>
      <c r="D88" s="139"/>
      <c r="E88" s="139"/>
      <c r="F88" s="139">
        <f t="shared" si="1"/>
        <v>0</v>
      </c>
    </row>
    <row r="89" spans="1:6" ht="15">
      <c r="A89" s="13" t="s">
        <v>155</v>
      </c>
      <c r="B89" s="31" t="s">
        <v>156</v>
      </c>
      <c r="C89" s="139">
        <f>'kiadások önkorm'!C89+'kiadások kv szerv'!C89</f>
        <v>0</v>
      </c>
      <c r="D89" s="139"/>
      <c r="E89" s="139"/>
      <c r="F89" s="139">
        <f t="shared" si="1"/>
        <v>0</v>
      </c>
    </row>
    <row r="90" spans="1:6" ht="15">
      <c r="A90" s="13" t="s">
        <v>157</v>
      </c>
      <c r="B90" s="31" t="s">
        <v>158</v>
      </c>
      <c r="C90" s="139">
        <f>'kiadások önkorm'!C90+'kiadások kv szerv'!C90</f>
        <v>0</v>
      </c>
      <c r="D90" s="139"/>
      <c r="E90" s="139"/>
      <c r="F90" s="139">
        <f t="shared" si="1"/>
        <v>0</v>
      </c>
    </row>
    <row r="91" spans="1:6" ht="15">
      <c r="A91" s="13" t="s">
        <v>159</v>
      </c>
      <c r="B91" s="31" t="s">
        <v>160</v>
      </c>
      <c r="C91" s="139">
        <f>'kiadások önkorm'!C91+'kiadások kv szerv'!C91</f>
        <v>0</v>
      </c>
      <c r="D91" s="139"/>
      <c r="E91" s="139"/>
      <c r="F91" s="139">
        <f t="shared" si="1"/>
        <v>0</v>
      </c>
    </row>
    <row r="92" spans="1:6" ht="15">
      <c r="A92" s="49" t="s">
        <v>366</v>
      </c>
      <c r="B92" s="52" t="s">
        <v>161</v>
      </c>
      <c r="C92" s="141">
        <f>'kiadások önkorm'!C92+'kiadások kv szerv'!C92</f>
        <v>0</v>
      </c>
      <c r="D92" s="141"/>
      <c r="E92" s="141"/>
      <c r="F92" s="141">
        <f t="shared" si="1"/>
        <v>0</v>
      </c>
    </row>
    <row r="93" spans="1:6" ht="15">
      <c r="A93" s="13" t="s">
        <v>162</v>
      </c>
      <c r="B93" s="31" t="s">
        <v>163</v>
      </c>
      <c r="C93" s="139">
        <f>'kiadások önkorm'!C93+'kiadások kv szerv'!C93</f>
        <v>0</v>
      </c>
      <c r="D93" s="139"/>
      <c r="E93" s="139"/>
      <c r="F93" s="139">
        <f t="shared" si="1"/>
        <v>0</v>
      </c>
    </row>
    <row r="94" spans="1:6" ht="15">
      <c r="A94" s="13" t="s">
        <v>391</v>
      </c>
      <c r="B94" s="31" t="s">
        <v>164</v>
      </c>
      <c r="C94" s="139">
        <f>'kiadások önkorm'!C94+'kiadások kv szerv'!C94</f>
        <v>0</v>
      </c>
      <c r="D94" s="139"/>
      <c r="E94" s="139"/>
      <c r="F94" s="139">
        <f t="shared" si="1"/>
        <v>0</v>
      </c>
    </row>
    <row r="95" spans="1:6" ht="15">
      <c r="A95" s="13" t="s">
        <v>392</v>
      </c>
      <c r="B95" s="31" t="s">
        <v>165</v>
      </c>
      <c r="C95" s="139">
        <f>'kiadások önkorm'!C95+'kiadások kv szerv'!C95</f>
        <v>0</v>
      </c>
      <c r="D95" s="139"/>
      <c r="E95" s="139"/>
      <c r="F95" s="139">
        <f t="shared" si="1"/>
        <v>0</v>
      </c>
    </row>
    <row r="96" spans="1:6" ht="15">
      <c r="A96" s="13" t="s">
        <v>393</v>
      </c>
      <c r="B96" s="31" t="s">
        <v>166</v>
      </c>
      <c r="C96" s="139">
        <f>'kiadások önkorm'!C96+'kiadások kv szerv'!C96</f>
        <v>0</v>
      </c>
      <c r="D96" s="139"/>
      <c r="E96" s="139"/>
      <c r="F96" s="139">
        <f t="shared" si="1"/>
        <v>0</v>
      </c>
    </row>
    <row r="97" spans="1:6" ht="15">
      <c r="A97" s="13" t="s">
        <v>394</v>
      </c>
      <c r="B97" s="31" t="s">
        <v>167</v>
      </c>
      <c r="C97" s="139">
        <f>'kiadások önkorm'!C97+'kiadások kv szerv'!C97</f>
        <v>0</v>
      </c>
      <c r="D97" s="139"/>
      <c r="E97" s="139"/>
      <c r="F97" s="139">
        <f t="shared" si="1"/>
        <v>0</v>
      </c>
    </row>
    <row r="98" spans="1:6" ht="15">
      <c r="A98" s="13" t="s">
        <v>395</v>
      </c>
      <c r="B98" s="31" t="s">
        <v>168</v>
      </c>
      <c r="C98" s="139">
        <f>'kiadások önkorm'!C98+'kiadások kv szerv'!C98</f>
        <v>0</v>
      </c>
      <c r="D98" s="139"/>
      <c r="E98" s="139"/>
      <c r="F98" s="139">
        <f t="shared" si="1"/>
        <v>0</v>
      </c>
    </row>
    <row r="99" spans="1:6" ht="15">
      <c r="A99" s="13" t="s">
        <v>169</v>
      </c>
      <c r="B99" s="31" t="s">
        <v>170</v>
      </c>
      <c r="C99" s="139">
        <f>'kiadások önkorm'!C99+'kiadások kv szerv'!C99</f>
        <v>0</v>
      </c>
      <c r="D99" s="139"/>
      <c r="E99" s="139"/>
      <c r="F99" s="139">
        <f t="shared" si="1"/>
        <v>0</v>
      </c>
    </row>
    <row r="100" spans="1:6" ht="15">
      <c r="A100" s="13" t="s">
        <v>396</v>
      </c>
      <c r="B100" s="31" t="s">
        <v>171</v>
      </c>
      <c r="C100" s="139">
        <f>'kiadások önkorm'!C100+'kiadások kv szerv'!C100</f>
        <v>0</v>
      </c>
      <c r="D100" s="139"/>
      <c r="E100" s="139"/>
      <c r="F100" s="139">
        <f t="shared" si="1"/>
        <v>0</v>
      </c>
    </row>
    <row r="101" spans="1:25" ht="15">
      <c r="A101" s="49" t="s">
        <v>367</v>
      </c>
      <c r="B101" s="52" t="s">
        <v>172</v>
      </c>
      <c r="C101" s="141">
        <f>'kiadások önkorm'!C101+'kiadások kv szerv'!C101</f>
        <v>0</v>
      </c>
      <c r="D101" s="141"/>
      <c r="E101" s="141"/>
      <c r="F101" s="141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.75">
      <c r="A102" s="58" t="s">
        <v>19</v>
      </c>
      <c r="B102" s="58"/>
      <c r="C102" s="109">
        <f>'kiadások önkorm'!C102+'kiadások kv szerv'!C102</f>
        <v>0</v>
      </c>
      <c r="D102" s="109"/>
      <c r="E102" s="109"/>
      <c r="F102" s="109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.75">
      <c r="A103" s="36" t="s">
        <v>402</v>
      </c>
      <c r="B103" s="37" t="s">
        <v>173</v>
      </c>
      <c r="C103" s="110">
        <f>'kiadások önkorm'!C103+'kiadások kv szerv'!C103</f>
        <v>66764889</v>
      </c>
      <c r="D103" s="110"/>
      <c r="E103" s="110"/>
      <c r="F103" s="110">
        <f t="shared" si="1"/>
        <v>66764889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">
      <c r="A104" s="13" t="s">
        <v>397</v>
      </c>
      <c r="B104" s="5" t="s">
        <v>174</v>
      </c>
      <c r="C104" s="142">
        <f>'kiadások önkorm'!C104+'kiadások kv szerv'!C104</f>
        <v>0</v>
      </c>
      <c r="D104" s="142"/>
      <c r="E104" s="142"/>
      <c r="F104" s="14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">
      <c r="A105" s="13" t="s">
        <v>176</v>
      </c>
      <c r="B105" s="5" t="s">
        <v>177</v>
      </c>
      <c r="C105" s="142">
        <f>'kiadások önkorm'!C105+'kiadások kv szerv'!C105</f>
        <v>0</v>
      </c>
      <c r="D105" s="142"/>
      <c r="E105" s="142"/>
      <c r="F105" s="142">
        <f t="shared" si="1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13" t="s">
        <v>398</v>
      </c>
      <c r="B106" s="5" t="s">
        <v>178</v>
      </c>
      <c r="C106" s="142">
        <f>'kiadások önkorm'!C106+'kiadások kv szerv'!C106</f>
        <v>0</v>
      </c>
      <c r="D106" s="142"/>
      <c r="E106" s="142"/>
      <c r="F106" s="142">
        <f t="shared" si="1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">
      <c r="A107" s="15" t="s">
        <v>372</v>
      </c>
      <c r="B107" s="7" t="s">
        <v>179</v>
      </c>
      <c r="C107" s="143">
        <f>'kiadások önkorm'!C107+'kiadások kv szerv'!C107</f>
        <v>0</v>
      </c>
      <c r="D107" s="143"/>
      <c r="E107" s="143"/>
      <c r="F107" s="143">
        <f t="shared" si="1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">
      <c r="A108" s="101" t="s">
        <v>597</v>
      </c>
      <c r="B108" s="5" t="s">
        <v>180</v>
      </c>
      <c r="C108" s="142">
        <f>'kiadások önkorm'!C108+'kiadások kv szerv'!C108</f>
        <v>0</v>
      </c>
      <c r="D108" s="142"/>
      <c r="E108" s="142"/>
      <c r="F108" s="142">
        <f t="shared" si="1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">
      <c r="A109" s="101" t="s">
        <v>598</v>
      </c>
      <c r="B109" s="5" t="s">
        <v>183</v>
      </c>
      <c r="C109" s="142">
        <f>'kiadások önkorm'!C109+'kiadások kv szerv'!C109</f>
        <v>0</v>
      </c>
      <c r="D109" s="142"/>
      <c r="E109" s="142"/>
      <c r="F109" s="142">
        <f t="shared" si="1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">
      <c r="A110" s="101" t="s">
        <v>599</v>
      </c>
      <c r="B110" s="5" t="s">
        <v>184</v>
      </c>
      <c r="C110" s="142">
        <f>'kiadások önkorm'!C110+'kiadások kv szerv'!C110</f>
        <v>0</v>
      </c>
      <c r="D110" s="142"/>
      <c r="E110" s="142"/>
      <c r="F110" s="142">
        <f t="shared" si="1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101" t="s">
        <v>600</v>
      </c>
      <c r="B111" s="5" t="s">
        <v>185</v>
      </c>
      <c r="C111" s="142">
        <f>'kiadások önkorm'!C111+'kiadások kv szerv'!C111</f>
        <v>0</v>
      </c>
      <c r="D111" s="142"/>
      <c r="E111" s="142"/>
      <c r="F111" s="142">
        <f t="shared" si="1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101" t="s">
        <v>601</v>
      </c>
      <c r="B112" s="5" t="s">
        <v>595</v>
      </c>
      <c r="C112" s="142">
        <f>'kiadások önkorm'!C112+'kiadások kv szerv'!C112</f>
        <v>0</v>
      </c>
      <c r="D112" s="142"/>
      <c r="E112" s="142"/>
      <c r="F112" s="142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101" t="s">
        <v>602</v>
      </c>
      <c r="B113" s="5" t="s">
        <v>596</v>
      </c>
      <c r="C113" s="142">
        <f>'kiadások önkorm'!C113+'kiadások kv szerv'!C113</f>
        <v>0</v>
      </c>
      <c r="D113" s="142"/>
      <c r="E113" s="142"/>
      <c r="F113" s="142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103" t="s">
        <v>373</v>
      </c>
      <c r="B114" s="7" t="s">
        <v>186</v>
      </c>
      <c r="C114" s="143">
        <f>'kiadások önkorm'!C114+'kiadások kv szerv'!C114</f>
        <v>0</v>
      </c>
      <c r="D114" s="143"/>
      <c r="E114" s="143"/>
      <c r="F114" s="143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">
      <c r="A115" s="38" t="s">
        <v>187</v>
      </c>
      <c r="B115" s="5" t="s">
        <v>188</v>
      </c>
      <c r="C115" s="142">
        <f>'kiadások önkorm'!C115+'kiadások kv szerv'!C115</f>
        <v>0</v>
      </c>
      <c r="D115" s="142"/>
      <c r="E115" s="142"/>
      <c r="F115" s="142">
        <f t="shared" si="1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38" t="s">
        <v>189</v>
      </c>
      <c r="B116" s="5" t="s">
        <v>190</v>
      </c>
      <c r="C116" s="142">
        <f>'kiadások önkorm'!C116+'kiadások kv szerv'!C116</f>
        <v>944020</v>
      </c>
      <c r="D116" s="142"/>
      <c r="E116" s="142"/>
      <c r="F116" s="142">
        <f t="shared" si="1"/>
        <v>944020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4"/>
      <c r="Y116" s="24"/>
    </row>
    <row r="117" spans="1:25" ht="15">
      <c r="A117" s="14" t="s">
        <v>191</v>
      </c>
      <c r="B117" s="7" t="s">
        <v>192</v>
      </c>
      <c r="C117" s="143">
        <f>'kiadások önkorm'!C117+'kiadások kv szerv'!C117</f>
        <v>13580950</v>
      </c>
      <c r="D117" s="143"/>
      <c r="E117" s="143"/>
      <c r="F117" s="143">
        <f t="shared" si="1"/>
        <v>13580950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101" t="s">
        <v>603</v>
      </c>
      <c r="B118" s="5" t="s">
        <v>193</v>
      </c>
      <c r="C118" s="142">
        <f>'kiadások önkorm'!C118+'kiadások kv szerv'!C118</f>
        <v>0</v>
      </c>
      <c r="D118" s="142"/>
      <c r="E118" s="142"/>
      <c r="F118" s="142">
        <f t="shared" si="1"/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">
      <c r="A119" s="101" t="s">
        <v>604</v>
      </c>
      <c r="B119" s="5" t="s">
        <v>194</v>
      </c>
      <c r="C119" s="142">
        <f>'kiadások önkorm'!C119+'kiadások kv szerv'!C119</f>
        <v>0</v>
      </c>
      <c r="D119" s="142"/>
      <c r="E119" s="142"/>
      <c r="F119" s="14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">
      <c r="A120" s="101" t="s">
        <v>605</v>
      </c>
      <c r="B120" s="5" t="s">
        <v>195</v>
      </c>
      <c r="C120" s="142">
        <f>'kiadások önkorm'!C120+'kiadások kv szerv'!C120</f>
        <v>0</v>
      </c>
      <c r="D120" s="142"/>
      <c r="E120" s="142"/>
      <c r="F120" s="142">
        <f t="shared" si="1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101" t="s">
        <v>606</v>
      </c>
      <c r="B121" s="5" t="s">
        <v>609</v>
      </c>
      <c r="C121" s="142">
        <f>'kiadások önkorm'!C121+'kiadások kv szerv'!C121</f>
        <v>0</v>
      </c>
      <c r="D121" s="142"/>
      <c r="E121" s="142"/>
      <c r="F121" s="142">
        <f t="shared" si="1"/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">
      <c r="A122" s="101" t="s">
        <v>607</v>
      </c>
      <c r="B122" s="5" t="s">
        <v>610</v>
      </c>
      <c r="C122" s="142">
        <f>'kiadások önkorm'!C122+'kiadások kv szerv'!C122</f>
        <v>0</v>
      </c>
      <c r="D122" s="142"/>
      <c r="E122" s="142"/>
      <c r="F122" s="142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">
      <c r="A123" s="103" t="s">
        <v>608</v>
      </c>
      <c r="B123" s="7" t="s">
        <v>611</v>
      </c>
      <c r="C123" s="143">
        <f>'kiadások önkorm'!C123+'kiadások kv szerv'!C123</f>
        <v>0</v>
      </c>
      <c r="D123" s="143"/>
      <c r="E123" s="143"/>
      <c r="F123" s="143">
        <f t="shared" si="1"/>
        <v>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">
      <c r="A124" s="39" t="s">
        <v>374</v>
      </c>
      <c r="B124" s="40" t="s">
        <v>196</v>
      </c>
      <c r="C124" s="144">
        <f>'kiadások önkorm'!C124+'kiadások kv szerv'!C124</f>
        <v>14524970</v>
      </c>
      <c r="D124" s="144"/>
      <c r="E124" s="144"/>
      <c r="F124" s="144">
        <f t="shared" si="1"/>
        <v>14524970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ht="15">
      <c r="A125" s="38" t="s">
        <v>197</v>
      </c>
      <c r="B125" s="5" t="s">
        <v>198</v>
      </c>
      <c r="C125" s="142">
        <f>'kiadások önkorm'!C125+'kiadások kv szerv'!C125</f>
        <v>0</v>
      </c>
      <c r="D125" s="142"/>
      <c r="E125" s="142"/>
      <c r="F125" s="142">
        <f t="shared" si="1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ht="15">
      <c r="A126" s="13" t="s">
        <v>199</v>
      </c>
      <c r="B126" s="5" t="s">
        <v>200</v>
      </c>
      <c r="C126" s="142">
        <f>'kiadások önkorm'!C126+'kiadások kv szerv'!C126</f>
        <v>0</v>
      </c>
      <c r="D126" s="142"/>
      <c r="E126" s="142"/>
      <c r="F126" s="142">
        <f t="shared" si="1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ht="15">
      <c r="A127" s="38" t="s">
        <v>399</v>
      </c>
      <c r="B127" s="5" t="s">
        <v>201</v>
      </c>
      <c r="C127" s="142">
        <f>'kiadások önkorm'!C127+'kiadások kv szerv'!C127</f>
        <v>0</v>
      </c>
      <c r="D127" s="142"/>
      <c r="E127" s="142"/>
      <c r="F127" s="142">
        <f t="shared" si="1"/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ht="15">
      <c r="A128" s="101" t="s">
        <v>614</v>
      </c>
      <c r="B128" s="5" t="s">
        <v>202</v>
      </c>
      <c r="C128" s="142">
        <f>'kiadások önkorm'!C128+'kiadások kv szerv'!C128</f>
        <v>0</v>
      </c>
      <c r="D128" s="142"/>
      <c r="E128" s="142"/>
      <c r="F128" s="142">
        <f t="shared" si="1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ht="15">
      <c r="A129" s="101" t="s">
        <v>613</v>
      </c>
      <c r="B129" s="5" t="s">
        <v>612</v>
      </c>
      <c r="C129" s="142">
        <f>'kiadások önkorm'!C129+'kiadások kv szerv'!C129</f>
        <v>0</v>
      </c>
      <c r="D129" s="142"/>
      <c r="E129" s="142"/>
      <c r="F129" s="142">
        <f t="shared" si="1"/>
        <v>0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ht="15">
      <c r="A130" s="39" t="s">
        <v>375</v>
      </c>
      <c r="B130" s="40" t="s">
        <v>206</v>
      </c>
      <c r="C130" s="144">
        <f>'kiadások önkorm'!C130+'kiadások kv szerv'!C130</f>
        <v>0</v>
      </c>
      <c r="D130" s="144"/>
      <c r="E130" s="144"/>
      <c r="F130" s="144">
        <f t="shared" si="1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5">
      <c r="A131" s="13" t="s">
        <v>207</v>
      </c>
      <c r="B131" s="5" t="s">
        <v>208</v>
      </c>
      <c r="C131" s="142">
        <f>'kiadások önkorm'!C131+'kiadások kv szerv'!C131</f>
        <v>0</v>
      </c>
      <c r="D131" s="142"/>
      <c r="E131" s="142"/>
      <c r="F131" s="142">
        <f t="shared" si="1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ht="15">
      <c r="A132" s="104" t="s">
        <v>616</v>
      </c>
      <c r="B132" s="5" t="s">
        <v>615</v>
      </c>
      <c r="C132" s="142">
        <f>'kiadások önkorm'!C132+'kiadások kv szerv'!C132</f>
        <v>0</v>
      </c>
      <c r="D132" s="142"/>
      <c r="E132" s="142"/>
      <c r="F132" s="142">
        <f t="shared" si="1"/>
        <v>0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1:25" ht="15.75">
      <c r="A133" s="41" t="s">
        <v>403</v>
      </c>
      <c r="B133" s="42" t="s">
        <v>209</v>
      </c>
      <c r="C133" s="115">
        <f>'kiadások önkorm'!C133+'kiadások kv szerv'!C133</f>
        <v>14524970</v>
      </c>
      <c r="D133" s="115"/>
      <c r="E133" s="115"/>
      <c r="F133" s="115">
        <f t="shared" si="1"/>
        <v>14524970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ht="15.75">
      <c r="A134" s="45" t="s">
        <v>423</v>
      </c>
      <c r="B134" s="46"/>
      <c r="C134" s="145">
        <f>'kiadások önkorm'!C134+'kiadások kv szerv'!C134-C117</f>
        <v>67708909</v>
      </c>
      <c r="D134" s="145"/>
      <c r="E134" s="145"/>
      <c r="F134" s="145">
        <f t="shared" si="1"/>
        <v>67708909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16.421875" style="0" customWidth="1"/>
    <col min="3" max="3" width="20.00390625" style="0" customWidth="1"/>
    <col min="4" max="4" width="15.140625" style="0" customWidth="1"/>
    <col min="5" max="5" width="16.7109375" style="0" customWidth="1"/>
    <col min="6" max="6" width="19.421875" style="0" customWidth="1"/>
  </cols>
  <sheetData>
    <row r="1" spans="1:6" ht="15">
      <c r="A1" s="1"/>
      <c r="B1" s="1"/>
      <c r="C1" s="1"/>
      <c r="D1" s="1"/>
      <c r="E1" s="169" t="s">
        <v>564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4" customHeight="1">
      <c r="A3" s="164" t="s">
        <v>692</v>
      </c>
      <c r="B3" s="170"/>
      <c r="C3" s="170"/>
      <c r="D3" s="170"/>
      <c r="E3" s="170"/>
      <c r="F3" s="166"/>
    </row>
    <row r="4" spans="1:6" ht="24" customHeight="1">
      <c r="A4" s="167" t="s">
        <v>697</v>
      </c>
      <c r="B4" s="165"/>
      <c r="C4" s="165"/>
      <c r="D4" s="165"/>
      <c r="E4" s="165"/>
      <c r="F4" s="166"/>
    </row>
    <row r="5" ht="18">
      <c r="A5" s="48"/>
    </row>
    <row r="6" ht="15">
      <c r="A6" s="4" t="s">
        <v>0</v>
      </c>
    </row>
    <row r="7" spans="1:6" ht="52.5" customHeight="1">
      <c r="A7" s="2" t="s">
        <v>40</v>
      </c>
      <c r="B7" s="3" t="s">
        <v>13</v>
      </c>
      <c r="C7" s="105" t="s">
        <v>492</v>
      </c>
      <c r="D7" s="105" t="s">
        <v>493</v>
      </c>
      <c r="E7" s="105" t="s">
        <v>20</v>
      </c>
      <c r="F7" s="106" t="s">
        <v>6</v>
      </c>
    </row>
    <row r="8" spans="1:6" ht="15" customHeight="1">
      <c r="A8" s="32" t="s">
        <v>210</v>
      </c>
      <c r="B8" s="6" t="s">
        <v>211</v>
      </c>
      <c r="C8" s="132">
        <v>10658206</v>
      </c>
      <c r="D8" s="132"/>
      <c r="E8" s="132"/>
      <c r="F8" s="132">
        <f>SUM(C8:E8)</f>
        <v>10658206</v>
      </c>
    </row>
    <row r="9" spans="1:6" ht="15" customHeight="1">
      <c r="A9" s="5" t="s">
        <v>212</v>
      </c>
      <c r="B9" s="6" t="s">
        <v>213</v>
      </c>
      <c r="C9" s="132">
        <v>10049333</v>
      </c>
      <c r="D9" s="132"/>
      <c r="E9" s="132"/>
      <c r="F9" s="132">
        <f aca="true" t="shared" si="0" ref="F9:F72">SUM(C9:E9)</f>
        <v>10049333</v>
      </c>
    </row>
    <row r="10" spans="1:6" ht="15" customHeight="1">
      <c r="A10" s="5" t="s">
        <v>214</v>
      </c>
      <c r="B10" s="6" t="s">
        <v>215</v>
      </c>
      <c r="C10" s="132">
        <v>9420538</v>
      </c>
      <c r="D10" s="132"/>
      <c r="E10" s="132"/>
      <c r="F10" s="132">
        <f t="shared" si="0"/>
        <v>9420538</v>
      </c>
    </row>
    <row r="11" spans="1:6" ht="15" customHeight="1">
      <c r="A11" s="5" t="s">
        <v>216</v>
      </c>
      <c r="B11" s="6" t="s">
        <v>217</v>
      </c>
      <c r="C11" s="132">
        <v>1200000</v>
      </c>
      <c r="D11" s="132"/>
      <c r="E11" s="132"/>
      <c r="F11" s="132">
        <f t="shared" si="0"/>
        <v>1200000</v>
      </c>
    </row>
    <row r="12" spans="1:6" ht="15" customHeight="1">
      <c r="A12" s="5" t="s">
        <v>218</v>
      </c>
      <c r="B12" s="6" t="s">
        <v>219</v>
      </c>
      <c r="C12" s="132">
        <v>0</v>
      </c>
      <c r="D12" s="132"/>
      <c r="E12" s="132"/>
      <c r="F12" s="132">
        <f t="shared" si="0"/>
        <v>0</v>
      </c>
    </row>
    <row r="13" spans="1:6" ht="15" customHeight="1">
      <c r="A13" s="5" t="s">
        <v>220</v>
      </c>
      <c r="B13" s="6" t="s">
        <v>221</v>
      </c>
      <c r="C13" s="132">
        <v>0</v>
      </c>
      <c r="D13" s="132"/>
      <c r="E13" s="132"/>
      <c r="F13" s="132">
        <f t="shared" si="0"/>
        <v>0</v>
      </c>
    </row>
    <row r="14" spans="1:6" ht="15" customHeight="1">
      <c r="A14" s="7" t="s">
        <v>424</v>
      </c>
      <c r="B14" s="8" t="s">
        <v>222</v>
      </c>
      <c r="C14" s="118">
        <f>SUM(C8:C13)</f>
        <v>31328077</v>
      </c>
      <c r="D14" s="118"/>
      <c r="E14" s="118"/>
      <c r="F14" s="118">
        <f t="shared" si="0"/>
        <v>31328077</v>
      </c>
    </row>
    <row r="15" spans="1:6" ht="15" customHeight="1">
      <c r="A15" s="5" t="s">
        <v>223</v>
      </c>
      <c r="B15" s="6" t="s">
        <v>224</v>
      </c>
      <c r="C15" s="132"/>
      <c r="D15" s="132"/>
      <c r="E15" s="132"/>
      <c r="F15" s="132">
        <f t="shared" si="0"/>
        <v>0</v>
      </c>
    </row>
    <row r="16" spans="1:6" ht="15" customHeight="1">
      <c r="A16" s="5" t="s">
        <v>225</v>
      </c>
      <c r="B16" s="6" t="s">
        <v>226</v>
      </c>
      <c r="C16" s="132"/>
      <c r="D16" s="132"/>
      <c r="E16" s="132"/>
      <c r="F16" s="132">
        <f t="shared" si="0"/>
        <v>0</v>
      </c>
    </row>
    <row r="17" spans="1:6" ht="15" customHeight="1">
      <c r="A17" s="5" t="s">
        <v>404</v>
      </c>
      <c r="B17" s="6" t="s">
        <v>227</v>
      </c>
      <c r="C17" s="132"/>
      <c r="D17" s="132"/>
      <c r="E17" s="132"/>
      <c r="F17" s="132">
        <f t="shared" si="0"/>
        <v>0</v>
      </c>
    </row>
    <row r="18" spans="1:6" ht="15" customHeight="1">
      <c r="A18" s="5" t="s">
        <v>405</v>
      </c>
      <c r="B18" s="6" t="s">
        <v>228</v>
      </c>
      <c r="C18" s="132"/>
      <c r="D18" s="132"/>
      <c r="E18" s="132"/>
      <c r="F18" s="132">
        <f t="shared" si="0"/>
        <v>0</v>
      </c>
    </row>
    <row r="19" spans="1:6" ht="15" customHeight="1">
      <c r="A19" s="5" t="s">
        <v>406</v>
      </c>
      <c r="B19" s="6" t="s">
        <v>229</v>
      </c>
      <c r="C19" s="132">
        <v>14600000</v>
      </c>
      <c r="D19" s="132"/>
      <c r="E19" s="132"/>
      <c r="F19" s="132">
        <f t="shared" si="0"/>
        <v>14600000</v>
      </c>
    </row>
    <row r="20" spans="1:6" ht="15" customHeight="1">
      <c r="A20" s="40" t="s">
        <v>425</v>
      </c>
      <c r="B20" s="50" t="s">
        <v>230</v>
      </c>
      <c r="C20" s="119">
        <f>SUM(C14:C19)</f>
        <v>45928077</v>
      </c>
      <c r="D20" s="119"/>
      <c r="E20" s="119"/>
      <c r="F20" s="118">
        <f t="shared" si="0"/>
        <v>45928077</v>
      </c>
    </row>
    <row r="21" spans="1:6" ht="15" customHeight="1">
      <c r="A21" s="101" t="s">
        <v>617</v>
      </c>
      <c r="B21" s="137" t="s">
        <v>231</v>
      </c>
      <c r="C21" s="119"/>
      <c r="D21" s="119"/>
      <c r="E21" s="119"/>
      <c r="F21" s="132">
        <f t="shared" si="0"/>
        <v>0</v>
      </c>
    </row>
    <row r="22" spans="1:6" ht="15" customHeight="1">
      <c r="A22" s="101" t="s">
        <v>619</v>
      </c>
      <c r="B22" s="137" t="s">
        <v>232</v>
      </c>
      <c r="C22" s="119"/>
      <c r="D22" s="119"/>
      <c r="E22" s="119"/>
      <c r="F22" s="132">
        <f t="shared" si="0"/>
        <v>0</v>
      </c>
    </row>
    <row r="23" spans="1:6" ht="15" customHeight="1">
      <c r="A23" s="101" t="s">
        <v>441</v>
      </c>
      <c r="B23" s="137" t="s">
        <v>233</v>
      </c>
      <c r="C23" s="119"/>
      <c r="D23" s="119"/>
      <c r="E23" s="119"/>
      <c r="F23" s="132">
        <f t="shared" si="0"/>
        <v>0</v>
      </c>
    </row>
    <row r="24" spans="1:6" ht="15" customHeight="1">
      <c r="A24" s="101" t="s">
        <v>444</v>
      </c>
      <c r="B24" s="137" t="s">
        <v>234</v>
      </c>
      <c r="C24" s="119"/>
      <c r="D24" s="119"/>
      <c r="E24" s="119"/>
      <c r="F24" s="132">
        <f t="shared" si="0"/>
        <v>0</v>
      </c>
    </row>
    <row r="25" spans="1:6" ht="15" customHeight="1">
      <c r="A25" s="101" t="s">
        <v>618</v>
      </c>
      <c r="B25" s="137" t="s">
        <v>235</v>
      </c>
      <c r="C25" s="119"/>
      <c r="D25" s="119"/>
      <c r="E25" s="119"/>
      <c r="F25" s="132">
        <f t="shared" si="0"/>
        <v>0</v>
      </c>
    </row>
    <row r="26" spans="1:6" ht="15" customHeight="1">
      <c r="A26" s="103" t="s">
        <v>426</v>
      </c>
      <c r="B26" s="50" t="s">
        <v>236</v>
      </c>
      <c r="C26" s="119"/>
      <c r="D26" s="119"/>
      <c r="E26" s="119"/>
      <c r="F26" s="118">
        <f t="shared" si="0"/>
        <v>0</v>
      </c>
    </row>
    <row r="27" spans="1:6" ht="15" customHeight="1">
      <c r="A27" s="5" t="s">
        <v>408</v>
      </c>
      <c r="B27" s="6" t="s">
        <v>237</v>
      </c>
      <c r="C27" s="132"/>
      <c r="D27" s="132"/>
      <c r="E27" s="132"/>
      <c r="F27" s="132">
        <f t="shared" si="0"/>
        <v>0</v>
      </c>
    </row>
    <row r="28" spans="1:6" ht="15" customHeight="1">
      <c r="A28" s="5" t="s">
        <v>409</v>
      </c>
      <c r="B28" s="6" t="s">
        <v>238</v>
      </c>
      <c r="C28" s="132"/>
      <c r="D28" s="132"/>
      <c r="E28" s="132"/>
      <c r="F28" s="132">
        <f t="shared" si="0"/>
        <v>0</v>
      </c>
    </row>
    <row r="29" spans="1:6" ht="15" customHeight="1">
      <c r="A29" s="7" t="s">
        <v>427</v>
      </c>
      <c r="B29" s="8" t="s">
        <v>239</v>
      </c>
      <c r="C29" s="118">
        <f>SUM(C27:C28)</f>
        <v>0</v>
      </c>
      <c r="D29" s="118"/>
      <c r="E29" s="118"/>
      <c r="F29" s="118">
        <f t="shared" si="0"/>
        <v>0</v>
      </c>
    </row>
    <row r="30" spans="1:6" ht="15" customHeight="1">
      <c r="A30" s="5" t="s">
        <v>410</v>
      </c>
      <c r="B30" s="6" t="s">
        <v>240</v>
      </c>
      <c r="C30" s="132"/>
      <c r="D30" s="132"/>
      <c r="E30" s="132"/>
      <c r="F30" s="132">
        <f t="shared" si="0"/>
        <v>0</v>
      </c>
    </row>
    <row r="31" spans="1:6" ht="15" customHeight="1">
      <c r="A31" s="5" t="s">
        <v>411</v>
      </c>
      <c r="B31" s="6" t="s">
        <v>241</v>
      </c>
      <c r="C31" s="132"/>
      <c r="D31" s="132"/>
      <c r="E31" s="132"/>
      <c r="F31" s="132">
        <f t="shared" si="0"/>
        <v>0</v>
      </c>
    </row>
    <row r="32" spans="1:6" ht="15" customHeight="1">
      <c r="A32" s="5" t="s">
        <v>412</v>
      </c>
      <c r="B32" s="6" t="s">
        <v>242</v>
      </c>
      <c r="C32" s="132">
        <v>1500000</v>
      </c>
      <c r="D32" s="132"/>
      <c r="E32" s="132"/>
      <c r="F32" s="132">
        <f t="shared" si="0"/>
        <v>1500000</v>
      </c>
    </row>
    <row r="33" spans="1:6" ht="15" customHeight="1">
      <c r="A33" s="5" t="s">
        <v>413</v>
      </c>
      <c r="B33" s="6" t="s">
        <v>243</v>
      </c>
      <c r="C33" s="132">
        <v>2600000</v>
      </c>
      <c r="D33" s="132"/>
      <c r="E33" s="132"/>
      <c r="F33" s="132">
        <f t="shared" si="0"/>
        <v>2600000</v>
      </c>
    </row>
    <row r="34" spans="1:6" ht="15" customHeight="1">
      <c r="A34" s="5" t="s">
        <v>414</v>
      </c>
      <c r="B34" s="6" t="s">
        <v>246</v>
      </c>
      <c r="C34" s="132"/>
      <c r="D34" s="132"/>
      <c r="E34" s="132"/>
      <c r="F34" s="132">
        <f t="shared" si="0"/>
        <v>0</v>
      </c>
    </row>
    <row r="35" spans="1:6" ht="15" customHeight="1">
      <c r="A35" s="5" t="s">
        <v>247</v>
      </c>
      <c r="B35" s="6" t="s">
        <v>248</v>
      </c>
      <c r="C35" s="132"/>
      <c r="D35" s="132"/>
      <c r="E35" s="132"/>
      <c r="F35" s="132">
        <f t="shared" si="0"/>
        <v>0</v>
      </c>
    </row>
    <row r="36" spans="1:6" ht="15" customHeight="1">
      <c r="A36" s="5" t="s">
        <v>415</v>
      </c>
      <c r="B36" s="6" t="s">
        <v>249</v>
      </c>
      <c r="C36" s="132">
        <v>800000</v>
      </c>
      <c r="D36" s="132"/>
      <c r="E36" s="132"/>
      <c r="F36" s="132">
        <f t="shared" si="0"/>
        <v>800000</v>
      </c>
    </row>
    <row r="37" spans="1:6" ht="15" customHeight="1">
      <c r="A37" s="5" t="s">
        <v>416</v>
      </c>
      <c r="B37" s="6" t="s">
        <v>254</v>
      </c>
      <c r="C37" s="132"/>
      <c r="D37" s="132"/>
      <c r="E37" s="132"/>
      <c r="F37" s="132">
        <f t="shared" si="0"/>
        <v>0</v>
      </c>
    </row>
    <row r="38" spans="1:6" ht="15" customHeight="1">
      <c r="A38" s="7" t="s">
        <v>428</v>
      </c>
      <c r="B38" s="8" t="s">
        <v>257</v>
      </c>
      <c r="C38" s="118">
        <f>SUM(C33:C37)</f>
        <v>3400000</v>
      </c>
      <c r="D38" s="118"/>
      <c r="E38" s="118"/>
      <c r="F38" s="118">
        <f t="shared" si="0"/>
        <v>3400000</v>
      </c>
    </row>
    <row r="39" spans="1:6" ht="15" customHeight="1">
      <c r="A39" s="5" t="s">
        <v>417</v>
      </c>
      <c r="B39" s="6" t="s">
        <v>258</v>
      </c>
      <c r="C39" s="132"/>
      <c r="D39" s="132"/>
      <c r="E39" s="132"/>
      <c r="F39" s="132">
        <f t="shared" si="0"/>
        <v>0</v>
      </c>
    </row>
    <row r="40" spans="1:6" ht="15" customHeight="1">
      <c r="A40" s="40" t="s">
        <v>429</v>
      </c>
      <c r="B40" s="50" t="s">
        <v>259</v>
      </c>
      <c r="C40" s="119">
        <f>SUM(C29,C30,C31,C32,C38,C39)</f>
        <v>4900000</v>
      </c>
      <c r="D40" s="119"/>
      <c r="E40" s="119"/>
      <c r="F40" s="118">
        <f t="shared" si="0"/>
        <v>4900000</v>
      </c>
    </row>
    <row r="41" spans="1:6" ht="15" customHeight="1">
      <c r="A41" s="13" t="s">
        <v>260</v>
      </c>
      <c r="B41" s="6" t="s">
        <v>261</v>
      </c>
      <c r="C41" s="132"/>
      <c r="D41" s="132"/>
      <c r="E41" s="132"/>
      <c r="F41" s="132">
        <f t="shared" si="0"/>
        <v>0</v>
      </c>
    </row>
    <row r="42" spans="1:6" ht="15" customHeight="1">
      <c r="A42" s="13" t="s">
        <v>418</v>
      </c>
      <c r="B42" s="6" t="s">
        <v>262</v>
      </c>
      <c r="C42" s="132">
        <v>200000</v>
      </c>
      <c r="D42" s="132"/>
      <c r="E42" s="132"/>
      <c r="F42" s="132">
        <f t="shared" si="0"/>
        <v>200000</v>
      </c>
    </row>
    <row r="43" spans="1:6" ht="15" customHeight="1">
      <c r="A43" s="13" t="s">
        <v>419</v>
      </c>
      <c r="B43" s="6" t="s">
        <v>263</v>
      </c>
      <c r="C43" s="132">
        <v>240000</v>
      </c>
      <c r="D43" s="132"/>
      <c r="E43" s="132"/>
      <c r="F43" s="132">
        <f t="shared" si="0"/>
        <v>240000</v>
      </c>
    </row>
    <row r="44" spans="1:6" ht="15" customHeight="1">
      <c r="A44" s="13" t="s">
        <v>420</v>
      </c>
      <c r="B44" s="6" t="s">
        <v>264</v>
      </c>
      <c r="C44" s="132">
        <v>700552</v>
      </c>
      <c r="D44" s="132"/>
      <c r="E44" s="132"/>
      <c r="F44" s="132">
        <f t="shared" si="0"/>
        <v>700552</v>
      </c>
    </row>
    <row r="45" spans="1:6" ht="15" customHeight="1">
      <c r="A45" s="13" t="s">
        <v>265</v>
      </c>
      <c r="B45" s="6" t="s">
        <v>266</v>
      </c>
      <c r="C45" s="132">
        <v>1300000</v>
      </c>
      <c r="D45" s="132"/>
      <c r="E45" s="132"/>
      <c r="F45" s="132">
        <f t="shared" si="0"/>
        <v>1300000</v>
      </c>
    </row>
    <row r="46" spans="1:6" ht="15" customHeight="1">
      <c r="A46" s="13" t="s">
        <v>267</v>
      </c>
      <c r="B46" s="6" t="s">
        <v>268</v>
      </c>
      <c r="C46" s="132">
        <v>159448</v>
      </c>
      <c r="D46" s="132"/>
      <c r="E46" s="132"/>
      <c r="F46" s="132">
        <f t="shared" si="0"/>
        <v>159448</v>
      </c>
    </row>
    <row r="47" spans="1:6" ht="15" customHeight="1">
      <c r="A47" s="13" t="s">
        <v>269</v>
      </c>
      <c r="B47" s="6" t="s">
        <v>270</v>
      </c>
      <c r="C47" s="132"/>
      <c r="D47" s="132"/>
      <c r="E47" s="132"/>
      <c r="F47" s="132">
        <f t="shared" si="0"/>
        <v>0</v>
      </c>
    </row>
    <row r="48" spans="1:6" ht="15" customHeight="1">
      <c r="A48" s="101" t="s">
        <v>622</v>
      </c>
      <c r="B48" s="6" t="s">
        <v>620</v>
      </c>
      <c r="C48" s="132"/>
      <c r="D48" s="132"/>
      <c r="E48" s="132"/>
      <c r="F48" s="132">
        <f t="shared" si="0"/>
        <v>0</v>
      </c>
    </row>
    <row r="49" spans="1:6" ht="15" customHeight="1">
      <c r="A49" s="101" t="s">
        <v>623</v>
      </c>
      <c r="B49" s="6" t="s">
        <v>621</v>
      </c>
      <c r="C49" s="132"/>
      <c r="D49" s="132"/>
      <c r="E49" s="132"/>
      <c r="F49" s="132">
        <f t="shared" si="0"/>
        <v>0</v>
      </c>
    </row>
    <row r="50" spans="1:6" ht="15" customHeight="1">
      <c r="A50" s="103" t="s">
        <v>624</v>
      </c>
      <c r="B50" s="8" t="s">
        <v>271</v>
      </c>
      <c r="C50" s="132"/>
      <c r="D50" s="132"/>
      <c r="E50" s="132"/>
      <c r="F50" s="132">
        <f t="shared" si="0"/>
        <v>0</v>
      </c>
    </row>
    <row r="51" spans="1:6" ht="15" customHeight="1">
      <c r="A51" s="101" t="s">
        <v>627</v>
      </c>
      <c r="B51" s="6" t="s">
        <v>625</v>
      </c>
      <c r="C51" s="132"/>
      <c r="D51" s="132"/>
      <c r="E51" s="132"/>
      <c r="F51" s="132">
        <f t="shared" si="0"/>
        <v>0</v>
      </c>
    </row>
    <row r="52" spans="1:6" ht="15" customHeight="1">
      <c r="A52" s="101" t="s">
        <v>628</v>
      </c>
      <c r="B52" s="6" t="s">
        <v>626</v>
      </c>
      <c r="C52" s="132"/>
      <c r="D52" s="132"/>
      <c r="E52" s="132"/>
      <c r="F52" s="132">
        <f t="shared" si="0"/>
        <v>0</v>
      </c>
    </row>
    <row r="53" spans="1:6" ht="15" customHeight="1">
      <c r="A53" s="103" t="s">
        <v>629</v>
      </c>
      <c r="B53" s="8" t="s">
        <v>272</v>
      </c>
      <c r="C53" s="132"/>
      <c r="D53" s="132"/>
      <c r="E53" s="132"/>
      <c r="F53" s="132">
        <f t="shared" si="0"/>
        <v>0</v>
      </c>
    </row>
    <row r="54" spans="1:6" ht="15" customHeight="1">
      <c r="A54" s="101" t="s">
        <v>631</v>
      </c>
      <c r="B54" s="6" t="s">
        <v>273</v>
      </c>
      <c r="C54" s="132"/>
      <c r="D54" s="132"/>
      <c r="E54" s="132"/>
      <c r="F54" s="132">
        <f t="shared" si="0"/>
        <v>0</v>
      </c>
    </row>
    <row r="55" spans="1:6" ht="15" customHeight="1">
      <c r="A55" s="101" t="s">
        <v>632</v>
      </c>
      <c r="B55" s="6" t="s">
        <v>630</v>
      </c>
      <c r="C55" s="132"/>
      <c r="D55" s="132"/>
      <c r="E55" s="132"/>
      <c r="F55" s="132">
        <f t="shared" si="0"/>
        <v>0</v>
      </c>
    </row>
    <row r="56" spans="1:6" ht="15" customHeight="1">
      <c r="A56" s="103" t="s">
        <v>430</v>
      </c>
      <c r="B56" s="8" t="s">
        <v>274</v>
      </c>
      <c r="C56" s="119">
        <f>SUM(C41:C55)</f>
        <v>2600000</v>
      </c>
      <c r="D56" s="119"/>
      <c r="E56" s="119"/>
      <c r="F56" s="118">
        <f t="shared" si="0"/>
        <v>2600000</v>
      </c>
    </row>
    <row r="57" spans="1:6" ht="15" customHeight="1">
      <c r="A57" s="101" t="s">
        <v>633</v>
      </c>
      <c r="B57" s="6" t="s">
        <v>275</v>
      </c>
      <c r="C57" s="119"/>
      <c r="D57" s="119"/>
      <c r="E57" s="119"/>
      <c r="F57" s="132">
        <f t="shared" si="0"/>
        <v>0</v>
      </c>
    </row>
    <row r="58" spans="1:6" ht="15" customHeight="1">
      <c r="A58" s="101" t="s">
        <v>634</v>
      </c>
      <c r="B58" s="6" t="s">
        <v>276</v>
      </c>
      <c r="C58" s="119"/>
      <c r="D58" s="119"/>
      <c r="E58" s="119"/>
      <c r="F58" s="132">
        <f t="shared" si="0"/>
        <v>0</v>
      </c>
    </row>
    <row r="59" spans="1:6" ht="15" customHeight="1">
      <c r="A59" s="101" t="s">
        <v>635</v>
      </c>
      <c r="B59" s="6" t="s">
        <v>277</v>
      </c>
      <c r="C59" s="119"/>
      <c r="D59" s="119"/>
      <c r="E59" s="119"/>
      <c r="F59" s="132">
        <f t="shared" si="0"/>
        <v>0</v>
      </c>
    </row>
    <row r="60" spans="1:6" ht="15" customHeight="1">
      <c r="A60" s="101" t="s">
        <v>636</v>
      </c>
      <c r="B60" s="6" t="s">
        <v>278</v>
      </c>
      <c r="C60" s="119"/>
      <c r="D60" s="119"/>
      <c r="E60" s="119"/>
      <c r="F60" s="132">
        <f t="shared" si="0"/>
        <v>0</v>
      </c>
    </row>
    <row r="61" spans="1:6" ht="15" customHeight="1">
      <c r="A61" s="101" t="s">
        <v>637</v>
      </c>
      <c r="B61" s="6" t="s">
        <v>279</v>
      </c>
      <c r="C61" s="119"/>
      <c r="D61" s="119"/>
      <c r="E61" s="119"/>
      <c r="F61" s="132">
        <f t="shared" si="0"/>
        <v>0</v>
      </c>
    </row>
    <row r="62" spans="1:6" ht="15" customHeight="1">
      <c r="A62" s="103" t="s">
        <v>431</v>
      </c>
      <c r="B62" s="8" t="s">
        <v>280</v>
      </c>
      <c r="C62" s="119"/>
      <c r="D62" s="119"/>
      <c r="E62" s="119"/>
      <c r="F62" s="132">
        <f t="shared" si="0"/>
        <v>0</v>
      </c>
    </row>
    <row r="63" spans="1:6" ht="15" customHeight="1">
      <c r="A63" s="101" t="s">
        <v>639</v>
      </c>
      <c r="B63" s="6" t="s">
        <v>281</v>
      </c>
      <c r="C63" s="119"/>
      <c r="D63" s="119"/>
      <c r="E63" s="119"/>
      <c r="F63" s="132">
        <f t="shared" si="0"/>
        <v>0</v>
      </c>
    </row>
    <row r="64" spans="1:6" ht="15" customHeight="1">
      <c r="A64" s="101" t="s">
        <v>640</v>
      </c>
      <c r="B64" s="6" t="s">
        <v>282</v>
      </c>
      <c r="C64" s="132"/>
      <c r="D64" s="132"/>
      <c r="E64" s="132"/>
      <c r="F64" s="132">
        <f t="shared" si="0"/>
        <v>0</v>
      </c>
    </row>
    <row r="65" spans="1:6" ht="15" customHeight="1">
      <c r="A65" s="101" t="s">
        <v>676</v>
      </c>
      <c r="B65" s="6" t="s">
        <v>283</v>
      </c>
      <c r="C65" s="132"/>
      <c r="D65" s="132"/>
      <c r="E65" s="132"/>
      <c r="F65" s="132">
        <f t="shared" si="0"/>
        <v>0</v>
      </c>
    </row>
    <row r="66" spans="1:6" ht="15" customHeight="1">
      <c r="A66" s="101" t="s">
        <v>460</v>
      </c>
      <c r="B66" s="6" t="s">
        <v>638</v>
      </c>
      <c r="C66" s="132">
        <v>126000</v>
      </c>
      <c r="D66" s="132"/>
      <c r="E66" s="132"/>
      <c r="F66" s="132">
        <f t="shared" si="0"/>
        <v>126000</v>
      </c>
    </row>
    <row r="67" spans="1:6" ht="15" customHeight="1">
      <c r="A67" s="101" t="s">
        <v>461</v>
      </c>
      <c r="B67" s="6" t="s">
        <v>641</v>
      </c>
      <c r="C67" s="132"/>
      <c r="D67" s="132"/>
      <c r="E67" s="132"/>
      <c r="F67" s="132">
        <f t="shared" si="0"/>
        <v>0</v>
      </c>
    </row>
    <row r="68" spans="1:6" ht="15">
      <c r="A68" s="103" t="s">
        <v>432</v>
      </c>
      <c r="B68" s="50" t="s">
        <v>284</v>
      </c>
      <c r="C68" s="119">
        <f>SUM(C63:C67)</f>
        <v>126000</v>
      </c>
      <c r="D68" s="119"/>
      <c r="E68" s="119"/>
      <c r="F68" s="118">
        <f t="shared" si="0"/>
        <v>126000</v>
      </c>
    </row>
    <row r="69" spans="1:6" ht="15.75">
      <c r="A69" s="58" t="s">
        <v>21</v>
      </c>
      <c r="B69" s="61"/>
      <c r="C69" s="133">
        <f>C20+C40+C56+C68</f>
        <v>53554077</v>
      </c>
      <c r="D69" s="133"/>
      <c r="E69" s="133"/>
      <c r="F69" s="133">
        <f t="shared" si="0"/>
        <v>53554077</v>
      </c>
    </row>
    <row r="70" spans="1:6" ht="15" customHeight="1">
      <c r="A70" s="101" t="s">
        <v>674</v>
      </c>
      <c r="B70" s="6" t="s">
        <v>285</v>
      </c>
      <c r="C70" s="132"/>
      <c r="D70" s="132"/>
      <c r="E70" s="132"/>
      <c r="F70" s="132">
        <f t="shared" si="0"/>
        <v>0</v>
      </c>
    </row>
    <row r="71" spans="1:6" ht="15" customHeight="1">
      <c r="A71" s="101" t="s">
        <v>673</v>
      </c>
      <c r="B71" s="6" t="s">
        <v>286</v>
      </c>
      <c r="C71" s="132"/>
      <c r="D71" s="132"/>
      <c r="E71" s="132"/>
      <c r="F71" s="132">
        <f t="shared" si="0"/>
        <v>0</v>
      </c>
    </row>
    <row r="72" spans="1:6" ht="15" customHeight="1">
      <c r="A72" s="101" t="s">
        <v>675</v>
      </c>
      <c r="B72" s="6" t="s">
        <v>287</v>
      </c>
      <c r="C72" s="132"/>
      <c r="D72" s="132"/>
      <c r="E72" s="132"/>
      <c r="F72" s="132">
        <f t="shared" si="0"/>
        <v>0</v>
      </c>
    </row>
    <row r="73" spans="1:6" ht="15" customHeight="1">
      <c r="A73" s="101" t="s">
        <v>462</v>
      </c>
      <c r="B73" s="6" t="s">
        <v>642</v>
      </c>
      <c r="C73" s="132"/>
      <c r="D73" s="132"/>
      <c r="E73" s="132"/>
      <c r="F73" s="132">
        <f aca="true" t="shared" si="1" ref="F73:F109">SUM(C73:E73)</f>
        <v>0</v>
      </c>
    </row>
    <row r="74" spans="1:6" ht="15" customHeight="1">
      <c r="A74" s="101" t="s">
        <v>463</v>
      </c>
      <c r="B74" s="6" t="s">
        <v>643</v>
      </c>
      <c r="C74" s="132"/>
      <c r="D74" s="132"/>
      <c r="E74" s="132"/>
      <c r="F74" s="132">
        <f t="shared" si="1"/>
        <v>0</v>
      </c>
    </row>
    <row r="75" spans="1:6" ht="15" customHeight="1">
      <c r="A75" s="103" t="s">
        <v>434</v>
      </c>
      <c r="B75" s="50" t="s">
        <v>288</v>
      </c>
      <c r="C75" s="119">
        <f>SUM(C70:C74)</f>
        <v>0</v>
      </c>
      <c r="D75" s="119"/>
      <c r="E75" s="119"/>
      <c r="F75" s="132">
        <f t="shared" si="1"/>
        <v>0</v>
      </c>
    </row>
    <row r="76" spans="1:6" ht="15" customHeight="1">
      <c r="A76" s="47" t="s">
        <v>433</v>
      </c>
      <c r="B76" s="36" t="s">
        <v>289</v>
      </c>
      <c r="C76" s="121">
        <f>SUM(C20,C40,C56,C68,C75,)</f>
        <v>53554077</v>
      </c>
      <c r="D76" s="121"/>
      <c r="E76" s="121"/>
      <c r="F76" s="121">
        <f t="shared" si="1"/>
        <v>53554077</v>
      </c>
    </row>
    <row r="77" spans="1:6" ht="15" customHeight="1">
      <c r="A77" s="78" t="s">
        <v>22</v>
      </c>
      <c r="B77" s="77"/>
      <c r="C77" s="134">
        <f>C69-'kiadások önkorm'!C79</f>
        <v>378388</v>
      </c>
      <c r="D77" s="134">
        <f>D69-'kiadások önkorm'!D79</f>
        <v>0</v>
      </c>
      <c r="E77" s="134">
        <f>E69-'kiadások önkorm'!E79</f>
        <v>0</v>
      </c>
      <c r="F77" s="134">
        <f t="shared" si="1"/>
        <v>378388</v>
      </c>
    </row>
    <row r="78" spans="1:6" ht="15" customHeight="1">
      <c r="A78" s="78" t="s">
        <v>23</v>
      </c>
      <c r="B78" s="77"/>
      <c r="C78" s="134">
        <f>C75-'kiadások önkorm'!C102</f>
        <v>0</v>
      </c>
      <c r="D78" s="134">
        <f>D75-'kiadások önkorm'!D102</f>
        <v>0</v>
      </c>
      <c r="E78" s="134">
        <f>E75-'kiadások önkorm'!E102</f>
        <v>0</v>
      </c>
      <c r="F78" s="134">
        <f>F75-'kiadások önkorm'!F102</f>
        <v>0</v>
      </c>
    </row>
    <row r="79" spans="1:6" ht="15" customHeight="1">
      <c r="A79" s="101" t="s">
        <v>644</v>
      </c>
      <c r="B79" s="130" t="s">
        <v>290</v>
      </c>
      <c r="C79" s="135"/>
      <c r="D79" s="135"/>
      <c r="E79" s="135"/>
      <c r="F79" s="132">
        <f t="shared" si="1"/>
        <v>0</v>
      </c>
    </row>
    <row r="80" spans="1:6" ht="15" customHeight="1">
      <c r="A80" s="101" t="s">
        <v>645</v>
      </c>
      <c r="B80" s="130" t="s">
        <v>292</v>
      </c>
      <c r="C80" s="135"/>
      <c r="D80" s="135"/>
      <c r="E80" s="135"/>
      <c r="F80" s="132">
        <f t="shared" si="1"/>
        <v>0</v>
      </c>
    </row>
    <row r="81" spans="1:6" ht="15" customHeight="1">
      <c r="A81" s="101" t="s">
        <v>646</v>
      </c>
      <c r="B81" s="130" t="s">
        <v>293</v>
      </c>
      <c r="C81" s="135"/>
      <c r="D81" s="135"/>
      <c r="E81" s="135"/>
      <c r="F81" s="132">
        <f t="shared" si="1"/>
        <v>0</v>
      </c>
    </row>
    <row r="82" spans="1:6" ht="15" customHeight="1">
      <c r="A82" s="103" t="s">
        <v>647</v>
      </c>
      <c r="B82" s="131" t="s">
        <v>294</v>
      </c>
      <c r="C82" s="124">
        <f>SUM(C79:C81)</f>
        <v>0</v>
      </c>
      <c r="D82" s="124"/>
      <c r="E82" s="124"/>
      <c r="F82" s="132">
        <f t="shared" si="1"/>
        <v>0</v>
      </c>
    </row>
    <row r="83" spans="1:6" ht="15" customHeight="1">
      <c r="A83" s="101" t="s">
        <v>465</v>
      </c>
      <c r="B83" s="130" t="s">
        <v>295</v>
      </c>
      <c r="C83" s="135"/>
      <c r="D83" s="135"/>
      <c r="E83" s="135"/>
      <c r="F83" s="132">
        <f t="shared" si="1"/>
        <v>0</v>
      </c>
    </row>
    <row r="84" spans="1:6" ht="15" customHeight="1">
      <c r="A84" s="101" t="s">
        <v>648</v>
      </c>
      <c r="B84" s="130" t="s">
        <v>297</v>
      </c>
      <c r="C84" s="135"/>
      <c r="D84" s="135"/>
      <c r="E84" s="135"/>
      <c r="F84" s="132">
        <f t="shared" si="1"/>
        <v>0</v>
      </c>
    </row>
    <row r="85" spans="1:6" ht="15" customHeight="1">
      <c r="A85" s="101" t="s">
        <v>466</v>
      </c>
      <c r="B85" s="130" t="s">
        <v>298</v>
      </c>
      <c r="C85" s="135"/>
      <c r="D85" s="135"/>
      <c r="E85" s="135"/>
      <c r="F85" s="132">
        <f t="shared" si="1"/>
        <v>0</v>
      </c>
    </row>
    <row r="86" spans="1:6" ht="15" customHeight="1">
      <c r="A86" s="101" t="s">
        <v>649</v>
      </c>
      <c r="B86" s="130" t="s">
        <v>300</v>
      </c>
      <c r="C86" s="135"/>
      <c r="D86" s="135"/>
      <c r="E86" s="135"/>
      <c r="F86" s="132">
        <f t="shared" si="1"/>
        <v>0</v>
      </c>
    </row>
    <row r="87" spans="1:6" ht="15" customHeight="1">
      <c r="A87" s="103" t="s">
        <v>650</v>
      </c>
      <c r="B87" s="131" t="s">
        <v>301</v>
      </c>
      <c r="C87" s="124">
        <f>SUM(C83:C86)</f>
        <v>0</v>
      </c>
      <c r="D87" s="124"/>
      <c r="E87" s="124"/>
      <c r="F87" s="132">
        <f t="shared" si="1"/>
        <v>0</v>
      </c>
    </row>
    <row r="88" spans="1:6" ht="15" customHeight="1">
      <c r="A88" s="101" t="s">
        <v>651</v>
      </c>
      <c r="B88" s="130" t="s">
        <v>302</v>
      </c>
      <c r="C88" s="135">
        <v>14146582</v>
      </c>
      <c r="D88" s="135"/>
      <c r="E88" s="135"/>
      <c r="F88" s="132">
        <f t="shared" si="1"/>
        <v>14146582</v>
      </c>
    </row>
    <row r="89" spans="1:6" ht="15" customHeight="1">
      <c r="A89" s="101" t="s">
        <v>652</v>
      </c>
      <c r="B89" s="130" t="s">
        <v>303</v>
      </c>
      <c r="C89" s="135"/>
      <c r="D89" s="135"/>
      <c r="E89" s="135"/>
      <c r="F89" s="132">
        <f t="shared" si="1"/>
        <v>0</v>
      </c>
    </row>
    <row r="90" spans="1:6" ht="15" customHeight="1">
      <c r="A90" s="103" t="s">
        <v>437</v>
      </c>
      <c r="B90" s="131" t="s">
        <v>304</v>
      </c>
      <c r="C90" s="135">
        <f>SUM(C88:C89)</f>
        <v>14146582</v>
      </c>
      <c r="D90" s="135"/>
      <c r="E90" s="135"/>
      <c r="F90" s="132">
        <f t="shared" si="1"/>
        <v>14146582</v>
      </c>
    </row>
    <row r="91" spans="1:6" ht="15" customHeight="1">
      <c r="A91" s="101" t="s">
        <v>658</v>
      </c>
      <c r="B91" s="130" t="s">
        <v>305</v>
      </c>
      <c r="C91" s="135"/>
      <c r="D91" s="135"/>
      <c r="E91" s="135"/>
      <c r="F91" s="132">
        <f t="shared" si="1"/>
        <v>0</v>
      </c>
    </row>
    <row r="92" spans="1:6" ht="15" customHeight="1">
      <c r="A92" s="101" t="s">
        <v>659</v>
      </c>
      <c r="B92" s="130" t="s">
        <v>306</v>
      </c>
      <c r="C92" s="124"/>
      <c r="D92" s="124"/>
      <c r="E92" s="124"/>
      <c r="F92" s="132">
        <f t="shared" si="1"/>
        <v>0</v>
      </c>
    </row>
    <row r="93" spans="1:6" ht="15" customHeight="1">
      <c r="A93" s="101" t="s">
        <v>660</v>
      </c>
      <c r="B93" s="130" t="s">
        <v>307</v>
      </c>
      <c r="C93" s="135"/>
      <c r="D93" s="135"/>
      <c r="E93" s="135"/>
      <c r="F93" s="132">
        <f t="shared" si="1"/>
        <v>0</v>
      </c>
    </row>
    <row r="94" spans="1:6" ht="15" customHeight="1">
      <c r="A94" s="101" t="s">
        <v>661</v>
      </c>
      <c r="B94" s="130" t="s">
        <v>308</v>
      </c>
      <c r="C94" s="135"/>
      <c r="D94" s="135"/>
      <c r="E94" s="135"/>
      <c r="F94" s="132">
        <f t="shared" si="1"/>
        <v>0</v>
      </c>
    </row>
    <row r="95" spans="1:6" ht="15" customHeight="1">
      <c r="A95" s="101" t="s">
        <v>662</v>
      </c>
      <c r="B95" s="130" t="s">
        <v>309</v>
      </c>
      <c r="C95" s="135"/>
      <c r="D95" s="135"/>
      <c r="E95" s="135"/>
      <c r="F95" s="132">
        <f t="shared" si="1"/>
        <v>0</v>
      </c>
    </row>
    <row r="96" spans="1:6" ht="15" customHeight="1">
      <c r="A96" s="101" t="s">
        <v>663</v>
      </c>
      <c r="B96" s="130" t="s">
        <v>654</v>
      </c>
      <c r="C96" s="135"/>
      <c r="D96" s="135"/>
      <c r="E96" s="135"/>
      <c r="F96" s="132">
        <f t="shared" si="1"/>
        <v>0</v>
      </c>
    </row>
    <row r="97" spans="1:6" ht="15" customHeight="1">
      <c r="A97" s="101" t="s">
        <v>664</v>
      </c>
      <c r="B97" s="130" t="s">
        <v>655</v>
      </c>
      <c r="C97" s="135"/>
      <c r="D97" s="135"/>
      <c r="E97" s="135"/>
      <c r="F97" s="132">
        <f t="shared" si="1"/>
        <v>0</v>
      </c>
    </row>
    <row r="98" spans="1:6" ht="15" customHeight="1">
      <c r="A98" s="103" t="s">
        <v>665</v>
      </c>
      <c r="B98" s="131" t="s">
        <v>653</v>
      </c>
      <c r="C98" s="124">
        <f>SUM(C93:C97)</f>
        <v>0</v>
      </c>
      <c r="D98" s="124"/>
      <c r="E98" s="124"/>
      <c r="F98" s="132">
        <f t="shared" si="1"/>
        <v>0</v>
      </c>
    </row>
    <row r="99" spans="1:6" ht="15" customHeight="1">
      <c r="A99" s="103" t="s">
        <v>438</v>
      </c>
      <c r="B99" s="131" t="s">
        <v>310</v>
      </c>
      <c r="C99" s="135">
        <f>C82+C87+C90+C91+C92+C93+C94+C95+C98</f>
        <v>14146582</v>
      </c>
      <c r="D99" s="135"/>
      <c r="E99" s="135"/>
      <c r="F99" s="132">
        <f t="shared" si="1"/>
        <v>14146582</v>
      </c>
    </row>
    <row r="100" spans="1:6" ht="15" customHeight="1">
      <c r="A100" s="101" t="s">
        <v>666</v>
      </c>
      <c r="B100" s="130" t="s">
        <v>312</v>
      </c>
      <c r="C100" s="135"/>
      <c r="D100" s="135"/>
      <c r="E100" s="135"/>
      <c r="F100" s="132">
        <f t="shared" si="1"/>
        <v>0</v>
      </c>
    </row>
    <row r="101" spans="1:6" ht="15" customHeight="1">
      <c r="A101" s="101" t="s">
        <v>667</v>
      </c>
      <c r="B101" s="130" t="s">
        <v>314</v>
      </c>
      <c r="C101" s="135"/>
      <c r="D101" s="135"/>
      <c r="E101" s="135"/>
      <c r="F101" s="132">
        <f t="shared" si="1"/>
        <v>0</v>
      </c>
    </row>
    <row r="102" spans="1:6" ht="15" customHeight="1">
      <c r="A102" s="101" t="s">
        <v>668</v>
      </c>
      <c r="B102" s="130" t="s">
        <v>316</v>
      </c>
      <c r="C102" s="135"/>
      <c r="D102" s="135"/>
      <c r="E102" s="135"/>
      <c r="F102" s="132">
        <f t="shared" si="1"/>
        <v>0</v>
      </c>
    </row>
    <row r="103" spans="1:6" ht="15" customHeight="1">
      <c r="A103" s="101" t="s">
        <v>669</v>
      </c>
      <c r="B103" s="130" t="s">
        <v>317</v>
      </c>
      <c r="C103" s="135"/>
      <c r="D103" s="135"/>
      <c r="E103" s="135"/>
      <c r="F103" s="132">
        <f t="shared" si="1"/>
        <v>0</v>
      </c>
    </row>
    <row r="104" spans="1:6" ht="15" customHeight="1">
      <c r="A104" s="101" t="s">
        <v>670</v>
      </c>
      <c r="B104" s="130" t="s">
        <v>656</v>
      </c>
      <c r="C104" s="135"/>
      <c r="D104" s="135"/>
      <c r="E104" s="135"/>
      <c r="F104" s="132">
        <f t="shared" si="1"/>
        <v>0</v>
      </c>
    </row>
    <row r="105" spans="1:6" ht="15" customHeight="1">
      <c r="A105" s="103" t="s">
        <v>439</v>
      </c>
      <c r="B105" s="131" t="s">
        <v>318</v>
      </c>
      <c r="C105" s="124">
        <f>SUM(C100:C104)</f>
        <v>0</v>
      </c>
      <c r="D105" s="124"/>
      <c r="E105" s="124"/>
      <c r="F105" s="132">
        <f t="shared" si="1"/>
        <v>0</v>
      </c>
    </row>
    <row r="106" spans="1:6" ht="15" customHeight="1">
      <c r="A106" s="101" t="s">
        <v>671</v>
      </c>
      <c r="B106" s="130" t="s">
        <v>319</v>
      </c>
      <c r="C106" s="124">
        <v>0</v>
      </c>
      <c r="D106" s="124"/>
      <c r="E106" s="124"/>
      <c r="F106" s="132">
        <f t="shared" si="1"/>
        <v>0</v>
      </c>
    </row>
    <row r="107" spans="1:6" ht="15" customHeight="1">
      <c r="A107" s="101" t="s">
        <v>672</v>
      </c>
      <c r="B107" s="130" t="s">
        <v>657</v>
      </c>
      <c r="C107" s="135"/>
      <c r="D107" s="135"/>
      <c r="E107" s="135"/>
      <c r="F107" s="132">
        <f t="shared" si="1"/>
        <v>0</v>
      </c>
    </row>
    <row r="108" spans="1:6" ht="15" customHeight="1">
      <c r="A108" s="103" t="s">
        <v>440</v>
      </c>
      <c r="B108" s="115" t="s">
        <v>320</v>
      </c>
      <c r="C108" s="126">
        <f>C99+C105+C106+C107</f>
        <v>14146582</v>
      </c>
      <c r="D108" s="126"/>
      <c r="E108" s="126"/>
      <c r="F108" s="126">
        <f t="shared" si="1"/>
        <v>14146582</v>
      </c>
    </row>
    <row r="109" spans="1:6" ht="15.75">
      <c r="A109" s="149" t="s">
        <v>677</v>
      </c>
      <c r="B109" s="138" t="s">
        <v>678</v>
      </c>
      <c r="C109" s="136">
        <f>C20+C26+C40+C56+C62+C68+C75+C108</f>
        <v>67700659</v>
      </c>
      <c r="D109" s="136"/>
      <c r="E109" s="136"/>
      <c r="F109" s="163">
        <f t="shared" si="1"/>
        <v>67700659</v>
      </c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92.57421875" style="0" customWidth="1"/>
    <col min="3" max="6" width="21.7109375" style="0" customWidth="1"/>
  </cols>
  <sheetData>
    <row r="1" spans="1:6" ht="15">
      <c r="A1" s="1"/>
      <c r="B1" s="1"/>
      <c r="C1" s="1"/>
      <c r="D1" s="1"/>
      <c r="E1" s="169" t="s">
        <v>565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4" customHeight="1">
      <c r="A3" s="164" t="s">
        <v>692</v>
      </c>
      <c r="B3" s="170"/>
      <c r="C3" s="170"/>
      <c r="D3" s="170"/>
      <c r="E3" s="170"/>
      <c r="F3" s="166"/>
    </row>
    <row r="4" spans="1:8" ht="24" customHeight="1">
      <c r="A4" s="167" t="s">
        <v>697</v>
      </c>
      <c r="B4" s="165"/>
      <c r="C4" s="165"/>
      <c r="D4" s="165"/>
      <c r="E4" s="165"/>
      <c r="F4" s="166"/>
      <c r="H4" s="72"/>
    </row>
    <row r="5" ht="18">
      <c r="A5" s="48"/>
    </row>
    <row r="6" ht="15">
      <c r="A6" s="89" t="s">
        <v>693</v>
      </c>
    </row>
    <row r="7" spans="1:6" ht="39.75" customHeight="1">
      <c r="A7" s="2" t="s">
        <v>40</v>
      </c>
      <c r="B7" s="3" t="s">
        <v>13</v>
      </c>
      <c r="C7" s="105" t="s">
        <v>492</v>
      </c>
      <c r="D7" s="105" t="s">
        <v>493</v>
      </c>
      <c r="E7" s="105" t="s">
        <v>20</v>
      </c>
      <c r="F7" s="106" t="s">
        <v>6</v>
      </c>
    </row>
    <row r="8" spans="1:6" ht="15" customHeight="1">
      <c r="A8" s="32" t="s">
        <v>210</v>
      </c>
      <c r="B8" s="6" t="s">
        <v>211</v>
      </c>
      <c r="C8" s="132"/>
      <c r="D8" s="132"/>
      <c r="E8" s="132"/>
      <c r="F8" s="132">
        <f>SUM(C8:E8)</f>
        <v>0</v>
      </c>
    </row>
    <row r="9" spans="1:6" ht="15" customHeight="1">
      <c r="A9" s="5" t="s">
        <v>212</v>
      </c>
      <c r="B9" s="6" t="s">
        <v>213</v>
      </c>
      <c r="C9" s="132"/>
      <c r="D9" s="132"/>
      <c r="E9" s="132"/>
      <c r="F9" s="132">
        <f aca="true" t="shared" si="0" ref="F9:F72">SUM(C9:E9)</f>
        <v>0</v>
      </c>
    </row>
    <row r="10" spans="1:6" ht="15" customHeight="1">
      <c r="A10" s="5" t="s">
        <v>214</v>
      </c>
      <c r="B10" s="6" t="s">
        <v>215</v>
      </c>
      <c r="C10" s="132"/>
      <c r="D10" s="132"/>
      <c r="E10" s="132"/>
      <c r="F10" s="132">
        <f t="shared" si="0"/>
        <v>0</v>
      </c>
    </row>
    <row r="11" spans="1:6" ht="15" customHeight="1">
      <c r="A11" s="5" t="s">
        <v>216</v>
      </c>
      <c r="B11" s="6" t="s">
        <v>217</v>
      </c>
      <c r="C11" s="132"/>
      <c r="D11" s="132"/>
      <c r="E11" s="132"/>
      <c r="F11" s="132">
        <f t="shared" si="0"/>
        <v>0</v>
      </c>
    </row>
    <row r="12" spans="1:6" ht="15" customHeight="1">
      <c r="A12" s="5" t="s">
        <v>218</v>
      </c>
      <c r="B12" s="6" t="s">
        <v>219</v>
      </c>
      <c r="C12" s="132"/>
      <c r="D12" s="132"/>
      <c r="E12" s="132"/>
      <c r="F12" s="132">
        <f t="shared" si="0"/>
        <v>0</v>
      </c>
    </row>
    <row r="13" spans="1:6" ht="15" customHeight="1">
      <c r="A13" s="5" t="s">
        <v>220</v>
      </c>
      <c r="B13" s="6" t="s">
        <v>221</v>
      </c>
      <c r="C13" s="132"/>
      <c r="D13" s="132"/>
      <c r="E13" s="132"/>
      <c r="F13" s="132">
        <f t="shared" si="0"/>
        <v>0</v>
      </c>
    </row>
    <row r="14" spans="1:6" ht="15" customHeight="1">
      <c r="A14" s="7" t="s">
        <v>424</v>
      </c>
      <c r="B14" s="8" t="s">
        <v>222</v>
      </c>
      <c r="C14" s="118">
        <f>SUM(C8:C13)</f>
        <v>0</v>
      </c>
      <c r="D14" s="118"/>
      <c r="E14" s="118"/>
      <c r="F14" s="118">
        <f t="shared" si="0"/>
        <v>0</v>
      </c>
    </row>
    <row r="15" spans="1:6" ht="15" customHeight="1">
      <c r="A15" s="5" t="s">
        <v>223</v>
      </c>
      <c r="B15" s="6" t="s">
        <v>224</v>
      </c>
      <c r="C15" s="132"/>
      <c r="D15" s="132"/>
      <c r="E15" s="132"/>
      <c r="F15" s="132">
        <f t="shared" si="0"/>
        <v>0</v>
      </c>
    </row>
    <row r="16" spans="1:6" ht="15" customHeight="1">
      <c r="A16" s="5" t="s">
        <v>225</v>
      </c>
      <c r="B16" s="6" t="s">
        <v>226</v>
      </c>
      <c r="C16" s="132"/>
      <c r="D16" s="132"/>
      <c r="E16" s="132"/>
      <c r="F16" s="132">
        <f t="shared" si="0"/>
        <v>0</v>
      </c>
    </row>
    <row r="17" spans="1:6" ht="15" customHeight="1">
      <c r="A17" s="5" t="s">
        <v>404</v>
      </c>
      <c r="B17" s="6" t="s">
        <v>227</v>
      </c>
      <c r="C17" s="132"/>
      <c r="D17" s="132"/>
      <c r="E17" s="132"/>
      <c r="F17" s="132">
        <f t="shared" si="0"/>
        <v>0</v>
      </c>
    </row>
    <row r="18" spans="1:6" ht="15" customHeight="1">
      <c r="A18" s="5" t="s">
        <v>405</v>
      </c>
      <c r="B18" s="6" t="s">
        <v>228</v>
      </c>
      <c r="C18" s="132"/>
      <c r="D18" s="132"/>
      <c r="E18" s="132"/>
      <c r="F18" s="132">
        <f t="shared" si="0"/>
        <v>0</v>
      </c>
    </row>
    <row r="19" spans="1:6" ht="15" customHeight="1">
      <c r="A19" s="5" t="s">
        <v>406</v>
      </c>
      <c r="B19" s="6" t="s">
        <v>229</v>
      </c>
      <c r="C19" s="132"/>
      <c r="D19" s="132"/>
      <c r="E19" s="132"/>
      <c r="F19" s="132">
        <f t="shared" si="0"/>
        <v>0</v>
      </c>
    </row>
    <row r="20" spans="1:6" ht="15" customHeight="1">
      <c r="A20" s="40" t="s">
        <v>425</v>
      </c>
      <c r="B20" s="50" t="s">
        <v>230</v>
      </c>
      <c r="C20" s="119">
        <f>SUM(C14:C19)</f>
        <v>0</v>
      </c>
      <c r="D20" s="119"/>
      <c r="E20" s="119"/>
      <c r="F20" s="118">
        <f t="shared" si="0"/>
        <v>0</v>
      </c>
    </row>
    <row r="21" spans="1:6" ht="15" customHeight="1">
      <c r="A21" s="101" t="s">
        <v>617</v>
      </c>
      <c r="B21" s="137" t="s">
        <v>231</v>
      </c>
      <c r="C21" s="119"/>
      <c r="D21" s="119"/>
      <c r="E21" s="119"/>
      <c r="F21" s="132">
        <f t="shared" si="0"/>
        <v>0</v>
      </c>
    </row>
    <row r="22" spans="1:6" ht="15" customHeight="1">
      <c r="A22" s="101" t="s">
        <v>619</v>
      </c>
      <c r="B22" s="137" t="s">
        <v>232</v>
      </c>
      <c r="C22" s="119"/>
      <c r="D22" s="119"/>
      <c r="E22" s="119"/>
      <c r="F22" s="132">
        <f t="shared" si="0"/>
        <v>0</v>
      </c>
    </row>
    <row r="23" spans="1:6" ht="15" customHeight="1">
      <c r="A23" s="101" t="s">
        <v>441</v>
      </c>
      <c r="B23" s="137" t="s">
        <v>233</v>
      </c>
      <c r="C23" s="119"/>
      <c r="D23" s="119"/>
      <c r="E23" s="119"/>
      <c r="F23" s="132">
        <f t="shared" si="0"/>
        <v>0</v>
      </c>
    </row>
    <row r="24" spans="1:6" ht="15" customHeight="1">
      <c r="A24" s="101" t="s">
        <v>444</v>
      </c>
      <c r="B24" s="137" t="s">
        <v>234</v>
      </c>
      <c r="C24" s="119"/>
      <c r="D24" s="119"/>
      <c r="E24" s="119"/>
      <c r="F24" s="132">
        <f t="shared" si="0"/>
        <v>0</v>
      </c>
    </row>
    <row r="25" spans="1:6" ht="15" customHeight="1">
      <c r="A25" s="101" t="s">
        <v>618</v>
      </c>
      <c r="B25" s="137" t="s">
        <v>235</v>
      </c>
      <c r="C25" s="119"/>
      <c r="D25" s="119"/>
      <c r="E25" s="119"/>
      <c r="F25" s="132">
        <f t="shared" si="0"/>
        <v>0</v>
      </c>
    </row>
    <row r="26" spans="1:6" ht="15" customHeight="1">
      <c r="A26" s="103" t="s">
        <v>426</v>
      </c>
      <c r="B26" s="50" t="s">
        <v>236</v>
      </c>
      <c r="C26" s="119"/>
      <c r="D26" s="119"/>
      <c r="E26" s="119"/>
      <c r="F26" s="118">
        <f t="shared" si="0"/>
        <v>0</v>
      </c>
    </row>
    <row r="27" spans="1:6" ht="15" customHeight="1">
      <c r="A27" s="5" t="s">
        <v>408</v>
      </c>
      <c r="B27" s="6" t="s">
        <v>237</v>
      </c>
      <c r="C27" s="132"/>
      <c r="D27" s="132"/>
      <c r="E27" s="132"/>
      <c r="F27" s="132">
        <f t="shared" si="0"/>
        <v>0</v>
      </c>
    </row>
    <row r="28" spans="1:6" ht="15" customHeight="1">
      <c r="A28" s="5" t="s">
        <v>409</v>
      </c>
      <c r="B28" s="6" t="s">
        <v>238</v>
      </c>
      <c r="C28" s="132"/>
      <c r="D28" s="132"/>
      <c r="E28" s="132"/>
      <c r="F28" s="132">
        <f t="shared" si="0"/>
        <v>0</v>
      </c>
    </row>
    <row r="29" spans="1:6" ht="15" customHeight="1">
      <c r="A29" s="7" t="s">
        <v>427</v>
      </c>
      <c r="B29" s="8" t="s">
        <v>239</v>
      </c>
      <c r="C29" s="118">
        <f>SUM(C27:C28)</f>
        <v>0</v>
      </c>
      <c r="D29" s="118"/>
      <c r="E29" s="118"/>
      <c r="F29" s="118">
        <f t="shared" si="0"/>
        <v>0</v>
      </c>
    </row>
    <row r="30" spans="1:6" ht="15" customHeight="1">
      <c r="A30" s="5" t="s">
        <v>410</v>
      </c>
      <c r="B30" s="6" t="s">
        <v>240</v>
      </c>
      <c r="C30" s="132"/>
      <c r="D30" s="132"/>
      <c r="E30" s="132"/>
      <c r="F30" s="132">
        <f t="shared" si="0"/>
        <v>0</v>
      </c>
    </row>
    <row r="31" spans="1:6" ht="15" customHeight="1">
      <c r="A31" s="5" t="s">
        <v>411</v>
      </c>
      <c r="B31" s="6" t="s">
        <v>241</v>
      </c>
      <c r="C31" s="132"/>
      <c r="D31" s="132"/>
      <c r="E31" s="132"/>
      <c r="F31" s="132">
        <f t="shared" si="0"/>
        <v>0</v>
      </c>
    </row>
    <row r="32" spans="1:6" ht="15" customHeight="1">
      <c r="A32" s="5" t="s">
        <v>412</v>
      </c>
      <c r="B32" s="6" t="s">
        <v>242</v>
      </c>
      <c r="C32" s="132"/>
      <c r="D32" s="132"/>
      <c r="E32" s="132"/>
      <c r="F32" s="132">
        <f t="shared" si="0"/>
        <v>0</v>
      </c>
    </row>
    <row r="33" spans="1:6" ht="15" customHeight="1">
      <c r="A33" s="5" t="s">
        <v>413</v>
      </c>
      <c r="B33" s="6" t="s">
        <v>243</v>
      </c>
      <c r="C33" s="132"/>
      <c r="D33" s="132"/>
      <c r="E33" s="132"/>
      <c r="F33" s="132">
        <f t="shared" si="0"/>
        <v>0</v>
      </c>
    </row>
    <row r="34" spans="1:6" ht="15" customHeight="1">
      <c r="A34" s="5" t="s">
        <v>414</v>
      </c>
      <c r="B34" s="6" t="s">
        <v>246</v>
      </c>
      <c r="C34" s="132"/>
      <c r="D34" s="132"/>
      <c r="E34" s="132"/>
      <c r="F34" s="132">
        <f t="shared" si="0"/>
        <v>0</v>
      </c>
    </row>
    <row r="35" spans="1:6" ht="15" customHeight="1">
      <c r="A35" s="5" t="s">
        <v>247</v>
      </c>
      <c r="B35" s="6" t="s">
        <v>248</v>
      </c>
      <c r="C35" s="132"/>
      <c r="D35" s="132"/>
      <c r="E35" s="132"/>
      <c r="F35" s="132">
        <f t="shared" si="0"/>
        <v>0</v>
      </c>
    </row>
    <row r="36" spans="1:6" ht="15" customHeight="1">
      <c r="A36" s="5" t="s">
        <v>415</v>
      </c>
      <c r="B36" s="6" t="s">
        <v>249</v>
      </c>
      <c r="C36" s="132"/>
      <c r="D36" s="132"/>
      <c r="E36" s="132"/>
      <c r="F36" s="132">
        <f t="shared" si="0"/>
        <v>0</v>
      </c>
    </row>
    <row r="37" spans="1:6" ht="15" customHeight="1">
      <c r="A37" s="5" t="s">
        <v>416</v>
      </c>
      <c r="B37" s="6" t="s">
        <v>254</v>
      </c>
      <c r="C37" s="132"/>
      <c r="D37" s="132"/>
      <c r="E37" s="132"/>
      <c r="F37" s="132">
        <f t="shared" si="0"/>
        <v>0</v>
      </c>
    </row>
    <row r="38" spans="1:6" ht="15" customHeight="1">
      <c r="A38" s="7" t="s">
        <v>428</v>
      </c>
      <c r="B38" s="8" t="s">
        <v>257</v>
      </c>
      <c r="C38" s="118">
        <f>SUM(C33:C37)</f>
        <v>0</v>
      </c>
      <c r="D38" s="118"/>
      <c r="E38" s="118"/>
      <c r="F38" s="118">
        <f t="shared" si="0"/>
        <v>0</v>
      </c>
    </row>
    <row r="39" spans="1:6" ht="15" customHeight="1">
      <c r="A39" s="5" t="s">
        <v>417</v>
      </c>
      <c r="B39" s="6" t="s">
        <v>258</v>
      </c>
      <c r="C39" s="132"/>
      <c r="D39" s="132"/>
      <c r="E39" s="132"/>
      <c r="F39" s="132">
        <f t="shared" si="0"/>
        <v>0</v>
      </c>
    </row>
    <row r="40" spans="1:6" ht="15" customHeight="1">
      <c r="A40" s="40" t="s">
        <v>429</v>
      </c>
      <c r="B40" s="50" t="s">
        <v>259</v>
      </c>
      <c r="C40" s="119">
        <f>SUM(C29,C30,C31,C32,C38,C39)</f>
        <v>0</v>
      </c>
      <c r="D40" s="119"/>
      <c r="E40" s="119"/>
      <c r="F40" s="118">
        <f t="shared" si="0"/>
        <v>0</v>
      </c>
    </row>
    <row r="41" spans="1:6" ht="15" customHeight="1">
      <c r="A41" s="13" t="s">
        <v>260</v>
      </c>
      <c r="B41" s="6" t="s">
        <v>261</v>
      </c>
      <c r="C41" s="132"/>
      <c r="D41" s="132"/>
      <c r="E41" s="132"/>
      <c r="F41" s="132">
        <f t="shared" si="0"/>
        <v>0</v>
      </c>
    </row>
    <row r="42" spans="1:6" ht="15" customHeight="1">
      <c r="A42" s="13" t="s">
        <v>418</v>
      </c>
      <c r="B42" s="6" t="s">
        <v>262</v>
      </c>
      <c r="C42" s="132"/>
      <c r="D42" s="132"/>
      <c r="E42" s="132"/>
      <c r="F42" s="132">
        <f t="shared" si="0"/>
        <v>0</v>
      </c>
    </row>
    <row r="43" spans="1:6" ht="15" customHeight="1">
      <c r="A43" s="13" t="s">
        <v>419</v>
      </c>
      <c r="B43" s="6" t="s">
        <v>263</v>
      </c>
      <c r="C43" s="132"/>
      <c r="D43" s="132"/>
      <c r="E43" s="132"/>
      <c r="F43" s="132">
        <f t="shared" si="0"/>
        <v>0</v>
      </c>
    </row>
    <row r="44" spans="1:6" ht="15" customHeight="1">
      <c r="A44" s="13" t="s">
        <v>420</v>
      </c>
      <c r="B44" s="6" t="s">
        <v>264</v>
      </c>
      <c r="C44" s="132"/>
      <c r="D44" s="132"/>
      <c r="E44" s="132"/>
      <c r="F44" s="132">
        <f t="shared" si="0"/>
        <v>0</v>
      </c>
    </row>
    <row r="45" spans="1:6" ht="15" customHeight="1">
      <c r="A45" s="13" t="s">
        <v>265</v>
      </c>
      <c r="B45" s="6" t="s">
        <v>266</v>
      </c>
      <c r="C45" s="132"/>
      <c r="D45" s="132"/>
      <c r="E45" s="132"/>
      <c r="F45" s="132">
        <f t="shared" si="0"/>
        <v>0</v>
      </c>
    </row>
    <row r="46" spans="1:6" ht="15" customHeight="1">
      <c r="A46" s="13" t="s">
        <v>267</v>
      </c>
      <c r="B46" s="6" t="s">
        <v>268</v>
      </c>
      <c r="C46" s="132"/>
      <c r="D46" s="132"/>
      <c r="E46" s="132"/>
      <c r="F46" s="132">
        <f t="shared" si="0"/>
        <v>0</v>
      </c>
    </row>
    <row r="47" spans="1:6" ht="15" customHeight="1">
      <c r="A47" s="13" t="s">
        <v>269</v>
      </c>
      <c r="B47" s="6" t="s">
        <v>270</v>
      </c>
      <c r="C47" s="132"/>
      <c r="D47" s="132"/>
      <c r="E47" s="132"/>
      <c r="F47" s="132">
        <f t="shared" si="0"/>
        <v>0</v>
      </c>
    </row>
    <row r="48" spans="1:6" ht="15" customHeight="1">
      <c r="A48" s="101" t="s">
        <v>622</v>
      </c>
      <c r="B48" s="6" t="s">
        <v>620</v>
      </c>
      <c r="C48" s="132"/>
      <c r="D48" s="132"/>
      <c r="E48" s="132"/>
      <c r="F48" s="132">
        <f t="shared" si="0"/>
        <v>0</v>
      </c>
    </row>
    <row r="49" spans="1:6" ht="15" customHeight="1">
      <c r="A49" s="101" t="s">
        <v>623</v>
      </c>
      <c r="B49" s="6" t="s">
        <v>621</v>
      </c>
      <c r="C49" s="132"/>
      <c r="D49" s="132"/>
      <c r="E49" s="132"/>
      <c r="F49" s="132">
        <f t="shared" si="0"/>
        <v>0</v>
      </c>
    </row>
    <row r="50" spans="1:6" ht="15" customHeight="1">
      <c r="A50" s="103" t="s">
        <v>624</v>
      </c>
      <c r="B50" s="8" t="s">
        <v>271</v>
      </c>
      <c r="C50" s="132"/>
      <c r="D50" s="132"/>
      <c r="E50" s="132"/>
      <c r="F50" s="132">
        <f t="shared" si="0"/>
        <v>0</v>
      </c>
    </row>
    <row r="51" spans="1:6" ht="15" customHeight="1">
      <c r="A51" s="101" t="s">
        <v>627</v>
      </c>
      <c r="B51" s="6" t="s">
        <v>625</v>
      </c>
      <c r="C51" s="132"/>
      <c r="D51" s="132"/>
      <c r="E51" s="132"/>
      <c r="F51" s="132">
        <f t="shared" si="0"/>
        <v>0</v>
      </c>
    </row>
    <row r="52" spans="1:6" ht="15" customHeight="1">
      <c r="A52" s="101" t="s">
        <v>628</v>
      </c>
      <c r="B52" s="6" t="s">
        <v>626</v>
      </c>
      <c r="C52" s="132"/>
      <c r="D52" s="132"/>
      <c r="E52" s="132"/>
      <c r="F52" s="132">
        <f t="shared" si="0"/>
        <v>0</v>
      </c>
    </row>
    <row r="53" spans="1:6" ht="15" customHeight="1">
      <c r="A53" s="103" t="s">
        <v>629</v>
      </c>
      <c r="B53" s="8" t="s">
        <v>272</v>
      </c>
      <c r="C53" s="132"/>
      <c r="D53" s="132"/>
      <c r="E53" s="132"/>
      <c r="F53" s="132">
        <f t="shared" si="0"/>
        <v>0</v>
      </c>
    </row>
    <row r="54" spans="1:6" ht="15" customHeight="1">
      <c r="A54" s="101" t="s">
        <v>631</v>
      </c>
      <c r="B54" s="6" t="s">
        <v>273</v>
      </c>
      <c r="C54" s="132"/>
      <c r="D54" s="132"/>
      <c r="E54" s="132"/>
      <c r="F54" s="132">
        <f t="shared" si="0"/>
        <v>0</v>
      </c>
    </row>
    <row r="55" spans="1:6" ht="15" customHeight="1">
      <c r="A55" s="101" t="s">
        <v>632</v>
      </c>
      <c r="B55" s="6" t="s">
        <v>630</v>
      </c>
      <c r="C55" s="132"/>
      <c r="D55" s="132"/>
      <c r="E55" s="132"/>
      <c r="F55" s="132">
        <f t="shared" si="0"/>
        <v>0</v>
      </c>
    </row>
    <row r="56" spans="1:6" ht="15" customHeight="1">
      <c r="A56" s="103" t="s">
        <v>430</v>
      </c>
      <c r="B56" s="8" t="s">
        <v>274</v>
      </c>
      <c r="C56" s="119">
        <f>SUM(C41:C55)</f>
        <v>0</v>
      </c>
      <c r="D56" s="119"/>
      <c r="E56" s="119"/>
      <c r="F56" s="118">
        <f t="shared" si="0"/>
        <v>0</v>
      </c>
    </row>
    <row r="57" spans="1:6" ht="15" customHeight="1">
      <c r="A57" s="101" t="s">
        <v>633</v>
      </c>
      <c r="B57" s="6" t="s">
        <v>275</v>
      </c>
      <c r="C57" s="119"/>
      <c r="D57" s="119"/>
      <c r="E57" s="119"/>
      <c r="F57" s="132">
        <f t="shared" si="0"/>
        <v>0</v>
      </c>
    </row>
    <row r="58" spans="1:6" ht="15" customHeight="1">
      <c r="A58" s="101" t="s">
        <v>634</v>
      </c>
      <c r="B58" s="6" t="s">
        <v>276</v>
      </c>
      <c r="C58" s="119"/>
      <c r="D58" s="119"/>
      <c r="E58" s="119"/>
      <c r="F58" s="132">
        <f t="shared" si="0"/>
        <v>0</v>
      </c>
    </row>
    <row r="59" spans="1:6" ht="15" customHeight="1">
      <c r="A59" s="101" t="s">
        <v>635</v>
      </c>
      <c r="B59" s="6" t="s">
        <v>277</v>
      </c>
      <c r="C59" s="119"/>
      <c r="D59" s="119"/>
      <c r="E59" s="119"/>
      <c r="F59" s="132">
        <f t="shared" si="0"/>
        <v>0</v>
      </c>
    </row>
    <row r="60" spans="1:6" ht="15" customHeight="1">
      <c r="A60" s="101" t="s">
        <v>636</v>
      </c>
      <c r="B60" s="6" t="s">
        <v>278</v>
      </c>
      <c r="C60" s="119"/>
      <c r="D60" s="119"/>
      <c r="E60" s="119"/>
      <c r="F60" s="132">
        <f t="shared" si="0"/>
        <v>0</v>
      </c>
    </row>
    <row r="61" spans="1:6" ht="15" customHeight="1">
      <c r="A61" s="101" t="s">
        <v>637</v>
      </c>
      <c r="B61" s="6" t="s">
        <v>279</v>
      </c>
      <c r="C61" s="119"/>
      <c r="D61" s="119"/>
      <c r="E61" s="119"/>
      <c r="F61" s="132">
        <f t="shared" si="0"/>
        <v>0</v>
      </c>
    </row>
    <row r="62" spans="1:6" ht="15" customHeight="1">
      <c r="A62" s="103" t="s">
        <v>431</v>
      </c>
      <c r="B62" s="8" t="s">
        <v>280</v>
      </c>
      <c r="C62" s="119"/>
      <c r="D62" s="119"/>
      <c r="E62" s="119"/>
      <c r="F62" s="132">
        <f t="shared" si="0"/>
        <v>0</v>
      </c>
    </row>
    <row r="63" spans="1:6" ht="15" customHeight="1">
      <c r="A63" s="101" t="s">
        <v>639</v>
      </c>
      <c r="B63" s="6" t="s">
        <v>281</v>
      </c>
      <c r="C63" s="119"/>
      <c r="D63" s="119"/>
      <c r="E63" s="119"/>
      <c r="F63" s="132">
        <f t="shared" si="0"/>
        <v>0</v>
      </c>
    </row>
    <row r="64" spans="1:6" ht="15" customHeight="1">
      <c r="A64" s="101" t="s">
        <v>640</v>
      </c>
      <c r="B64" s="6" t="s">
        <v>282</v>
      </c>
      <c r="C64" s="132"/>
      <c r="D64" s="132"/>
      <c r="E64" s="132"/>
      <c r="F64" s="132">
        <f t="shared" si="0"/>
        <v>0</v>
      </c>
    </row>
    <row r="65" spans="1:6" ht="15" customHeight="1">
      <c r="A65" s="101" t="s">
        <v>676</v>
      </c>
      <c r="B65" s="6" t="s">
        <v>283</v>
      </c>
      <c r="C65" s="132"/>
      <c r="D65" s="132"/>
      <c r="E65" s="132"/>
      <c r="F65" s="132">
        <f t="shared" si="0"/>
        <v>0</v>
      </c>
    </row>
    <row r="66" spans="1:6" ht="15" customHeight="1">
      <c r="A66" s="101" t="s">
        <v>460</v>
      </c>
      <c r="B66" s="6" t="s">
        <v>638</v>
      </c>
      <c r="C66" s="132"/>
      <c r="D66" s="132"/>
      <c r="E66" s="132"/>
      <c r="F66" s="132">
        <f t="shared" si="0"/>
        <v>0</v>
      </c>
    </row>
    <row r="67" spans="1:6" ht="15" customHeight="1">
      <c r="A67" s="101" t="s">
        <v>461</v>
      </c>
      <c r="B67" s="6" t="s">
        <v>641</v>
      </c>
      <c r="C67" s="132"/>
      <c r="D67" s="132"/>
      <c r="E67" s="132"/>
      <c r="F67" s="132">
        <f t="shared" si="0"/>
        <v>0</v>
      </c>
    </row>
    <row r="68" spans="1:6" ht="15">
      <c r="A68" s="103" t="s">
        <v>432</v>
      </c>
      <c r="B68" s="50" t="s">
        <v>284</v>
      </c>
      <c r="C68" s="119">
        <f>SUM(C67)</f>
        <v>0</v>
      </c>
      <c r="D68" s="119"/>
      <c r="E68" s="119"/>
      <c r="F68" s="118">
        <f t="shared" si="0"/>
        <v>0</v>
      </c>
    </row>
    <row r="69" spans="1:6" ht="15.75">
      <c r="A69" s="58" t="s">
        <v>21</v>
      </c>
      <c r="B69" s="61"/>
      <c r="C69" s="133">
        <f>C20+C40+C56+C68</f>
        <v>0</v>
      </c>
      <c r="D69" s="133"/>
      <c r="E69" s="133"/>
      <c r="F69" s="133">
        <f t="shared" si="0"/>
        <v>0</v>
      </c>
    </row>
    <row r="70" spans="1:6" ht="30">
      <c r="A70" s="101" t="s">
        <v>674</v>
      </c>
      <c r="B70" s="6" t="s">
        <v>285</v>
      </c>
      <c r="C70" s="132"/>
      <c r="D70" s="132"/>
      <c r="E70" s="132"/>
      <c r="F70" s="132">
        <f t="shared" si="0"/>
        <v>0</v>
      </c>
    </row>
    <row r="71" spans="1:6" ht="15">
      <c r="A71" s="101" t="s">
        <v>673</v>
      </c>
      <c r="B71" s="6" t="s">
        <v>286</v>
      </c>
      <c r="C71" s="132"/>
      <c r="D71" s="132"/>
      <c r="E71" s="132"/>
      <c r="F71" s="132">
        <f t="shared" si="0"/>
        <v>0</v>
      </c>
    </row>
    <row r="72" spans="1:6" ht="30">
      <c r="A72" s="101" t="s">
        <v>675</v>
      </c>
      <c r="B72" s="6" t="s">
        <v>287</v>
      </c>
      <c r="C72" s="132"/>
      <c r="D72" s="132"/>
      <c r="E72" s="132"/>
      <c r="F72" s="132">
        <f t="shared" si="0"/>
        <v>0</v>
      </c>
    </row>
    <row r="73" spans="1:6" ht="30">
      <c r="A73" s="101" t="s">
        <v>462</v>
      </c>
      <c r="B73" s="6" t="s">
        <v>642</v>
      </c>
      <c r="C73" s="132"/>
      <c r="D73" s="132"/>
      <c r="E73" s="132"/>
      <c r="F73" s="132">
        <f aca="true" t="shared" si="1" ref="F73:F108">SUM(C73:E73)</f>
        <v>0</v>
      </c>
    </row>
    <row r="74" spans="1:6" ht="15">
      <c r="A74" s="101" t="s">
        <v>463</v>
      </c>
      <c r="B74" s="6" t="s">
        <v>643</v>
      </c>
      <c r="C74" s="132"/>
      <c r="D74" s="132"/>
      <c r="E74" s="132"/>
      <c r="F74" s="132">
        <f t="shared" si="1"/>
        <v>0</v>
      </c>
    </row>
    <row r="75" spans="1:6" ht="15">
      <c r="A75" s="103" t="s">
        <v>434</v>
      </c>
      <c r="B75" s="50" t="s">
        <v>288</v>
      </c>
      <c r="C75" s="119">
        <f>SUM(C70:C74)</f>
        <v>0</v>
      </c>
      <c r="D75" s="119"/>
      <c r="E75" s="119"/>
      <c r="F75" s="132">
        <f t="shared" si="1"/>
        <v>0</v>
      </c>
    </row>
    <row r="76" spans="1:6" ht="15.75">
      <c r="A76" s="47" t="s">
        <v>433</v>
      </c>
      <c r="B76" s="36" t="s">
        <v>289</v>
      </c>
      <c r="C76" s="121">
        <f>SUM(C20,C40,C56,C68,C75,)</f>
        <v>0</v>
      </c>
      <c r="D76" s="121"/>
      <c r="E76" s="121"/>
      <c r="F76" s="121">
        <f t="shared" si="1"/>
        <v>0</v>
      </c>
    </row>
    <row r="77" spans="1:6" ht="15.75">
      <c r="A77" s="78" t="s">
        <v>22</v>
      </c>
      <c r="B77" s="77"/>
      <c r="C77" s="134">
        <f>'bevételek kv szerv'!C76-'kiadások kv szerv'!C79</f>
        <v>-13589200</v>
      </c>
      <c r="D77" s="134">
        <f>'bevételek kv szerv'!D76-'kiadások kv szerv'!D79</f>
        <v>0</v>
      </c>
      <c r="E77" s="134">
        <f>'bevételek kv szerv'!E76-'kiadások kv szerv'!E79</f>
        <v>0</v>
      </c>
      <c r="F77" s="134">
        <f>'bevételek kv szerv'!F76-'kiadások kv szerv'!F79</f>
        <v>-13589200</v>
      </c>
    </row>
    <row r="78" spans="1:6" ht="15.75">
      <c r="A78" s="78" t="s">
        <v>23</v>
      </c>
      <c r="B78" s="77"/>
      <c r="C78" s="134">
        <f>C62-'kiadások kv szerv'!C87</f>
        <v>0</v>
      </c>
      <c r="D78" s="134">
        <f>D62-'kiadások kv szerv'!D87</f>
        <v>0</v>
      </c>
      <c r="E78" s="134">
        <f>E62-'kiadások kv szerv'!E87</f>
        <v>0</v>
      </c>
      <c r="F78" s="134">
        <f>F62-'kiadások kv szerv'!F87</f>
        <v>0</v>
      </c>
    </row>
    <row r="79" spans="1:6" ht="15">
      <c r="A79" s="101" t="s">
        <v>644</v>
      </c>
      <c r="B79" s="130" t="s">
        <v>290</v>
      </c>
      <c r="C79" s="135"/>
      <c r="D79" s="135"/>
      <c r="E79" s="135"/>
      <c r="F79" s="132">
        <f t="shared" si="1"/>
        <v>0</v>
      </c>
    </row>
    <row r="80" spans="1:6" ht="15">
      <c r="A80" s="101" t="s">
        <v>645</v>
      </c>
      <c r="B80" s="130" t="s">
        <v>292</v>
      </c>
      <c r="C80" s="135"/>
      <c r="D80" s="135"/>
      <c r="E80" s="135"/>
      <c r="F80" s="132">
        <f t="shared" si="1"/>
        <v>0</v>
      </c>
    </row>
    <row r="81" spans="1:6" ht="15">
      <c r="A81" s="101" t="s">
        <v>646</v>
      </c>
      <c r="B81" s="130" t="s">
        <v>293</v>
      </c>
      <c r="C81" s="135"/>
      <c r="D81" s="135"/>
      <c r="E81" s="135"/>
      <c r="F81" s="132">
        <f t="shared" si="1"/>
        <v>0</v>
      </c>
    </row>
    <row r="82" spans="1:6" ht="15">
      <c r="A82" s="103" t="s">
        <v>647</v>
      </c>
      <c r="B82" s="131" t="s">
        <v>294</v>
      </c>
      <c r="C82" s="124">
        <f>SUM(C79:C81)</f>
        <v>0</v>
      </c>
      <c r="D82" s="124"/>
      <c r="E82" s="124"/>
      <c r="F82" s="132">
        <f t="shared" si="1"/>
        <v>0</v>
      </c>
    </row>
    <row r="83" spans="1:6" ht="15">
      <c r="A83" s="101" t="s">
        <v>465</v>
      </c>
      <c r="B83" s="130" t="s">
        <v>295</v>
      </c>
      <c r="C83" s="135"/>
      <c r="D83" s="135"/>
      <c r="E83" s="135"/>
      <c r="F83" s="132">
        <f t="shared" si="1"/>
        <v>0</v>
      </c>
    </row>
    <row r="84" spans="1:6" ht="15">
      <c r="A84" s="101" t="s">
        <v>648</v>
      </c>
      <c r="B84" s="130" t="s">
        <v>297</v>
      </c>
      <c r="C84" s="135"/>
      <c r="D84" s="135"/>
      <c r="E84" s="135"/>
      <c r="F84" s="132">
        <f t="shared" si="1"/>
        <v>0</v>
      </c>
    </row>
    <row r="85" spans="1:6" ht="15">
      <c r="A85" s="101" t="s">
        <v>466</v>
      </c>
      <c r="B85" s="130" t="s">
        <v>298</v>
      </c>
      <c r="C85" s="135"/>
      <c r="D85" s="135"/>
      <c r="E85" s="135"/>
      <c r="F85" s="132">
        <f t="shared" si="1"/>
        <v>0</v>
      </c>
    </row>
    <row r="86" spans="1:6" ht="15">
      <c r="A86" s="101" t="s">
        <v>649</v>
      </c>
      <c r="B86" s="130" t="s">
        <v>300</v>
      </c>
      <c r="C86" s="135"/>
      <c r="D86" s="135"/>
      <c r="E86" s="135"/>
      <c r="F86" s="132">
        <f t="shared" si="1"/>
        <v>0</v>
      </c>
    </row>
    <row r="87" spans="1:6" ht="15">
      <c r="A87" s="103" t="s">
        <v>650</v>
      </c>
      <c r="B87" s="131" t="s">
        <v>301</v>
      </c>
      <c r="C87" s="124">
        <f>SUM(C83:C86)</f>
        <v>0</v>
      </c>
      <c r="D87" s="124"/>
      <c r="E87" s="124"/>
      <c r="F87" s="132">
        <f t="shared" si="1"/>
        <v>0</v>
      </c>
    </row>
    <row r="88" spans="1:6" ht="15">
      <c r="A88" s="101" t="s">
        <v>651</v>
      </c>
      <c r="B88" s="130" t="s">
        <v>302</v>
      </c>
      <c r="C88" s="135">
        <v>8250</v>
      </c>
      <c r="D88" s="135"/>
      <c r="E88" s="135"/>
      <c r="F88" s="132">
        <f t="shared" si="1"/>
        <v>8250</v>
      </c>
    </row>
    <row r="89" spans="1:6" ht="15">
      <c r="A89" s="101" t="s">
        <v>652</v>
      </c>
      <c r="B89" s="130" t="s">
        <v>303</v>
      </c>
      <c r="C89" s="135"/>
      <c r="D89" s="135"/>
      <c r="E89" s="135"/>
      <c r="F89" s="132">
        <f t="shared" si="1"/>
        <v>0</v>
      </c>
    </row>
    <row r="90" spans="1:6" ht="15">
      <c r="A90" s="103" t="s">
        <v>437</v>
      </c>
      <c r="B90" s="131" t="s">
        <v>304</v>
      </c>
      <c r="C90" s="135">
        <f>SUM(C88:C89)</f>
        <v>8250</v>
      </c>
      <c r="D90" s="135"/>
      <c r="E90" s="135"/>
      <c r="F90" s="132">
        <f t="shared" si="1"/>
        <v>8250</v>
      </c>
    </row>
    <row r="91" spans="1:6" ht="15">
      <c r="A91" s="101" t="s">
        <v>658</v>
      </c>
      <c r="B91" s="130" t="s">
        <v>305</v>
      </c>
      <c r="C91" s="135"/>
      <c r="D91" s="135"/>
      <c r="E91" s="135"/>
      <c r="F91" s="132">
        <f t="shared" si="1"/>
        <v>0</v>
      </c>
    </row>
    <row r="92" spans="1:6" ht="15">
      <c r="A92" s="101" t="s">
        <v>659</v>
      </c>
      <c r="B92" s="130" t="s">
        <v>306</v>
      </c>
      <c r="C92" s="124"/>
      <c r="D92" s="124"/>
      <c r="E92" s="124"/>
      <c r="F92" s="132">
        <f t="shared" si="1"/>
        <v>0</v>
      </c>
    </row>
    <row r="93" spans="1:6" ht="15">
      <c r="A93" s="101" t="s">
        <v>660</v>
      </c>
      <c r="B93" s="130" t="s">
        <v>307</v>
      </c>
      <c r="C93" s="135">
        <v>13580950</v>
      </c>
      <c r="D93" s="135"/>
      <c r="E93" s="135"/>
      <c r="F93" s="132">
        <f t="shared" si="1"/>
        <v>13580950</v>
      </c>
    </row>
    <row r="94" spans="1:6" ht="15">
      <c r="A94" s="101" t="s">
        <v>661</v>
      </c>
      <c r="B94" s="130" t="s">
        <v>308</v>
      </c>
      <c r="C94" s="135"/>
      <c r="D94" s="135"/>
      <c r="E94" s="135"/>
      <c r="F94" s="132">
        <f t="shared" si="1"/>
        <v>0</v>
      </c>
    </row>
    <row r="95" spans="1:6" ht="15">
      <c r="A95" s="101" t="s">
        <v>662</v>
      </c>
      <c r="B95" s="130" t="s">
        <v>309</v>
      </c>
      <c r="C95" s="135"/>
      <c r="D95" s="135"/>
      <c r="E95" s="135"/>
      <c r="F95" s="132">
        <f t="shared" si="1"/>
        <v>0</v>
      </c>
    </row>
    <row r="96" spans="1:6" ht="15">
      <c r="A96" s="101" t="s">
        <v>663</v>
      </c>
      <c r="B96" s="130" t="s">
        <v>654</v>
      </c>
      <c r="C96" s="135"/>
      <c r="D96" s="135"/>
      <c r="E96" s="135"/>
      <c r="F96" s="132">
        <f t="shared" si="1"/>
        <v>0</v>
      </c>
    </row>
    <row r="97" spans="1:6" ht="15">
      <c r="A97" s="101" t="s">
        <v>664</v>
      </c>
      <c r="B97" s="130" t="s">
        <v>655</v>
      </c>
      <c r="C97" s="135"/>
      <c r="D97" s="135"/>
      <c r="E97" s="135"/>
      <c r="F97" s="132">
        <f t="shared" si="1"/>
        <v>0</v>
      </c>
    </row>
    <row r="98" spans="1:6" ht="15">
      <c r="A98" s="103" t="s">
        <v>665</v>
      </c>
      <c r="B98" s="131" t="s">
        <v>653</v>
      </c>
      <c r="C98" s="124">
        <f>SUM(C96:C97)</f>
        <v>0</v>
      </c>
      <c r="D98" s="124"/>
      <c r="E98" s="124"/>
      <c r="F98" s="132">
        <f t="shared" si="1"/>
        <v>0</v>
      </c>
    </row>
    <row r="99" spans="1:6" ht="15">
      <c r="A99" s="103" t="s">
        <v>438</v>
      </c>
      <c r="B99" s="131" t="s">
        <v>310</v>
      </c>
      <c r="C99" s="124">
        <f>C82+C87+C90+C91+C92+C93+C94+C95+C98</f>
        <v>13589200</v>
      </c>
      <c r="D99" s="135"/>
      <c r="E99" s="135"/>
      <c r="F99" s="132">
        <f t="shared" si="1"/>
        <v>13589200</v>
      </c>
    </row>
    <row r="100" spans="1:6" ht="15">
      <c r="A100" s="101" t="s">
        <v>666</v>
      </c>
      <c r="B100" s="130" t="s">
        <v>312</v>
      </c>
      <c r="C100" s="135"/>
      <c r="D100" s="135"/>
      <c r="E100" s="135"/>
      <c r="F100" s="132">
        <f t="shared" si="1"/>
        <v>0</v>
      </c>
    </row>
    <row r="101" spans="1:6" ht="15">
      <c r="A101" s="101" t="s">
        <v>667</v>
      </c>
      <c r="B101" s="130" t="s">
        <v>314</v>
      </c>
      <c r="C101" s="135"/>
      <c r="D101" s="135"/>
      <c r="E101" s="135"/>
      <c r="F101" s="132">
        <f t="shared" si="1"/>
        <v>0</v>
      </c>
    </row>
    <row r="102" spans="1:6" ht="15">
      <c r="A102" s="101" t="s">
        <v>668</v>
      </c>
      <c r="B102" s="130" t="s">
        <v>316</v>
      </c>
      <c r="C102" s="135"/>
      <c r="D102" s="135"/>
      <c r="E102" s="135"/>
      <c r="F102" s="132">
        <f t="shared" si="1"/>
        <v>0</v>
      </c>
    </row>
    <row r="103" spans="1:6" ht="15">
      <c r="A103" s="101" t="s">
        <v>669</v>
      </c>
      <c r="B103" s="130" t="s">
        <v>317</v>
      </c>
      <c r="C103" s="135"/>
      <c r="D103" s="135"/>
      <c r="E103" s="135"/>
      <c r="F103" s="132">
        <f t="shared" si="1"/>
        <v>0</v>
      </c>
    </row>
    <row r="104" spans="1:6" ht="15">
      <c r="A104" s="101" t="s">
        <v>670</v>
      </c>
      <c r="B104" s="130" t="s">
        <v>656</v>
      </c>
      <c r="C104" s="135"/>
      <c r="D104" s="135"/>
      <c r="E104" s="135"/>
      <c r="F104" s="132">
        <f t="shared" si="1"/>
        <v>0</v>
      </c>
    </row>
    <row r="105" spans="1:6" ht="15">
      <c r="A105" s="103" t="s">
        <v>439</v>
      </c>
      <c r="B105" s="131" t="s">
        <v>318</v>
      </c>
      <c r="C105" s="124"/>
      <c r="D105" s="124"/>
      <c r="E105" s="124"/>
      <c r="F105" s="132">
        <f t="shared" si="1"/>
        <v>0</v>
      </c>
    </row>
    <row r="106" spans="1:6" ht="15">
      <c r="A106" s="101" t="s">
        <v>671</v>
      </c>
      <c r="B106" s="130" t="s">
        <v>319</v>
      </c>
      <c r="C106" s="124">
        <v>0</v>
      </c>
      <c r="D106" s="124"/>
      <c r="E106" s="124"/>
      <c r="F106" s="132">
        <f t="shared" si="1"/>
        <v>0</v>
      </c>
    </row>
    <row r="107" spans="1:6" ht="15">
      <c r="A107" s="101" t="s">
        <v>672</v>
      </c>
      <c r="B107" s="130" t="s">
        <v>657</v>
      </c>
      <c r="C107" s="124"/>
      <c r="D107" s="124"/>
      <c r="E107" s="124"/>
      <c r="F107" s="132">
        <f t="shared" si="1"/>
        <v>0</v>
      </c>
    </row>
    <row r="108" spans="1:6" ht="15.75">
      <c r="A108" s="103" t="s">
        <v>440</v>
      </c>
      <c r="B108" s="115" t="s">
        <v>320</v>
      </c>
      <c r="C108" s="126">
        <f>C99+C105+C106+C107</f>
        <v>13589200</v>
      </c>
      <c r="D108" s="126"/>
      <c r="E108" s="126"/>
      <c r="F108" s="126">
        <f t="shared" si="1"/>
        <v>13589200</v>
      </c>
    </row>
    <row r="109" spans="1:6" ht="15.75">
      <c r="A109" s="149" t="s">
        <v>677</v>
      </c>
      <c r="B109" s="138" t="s">
        <v>678</v>
      </c>
      <c r="C109" s="136">
        <f>C20+C26+C40+C56+C62+C68+C75+C108</f>
        <v>13589200</v>
      </c>
      <c r="D109" s="136"/>
      <c r="E109" s="136"/>
      <c r="F109" s="136">
        <f>SUM(C109:E109)</f>
        <v>13589200</v>
      </c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zoomScalePageLayoutView="0" workbookViewId="0" topLeftCell="A1">
      <selection activeCell="D17" sqref="D15:D17"/>
    </sheetView>
  </sheetViews>
  <sheetFormatPr defaultColWidth="9.140625" defaultRowHeight="15"/>
  <cols>
    <col min="1" max="1" width="102.57421875" style="0" customWidth="1"/>
    <col min="3" max="3" width="19.421875" style="0" customWidth="1"/>
    <col min="4" max="4" width="14.140625" style="0" customWidth="1"/>
    <col min="5" max="5" width="15.57421875" style="0" customWidth="1"/>
    <col min="6" max="6" width="18.7109375" style="0" customWidth="1"/>
  </cols>
  <sheetData>
    <row r="1" spans="1:6" ht="15">
      <c r="A1" s="1"/>
      <c r="B1" s="1"/>
      <c r="C1" s="1"/>
      <c r="D1" s="1"/>
      <c r="E1" s="169" t="s">
        <v>566</v>
      </c>
      <c r="F1" s="169"/>
    </row>
    <row r="2" spans="1:6" ht="15">
      <c r="A2" s="168" t="s">
        <v>691</v>
      </c>
      <c r="B2" s="168"/>
      <c r="C2" s="168"/>
      <c r="D2" s="168"/>
      <c r="E2" s="168"/>
      <c r="F2" s="168"/>
    </row>
    <row r="3" spans="1:6" ht="24" customHeight="1">
      <c r="A3" s="164" t="s">
        <v>692</v>
      </c>
      <c r="B3" s="170"/>
      <c r="C3" s="170"/>
      <c r="D3" s="170"/>
      <c r="E3" s="170"/>
      <c r="F3" s="166"/>
    </row>
    <row r="4" spans="1:8" ht="24" customHeight="1">
      <c r="A4" s="167" t="s">
        <v>697</v>
      </c>
      <c r="B4" s="165"/>
      <c r="C4" s="165"/>
      <c r="D4" s="165"/>
      <c r="E4" s="165"/>
      <c r="F4" s="166"/>
      <c r="H4" s="72"/>
    </row>
    <row r="5" ht="18">
      <c r="A5" s="48"/>
    </row>
    <row r="6" ht="15">
      <c r="A6" s="4" t="s">
        <v>3</v>
      </c>
    </row>
    <row r="7" spans="1:6" ht="30">
      <c r="A7" s="2" t="s">
        <v>40</v>
      </c>
      <c r="B7" s="3" t="s">
        <v>13</v>
      </c>
      <c r="C7" s="60" t="s">
        <v>492</v>
      </c>
      <c r="D7" s="60" t="s">
        <v>493</v>
      </c>
      <c r="E7" s="60" t="s">
        <v>20</v>
      </c>
      <c r="F7" s="76" t="s">
        <v>6</v>
      </c>
    </row>
    <row r="8" spans="1:6" ht="15" customHeight="1">
      <c r="A8" s="32" t="s">
        <v>210</v>
      </c>
      <c r="B8" s="6" t="s">
        <v>211</v>
      </c>
      <c r="C8" s="132">
        <f>'bevételek önkormányzat'!C8+'bevételek kv szerv'!C8</f>
        <v>10658206</v>
      </c>
      <c r="D8" s="132"/>
      <c r="E8" s="132"/>
      <c r="F8" s="132">
        <f>SUM(C8:E8)</f>
        <v>10658206</v>
      </c>
    </row>
    <row r="9" spans="1:6" ht="15" customHeight="1">
      <c r="A9" s="5" t="s">
        <v>212</v>
      </c>
      <c r="B9" s="6" t="s">
        <v>213</v>
      </c>
      <c r="C9" s="132">
        <f>'bevételek önkormányzat'!C9+'bevételek kv szerv'!C9</f>
        <v>10049333</v>
      </c>
      <c r="D9" s="132"/>
      <c r="E9" s="132"/>
      <c r="F9" s="132">
        <f aca="true" t="shared" si="0" ref="F9:F72">SUM(C9:E9)</f>
        <v>10049333</v>
      </c>
    </row>
    <row r="10" spans="1:6" ht="15" customHeight="1">
      <c r="A10" s="5" t="s">
        <v>214</v>
      </c>
      <c r="B10" s="6" t="s">
        <v>215</v>
      </c>
      <c r="C10" s="132">
        <f>'bevételek önkormányzat'!C10+'bevételek kv szerv'!C10</f>
        <v>9420538</v>
      </c>
      <c r="D10" s="132"/>
      <c r="E10" s="132"/>
      <c r="F10" s="132">
        <f t="shared" si="0"/>
        <v>9420538</v>
      </c>
    </row>
    <row r="11" spans="1:6" ht="15" customHeight="1">
      <c r="A11" s="5" t="s">
        <v>216</v>
      </c>
      <c r="B11" s="6" t="s">
        <v>217</v>
      </c>
      <c r="C11" s="132">
        <f>'bevételek önkormányzat'!C11+'bevételek kv szerv'!C11</f>
        <v>1200000</v>
      </c>
      <c r="D11" s="132"/>
      <c r="E11" s="132"/>
      <c r="F11" s="132">
        <f t="shared" si="0"/>
        <v>1200000</v>
      </c>
    </row>
    <row r="12" spans="1:6" ht="15" customHeight="1">
      <c r="A12" s="5" t="s">
        <v>218</v>
      </c>
      <c r="B12" s="6" t="s">
        <v>219</v>
      </c>
      <c r="C12" s="132">
        <f>'bevételek önkormányzat'!C12+'bevételek kv szerv'!C12</f>
        <v>0</v>
      </c>
      <c r="D12" s="132"/>
      <c r="E12" s="132"/>
      <c r="F12" s="132">
        <f t="shared" si="0"/>
        <v>0</v>
      </c>
    </row>
    <row r="13" spans="1:6" ht="15" customHeight="1">
      <c r="A13" s="5" t="s">
        <v>220</v>
      </c>
      <c r="B13" s="6" t="s">
        <v>221</v>
      </c>
      <c r="C13" s="132">
        <f>'bevételek önkormányzat'!C13+'bevételek kv szerv'!C13</f>
        <v>0</v>
      </c>
      <c r="D13" s="132"/>
      <c r="E13" s="132"/>
      <c r="F13" s="132">
        <f t="shared" si="0"/>
        <v>0</v>
      </c>
    </row>
    <row r="14" spans="1:6" ht="15" customHeight="1">
      <c r="A14" s="7" t="s">
        <v>424</v>
      </c>
      <c r="B14" s="8" t="s">
        <v>222</v>
      </c>
      <c r="C14" s="118">
        <f>'bevételek önkormányzat'!C14+'bevételek kv szerv'!C14</f>
        <v>31328077</v>
      </c>
      <c r="D14" s="118"/>
      <c r="E14" s="118"/>
      <c r="F14" s="118">
        <f t="shared" si="0"/>
        <v>31328077</v>
      </c>
    </row>
    <row r="15" spans="1:6" ht="15" customHeight="1">
      <c r="A15" s="5" t="s">
        <v>223</v>
      </c>
      <c r="B15" s="6" t="s">
        <v>224</v>
      </c>
      <c r="C15" s="132">
        <f>'bevételek önkormányzat'!C15+'bevételek kv szerv'!C15</f>
        <v>0</v>
      </c>
      <c r="D15" s="132"/>
      <c r="E15" s="132"/>
      <c r="F15" s="132">
        <f t="shared" si="0"/>
        <v>0</v>
      </c>
    </row>
    <row r="16" spans="1:6" ht="15" customHeight="1">
      <c r="A16" s="5" t="s">
        <v>225</v>
      </c>
      <c r="B16" s="6" t="s">
        <v>226</v>
      </c>
      <c r="C16" s="132">
        <f>'bevételek önkormányzat'!C16+'bevételek kv szerv'!C16</f>
        <v>0</v>
      </c>
      <c r="D16" s="132"/>
      <c r="E16" s="132"/>
      <c r="F16" s="132">
        <f t="shared" si="0"/>
        <v>0</v>
      </c>
    </row>
    <row r="17" spans="1:8" ht="15" customHeight="1">
      <c r="A17" s="5" t="s">
        <v>404</v>
      </c>
      <c r="B17" s="6" t="s">
        <v>227</v>
      </c>
      <c r="C17" s="132">
        <f>'bevételek önkormányzat'!C17+'bevételek kv szerv'!C17</f>
        <v>0</v>
      </c>
      <c r="D17" s="132"/>
      <c r="E17" s="132"/>
      <c r="F17" s="132">
        <f t="shared" si="0"/>
        <v>0</v>
      </c>
      <c r="H17" s="129"/>
    </row>
    <row r="18" spans="1:6" ht="15" customHeight="1">
      <c r="A18" s="5" t="s">
        <v>405</v>
      </c>
      <c r="B18" s="6" t="s">
        <v>228</v>
      </c>
      <c r="C18" s="132">
        <f>'bevételek önkormányzat'!C18+'bevételek kv szerv'!C18</f>
        <v>0</v>
      </c>
      <c r="D18" s="132"/>
      <c r="E18" s="132"/>
      <c r="F18" s="132">
        <f t="shared" si="0"/>
        <v>0</v>
      </c>
    </row>
    <row r="19" spans="1:6" ht="15" customHeight="1">
      <c r="A19" s="5" t="s">
        <v>406</v>
      </c>
      <c r="B19" s="6" t="s">
        <v>229</v>
      </c>
      <c r="C19" s="132">
        <f>'bevételek önkormányzat'!C19+'bevételek kv szerv'!C19</f>
        <v>14600000</v>
      </c>
      <c r="D19" s="132"/>
      <c r="E19" s="132"/>
      <c r="F19" s="132">
        <f t="shared" si="0"/>
        <v>14600000</v>
      </c>
    </row>
    <row r="20" spans="1:6" ht="15" customHeight="1">
      <c r="A20" s="40" t="s">
        <v>425</v>
      </c>
      <c r="B20" s="50" t="s">
        <v>230</v>
      </c>
      <c r="C20" s="119">
        <f>'bevételek önkormányzat'!C20+'bevételek kv szerv'!C20</f>
        <v>45928077</v>
      </c>
      <c r="D20" s="119"/>
      <c r="E20" s="119"/>
      <c r="F20" s="119">
        <f t="shared" si="0"/>
        <v>45928077</v>
      </c>
    </row>
    <row r="21" spans="1:6" ht="15" customHeight="1">
      <c r="A21" s="101" t="s">
        <v>617</v>
      </c>
      <c r="B21" s="137" t="s">
        <v>231</v>
      </c>
      <c r="C21" s="146">
        <f>'bevételek önkormányzat'!C21+'bevételek kv szerv'!C21</f>
        <v>0</v>
      </c>
      <c r="D21" s="146"/>
      <c r="E21" s="146"/>
      <c r="F21" s="146">
        <f t="shared" si="0"/>
        <v>0</v>
      </c>
    </row>
    <row r="22" spans="1:6" ht="15" customHeight="1">
      <c r="A22" s="101" t="s">
        <v>619</v>
      </c>
      <c r="B22" s="137" t="s">
        <v>232</v>
      </c>
      <c r="C22" s="146">
        <f>'bevételek önkormányzat'!C22+'bevételek kv szerv'!C22</f>
        <v>0</v>
      </c>
      <c r="D22" s="146"/>
      <c r="E22" s="146"/>
      <c r="F22" s="146">
        <f t="shared" si="0"/>
        <v>0</v>
      </c>
    </row>
    <row r="23" spans="1:6" ht="15" customHeight="1">
      <c r="A23" s="101" t="s">
        <v>441</v>
      </c>
      <c r="B23" s="137" t="s">
        <v>233</v>
      </c>
      <c r="C23" s="146">
        <f>'bevételek önkormányzat'!C23+'bevételek kv szerv'!C23</f>
        <v>0</v>
      </c>
      <c r="D23" s="146"/>
      <c r="E23" s="146"/>
      <c r="F23" s="146">
        <f t="shared" si="0"/>
        <v>0</v>
      </c>
    </row>
    <row r="24" spans="1:6" ht="15" customHeight="1">
      <c r="A24" s="101" t="s">
        <v>444</v>
      </c>
      <c r="B24" s="137" t="s">
        <v>234</v>
      </c>
      <c r="C24" s="146">
        <f>'bevételek önkormányzat'!C24+'bevételek kv szerv'!C24</f>
        <v>0</v>
      </c>
      <c r="D24" s="146"/>
      <c r="E24" s="146"/>
      <c r="F24" s="146">
        <f t="shared" si="0"/>
        <v>0</v>
      </c>
    </row>
    <row r="25" spans="1:6" ht="15" customHeight="1">
      <c r="A25" s="101" t="s">
        <v>618</v>
      </c>
      <c r="B25" s="137" t="s">
        <v>235</v>
      </c>
      <c r="C25" s="146">
        <f>'bevételek önkormányzat'!C25+'bevételek kv szerv'!C25</f>
        <v>0</v>
      </c>
      <c r="D25" s="146"/>
      <c r="E25" s="146"/>
      <c r="F25" s="146">
        <f t="shared" si="0"/>
        <v>0</v>
      </c>
    </row>
    <row r="26" spans="1:6" ht="15" customHeight="1">
      <c r="A26" s="103" t="s">
        <v>426</v>
      </c>
      <c r="B26" s="50" t="s">
        <v>236</v>
      </c>
      <c r="C26" s="119">
        <f>'bevételek önkormányzat'!C26+'bevételek kv szerv'!C26</f>
        <v>0</v>
      </c>
      <c r="D26" s="119"/>
      <c r="E26" s="119"/>
      <c r="F26" s="119">
        <f t="shared" si="0"/>
        <v>0</v>
      </c>
    </row>
    <row r="27" spans="1:6" ht="15" customHeight="1">
      <c r="A27" s="5" t="s">
        <v>408</v>
      </c>
      <c r="B27" s="6" t="s">
        <v>237</v>
      </c>
      <c r="C27" s="132">
        <f>'bevételek önkormányzat'!C27+'bevételek kv szerv'!C27</f>
        <v>0</v>
      </c>
      <c r="D27" s="132"/>
      <c r="E27" s="132"/>
      <c r="F27" s="132">
        <f t="shared" si="0"/>
        <v>0</v>
      </c>
    </row>
    <row r="28" spans="1:6" ht="15" customHeight="1">
      <c r="A28" s="5" t="s">
        <v>409</v>
      </c>
      <c r="B28" s="6" t="s">
        <v>238</v>
      </c>
      <c r="C28" s="132">
        <f>'bevételek önkormányzat'!C28+'bevételek kv szerv'!C28</f>
        <v>0</v>
      </c>
      <c r="D28" s="132"/>
      <c r="E28" s="132"/>
      <c r="F28" s="132">
        <f t="shared" si="0"/>
        <v>0</v>
      </c>
    </row>
    <row r="29" spans="1:6" ht="15" customHeight="1">
      <c r="A29" s="7" t="s">
        <v>427</v>
      </c>
      <c r="B29" s="8" t="s">
        <v>239</v>
      </c>
      <c r="C29" s="118">
        <f>'bevételek önkormányzat'!C29+'bevételek kv szerv'!C29</f>
        <v>0</v>
      </c>
      <c r="D29" s="118"/>
      <c r="E29" s="118"/>
      <c r="F29" s="118">
        <f t="shared" si="0"/>
        <v>0</v>
      </c>
    </row>
    <row r="30" spans="1:6" ht="15" customHeight="1">
      <c r="A30" s="5" t="s">
        <v>410</v>
      </c>
      <c r="B30" s="6" t="s">
        <v>240</v>
      </c>
      <c r="C30" s="132">
        <f>'bevételek önkormányzat'!C30+'bevételek kv szerv'!C30</f>
        <v>0</v>
      </c>
      <c r="D30" s="132"/>
      <c r="E30" s="132"/>
      <c r="F30" s="132">
        <f t="shared" si="0"/>
        <v>0</v>
      </c>
    </row>
    <row r="31" spans="1:6" ht="15" customHeight="1">
      <c r="A31" s="5" t="s">
        <v>411</v>
      </c>
      <c r="B31" s="6" t="s">
        <v>241</v>
      </c>
      <c r="C31" s="132">
        <f>'bevételek önkormányzat'!C31+'bevételek kv szerv'!C31</f>
        <v>0</v>
      </c>
      <c r="D31" s="132"/>
      <c r="E31" s="132"/>
      <c r="F31" s="132">
        <f t="shared" si="0"/>
        <v>0</v>
      </c>
    </row>
    <row r="32" spans="1:6" ht="15" customHeight="1">
      <c r="A32" s="5" t="s">
        <v>412</v>
      </c>
      <c r="B32" s="6" t="s">
        <v>242</v>
      </c>
      <c r="C32" s="132">
        <f>'bevételek önkormányzat'!C32+'bevételek kv szerv'!C32</f>
        <v>1500000</v>
      </c>
      <c r="D32" s="132"/>
      <c r="E32" s="132"/>
      <c r="F32" s="132">
        <f t="shared" si="0"/>
        <v>1500000</v>
      </c>
    </row>
    <row r="33" spans="1:6" ht="15" customHeight="1">
      <c r="A33" s="5" t="s">
        <v>413</v>
      </c>
      <c r="B33" s="6" t="s">
        <v>243</v>
      </c>
      <c r="C33" s="132">
        <f>'bevételek önkormányzat'!C33+'bevételek kv szerv'!C33</f>
        <v>2600000</v>
      </c>
      <c r="D33" s="132"/>
      <c r="E33" s="132"/>
      <c r="F33" s="132">
        <f t="shared" si="0"/>
        <v>2600000</v>
      </c>
    </row>
    <row r="34" spans="1:6" ht="15" customHeight="1">
      <c r="A34" s="5" t="s">
        <v>414</v>
      </c>
      <c r="B34" s="6" t="s">
        <v>246</v>
      </c>
      <c r="C34" s="132">
        <f>'bevételek önkormányzat'!C34+'bevételek kv szerv'!C34</f>
        <v>0</v>
      </c>
      <c r="D34" s="132"/>
      <c r="E34" s="132"/>
      <c r="F34" s="132">
        <f t="shared" si="0"/>
        <v>0</v>
      </c>
    </row>
    <row r="35" spans="1:6" ht="15" customHeight="1">
      <c r="A35" s="5" t="s">
        <v>247</v>
      </c>
      <c r="B35" s="6" t="s">
        <v>248</v>
      </c>
      <c r="C35" s="132">
        <f>'bevételek önkormányzat'!C35+'bevételek kv szerv'!C35</f>
        <v>0</v>
      </c>
      <c r="D35" s="132"/>
      <c r="E35" s="132"/>
      <c r="F35" s="132">
        <f t="shared" si="0"/>
        <v>0</v>
      </c>
    </row>
    <row r="36" spans="1:6" ht="15" customHeight="1">
      <c r="A36" s="5" t="s">
        <v>415</v>
      </c>
      <c r="B36" s="6" t="s">
        <v>249</v>
      </c>
      <c r="C36" s="132">
        <f>'bevételek önkormányzat'!C36+'bevételek kv szerv'!C36</f>
        <v>800000</v>
      </c>
      <c r="D36" s="132"/>
      <c r="E36" s="132"/>
      <c r="F36" s="132">
        <f t="shared" si="0"/>
        <v>800000</v>
      </c>
    </row>
    <row r="37" spans="1:6" ht="15" customHeight="1">
      <c r="A37" s="5" t="s">
        <v>416</v>
      </c>
      <c r="B37" s="6" t="s">
        <v>254</v>
      </c>
      <c r="C37" s="132">
        <f>'bevételek önkormányzat'!C37+'bevételek kv szerv'!C37</f>
        <v>0</v>
      </c>
      <c r="D37" s="132"/>
      <c r="E37" s="132"/>
      <c r="F37" s="132">
        <f t="shared" si="0"/>
        <v>0</v>
      </c>
    </row>
    <row r="38" spans="1:6" ht="15" customHeight="1">
      <c r="A38" s="7" t="s">
        <v>428</v>
      </c>
      <c r="B38" s="8" t="s">
        <v>257</v>
      </c>
      <c r="C38" s="118">
        <f>'bevételek önkormányzat'!C38+'bevételek kv szerv'!C38</f>
        <v>3400000</v>
      </c>
      <c r="D38" s="118"/>
      <c r="E38" s="118"/>
      <c r="F38" s="118">
        <f t="shared" si="0"/>
        <v>3400000</v>
      </c>
    </row>
    <row r="39" spans="1:6" ht="15" customHeight="1">
      <c r="A39" s="5" t="s">
        <v>417</v>
      </c>
      <c r="B39" s="6" t="s">
        <v>258</v>
      </c>
      <c r="C39" s="132">
        <f>'bevételek önkormányzat'!C39+'bevételek kv szerv'!C39</f>
        <v>0</v>
      </c>
      <c r="D39" s="132"/>
      <c r="E39" s="132"/>
      <c r="F39" s="132">
        <f t="shared" si="0"/>
        <v>0</v>
      </c>
    </row>
    <row r="40" spans="1:6" ht="15" customHeight="1">
      <c r="A40" s="40" t="s">
        <v>429</v>
      </c>
      <c r="B40" s="50" t="s">
        <v>259</v>
      </c>
      <c r="C40" s="119">
        <f>'bevételek önkormányzat'!C40+'bevételek kv szerv'!C40</f>
        <v>4900000</v>
      </c>
      <c r="D40" s="119"/>
      <c r="E40" s="119"/>
      <c r="F40" s="119">
        <f t="shared" si="0"/>
        <v>4900000</v>
      </c>
    </row>
    <row r="41" spans="1:6" ht="15" customHeight="1">
      <c r="A41" s="13" t="s">
        <v>260</v>
      </c>
      <c r="B41" s="6" t="s">
        <v>261</v>
      </c>
      <c r="C41" s="132">
        <f>'bevételek önkormányzat'!C41+'bevételek kv szerv'!C41</f>
        <v>0</v>
      </c>
      <c r="D41" s="132"/>
      <c r="E41" s="132"/>
      <c r="F41" s="132">
        <f t="shared" si="0"/>
        <v>0</v>
      </c>
    </row>
    <row r="42" spans="1:6" ht="15" customHeight="1">
      <c r="A42" s="13" t="s">
        <v>418</v>
      </c>
      <c r="B42" s="6" t="s">
        <v>262</v>
      </c>
      <c r="C42" s="132">
        <f>'bevételek önkormányzat'!C42+'bevételek kv szerv'!C42</f>
        <v>200000</v>
      </c>
      <c r="D42" s="132"/>
      <c r="E42" s="132"/>
      <c r="F42" s="132">
        <f t="shared" si="0"/>
        <v>200000</v>
      </c>
    </row>
    <row r="43" spans="1:6" ht="15" customHeight="1">
      <c r="A43" s="13" t="s">
        <v>419</v>
      </c>
      <c r="B43" s="6" t="s">
        <v>263</v>
      </c>
      <c r="C43" s="132">
        <f>'bevételek önkormányzat'!C43+'bevételek kv szerv'!C43</f>
        <v>240000</v>
      </c>
      <c r="D43" s="132"/>
      <c r="E43" s="132"/>
      <c r="F43" s="132">
        <f t="shared" si="0"/>
        <v>240000</v>
      </c>
    </row>
    <row r="44" spans="1:6" ht="15" customHeight="1">
      <c r="A44" s="13" t="s">
        <v>420</v>
      </c>
      <c r="B44" s="6" t="s">
        <v>264</v>
      </c>
      <c r="C44" s="132">
        <f>'bevételek önkormányzat'!C44+'bevételek kv szerv'!C44</f>
        <v>700552</v>
      </c>
      <c r="D44" s="132"/>
      <c r="E44" s="132"/>
      <c r="F44" s="132">
        <f t="shared" si="0"/>
        <v>700552</v>
      </c>
    </row>
    <row r="45" spans="1:6" ht="15" customHeight="1">
      <c r="A45" s="13" t="s">
        <v>265</v>
      </c>
      <c r="B45" s="6" t="s">
        <v>266</v>
      </c>
      <c r="C45" s="132">
        <f>'bevételek önkormányzat'!C45+'bevételek kv szerv'!C45</f>
        <v>1300000</v>
      </c>
      <c r="D45" s="132"/>
      <c r="E45" s="132"/>
      <c r="F45" s="132">
        <f t="shared" si="0"/>
        <v>1300000</v>
      </c>
    </row>
    <row r="46" spans="1:6" ht="15" customHeight="1">
      <c r="A46" s="13" t="s">
        <v>267</v>
      </c>
      <c r="B46" s="6" t="s">
        <v>268</v>
      </c>
      <c r="C46" s="132">
        <f>'bevételek önkormányzat'!C46+'bevételek kv szerv'!C46</f>
        <v>159448</v>
      </c>
      <c r="D46" s="132"/>
      <c r="E46" s="132"/>
      <c r="F46" s="132">
        <f t="shared" si="0"/>
        <v>159448</v>
      </c>
    </row>
    <row r="47" spans="1:6" ht="15" customHeight="1">
      <c r="A47" s="13" t="s">
        <v>269</v>
      </c>
      <c r="B47" s="6" t="s">
        <v>270</v>
      </c>
      <c r="C47" s="132">
        <f>'bevételek önkormányzat'!C47+'bevételek kv szerv'!C47</f>
        <v>0</v>
      </c>
      <c r="D47" s="132"/>
      <c r="E47" s="132"/>
      <c r="F47" s="132">
        <f t="shared" si="0"/>
        <v>0</v>
      </c>
    </row>
    <row r="48" spans="1:6" ht="15" customHeight="1">
      <c r="A48" s="101" t="s">
        <v>622</v>
      </c>
      <c r="B48" s="6" t="s">
        <v>620</v>
      </c>
      <c r="C48" s="132">
        <f>'bevételek önkormányzat'!C48+'bevételek kv szerv'!C48</f>
        <v>0</v>
      </c>
      <c r="D48" s="132"/>
      <c r="E48" s="132"/>
      <c r="F48" s="132">
        <f t="shared" si="0"/>
        <v>0</v>
      </c>
    </row>
    <row r="49" spans="1:6" ht="15" customHeight="1">
      <c r="A49" s="101" t="s">
        <v>623</v>
      </c>
      <c r="B49" s="6" t="s">
        <v>621</v>
      </c>
      <c r="C49" s="132">
        <f>'bevételek önkormányzat'!C49+'bevételek kv szerv'!C49</f>
        <v>0</v>
      </c>
      <c r="D49" s="132"/>
      <c r="E49" s="132"/>
      <c r="F49" s="132">
        <f t="shared" si="0"/>
        <v>0</v>
      </c>
    </row>
    <row r="50" spans="1:6" ht="15" customHeight="1">
      <c r="A50" s="103" t="s">
        <v>624</v>
      </c>
      <c r="B50" s="8" t="s">
        <v>271</v>
      </c>
      <c r="C50" s="118">
        <f>'bevételek önkormányzat'!C50+'bevételek kv szerv'!C50</f>
        <v>0</v>
      </c>
      <c r="D50" s="118"/>
      <c r="E50" s="118"/>
      <c r="F50" s="118">
        <f t="shared" si="0"/>
        <v>0</v>
      </c>
    </row>
    <row r="51" spans="1:6" ht="15" customHeight="1">
      <c r="A51" s="101" t="s">
        <v>627</v>
      </c>
      <c r="B51" s="6" t="s">
        <v>625</v>
      </c>
      <c r="C51" s="132">
        <f>'bevételek önkormányzat'!C51+'bevételek kv szerv'!C51</f>
        <v>0</v>
      </c>
      <c r="D51" s="132"/>
      <c r="E51" s="132"/>
      <c r="F51" s="132">
        <f t="shared" si="0"/>
        <v>0</v>
      </c>
    </row>
    <row r="52" spans="1:6" ht="15" customHeight="1">
      <c r="A52" s="101" t="s">
        <v>628</v>
      </c>
      <c r="B52" s="6" t="s">
        <v>626</v>
      </c>
      <c r="C52" s="132">
        <f>'bevételek önkormányzat'!C52+'bevételek kv szerv'!C52</f>
        <v>0</v>
      </c>
      <c r="D52" s="132"/>
      <c r="E52" s="132"/>
      <c r="F52" s="132">
        <f t="shared" si="0"/>
        <v>0</v>
      </c>
    </row>
    <row r="53" spans="1:6" ht="15" customHeight="1">
      <c r="A53" s="103" t="s">
        <v>629</v>
      </c>
      <c r="B53" s="8" t="s">
        <v>272</v>
      </c>
      <c r="C53" s="118">
        <f>'bevételek önkormányzat'!C53+'bevételek kv szerv'!C53</f>
        <v>0</v>
      </c>
      <c r="D53" s="118"/>
      <c r="E53" s="118"/>
      <c r="F53" s="118">
        <f t="shared" si="0"/>
        <v>0</v>
      </c>
    </row>
    <row r="54" spans="1:6" ht="15" customHeight="1">
      <c r="A54" s="101" t="s">
        <v>631</v>
      </c>
      <c r="B54" s="6" t="s">
        <v>273</v>
      </c>
      <c r="C54" s="132">
        <f>'bevételek önkormányzat'!C54+'bevételek kv szerv'!C54</f>
        <v>0</v>
      </c>
      <c r="D54" s="132"/>
      <c r="E54" s="132"/>
      <c r="F54" s="132">
        <f t="shared" si="0"/>
        <v>0</v>
      </c>
    </row>
    <row r="55" spans="1:6" ht="15" customHeight="1">
      <c r="A55" s="101" t="s">
        <v>632</v>
      </c>
      <c r="B55" s="6" t="s">
        <v>630</v>
      </c>
      <c r="C55" s="132">
        <f>'bevételek önkormányzat'!C55+'bevételek kv szerv'!C55</f>
        <v>0</v>
      </c>
      <c r="D55" s="132"/>
      <c r="E55" s="132"/>
      <c r="F55" s="132">
        <f t="shared" si="0"/>
        <v>0</v>
      </c>
    </row>
    <row r="56" spans="1:6" ht="15" customHeight="1">
      <c r="A56" s="103" t="s">
        <v>430</v>
      </c>
      <c r="B56" s="8" t="s">
        <v>274</v>
      </c>
      <c r="C56" s="118">
        <f>'bevételek önkormányzat'!C56+'bevételek kv szerv'!C56</f>
        <v>2600000</v>
      </c>
      <c r="D56" s="118"/>
      <c r="E56" s="118"/>
      <c r="F56" s="118">
        <f t="shared" si="0"/>
        <v>2600000</v>
      </c>
    </row>
    <row r="57" spans="1:6" ht="15" customHeight="1">
      <c r="A57" s="101" t="s">
        <v>633</v>
      </c>
      <c r="B57" s="6" t="s">
        <v>275</v>
      </c>
      <c r="C57" s="132">
        <f>'bevételek önkormányzat'!C57+'bevételek kv szerv'!C57</f>
        <v>0</v>
      </c>
      <c r="D57" s="132"/>
      <c r="E57" s="132"/>
      <c r="F57" s="132">
        <f t="shared" si="0"/>
        <v>0</v>
      </c>
    </row>
    <row r="58" spans="1:6" ht="15" customHeight="1">
      <c r="A58" s="101" t="s">
        <v>634</v>
      </c>
      <c r="B58" s="6" t="s">
        <v>276</v>
      </c>
      <c r="C58" s="132">
        <f>'bevételek önkormányzat'!C58+'bevételek kv szerv'!C58</f>
        <v>0</v>
      </c>
      <c r="D58" s="132"/>
      <c r="E58" s="132"/>
      <c r="F58" s="132">
        <f t="shared" si="0"/>
        <v>0</v>
      </c>
    </row>
    <row r="59" spans="1:6" ht="15" customHeight="1">
      <c r="A59" s="101" t="s">
        <v>635</v>
      </c>
      <c r="B59" s="6" t="s">
        <v>277</v>
      </c>
      <c r="C59" s="132">
        <f>'bevételek önkormányzat'!C59+'bevételek kv szerv'!C59</f>
        <v>0</v>
      </c>
      <c r="D59" s="132"/>
      <c r="E59" s="132"/>
      <c r="F59" s="132">
        <f t="shared" si="0"/>
        <v>0</v>
      </c>
    </row>
    <row r="60" spans="1:6" ht="15" customHeight="1">
      <c r="A60" s="101" t="s">
        <v>636</v>
      </c>
      <c r="B60" s="6" t="s">
        <v>278</v>
      </c>
      <c r="C60" s="132">
        <f>'bevételek önkormányzat'!C60+'bevételek kv szerv'!C60</f>
        <v>0</v>
      </c>
      <c r="D60" s="132"/>
      <c r="E60" s="132"/>
      <c r="F60" s="132">
        <f t="shared" si="0"/>
        <v>0</v>
      </c>
    </row>
    <row r="61" spans="1:6" ht="15" customHeight="1">
      <c r="A61" s="101" t="s">
        <v>637</v>
      </c>
      <c r="B61" s="6" t="s">
        <v>279</v>
      </c>
      <c r="C61" s="132">
        <f>'bevételek önkormányzat'!C61+'bevételek kv szerv'!C61</f>
        <v>0</v>
      </c>
      <c r="D61" s="132"/>
      <c r="E61" s="132"/>
      <c r="F61" s="132">
        <f t="shared" si="0"/>
        <v>0</v>
      </c>
    </row>
    <row r="62" spans="1:6" ht="15" customHeight="1">
      <c r="A62" s="103" t="s">
        <v>431</v>
      </c>
      <c r="B62" s="8" t="s">
        <v>280</v>
      </c>
      <c r="C62" s="118">
        <f>'bevételek önkormányzat'!C62+'bevételek kv szerv'!C62</f>
        <v>0</v>
      </c>
      <c r="D62" s="118"/>
      <c r="E62" s="118"/>
      <c r="F62" s="118">
        <f t="shared" si="0"/>
        <v>0</v>
      </c>
    </row>
    <row r="63" spans="1:6" ht="15" customHeight="1">
      <c r="A63" s="101" t="s">
        <v>639</v>
      </c>
      <c r="B63" s="6" t="s">
        <v>281</v>
      </c>
      <c r="C63" s="132">
        <f>'bevételek önkormányzat'!C63+'bevételek kv szerv'!C63</f>
        <v>0</v>
      </c>
      <c r="D63" s="132"/>
      <c r="E63" s="132"/>
      <c r="F63" s="132">
        <f t="shared" si="0"/>
        <v>0</v>
      </c>
    </row>
    <row r="64" spans="1:6" ht="15" customHeight="1">
      <c r="A64" s="101" t="s">
        <v>640</v>
      </c>
      <c r="B64" s="6" t="s">
        <v>282</v>
      </c>
      <c r="C64" s="132">
        <f>'bevételek önkormányzat'!C64+'bevételek kv szerv'!C64</f>
        <v>0</v>
      </c>
      <c r="D64" s="132"/>
      <c r="E64" s="132"/>
      <c r="F64" s="132">
        <f t="shared" si="0"/>
        <v>0</v>
      </c>
    </row>
    <row r="65" spans="1:6" ht="15" customHeight="1">
      <c r="A65" s="101" t="s">
        <v>676</v>
      </c>
      <c r="B65" s="6" t="s">
        <v>283</v>
      </c>
      <c r="C65" s="132">
        <f>'bevételek önkormányzat'!C65+'bevételek kv szerv'!C65</f>
        <v>0</v>
      </c>
      <c r="D65" s="132"/>
      <c r="E65" s="132"/>
      <c r="F65" s="132">
        <f t="shared" si="0"/>
        <v>0</v>
      </c>
    </row>
    <row r="66" spans="1:6" ht="15" customHeight="1">
      <c r="A66" s="101" t="s">
        <v>460</v>
      </c>
      <c r="B66" s="6" t="s">
        <v>638</v>
      </c>
      <c r="C66" s="132">
        <f>'bevételek önkormányzat'!C66+'bevételek kv szerv'!C66</f>
        <v>126000</v>
      </c>
      <c r="D66" s="132"/>
      <c r="E66" s="132"/>
      <c r="F66" s="132">
        <f t="shared" si="0"/>
        <v>126000</v>
      </c>
    </row>
    <row r="67" spans="1:6" ht="15" customHeight="1">
      <c r="A67" s="101" t="s">
        <v>461</v>
      </c>
      <c r="B67" s="6" t="s">
        <v>641</v>
      </c>
      <c r="C67" s="132">
        <f>'bevételek önkormányzat'!C67+'bevételek kv szerv'!C67</f>
        <v>0</v>
      </c>
      <c r="D67" s="132"/>
      <c r="E67" s="132"/>
      <c r="F67" s="132">
        <f t="shared" si="0"/>
        <v>0</v>
      </c>
    </row>
    <row r="68" spans="1:6" ht="15">
      <c r="A68" s="103" t="s">
        <v>432</v>
      </c>
      <c r="B68" s="50" t="s">
        <v>284</v>
      </c>
      <c r="C68" s="119">
        <f>'bevételek önkormányzat'!C68+'bevételek kv szerv'!C68</f>
        <v>126000</v>
      </c>
      <c r="D68" s="119"/>
      <c r="E68" s="119"/>
      <c r="F68" s="119">
        <f t="shared" si="0"/>
        <v>126000</v>
      </c>
    </row>
    <row r="69" spans="1:6" ht="15.75">
      <c r="A69" s="58" t="s">
        <v>21</v>
      </c>
      <c r="B69" s="61"/>
      <c r="C69" s="133">
        <f>'bevételek önkormányzat'!C69+'bevételek kv szerv'!C69</f>
        <v>53554077</v>
      </c>
      <c r="D69" s="133"/>
      <c r="E69" s="133"/>
      <c r="F69" s="133">
        <f t="shared" si="0"/>
        <v>53554077</v>
      </c>
    </row>
    <row r="70" spans="1:6" ht="15">
      <c r="A70" s="101" t="s">
        <v>674</v>
      </c>
      <c r="B70" s="6" t="s">
        <v>285</v>
      </c>
      <c r="C70" s="132">
        <f>'bevételek önkormányzat'!C70+'bevételek kv szerv'!C70</f>
        <v>0</v>
      </c>
      <c r="D70" s="132"/>
      <c r="E70" s="132"/>
      <c r="F70" s="132">
        <f t="shared" si="0"/>
        <v>0</v>
      </c>
    </row>
    <row r="71" spans="1:6" ht="15">
      <c r="A71" s="101" t="s">
        <v>673</v>
      </c>
      <c r="B71" s="6" t="s">
        <v>286</v>
      </c>
      <c r="C71" s="132">
        <f>'bevételek önkormányzat'!C71+'bevételek kv szerv'!C71</f>
        <v>0</v>
      </c>
      <c r="D71" s="132"/>
      <c r="E71" s="132"/>
      <c r="F71" s="132">
        <f t="shared" si="0"/>
        <v>0</v>
      </c>
    </row>
    <row r="72" spans="1:6" ht="30">
      <c r="A72" s="101" t="s">
        <v>675</v>
      </c>
      <c r="B72" s="6" t="s">
        <v>287</v>
      </c>
      <c r="C72" s="132">
        <f>'bevételek önkormányzat'!C72+'bevételek kv szerv'!C72</f>
        <v>0</v>
      </c>
      <c r="D72" s="132"/>
      <c r="E72" s="132"/>
      <c r="F72" s="132">
        <f t="shared" si="0"/>
        <v>0</v>
      </c>
    </row>
    <row r="73" spans="1:6" ht="15">
      <c r="A73" s="101" t="s">
        <v>462</v>
      </c>
      <c r="B73" s="6" t="s">
        <v>642</v>
      </c>
      <c r="C73" s="132">
        <f>'bevételek önkormányzat'!C73+'bevételek kv szerv'!C73</f>
        <v>0</v>
      </c>
      <c r="D73" s="132"/>
      <c r="E73" s="132"/>
      <c r="F73" s="132">
        <f aca="true" t="shared" si="1" ref="F73:F107">SUM(C73:E73)</f>
        <v>0</v>
      </c>
    </row>
    <row r="74" spans="1:6" ht="15">
      <c r="A74" s="101" t="s">
        <v>463</v>
      </c>
      <c r="B74" s="6" t="s">
        <v>643</v>
      </c>
      <c r="C74" s="132">
        <f>'bevételek önkormányzat'!C74+'bevételek kv szerv'!C74</f>
        <v>0</v>
      </c>
      <c r="D74" s="132"/>
      <c r="E74" s="132"/>
      <c r="F74" s="132">
        <f t="shared" si="1"/>
        <v>0</v>
      </c>
    </row>
    <row r="75" spans="1:6" ht="15">
      <c r="A75" s="103" t="s">
        <v>434</v>
      </c>
      <c r="B75" s="50" t="s">
        <v>288</v>
      </c>
      <c r="C75" s="119">
        <f>'bevételek önkormányzat'!C75+'bevételek kv szerv'!C75</f>
        <v>0</v>
      </c>
      <c r="D75" s="119"/>
      <c r="E75" s="119"/>
      <c r="F75" s="119">
        <f t="shared" si="1"/>
        <v>0</v>
      </c>
    </row>
    <row r="76" spans="1:6" ht="15.75">
      <c r="A76" s="47" t="s">
        <v>433</v>
      </c>
      <c r="B76" s="36" t="s">
        <v>289</v>
      </c>
      <c r="C76" s="121">
        <f>'bevételek önkormányzat'!C76+'bevételek kv szerv'!C76</f>
        <v>53554077</v>
      </c>
      <c r="D76" s="121"/>
      <c r="E76" s="121"/>
      <c r="F76" s="121">
        <f t="shared" si="1"/>
        <v>53554077</v>
      </c>
    </row>
    <row r="77" spans="1:6" ht="15.75">
      <c r="A77" s="78" t="s">
        <v>22</v>
      </c>
      <c r="B77" s="77"/>
      <c r="C77" s="134">
        <f>'bevételek önkormányzat'!C77+'bevételek kv szerv'!C77</f>
        <v>-13210812</v>
      </c>
      <c r="D77" s="134">
        <f>D69-'kiadások önkorm'!D79</f>
        <v>0</v>
      </c>
      <c r="E77" s="134">
        <f>E69-'kiadások önkorm'!E79</f>
        <v>0</v>
      </c>
      <c r="F77" s="134">
        <f t="shared" si="1"/>
        <v>-13210812</v>
      </c>
    </row>
    <row r="78" spans="1:6" ht="15.75">
      <c r="A78" s="78" t="s">
        <v>23</v>
      </c>
      <c r="B78" s="77"/>
      <c r="C78" s="134">
        <f>'bevételek önkormányzat'!C78+'bevételek kv szerv'!C78</f>
        <v>0</v>
      </c>
      <c r="D78" s="134">
        <f>D75-'kiadások önkorm'!D102</f>
        <v>0</v>
      </c>
      <c r="E78" s="134">
        <f>E75-'kiadások önkorm'!E102</f>
        <v>0</v>
      </c>
      <c r="F78" s="134">
        <f t="shared" si="1"/>
        <v>0</v>
      </c>
    </row>
    <row r="79" spans="1:6" ht="15">
      <c r="A79" s="101" t="s">
        <v>644</v>
      </c>
      <c r="B79" s="130" t="s">
        <v>290</v>
      </c>
      <c r="C79" s="147">
        <f>'bevételek önkormányzat'!C79+'bevételek kv szerv'!C79</f>
        <v>0</v>
      </c>
      <c r="D79" s="147"/>
      <c r="E79" s="147"/>
      <c r="F79" s="147">
        <f t="shared" si="1"/>
        <v>0</v>
      </c>
    </row>
    <row r="80" spans="1:6" ht="15">
      <c r="A80" s="101" t="s">
        <v>645</v>
      </c>
      <c r="B80" s="130" t="s">
        <v>292</v>
      </c>
      <c r="C80" s="147">
        <f>'bevételek önkormányzat'!C80+'bevételek kv szerv'!C80</f>
        <v>0</v>
      </c>
      <c r="D80" s="147"/>
      <c r="E80" s="147"/>
      <c r="F80" s="147">
        <f t="shared" si="1"/>
        <v>0</v>
      </c>
    </row>
    <row r="81" spans="1:6" ht="15">
      <c r="A81" s="101" t="s">
        <v>646</v>
      </c>
      <c r="B81" s="130" t="s">
        <v>293</v>
      </c>
      <c r="C81" s="147">
        <f>'bevételek önkormányzat'!C81+'bevételek kv szerv'!C81</f>
        <v>0</v>
      </c>
      <c r="D81" s="147"/>
      <c r="E81" s="147"/>
      <c r="F81" s="147">
        <f t="shared" si="1"/>
        <v>0</v>
      </c>
    </row>
    <row r="82" spans="1:6" ht="15">
      <c r="A82" s="103" t="s">
        <v>647</v>
      </c>
      <c r="B82" s="131" t="s">
        <v>294</v>
      </c>
      <c r="C82" s="148">
        <f>'bevételek önkormányzat'!C82+'bevételek kv szerv'!C82</f>
        <v>0</v>
      </c>
      <c r="D82" s="148"/>
      <c r="E82" s="148"/>
      <c r="F82" s="148">
        <f t="shared" si="1"/>
        <v>0</v>
      </c>
    </row>
    <row r="83" spans="1:6" ht="15">
      <c r="A83" s="101" t="s">
        <v>465</v>
      </c>
      <c r="B83" s="130" t="s">
        <v>295</v>
      </c>
      <c r="C83" s="147">
        <f>'bevételek önkormányzat'!C83+'bevételek kv szerv'!C83</f>
        <v>0</v>
      </c>
      <c r="D83" s="147"/>
      <c r="E83" s="147"/>
      <c r="F83" s="147">
        <f t="shared" si="1"/>
        <v>0</v>
      </c>
    </row>
    <row r="84" spans="1:6" ht="15">
      <c r="A84" s="101" t="s">
        <v>648</v>
      </c>
      <c r="B84" s="130" t="s">
        <v>297</v>
      </c>
      <c r="C84" s="147">
        <f>'bevételek önkormányzat'!C84+'bevételek kv szerv'!C84</f>
        <v>0</v>
      </c>
      <c r="D84" s="147"/>
      <c r="E84" s="147"/>
      <c r="F84" s="147">
        <f t="shared" si="1"/>
        <v>0</v>
      </c>
    </row>
    <row r="85" spans="1:6" ht="15">
      <c r="A85" s="101" t="s">
        <v>466</v>
      </c>
      <c r="B85" s="130" t="s">
        <v>298</v>
      </c>
      <c r="C85" s="147">
        <f>'bevételek önkormányzat'!C85+'bevételek kv szerv'!C85</f>
        <v>0</v>
      </c>
      <c r="D85" s="147"/>
      <c r="E85" s="147"/>
      <c r="F85" s="147">
        <f t="shared" si="1"/>
        <v>0</v>
      </c>
    </row>
    <row r="86" spans="1:6" ht="15">
      <c r="A86" s="101" t="s">
        <v>649</v>
      </c>
      <c r="B86" s="130" t="s">
        <v>300</v>
      </c>
      <c r="C86" s="147">
        <f>'bevételek önkormányzat'!C86+'bevételek kv szerv'!C86</f>
        <v>0</v>
      </c>
      <c r="D86" s="147"/>
      <c r="E86" s="147"/>
      <c r="F86" s="147">
        <f t="shared" si="1"/>
        <v>0</v>
      </c>
    </row>
    <row r="87" spans="1:6" ht="15">
      <c r="A87" s="103" t="s">
        <v>650</v>
      </c>
      <c r="B87" s="131" t="s">
        <v>301</v>
      </c>
      <c r="C87" s="148">
        <f>'bevételek önkormányzat'!C87+'bevételek kv szerv'!C87</f>
        <v>0</v>
      </c>
      <c r="D87" s="148"/>
      <c r="E87" s="148"/>
      <c r="F87" s="148">
        <f t="shared" si="1"/>
        <v>0</v>
      </c>
    </row>
    <row r="88" spans="1:6" ht="15">
      <c r="A88" s="101" t="s">
        <v>651</v>
      </c>
      <c r="B88" s="130" t="s">
        <v>302</v>
      </c>
      <c r="C88" s="147">
        <f>'bevételek önkormányzat'!C88+'bevételek kv szerv'!C88</f>
        <v>14154832</v>
      </c>
      <c r="D88" s="147"/>
      <c r="E88" s="147"/>
      <c r="F88" s="147">
        <f t="shared" si="1"/>
        <v>14154832</v>
      </c>
    </row>
    <row r="89" spans="1:6" ht="15">
      <c r="A89" s="101" t="s">
        <v>652</v>
      </c>
      <c r="B89" s="130" t="s">
        <v>303</v>
      </c>
      <c r="C89" s="147">
        <f>'bevételek önkormányzat'!C89+'bevételek kv szerv'!C89</f>
        <v>0</v>
      </c>
      <c r="D89" s="147"/>
      <c r="E89" s="147"/>
      <c r="F89" s="147">
        <f t="shared" si="1"/>
        <v>0</v>
      </c>
    </row>
    <row r="90" spans="1:6" ht="15">
      <c r="A90" s="103" t="s">
        <v>437</v>
      </c>
      <c r="B90" s="131" t="s">
        <v>304</v>
      </c>
      <c r="C90" s="148">
        <f>'bevételek önkormányzat'!C90+'bevételek kv szerv'!C90</f>
        <v>14154832</v>
      </c>
      <c r="D90" s="148"/>
      <c r="E90" s="148"/>
      <c r="F90" s="148">
        <f t="shared" si="1"/>
        <v>14154832</v>
      </c>
    </row>
    <row r="91" spans="1:6" ht="15">
      <c r="A91" s="101" t="s">
        <v>658</v>
      </c>
      <c r="B91" s="130" t="s">
        <v>305</v>
      </c>
      <c r="C91" s="147">
        <f>'bevételek önkormányzat'!C91+'bevételek kv szerv'!C91</f>
        <v>0</v>
      </c>
      <c r="D91" s="147"/>
      <c r="E91" s="147"/>
      <c r="F91" s="147">
        <f t="shared" si="1"/>
        <v>0</v>
      </c>
    </row>
    <row r="92" spans="1:6" ht="15">
      <c r="A92" s="101" t="s">
        <v>659</v>
      </c>
      <c r="B92" s="130" t="s">
        <v>306</v>
      </c>
      <c r="C92" s="147">
        <f>'bevételek önkormányzat'!C92+'bevételek kv szerv'!C92</f>
        <v>0</v>
      </c>
      <c r="D92" s="147"/>
      <c r="E92" s="147"/>
      <c r="F92" s="147">
        <f t="shared" si="1"/>
        <v>0</v>
      </c>
    </row>
    <row r="93" spans="1:6" ht="15">
      <c r="A93" s="101" t="s">
        <v>660</v>
      </c>
      <c r="B93" s="130" t="s">
        <v>307</v>
      </c>
      <c r="C93" s="147">
        <f>'bevételek önkormányzat'!C93+'bevételek kv szerv'!C93</f>
        <v>13580950</v>
      </c>
      <c r="D93" s="147"/>
      <c r="E93" s="147"/>
      <c r="F93" s="147">
        <f t="shared" si="1"/>
        <v>13580950</v>
      </c>
    </row>
    <row r="94" spans="1:6" ht="15">
      <c r="A94" s="101" t="s">
        <v>661</v>
      </c>
      <c r="B94" s="130" t="s">
        <v>308</v>
      </c>
      <c r="C94" s="147">
        <f>'bevételek önkormányzat'!C94+'bevételek kv szerv'!C94</f>
        <v>0</v>
      </c>
      <c r="D94" s="147"/>
      <c r="E94" s="147"/>
      <c r="F94" s="147">
        <f t="shared" si="1"/>
        <v>0</v>
      </c>
    </row>
    <row r="95" spans="1:6" ht="15">
      <c r="A95" s="101" t="s">
        <v>662</v>
      </c>
      <c r="B95" s="130" t="s">
        <v>309</v>
      </c>
      <c r="C95" s="147">
        <f>'bevételek önkormányzat'!C95+'bevételek kv szerv'!C95</f>
        <v>0</v>
      </c>
      <c r="D95" s="147"/>
      <c r="E95" s="147"/>
      <c r="F95" s="147">
        <f t="shared" si="1"/>
        <v>0</v>
      </c>
    </row>
    <row r="96" spans="1:6" ht="15">
      <c r="A96" s="101" t="s">
        <v>663</v>
      </c>
      <c r="B96" s="130" t="s">
        <v>654</v>
      </c>
      <c r="C96" s="147">
        <f>'bevételek önkormányzat'!C96+'bevételek kv szerv'!C96</f>
        <v>0</v>
      </c>
      <c r="D96" s="147"/>
      <c r="E96" s="147"/>
      <c r="F96" s="147">
        <f t="shared" si="1"/>
        <v>0</v>
      </c>
    </row>
    <row r="97" spans="1:6" ht="15">
      <c r="A97" s="101" t="s">
        <v>664</v>
      </c>
      <c r="B97" s="130" t="s">
        <v>655</v>
      </c>
      <c r="C97" s="147">
        <f>'bevételek önkormányzat'!C97+'bevételek kv szerv'!C97</f>
        <v>0</v>
      </c>
      <c r="D97" s="147"/>
      <c r="E97" s="147"/>
      <c r="F97" s="147">
        <f t="shared" si="1"/>
        <v>0</v>
      </c>
    </row>
    <row r="98" spans="1:6" ht="15">
      <c r="A98" s="103" t="s">
        <v>665</v>
      </c>
      <c r="B98" s="131" t="s">
        <v>653</v>
      </c>
      <c r="C98" s="148">
        <f>'bevételek önkormányzat'!C98+'bevételek kv szerv'!C98</f>
        <v>0</v>
      </c>
      <c r="D98" s="148"/>
      <c r="E98" s="148"/>
      <c r="F98" s="148">
        <f t="shared" si="1"/>
        <v>0</v>
      </c>
    </row>
    <row r="99" spans="1:6" ht="15">
      <c r="A99" s="103" t="s">
        <v>438</v>
      </c>
      <c r="B99" s="131" t="s">
        <v>310</v>
      </c>
      <c r="C99" s="148">
        <f>'bevételek önkormányzat'!C99+'bevételek kv szerv'!C99</f>
        <v>27735782</v>
      </c>
      <c r="D99" s="148"/>
      <c r="E99" s="148"/>
      <c r="F99" s="148">
        <f t="shared" si="1"/>
        <v>27735782</v>
      </c>
    </row>
    <row r="100" spans="1:6" ht="15">
      <c r="A100" s="101" t="s">
        <v>666</v>
      </c>
      <c r="B100" s="130" t="s">
        <v>312</v>
      </c>
      <c r="C100" s="147">
        <f>'bevételek önkormányzat'!C100+'bevételek kv szerv'!C100</f>
        <v>0</v>
      </c>
      <c r="D100" s="147"/>
      <c r="E100" s="147"/>
      <c r="F100" s="147">
        <f t="shared" si="1"/>
        <v>0</v>
      </c>
    </row>
    <row r="101" spans="1:6" ht="15">
      <c r="A101" s="101" t="s">
        <v>667</v>
      </c>
      <c r="B101" s="130" t="s">
        <v>314</v>
      </c>
      <c r="C101" s="147">
        <f>'bevételek önkormányzat'!C101+'bevételek kv szerv'!C101</f>
        <v>0</v>
      </c>
      <c r="D101" s="147"/>
      <c r="E101" s="147"/>
      <c r="F101" s="147">
        <f t="shared" si="1"/>
        <v>0</v>
      </c>
    </row>
    <row r="102" spans="1:6" ht="15">
      <c r="A102" s="101" t="s">
        <v>668</v>
      </c>
      <c r="B102" s="130" t="s">
        <v>316</v>
      </c>
      <c r="C102" s="147">
        <f>'bevételek önkormányzat'!C102+'bevételek kv szerv'!C102</f>
        <v>0</v>
      </c>
      <c r="D102" s="147"/>
      <c r="E102" s="147"/>
      <c r="F102" s="147">
        <f t="shared" si="1"/>
        <v>0</v>
      </c>
    </row>
    <row r="103" spans="1:6" ht="15">
      <c r="A103" s="101" t="s">
        <v>669</v>
      </c>
      <c r="B103" s="130" t="s">
        <v>317</v>
      </c>
      <c r="C103" s="147">
        <f>'bevételek önkormányzat'!C103+'bevételek kv szerv'!C103</f>
        <v>0</v>
      </c>
      <c r="D103" s="147"/>
      <c r="E103" s="147"/>
      <c r="F103" s="147">
        <f t="shared" si="1"/>
        <v>0</v>
      </c>
    </row>
    <row r="104" spans="1:6" ht="15">
      <c r="A104" s="101" t="s">
        <v>670</v>
      </c>
      <c r="B104" s="130" t="s">
        <v>656</v>
      </c>
      <c r="C104" s="147">
        <f>'bevételek önkormányzat'!C104+'bevételek kv szerv'!C104</f>
        <v>0</v>
      </c>
      <c r="D104" s="147"/>
      <c r="E104" s="147"/>
      <c r="F104" s="147">
        <f t="shared" si="1"/>
        <v>0</v>
      </c>
    </row>
    <row r="105" spans="1:6" ht="15">
      <c r="A105" s="103" t="s">
        <v>439</v>
      </c>
      <c r="B105" s="131" t="s">
        <v>318</v>
      </c>
      <c r="C105" s="148">
        <f>'bevételek önkormányzat'!C105+'bevételek kv szerv'!C105</f>
        <v>0</v>
      </c>
      <c r="D105" s="148"/>
      <c r="E105" s="148"/>
      <c r="F105" s="148">
        <f t="shared" si="1"/>
        <v>0</v>
      </c>
    </row>
    <row r="106" spans="1:6" ht="15">
      <c r="A106" s="101" t="s">
        <v>671</v>
      </c>
      <c r="B106" s="130" t="s">
        <v>319</v>
      </c>
      <c r="C106" s="147">
        <f>'bevételek önkormányzat'!C106+'bevételek kv szerv'!C106</f>
        <v>0</v>
      </c>
      <c r="D106" s="147"/>
      <c r="E106" s="147"/>
      <c r="F106" s="147">
        <f t="shared" si="1"/>
        <v>0</v>
      </c>
    </row>
    <row r="107" spans="1:6" ht="15">
      <c r="A107" s="101" t="s">
        <v>672</v>
      </c>
      <c r="B107" s="130" t="s">
        <v>657</v>
      </c>
      <c r="C107" s="147">
        <f>'bevételek önkormányzat'!C107+'bevételek kv szerv'!C107</f>
        <v>0</v>
      </c>
      <c r="D107" s="147"/>
      <c r="E107" s="147"/>
      <c r="F107" s="147">
        <f t="shared" si="1"/>
        <v>0</v>
      </c>
    </row>
    <row r="108" spans="1:6" ht="15.75">
      <c r="A108" s="103" t="s">
        <v>440</v>
      </c>
      <c r="B108" s="115" t="s">
        <v>320</v>
      </c>
      <c r="C108" s="126">
        <f>C99+C105+C106+C107</f>
        <v>27735782</v>
      </c>
      <c r="D108" s="126"/>
      <c r="E108" s="126"/>
      <c r="F108" s="126">
        <f>SUM(C108:E108)</f>
        <v>27735782</v>
      </c>
    </row>
    <row r="109" spans="1:6" ht="15.75">
      <c r="A109" s="149" t="s">
        <v>677</v>
      </c>
      <c r="B109" s="138" t="s">
        <v>678</v>
      </c>
      <c r="C109" s="136">
        <f>C20+C26+C40+C56+C62+C68+C75+C108-C93</f>
        <v>67708909</v>
      </c>
      <c r="D109" s="136"/>
      <c r="E109" s="136"/>
      <c r="F109" s="136">
        <f>SUM(C109:E109)</f>
        <v>67708909</v>
      </c>
    </row>
  </sheetData>
  <sheetProtection/>
  <mergeCells count="4">
    <mergeCell ref="A3:F3"/>
    <mergeCell ref="A4:F4"/>
    <mergeCell ref="A2:F2"/>
    <mergeCell ref="E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6" ht="15">
      <c r="A1" s="1"/>
      <c r="B1" s="1"/>
      <c r="C1" s="1"/>
      <c r="D1" s="98" t="s">
        <v>567</v>
      </c>
      <c r="E1" s="1"/>
      <c r="F1" s="1"/>
    </row>
    <row r="2" spans="1:6" ht="15">
      <c r="A2" s="168" t="s">
        <v>691</v>
      </c>
      <c r="B2" s="168"/>
      <c r="C2" s="168"/>
      <c r="D2" s="168"/>
      <c r="E2" s="168"/>
      <c r="F2" s="168"/>
    </row>
    <row r="3" spans="1:4" ht="25.5" customHeight="1">
      <c r="A3" s="164" t="s">
        <v>692</v>
      </c>
      <c r="B3" s="170"/>
      <c r="C3" s="170"/>
      <c r="D3" s="170"/>
    </row>
    <row r="4" spans="1:4" ht="23.25" customHeight="1">
      <c r="A4" s="174" t="s">
        <v>491</v>
      </c>
      <c r="B4" s="175"/>
      <c r="C4" s="175"/>
      <c r="D4" s="175"/>
    </row>
    <row r="5" ht="15">
      <c r="A5" s="1"/>
    </row>
    <row r="6" ht="15">
      <c r="A6" s="1"/>
    </row>
    <row r="7" spans="1:4" ht="51" customHeight="1">
      <c r="A7" s="56" t="s">
        <v>490</v>
      </c>
      <c r="B7" s="57" t="s">
        <v>537</v>
      </c>
      <c r="C7" s="57" t="s">
        <v>538</v>
      </c>
      <c r="D7" s="68" t="s">
        <v>2</v>
      </c>
    </row>
    <row r="8" spans="1:4" ht="15" customHeight="1">
      <c r="A8" s="57" t="s">
        <v>467</v>
      </c>
      <c r="B8" s="92"/>
      <c r="C8" s="92"/>
      <c r="D8" s="92"/>
    </row>
    <row r="9" spans="1:4" ht="15" customHeight="1">
      <c r="A9" s="57" t="s">
        <v>468</v>
      </c>
      <c r="B9" s="92"/>
      <c r="C9" s="92"/>
      <c r="D9" s="92"/>
    </row>
    <row r="10" spans="1:4" ht="15" customHeight="1">
      <c r="A10" s="57" t="s">
        <v>469</v>
      </c>
      <c r="B10" s="92"/>
      <c r="C10" s="92"/>
      <c r="D10" s="92"/>
    </row>
    <row r="11" spans="1:4" ht="15" customHeight="1">
      <c r="A11" s="57" t="s">
        <v>470</v>
      </c>
      <c r="B11" s="92"/>
      <c r="C11" s="92"/>
      <c r="D11" s="92"/>
    </row>
    <row r="12" spans="1:4" ht="15" customHeight="1">
      <c r="A12" s="56" t="s">
        <v>486</v>
      </c>
      <c r="B12" s="93"/>
      <c r="C12" s="93"/>
      <c r="D12" s="93"/>
    </row>
    <row r="13" spans="1:4" ht="15" customHeight="1">
      <c r="A13" s="57" t="s">
        <v>471</v>
      </c>
      <c r="B13" s="92"/>
      <c r="C13" s="92"/>
      <c r="D13" s="92"/>
    </row>
    <row r="14" spans="1:4" ht="33" customHeight="1">
      <c r="A14" s="57" t="s">
        <v>472</v>
      </c>
      <c r="B14" s="92"/>
      <c r="C14" s="92"/>
      <c r="D14" s="92"/>
    </row>
    <row r="15" spans="1:4" ht="15" customHeight="1">
      <c r="A15" s="57" t="s">
        <v>473</v>
      </c>
      <c r="B15" s="92"/>
      <c r="C15" s="92"/>
      <c r="D15" s="92"/>
    </row>
    <row r="16" spans="1:4" ht="15" customHeight="1">
      <c r="A16" s="57" t="s">
        <v>474</v>
      </c>
      <c r="B16" s="92">
        <v>2</v>
      </c>
      <c r="C16" s="92">
        <v>1</v>
      </c>
      <c r="D16" s="92"/>
    </row>
    <row r="17" spans="1:4" ht="15" customHeight="1">
      <c r="A17" s="57" t="s">
        <v>475</v>
      </c>
      <c r="B17" s="92"/>
      <c r="C17" s="92">
        <v>1</v>
      </c>
      <c r="D17" s="92"/>
    </row>
    <row r="18" spans="1:4" ht="15" customHeight="1">
      <c r="A18" s="57" t="s">
        <v>476</v>
      </c>
      <c r="B18" s="92"/>
      <c r="C18" s="92"/>
      <c r="D18" s="92"/>
    </row>
    <row r="19" spans="1:4" ht="15" customHeight="1">
      <c r="A19" s="57" t="s">
        <v>679</v>
      </c>
      <c r="B19" s="92"/>
      <c r="C19" s="92"/>
      <c r="D19" s="92"/>
    </row>
    <row r="20" spans="1:4" ht="15" customHeight="1">
      <c r="A20" s="57" t="s">
        <v>553</v>
      </c>
      <c r="B20" s="92"/>
      <c r="C20" s="92">
        <v>1</v>
      </c>
      <c r="D20" s="92"/>
    </row>
    <row r="21" spans="1:4" ht="15" customHeight="1">
      <c r="A21" s="56" t="s">
        <v>487</v>
      </c>
      <c r="B21" s="93">
        <f>SUM(B13:B20)</f>
        <v>2</v>
      </c>
      <c r="C21" s="93">
        <f>SUM(C13:C20)</f>
        <v>3</v>
      </c>
      <c r="D21" s="93">
        <f>SUM(B21:C21)</f>
        <v>5</v>
      </c>
    </row>
    <row r="22" spans="1:4" ht="29.25" customHeight="1">
      <c r="A22" s="57" t="s">
        <v>554</v>
      </c>
      <c r="B22" s="92"/>
      <c r="C22" s="92"/>
      <c r="D22" s="92"/>
    </row>
    <row r="23" spans="1:4" ht="15" customHeight="1">
      <c r="A23" s="57" t="s">
        <v>477</v>
      </c>
      <c r="B23" s="92"/>
      <c r="C23" s="92"/>
      <c r="D23" s="92"/>
    </row>
    <row r="24" spans="1:4" ht="15" customHeight="1">
      <c r="A24" s="57" t="s">
        <v>478</v>
      </c>
      <c r="B24" s="92"/>
      <c r="C24" s="92"/>
      <c r="D24" s="92"/>
    </row>
    <row r="25" spans="1:4" ht="15" customHeight="1">
      <c r="A25" s="56" t="s">
        <v>488</v>
      </c>
      <c r="B25" s="93">
        <f>SUM(B22:B24)</f>
        <v>0</v>
      </c>
      <c r="C25" s="93">
        <f>SUM(C22:C24)</f>
        <v>0</v>
      </c>
      <c r="D25" s="93">
        <f>SUM(B25:C25)</f>
        <v>0</v>
      </c>
    </row>
    <row r="26" spans="1:4" ht="15" customHeight="1">
      <c r="A26" s="57" t="s">
        <v>479</v>
      </c>
      <c r="B26" s="92">
        <v>1</v>
      </c>
      <c r="C26" s="92"/>
      <c r="D26" s="92"/>
    </row>
    <row r="27" spans="1:4" ht="15" customHeight="1">
      <c r="A27" s="57" t="s">
        <v>480</v>
      </c>
      <c r="B27" s="92"/>
      <c r="C27" s="92"/>
      <c r="D27" s="92"/>
    </row>
    <row r="28" spans="1:4" ht="15" customHeight="1">
      <c r="A28" s="57" t="s">
        <v>481</v>
      </c>
      <c r="B28" s="92"/>
      <c r="C28" s="92"/>
      <c r="D28" s="92"/>
    </row>
    <row r="29" spans="1:4" ht="15" customHeight="1">
      <c r="A29" s="56" t="s">
        <v>489</v>
      </c>
      <c r="B29" s="93">
        <f>SUM(B26:B28)</f>
        <v>1</v>
      </c>
      <c r="C29" s="93">
        <f>SUM(C26:C28)</f>
        <v>0</v>
      </c>
      <c r="D29" s="93">
        <f>SUM(B29:C29)</f>
        <v>1</v>
      </c>
    </row>
    <row r="30" spans="1:4" ht="37.5" customHeight="1">
      <c r="A30" s="56" t="s">
        <v>555</v>
      </c>
      <c r="B30" s="93">
        <f>B12+B21+B25+B29</f>
        <v>3</v>
      </c>
      <c r="C30" s="93">
        <f>C12+C21+C25+C29</f>
        <v>3</v>
      </c>
      <c r="D30" s="93">
        <f>SUM(B30:C30)</f>
        <v>6</v>
      </c>
    </row>
    <row r="31" spans="1:4" ht="30" customHeight="1">
      <c r="A31" s="57" t="s">
        <v>482</v>
      </c>
      <c r="B31" s="92"/>
      <c r="C31" s="92"/>
      <c r="D31" s="92"/>
    </row>
    <row r="32" spans="1:4" ht="32.25" customHeight="1">
      <c r="A32" s="57" t="s">
        <v>483</v>
      </c>
      <c r="B32" s="92"/>
      <c r="C32" s="92"/>
      <c r="D32" s="92"/>
    </row>
    <row r="33" spans="1:4" ht="33.75" customHeight="1">
      <c r="A33" s="57" t="s">
        <v>484</v>
      </c>
      <c r="B33" s="92"/>
      <c r="C33" s="92"/>
      <c r="D33" s="92"/>
    </row>
    <row r="34" spans="1:4" ht="18.75" customHeight="1">
      <c r="A34" s="57" t="s">
        <v>485</v>
      </c>
      <c r="B34" s="92"/>
      <c r="C34" s="92"/>
      <c r="D34" s="92"/>
    </row>
    <row r="35" spans="1:4" ht="33" customHeight="1">
      <c r="A35" s="56" t="s">
        <v>24</v>
      </c>
      <c r="B35" s="93"/>
      <c r="C35" s="93"/>
      <c r="D35" s="93"/>
    </row>
    <row r="36" spans="1:3" ht="15">
      <c r="A36" s="171"/>
      <c r="B36" s="172"/>
      <c r="C36" s="172"/>
    </row>
    <row r="37" spans="1:3" ht="15">
      <c r="A37" s="173"/>
      <c r="B37" s="172"/>
      <c r="C37" s="172"/>
    </row>
  </sheetData>
  <sheetProtection/>
  <mergeCells count="5">
    <mergeCell ref="A36:C36"/>
    <mergeCell ref="A37:C37"/>
    <mergeCell ref="A3:D3"/>
    <mergeCell ref="A4:D4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</cols>
  <sheetData>
    <row r="1" spans="1:5" ht="15.75" customHeight="1">
      <c r="A1" s="1"/>
      <c r="B1" s="1"/>
      <c r="C1" s="1"/>
      <c r="D1" s="169" t="s">
        <v>568</v>
      </c>
      <c r="E1" s="169"/>
    </row>
    <row r="2" spans="1:6" ht="15.75" customHeight="1">
      <c r="A2" s="168" t="s">
        <v>691</v>
      </c>
      <c r="B2" s="168"/>
      <c r="C2" s="168"/>
      <c r="D2" s="168"/>
      <c r="E2" s="168"/>
      <c r="F2" s="168"/>
    </row>
    <row r="3" spans="1:5" ht="21.75" customHeight="1">
      <c r="A3" s="164" t="s">
        <v>692</v>
      </c>
      <c r="B3" s="170"/>
      <c r="C3" s="170"/>
      <c r="D3" s="170"/>
      <c r="E3" s="170"/>
    </row>
    <row r="4" spans="1:5" ht="26.25" customHeight="1">
      <c r="A4" s="167" t="s">
        <v>698</v>
      </c>
      <c r="B4" s="165"/>
      <c r="C4" s="165"/>
      <c r="D4" s="165"/>
      <c r="E4" s="165"/>
    </row>
    <row r="6" spans="1:5" ht="30">
      <c r="A6" s="2" t="s">
        <v>40</v>
      </c>
      <c r="B6" s="3" t="s">
        <v>41</v>
      </c>
      <c r="C6" s="59" t="s">
        <v>0</v>
      </c>
      <c r="D6" s="59" t="s">
        <v>1</v>
      </c>
      <c r="E6" s="68" t="s">
        <v>2</v>
      </c>
    </row>
    <row r="7" spans="1:5" ht="15">
      <c r="A7" s="28"/>
      <c r="B7" s="28"/>
      <c r="C7" s="94"/>
      <c r="D7" s="94"/>
      <c r="E7" s="94">
        <f>SUM(C7:D7)</f>
        <v>0</v>
      </c>
    </row>
    <row r="8" spans="1:5" ht="15">
      <c r="A8" s="28"/>
      <c r="B8" s="28"/>
      <c r="C8" s="94"/>
      <c r="D8" s="94"/>
      <c r="E8" s="94">
        <f aca="true" t="shared" si="0" ref="E8:E49">SUM(C8:D8)</f>
        <v>0</v>
      </c>
    </row>
    <row r="9" spans="1:5" ht="15">
      <c r="A9" s="28"/>
      <c r="B9" s="28"/>
      <c r="C9" s="94"/>
      <c r="D9" s="94"/>
      <c r="E9" s="94">
        <f t="shared" si="0"/>
        <v>0</v>
      </c>
    </row>
    <row r="10" spans="1:5" ht="15">
      <c r="A10" s="28"/>
      <c r="B10" s="28"/>
      <c r="C10" s="94"/>
      <c r="D10" s="94"/>
      <c r="E10" s="94">
        <f t="shared" si="0"/>
        <v>0</v>
      </c>
    </row>
    <row r="11" spans="1:5" ht="15">
      <c r="A11" s="13" t="s">
        <v>139</v>
      </c>
      <c r="B11" s="6" t="s">
        <v>140</v>
      </c>
      <c r="C11" s="90"/>
      <c r="D11" s="90"/>
      <c r="E11" s="90">
        <f t="shared" si="0"/>
        <v>0</v>
      </c>
    </row>
    <row r="12" spans="1:5" ht="15">
      <c r="A12" s="13"/>
      <c r="B12" s="6"/>
      <c r="C12" s="90"/>
      <c r="D12" s="90"/>
      <c r="E12" s="90">
        <f t="shared" si="0"/>
        <v>0</v>
      </c>
    </row>
    <row r="13" spans="1:5" ht="15">
      <c r="A13" s="13"/>
      <c r="B13" s="6"/>
      <c r="C13" s="90"/>
      <c r="D13" s="90"/>
      <c r="E13" s="90">
        <f t="shared" si="0"/>
        <v>0</v>
      </c>
    </row>
    <row r="14" spans="1:5" ht="15">
      <c r="A14" s="13"/>
      <c r="B14" s="6"/>
      <c r="C14" s="90"/>
      <c r="D14" s="90"/>
      <c r="E14" s="90">
        <f t="shared" si="0"/>
        <v>0</v>
      </c>
    </row>
    <row r="15" spans="1:5" ht="15">
      <c r="A15" s="13"/>
      <c r="B15" s="6"/>
      <c r="C15" s="90"/>
      <c r="D15" s="90"/>
      <c r="E15" s="90">
        <f t="shared" si="0"/>
        <v>0</v>
      </c>
    </row>
    <row r="16" spans="1:5" ht="15">
      <c r="A16" s="13" t="s">
        <v>364</v>
      </c>
      <c r="B16" s="6" t="s">
        <v>141</v>
      </c>
      <c r="C16" s="90"/>
      <c r="D16" s="90"/>
      <c r="E16" s="90">
        <f t="shared" si="0"/>
        <v>0</v>
      </c>
    </row>
    <row r="17" spans="1:5" ht="15">
      <c r="A17" s="13"/>
      <c r="B17" s="6"/>
      <c r="C17" s="90"/>
      <c r="D17" s="90"/>
      <c r="E17" s="90">
        <f t="shared" si="0"/>
        <v>0</v>
      </c>
    </row>
    <row r="18" spans="1:5" ht="15">
      <c r="A18" s="13"/>
      <c r="B18" s="6"/>
      <c r="C18" s="90"/>
      <c r="D18" s="90"/>
      <c r="E18" s="90">
        <f t="shared" si="0"/>
        <v>0</v>
      </c>
    </row>
    <row r="19" spans="1:5" ht="15">
      <c r="A19" s="13"/>
      <c r="B19" s="6"/>
      <c r="C19" s="90"/>
      <c r="D19" s="90"/>
      <c r="E19" s="90">
        <f t="shared" si="0"/>
        <v>0</v>
      </c>
    </row>
    <row r="20" spans="1:5" ht="15">
      <c r="A20" s="13"/>
      <c r="B20" s="6"/>
      <c r="C20" s="90"/>
      <c r="D20" s="90"/>
      <c r="E20" s="90">
        <f t="shared" si="0"/>
        <v>0</v>
      </c>
    </row>
    <row r="21" spans="1:5" ht="15">
      <c r="A21" s="5" t="s">
        <v>142</v>
      </c>
      <c r="B21" s="6" t="s">
        <v>143</v>
      </c>
      <c r="C21" s="90"/>
      <c r="D21" s="90"/>
      <c r="E21" s="90">
        <f t="shared" si="0"/>
        <v>0</v>
      </c>
    </row>
    <row r="22" spans="1:5" ht="15">
      <c r="A22" s="5"/>
      <c r="B22" s="6"/>
      <c r="C22" s="90"/>
      <c r="D22" s="90"/>
      <c r="E22" s="90">
        <f t="shared" si="0"/>
        <v>0</v>
      </c>
    </row>
    <row r="23" spans="1:5" ht="15">
      <c r="A23" s="5"/>
      <c r="B23" s="6"/>
      <c r="C23" s="90"/>
      <c r="D23" s="90"/>
      <c r="E23" s="90">
        <f t="shared" si="0"/>
        <v>0</v>
      </c>
    </row>
    <row r="24" spans="1:5" ht="15">
      <c r="A24" s="13" t="s">
        <v>144</v>
      </c>
      <c r="B24" s="6" t="s">
        <v>145</v>
      </c>
      <c r="C24" s="132">
        <f>'kiadások önkorm'!C83</f>
        <v>0</v>
      </c>
      <c r="D24" s="132">
        <f>'kiadások kv szerv'!C83</f>
        <v>0</v>
      </c>
      <c r="E24" s="132">
        <f t="shared" si="0"/>
        <v>0</v>
      </c>
    </row>
    <row r="25" spans="1:5" ht="15">
      <c r="A25" s="13" t="s">
        <v>681</v>
      </c>
      <c r="B25" s="6"/>
      <c r="C25" s="132"/>
      <c r="D25" s="132"/>
      <c r="E25" s="132">
        <f t="shared" si="0"/>
        <v>0</v>
      </c>
    </row>
    <row r="26" spans="1:5" ht="15">
      <c r="A26" s="13" t="s">
        <v>680</v>
      </c>
      <c r="B26" s="6"/>
      <c r="C26" s="132"/>
      <c r="D26" s="132"/>
      <c r="E26" s="132">
        <f t="shared" si="0"/>
        <v>0</v>
      </c>
    </row>
    <row r="27" spans="1:5" ht="15">
      <c r="A27" s="13" t="s">
        <v>146</v>
      </c>
      <c r="B27" s="6" t="s">
        <v>147</v>
      </c>
      <c r="C27" s="132"/>
      <c r="D27" s="132"/>
      <c r="E27" s="132">
        <f t="shared" si="0"/>
        <v>0</v>
      </c>
    </row>
    <row r="28" spans="1:5" ht="15">
      <c r="A28" s="13"/>
      <c r="B28" s="6"/>
      <c r="C28" s="132"/>
      <c r="D28" s="132"/>
      <c r="E28" s="132">
        <f t="shared" si="0"/>
        <v>0</v>
      </c>
    </row>
    <row r="29" spans="1:5" ht="15">
      <c r="A29" s="13"/>
      <c r="B29" s="6"/>
      <c r="C29" s="90"/>
      <c r="D29" s="90"/>
      <c r="E29" s="90">
        <f t="shared" si="0"/>
        <v>0</v>
      </c>
    </row>
    <row r="30" spans="1:5" ht="15">
      <c r="A30" s="5" t="s">
        <v>148</v>
      </c>
      <c r="B30" s="6" t="s">
        <v>149</v>
      </c>
      <c r="C30" s="90"/>
      <c r="D30" s="90"/>
      <c r="E30" s="90">
        <f t="shared" si="0"/>
        <v>0</v>
      </c>
    </row>
    <row r="31" spans="1:5" ht="15">
      <c r="A31" s="5" t="s">
        <v>150</v>
      </c>
      <c r="B31" s="6" t="s">
        <v>151</v>
      </c>
      <c r="C31" s="132">
        <v>0</v>
      </c>
      <c r="D31" s="132">
        <v>0</v>
      </c>
      <c r="E31" s="132">
        <v>0</v>
      </c>
    </row>
    <row r="32" spans="1:5" ht="15.75">
      <c r="A32" s="19" t="s">
        <v>365</v>
      </c>
      <c r="B32" s="9" t="s">
        <v>152</v>
      </c>
      <c r="C32" s="150">
        <f>C11+C16+C21+C24+C27+C30+C31</f>
        <v>0</v>
      </c>
      <c r="D32" s="150">
        <f>D11+D16+D21+D24+D27+D30+D31</f>
        <v>0</v>
      </c>
      <c r="E32" s="150">
        <f t="shared" si="0"/>
        <v>0</v>
      </c>
    </row>
    <row r="33" spans="1:5" ht="15.75">
      <c r="A33" s="22"/>
      <c r="B33" s="8"/>
      <c r="C33" s="118"/>
      <c r="D33" s="118"/>
      <c r="E33" s="132">
        <f t="shared" si="0"/>
        <v>0</v>
      </c>
    </row>
    <row r="34" spans="1:5" ht="15.75">
      <c r="A34" s="22"/>
      <c r="B34" s="8"/>
      <c r="C34" s="91"/>
      <c r="D34" s="91"/>
      <c r="E34" s="90">
        <f t="shared" si="0"/>
        <v>0</v>
      </c>
    </row>
    <row r="35" spans="1:5" ht="15.75">
      <c r="A35" s="22"/>
      <c r="B35" s="8"/>
      <c r="C35" s="91"/>
      <c r="D35" s="91"/>
      <c r="E35" s="90">
        <f t="shared" si="0"/>
        <v>0</v>
      </c>
    </row>
    <row r="36" spans="1:5" ht="15.75">
      <c r="A36" s="22"/>
      <c r="B36" s="8"/>
      <c r="C36" s="91"/>
      <c r="D36" s="91"/>
      <c r="E36" s="90">
        <f t="shared" si="0"/>
        <v>0</v>
      </c>
    </row>
    <row r="37" spans="1:5" ht="15">
      <c r="A37" s="13" t="s">
        <v>153</v>
      </c>
      <c r="B37" s="6" t="s">
        <v>154</v>
      </c>
      <c r="C37" s="90"/>
      <c r="D37" s="90"/>
      <c r="E37" s="90">
        <f t="shared" si="0"/>
        <v>0</v>
      </c>
    </row>
    <row r="38" spans="1:5" ht="15">
      <c r="A38" s="13"/>
      <c r="B38" s="6"/>
      <c r="C38" s="90"/>
      <c r="D38" s="90"/>
      <c r="E38" s="90">
        <f t="shared" si="0"/>
        <v>0</v>
      </c>
    </row>
    <row r="39" spans="1:5" ht="15">
      <c r="A39" s="13"/>
      <c r="B39" s="6"/>
      <c r="C39" s="90"/>
      <c r="D39" s="90"/>
      <c r="E39" s="90">
        <f t="shared" si="0"/>
        <v>0</v>
      </c>
    </row>
    <row r="40" spans="1:5" ht="15">
      <c r="A40" s="13"/>
      <c r="B40" s="6"/>
      <c r="C40" s="90"/>
      <c r="D40" s="90"/>
      <c r="E40" s="90">
        <f t="shared" si="0"/>
        <v>0</v>
      </c>
    </row>
    <row r="41" spans="1:5" ht="15">
      <c r="A41" s="13"/>
      <c r="B41" s="6"/>
      <c r="C41" s="90"/>
      <c r="D41" s="90"/>
      <c r="E41" s="90">
        <f t="shared" si="0"/>
        <v>0</v>
      </c>
    </row>
    <row r="42" spans="1:5" ht="15">
      <c r="A42" s="13" t="s">
        <v>155</v>
      </c>
      <c r="B42" s="6" t="s">
        <v>156</v>
      </c>
      <c r="C42" s="90"/>
      <c r="D42" s="90"/>
      <c r="E42" s="90">
        <f t="shared" si="0"/>
        <v>0</v>
      </c>
    </row>
    <row r="43" spans="1:5" ht="15">
      <c r="A43" s="13"/>
      <c r="B43" s="6"/>
      <c r="C43" s="90"/>
      <c r="D43" s="90"/>
      <c r="E43" s="90">
        <f t="shared" si="0"/>
        <v>0</v>
      </c>
    </row>
    <row r="44" spans="1:5" ht="15">
      <c r="A44" s="13"/>
      <c r="B44" s="6"/>
      <c r="C44" s="90"/>
      <c r="D44" s="90"/>
      <c r="E44" s="90">
        <f t="shared" si="0"/>
        <v>0</v>
      </c>
    </row>
    <row r="45" spans="1:5" ht="15">
      <c r="A45" s="13"/>
      <c r="B45" s="6"/>
      <c r="C45" s="90"/>
      <c r="D45" s="90"/>
      <c r="E45" s="90">
        <f t="shared" si="0"/>
        <v>0</v>
      </c>
    </row>
    <row r="46" spans="1:5" ht="15">
      <c r="A46" s="13"/>
      <c r="B46" s="6"/>
      <c r="C46" s="90"/>
      <c r="D46" s="90"/>
      <c r="E46" s="90">
        <f t="shared" si="0"/>
        <v>0</v>
      </c>
    </row>
    <row r="47" spans="1:5" ht="15">
      <c r="A47" s="13" t="s">
        <v>157</v>
      </c>
      <c r="B47" s="6" t="s">
        <v>158</v>
      </c>
      <c r="C47" s="90"/>
      <c r="D47" s="90"/>
      <c r="E47" s="90">
        <f t="shared" si="0"/>
        <v>0</v>
      </c>
    </row>
    <row r="48" spans="1:5" ht="15">
      <c r="A48" s="13" t="s">
        <v>159</v>
      </c>
      <c r="B48" s="6" t="s">
        <v>160</v>
      </c>
      <c r="C48" s="90"/>
      <c r="D48" s="90"/>
      <c r="E48" s="90">
        <f t="shared" si="0"/>
        <v>0</v>
      </c>
    </row>
    <row r="49" spans="1:5" ht="15.75">
      <c r="A49" s="19" t="s">
        <v>366</v>
      </c>
      <c r="B49" s="9" t="s">
        <v>161</v>
      </c>
      <c r="C49" s="95"/>
      <c r="D49" s="95"/>
      <c r="E49" s="95">
        <f t="shared" si="0"/>
        <v>0</v>
      </c>
    </row>
    <row r="51" spans="1:4" ht="15">
      <c r="A51" s="4"/>
      <c r="B51" s="4"/>
      <c r="C51" s="4"/>
      <c r="D51" s="4"/>
    </row>
    <row r="52" spans="1:4" ht="15">
      <c r="A52" s="4"/>
      <c r="B52" s="4"/>
      <c r="C52" s="4"/>
      <c r="D52" s="4"/>
    </row>
  </sheetData>
  <sheetProtection/>
  <mergeCells count="4">
    <mergeCell ref="A3:E3"/>
    <mergeCell ref="A4:E4"/>
    <mergeCell ref="D1:E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15">
      <c r="A1" s="1"/>
      <c r="B1" s="1"/>
      <c r="C1" s="1"/>
      <c r="D1" s="1"/>
      <c r="E1" s="98" t="s">
        <v>569</v>
      </c>
    </row>
    <row r="2" spans="1:6" ht="15">
      <c r="A2" s="168" t="s">
        <v>691</v>
      </c>
      <c r="B2" s="168"/>
      <c r="C2" s="168"/>
      <c r="D2" s="168"/>
      <c r="E2" s="168"/>
      <c r="F2" s="168"/>
    </row>
    <row r="3" spans="1:5" ht="24" customHeight="1">
      <c r="A3" s="164" t="s">
        <v>692</v>
      </c>
      <c r="B3" s="170"/>
      <c r="C3" s="170"/>
      <c r="D3" s="170"/>
      <c r="E3" s="170"/>
    </row>
    <row r="4" spans="1:5" ht="23.25" customHeight="1">
      <c r="A4" s="167" t="s">
        <v>699</v>
      </c>
      <c r="B4" s="165"/>
      <c r="C4" s="165"/>
      <c r="D4" s="165"/>
      <c r="E4" s="165"/>
    </row>
    <row r="5" ht="18">
      <c r="A5" s="48"/>
    </row>
    <row r="7" spans="1:5" ht="30">
      <c r="A7" s="2" t="s">
        <v>40</v>
      </c>
      <c r="B7" s="3" t="s">
        <v>41</v>
      </c>
      <c r="C7" s="59" t="s">
        <v>0</v>
      </c>
      <c r="D7" s="59" t="s">
        <v>1</v>
      </c>
      <c r="E7" s="68" t="s">
        <v>2</v>
      </c>
    </row>
    <row r="8" spans="1:5" ht="15">
      <c r="A8" s="28"/>
      <c r="B8" s="28"/>
      <c r="C8" s="28"/>
      <c r="D8" s="28"/>
      <c r="E8" s="28"/>
    </row>
    <row r="9" spans="1:5" ht="15">
      <c r="A9" s="15" t="s">
        <v>540</v>
      </c>
      <c r="B9" s="8" t="s">
        <v>556</v>
      </c>
      <c r="C9" s="151">
        <v>14791993</v>
      </c>
      <c r="D9" s="151"/>
      <c r="E9" s="151">
        <f>SUM(C9:D9)</f>
        <v>14791993</v>
      </c>
    </row>
    <row r="10" spans="1:5" ht="15">
      <c r="A10" s="15"/>
      <c r="B10" s="8"/>
      <c r="C10" s="28"/>
      <c r="D10" s="28"/>
      <c r="E10" s="28"/>
    </row>
    <row r="11" spans="1:5" ht="15">
      <c r="A11" s="15" t="s">
        <v>539</v>
      </c>
      <c r="B11" s="8" t="s">
        <v>556</v>
      </c>
      <c r="C11" s="28"/>
      <c r="D11" s="28"/>
      <c r="E11" s="28"/>
    </row>
  </sheetData>
  <sheetProtection/>
  <mergeCells count="3">
    <mergeCell ref="A3:E3"/>
    <mergeCell ref="A4:E4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2016-03-23T09:16:13Z</cp:lastPrinted>
  <dcterms:created xsi:type="dcterms:W3CDTF">2014-01-03T21:48:14Z</dcterms:created>
  <dcterms:modified xsi:type="dcterms:W3CDTF">2016-03-24T09:32:10Z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