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55" windowWidth="11895" windowHeight="1170" tabRatio="577" activeTab="7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'3a'!$1:$5</definedName>
    <definedName name="_xlnm.Print_Titles" localSheetId="4">'3b'!$1:$6</definedName>
    <definedName name="_xlnm.Print_Titles" localSheetId="5">'3c'!$1:$5</definedName>
    <definedName name="_xlnm.Print_Titles" localSheetId="6">'4.sz.mell.'!$1:$7</definedName>
    <definedName name="_xlnm.Print_Titles" localSheetId="7">'5.sz.mell.'!$1:$5</definedName>
  </definedNames>
  <calcPr fullCalcOnLoad="1"/>
</workbook>
</file>

<file path=xl/sharedStrings.xml><?xml version="1.0" encoding="utf-8"?>
<sst xmlns="http://schemas.openxmlformats.org/spreadsheetml/2006/main" count="874" uniqueCount="405">
  <si>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</si>
  <si>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</si>
  <si>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</si>
  <si>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</si>
  <si>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</si>
  <si>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</si>
  <si>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</si>
  <si>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</si>
  <si>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</si>
  <si>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</si>
  <si>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</si>
  <si>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</si>
  <si>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</si>
  <si>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</si>
  <si>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</si>
  <si>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</si>
  <si>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</si>
  <si>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</si>
  <si>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</si>
  <si>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</si>
  <si>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</si>
  <si>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</si>
  <si>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</si>
  <si>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</si>
  <si>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</si>
  <si>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</si>
  <si>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</si>
  <si>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</si>
  <si>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</si>
  <si>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</si>
  <si>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</si>
  <si>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</si>
  <si>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Önkormányzati tulajdonú lakások kéményfelújítása</t>
  </si>
  <si>
    <t>GESZ felújítás, karbantartási keret</t>
  </si>
  <si>
    <t>GESZ</t>
  </si>
  <si>
    <t>Városgondnokság</t>
  </si>
  <si>
    <t>Önkormányzat</t>
  </si>
  <si>
    <t>Összesen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</si>
  <si>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</si>
  <si>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</si>
  <si>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</si>
  <si>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</si>
  <si>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</si>
  <si>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</si>
  <si>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</si>
  <si>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</si>
  <si>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</si>
  <si>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</si>
  <si>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</si>
  <si>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</si>
  <si>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</si>
  <si>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</si>
  <si>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</si>
  <si>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</si>
  <si>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</si>
  <si>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</si>
  <si>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</si>
  <si>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</si>
  <si>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</si>
  <si>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</si>
  <si>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</si>
  <si>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</si>
  <si>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</si>
  <si>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</si>
  <si>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</si>
  <si>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</si>
  <si>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</si>
  <si>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</si>
  <si>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</si>
  <si>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</si>
  <si>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</si>
  <si>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</si>
  <si>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</si>
  <si>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</si>
  <si>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</si>
  <si>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</si>
  <si>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</si>
  <si>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</si>
  <si>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</si>
  <si>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</si>
  <si>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</si>
  <si>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</si>
  <si>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</si>
  <si>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</si>
  <si>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</si>
  <si>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</si>
  <si>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</si>
  <si>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</si>
  <si>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</si>
  <si>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</si>
  <si>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</si>
  <si>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</si>
  <si>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</si>
  <si>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</si>
  <si>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</si>
  <si>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</si>
  <si>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</si>
  <si>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</si>
  <si>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</si>
  <si>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</si>
  <si>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</si>
  <si>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</si>
  <si>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</si>
  <si>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</si>
  <si>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</si>
  <si>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</si>
  <si>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</si>
  <si>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</si>
  <si>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</si>
  <si>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</si>
  <si>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</si>
  <si>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</si>
  <si>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</si>
  <si>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</si>
  <si>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</si>
  <si>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</si>
  <si>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</si>
  <si>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</si>
  <si>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</si>
  <si>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</si>
  <si>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</si>
  <si>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</si>
  <si>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</si>
  <si>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</si>
  <si>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</si>
  <si>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</si>
  <si>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</si>
  <si>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</si>
  <si>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</si>
  <si>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</si>
  <si>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</si>
  <si>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</si>
  <si>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</si>
  <si>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</si>
  <si>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</si>
  <si>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Intézményeknél összesen:</t>
  </si>
  <si>
    <t>Iskolaegészségügy informatika</t>
  </si>
  <si>
    <t>Közös önkormányzati hivatal kisértékű bútor-, textília, egyéb eszközbeszerzés (dologiból átcsoportosítva)</t>
  </si>
  <si>
    <t xml:space="preserve">Munkáltatói lakástámogatás 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</si>
  <si>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</si>
  <si>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</si>
  <si>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</si>
  <si>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</si>
  <si>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</si>
  <si>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</si>
  <si>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</si>
  <si>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</si>
  <si>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</si>
  <si>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</si>
  <si>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</si>
  <si>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</si>
  <si>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</si>
  <si>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</si>
  <si>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</si>
  <si>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</si>
  <si>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</si>
  <si>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</si>
  <si>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</si>
  <si>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</si>
  <si>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</si>
  <si>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</si>
  <si>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</si>
  <si>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</si>
  <si>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</si>
  <si>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</si>
  <si>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</si>
  <si>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</si>
  <si>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</si>
  <si>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</si>
  <si>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</si>
  <si>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</si>
  <si>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</si>
  <si>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</si>
  <si>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</si>
  <si>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</si>
  <si>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</si>
  <si>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</si>
  <si>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</si>
  <si>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</si>
  <si>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</si>
  <si>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</si>
  <si>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</si>
  <si>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működési célú támogatások áh-n kívülre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</si>
  <si>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</si>
  <si>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</si>
  <si>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</si>
  <si>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</si>
  <si>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</si>
  <si>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</si>
  <si>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</si>
  <si>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</si>
  <si>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</si>
  <si>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</si>
  <si>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</si>
  <si>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</si>
  <si>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</si>
  <si>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</si>
  <si>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</si>
  <si>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GESZ: Munkaügyi Központ támogatása</t>
  </si>
  <si>
    <t>Tagi kölcsön visszafizetés Baranya-Víz Zrt.</t>
  </si>
  <si>
    <t>Pályázati, előkészítési, önerő és megelőlegezési keret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</si>
  <si>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</si>
  <si>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</si>
  <si>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</si>
  <si>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</si>
  <si>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</si>
  <si>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</si>
  <si>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</si>
  <si>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 xml:space="preserve">Közösségek Háza, Színház kisértékű eszközbeszerzések </t>
  </si>
  <si>
    <t xml:space="preserve">Városgondnokság kisértékű eszközbeszerzések </t>
  </si>
  <si>
    <t>Városgondnokság lakóházfelújítás</t>
  </si>
  <si>
    <t>Módosított</t>
  </si>
  <si>
    <t>Munkaadókat terhelő járulékok</t>
  </si>
  <si>
    <t>Képviselő-testület által elfogadott eredeti</t>
  </si>
  <si>
    <t>Komló Város Önkormányzat és intézményei</t>
  </si>
  <si>
    <t>Óvoda</t>
  </si>
  <si>
    <t>Áh-n belüli megelőlegezés visszafizetése</t>
  </si>
  <si>
    <t>Komlói Többcélú Kistérségi Társulás működési célú támogatás munkaszervezeti feladatok ellátásához</t>
  </si>
  <si>
    <t>Tagi kölcsön visszafizetés Komlói Tésztagyártó Szociális Szövetkezet</t>
  </si>
  <si>
    <t>Képviselő-testület által elfogadott 2017. évre szerződéssel lekötött folyamatban lévő feladatok, illetve jogszabályi kötelezettség</t>
  </si>
  <si>
    <t>Elektromos töltőállomás létesítése (161/2016.(IX.22.))</t>
  </si>
  <si>
    <t>Körtvélyesi új garázsok közötti út építése</t>
  </si>
  <si>
    <t>Önkormányzat kisértékű eszközbeszerzés</t>
  </si>
  <si>
    <t xml:space="preserve">Lakáscélú támogatás </t>
  </si>
  <si>
    <t>2. sz. melléklet</t>
  </si>
  <si>
    <t>3.</t>
  </si>
  <si>
    <t>5.</t>
  </si>
  <si>
    <t>5. sz. melléklet</t>
  </si>
  <si>
    <t>Gondnokság</t>
  </si>
  <si>
    <t>felújítások</t>
  </si>
  <si>
    <t>felhalmozási célú támogatások bevételei áh-n belülről</t>
  </si>
  <si>
    <t>működési bevételek</t>
  </si>
  <si>
    <t>működési célú támogatások áh-n belülre</t>
  </si>
  <si>
    <t>Saját bevételi többlet</t>
  </si>
  <si>
    <t>Közösségek Háza, Színház- és Hangversenyterem</t>
  </si>
  <si>
    <t>KEHOP-2.2.1-15-2015-00013 Komlói szennyvízberuházás</t>
  </si>
  <si>
    <t>TOP-3.1.1-16-BA1-2017-00011 Fenntartható települési közlekedésfejl.</t>
  </si>
  <si>
    <t>TOP-3.2.1-16 Önkormányzati épületek energetikai korszerűsítése</t>
  </si>
  <si>
    <t>EFOP-1.5.2-16 Humán szolgáltatások fejlesztése a Komlói járásban</t>
  </si>
  <si>
    <t>Interreg pályázat (Könyvtár épület)</t>
  </si>
  <si>
    <t xml:space="preserve">Ebből:    Működőképesség megőrzését szolgáló rendkívüli önkormányzati támogatás </t>
  </si>
  <si>
    <t>TOP-5.3.1 A helyi identitás és kohézió erősítése</t>
  </si>
  <si>
    <t>KEHOP-5.4.1 Szemléletváltási programok</t>
  </si>
  <si>
    <t>KEHOP-2.2.1-15-2015-00013 Komlói szennyvízberuházás (77/2017.(V.25.))</t>
  </si>
  <si>
    <t>Interreg pályázat (Könyvtár épület) (149/2017.(IX.27.))</t>
  </si>
  <si>
    <t xml:space="preserve">TOP-1.1.1-16-BA1-2017-00002 Komló, Nagyrét utcai meglévő ipari terület alapinfrastruktúra fejlesztése </t>
  </si>
  <si>
    <t xml:space="preserve">TOP-1.1.3-15-BA1-2016-00001 Komlói város területén lévő piac és vásárcsarnok rekonstrukciója </t>
  </si>
  <si>
    <t>TOP-1.2.1-15-BA1-2016-00007 Kerékpáron az Ormánságtól a Mecsekig</t>
  </si>
  <si>
    <t>TOP-2.1.1-15-BA1-2016-00001 Barnamezős területek rehabilitációja (Juhász Gy. u.)</t>
  </si>
  <si>
    <t>TOP-2.1.1-16-BA1-2017-00003 Barnamezős területek rehabilitációja (Altáró u.)</t>
  </si>
  <si>
    <t>TOP-2.1.2-15-BA1-2016-00003 Petőfi tér és környezetének rehabilitációja</t>
  </si>
  <si>
    <t>TOP-3.1.1-15-BA1-2016-00007 Komló-Sikonda kerékpárút létesítése</t>
  </si>
  <si>
    <t>TOP-3.1.1-16-BA1-2017-00011 Fenntartható települési közlekedésfejlesztés</t>
  </si>
  <si>
    <t>TOP-3.2.1-15-BA1-206-00001 Komló, Pécsi út 42.sz. alatti épület energetikai korszerűsítése</t>
  </si>
  <si>
    <t>Mvoks rendszer nagyértékű eszközbeszerzés</t>
  </si>
  <si>
    <t>Önkormányzat kisértékű informatika</t>
  </si>
  <si>
    <t>Önkormányzat kisértékű szoftver</t>
  </si>
  <si>
    <t>7.</t>
  </si>
  <si>
    <t>8.</t>
  </si>
  <si>
    <t>9.</t>
  </si>
  <si>
    <t>T-Mobile ügyintéző bérmegtérítése</t>
  </si>
  <si>
    <t>működési célú átvett pénzeszközök</t>
  </si>
  <si>
    <t>összesen</t>
  </si>
  <si>
    <t>KH</t>
  </si>
  <si>
    <t>EFOP-2.4.2-17 Lakhatási körülmények javítása Komlón a Kazinczy F. utcában</t>
  </si>
  <si>
    <t xml:space="preserve">Polgármesteri keret terhére támogatás megállapítása </t>
  </si>
  <si>
    <t xml:space="preserve">TOP-1.1.1-15 Körtvélyes iparterület fejlesztése pályázat </t>
  </si>
  <si>
    <t>József Attila Városi Könyvtár és Múzeális Gyűjtemény</t>
  </si>
  <si>
    <t>Könyvtár: Munkaügyi Központ támogatása</t>
  </si>
  <si>
    <t>TOP-2.1.1-15-BA1-2016-00001 Szabadidőpark és Vállalkozók Háza kial.p.</t>
  </si>
  <si>
    <t>Téli rezsicsökkentésben korábban nem részesültek támogatása</t>
  </si>
  <si>
    <t>TOP-2.1.2-15-BA1-2016-00003 Petőfi tér és környezetének rehab.p.</t>
  </si>
  <si>
    <t>ellátottak pénzbeli juttatásai</t>
  </si>
  <si>
    <t>Működési többlet bevételek</t>
  </si>
  <si>
    <t>Mecsekjánosi Településrészi Önkormányzat</t>
  </si>
  <si>
    <t>Átcsoportosítások</t>
  </si>
  <si>
    <t>Felhalmozási célú támogatás áh-n belülre összesen:</t>
  </si>
  <si>
    <t>2019. március</t>
  </si>
  <si>
    <t>Bérkompenzáció 2018.12-2019.02. hó</t>
  </si>
  <si>
    <t>Kulturális illetmény pótlék 2019.01-03. hó</t>
  </si>
  <si>
    <t>Szociális ágazati pótlék 2019.01-03. hó</t>
  </si>
  <si>
    <t>munkaadó-kat terhelő járulékok</t>
  </si>
  <si>
    <t>T-Mobile ügyintéző bér és járulék támogatása 2018.IV.név</t>
  </si>
  <si>
    <t>2019. évi előirányzata</t>
  </si>
  <si>
    <t>bevételei 2019. év</t>
  </si>
  <si>
    <t xml:space="preserve">           Solar bérleti díjak (2 év)</t>
  </si>
  <si>
    <t>Különféle bírságok bevételei</t>
  </si>
  <si>
    <t>Szabálysértési bírságok</t>
  </si>
  <si>
    <t>TOP-1.4.1-15-BA1-2016-00011 Óvodák és bölcsőde fejlesztése Komló p.</t>
  </si>
  <si>
    <t>TOP-2.1.2-15-BA1-2016-00003 Petőfi tér és környezetének rehab.</t>
  </si>
  <si>
    <t>TOP-3.2.1-16-BA1-2018-00056 Komlói Sportközpont és futófolyosó energetikai korszerűsítése (3)</t>
  </si>
  <si>
    <t>Magyar Közúttól településrendezéshez</t>
  </si>
  <si>
    <t>Pécsi Egyházmegyétől Belvárosi iskola környezetének fejlesztéshez</t>
  </si>
  <si>
    <t>Szent Borbála Otthontól átvett pénzeszköz (TOP-3.2.1-15-BA1-2016-00001)</t>
  </si>
  <si>
    <t xml:space="preserve">Mánfától bejáró gyermekek után </t>
  </si>
  <si>
    <t>Bérkompenzáció, kulturális pótlék, szociális ágazati pótlék</t>
  </si>
  <si>
    <t>Európai Mobilitási Hét és Autómentes Nap program</t>
  </si>
  <si>
    <t>Előző évi pénzmaradvány</t>
  </si>
  <si>
    <t>Ebből működési pénzmaradvány (intézmények nélkül)</t>
  </si>
  <si>
    <t xml:space="preserve">         fejlesztési pénzmaradvány (intézmények nélkül)</t>
  </si>
  <si>
    <t>Ebből intézményi működési pénzmaradvány</t>
  </si>
  <si>
    <t xml:space="preserve">         intézményi fejlesztési pénzmaradvány</t>
  </si>
  <si>
    <t>Szabályozási terv módosítása áthúzódó</t>
  </si>
  <si>
    <t>Településképi arculati kézikönyv elkészítése áthúzódó</t>
  </si>
  <si>
    <t>Közvilágítás fejlesztési igények</t>
  </si>
  <si>
    <t>Körtvélyesi rekortán sportpálya (önerő) (129/2018.)</t>
  </si>
  <si>
    <t>Caminus Zrt-től lámpatestek megvásárlása</t>
  </si>
  <si>
    <t>Szilvás rekortán pálya térfigyelő kamerák (önerő) (151/2018. (XI.14.))</t>
  </si>
  <si>
    <t>Ebtartó telep fejlesztése</t>
  </si>
  <si>
    <t>Városház téri kültéri hangosítás</t>
  </si>
  <si>
    <t>Vörösmarty-Kazinczy utca ker. 2 db térfigyelő kamera áthúzódó</t>
  </si>
  <si>
    <t xml:space="preserve">Vízi közmű felújítási keret áthúzódó </t>
  </si>
  <si>
    <t>Interreg pályázat (Könyvtár épület) egyéb igény</t>
  </si>
  <si>
    <t>TOP-1.3.1-16-BA1-2017-00001 Közlekedésfejlesztés Baranya megyében 2.(Bétai elkerülő)</t>
  </si>
  <si>
    <t>TOP-3.1.1-15-BA1-2016-00007 Komló-Sikonda kerékpárút létesítése nem pályázati rész</t>
  </si>
  <si>
    <t>TOP-3.1.1-15-BA1-2016-00007 Komló-Sikonda kerékpárút létesítése egyéb igény (traktor)</t>
  </si>
  <si>
    <t>Vis maior: Berek u.garázssor településüzemeltetés</t>
  </si>
  <si>
    <t>Vis maior: Kaszárnya patak vízgazdálkodás, vízkárelhárítás</t>
  </si>
  <si>
    <t>Zártkerti földrészletek mg-i hasznosítását segítő, infrastrukturális hátteret segítő p.</t>
  </si>
  <si>
    <t>Belvárosi általános iskola környezetének fejlesztése (járda, út, parkoló, kapu)</t>
  </si>
  <si>
    <t>GESZ kötött maradványa felhalmozási</t>
  </si>
  <si>
    <t>Közös önkormányzati hivatal nagyértékű bútor-, egyéb eszközbeszerzés</t>
  </si>
  <si>
    <t>GESZ kisértékű eszközbeszerzések előző évi áthúzódó</t>
  </si>
  <si>
    <t>József A. Könyvtár, Múzeum Kubinyi, EFOP-4.1.8-16-2017-00168, 34102-2/2018</t>
  </si>
  <si>
    <t>Közösségek Háza, Színház EFOP-4.1.7-16 Tánclépések</t>
  </si>
  <si>
    <t>Városgondnokság karácsonyi dÍszkivilágítás</t>
  </si>
  <si>
    <t>Társuásnak fejlesztési hosszájárulás új kennel építéshez</t>
  </si>
  <si>
    <t>Társuásnak fejlesztési hosszájárulás ( Családsegítő Szolg., Szoc.Szolg.Kp., Bölcsőde)</t>
  </si>
  <si>
    <t>Vis maior: Kisbattyán közutak és tartozékainak fenntartása</t>
  </si>
  <si>
    <t>Belterületi utak felújítása Bajcsy-Zs.u. és Templom tér</t>
  </si>
  <si>
    <t>Óvodai felújítási igények(Hunyadi és Körtvélyesi óvodák)</t>
  </si>
  <si>
    <t>Pihenőpark vizesblokk és tetőfelújítás és hőszigetelés csere</t>
  </si>
  <si>
    <t>Felhalmozási hitel tőke törlesztése</t>
  </si>
  <si>
    <t>Fejlesztési hitel és kamat összesen:</t>
  </si>
  <si>
    <t>2019. év</t>
  </si>
  <si>
    <t>maradvány igénybevétele</t>
  </si>
  <si>
    <t>működési maradvány</t>
  </si>
  <si>
    <t>Intézmények 2018. évi kötött maradványa</t>
  </si>
  <si>
    <t>Intézmények 2018. évi szabad maradványa</t>
  </si>
  <si>
    <t>2019. január</t>
  </si>
  <si>
    <t>felhalmozási maradvány</t>
  </si>
  <si>
    <t>elvonások és befizetések</t>
  </si>
  <si>
    <t>2018. évi kötött maradvány</t>
  </si>
  <si>
    <t>2019. április</t>
  </si>
  <si>
    <t>KÖFOP-1.2.1-VEKOP-16 Csatlakozás k.ö. ASP r.o.k.</t>
  </si>
  <si>
    <t>K.V.Ö. J.A. Könyvtár és Múzeum vezetői álláshelyére kiírt pályázatok szakértői véleményezéséért járó megbízási díj + járuléka (1 fő)</t>
  </si>
  <si>
    <t>2019. május</t>
  </si>
  <si>
    <t>Kiegyenlítő bérrendezési alap támogatás bevétele rendkívüli önkormányzati támogatási igény csökkentésével</t>
  </si>
  <si>
    <t>Kisbattyáni Településrészi Önkormányzat</t>
  </si>
  <si>
    <t>10.</t>
  </si>
  <si>
    <t>MÁV területen sínek bontása</t>
  </si>
  <si>
    <t>TOP-2.1.1-16-BA1-2017-00003 Barnamezős területek rehabilitációja (Altáró u.) nem pályázati rész</t>
  </si>
  <si>
    <t>Bérkompenzáció 2019.03. hó</t>
  </si>
  <si>
    <t>Kulturális illetmény pótlék 2019.04. hó</t>
  </si>
  <si>
    <t>Szociális ágazati pótlék 2019.04. hó</t>
  </si>
  <si>
    <t>Mecsekfalui Településrészi Önkormányzat</t>
  </si>
  <si>
    <t>Kéményfelújítási keret</t>
  </si>
  <si>
    <t>2019.05.26-i EP választás támogatása</t>
  </si>
  <si>
    <t>Kulturális illetmény pótlék 2019.05. hó</t>
  </si>
  <si>
    <t>Szociális ágazati pótlék 2019.05. hó</t>
  </si>
  <si>
    <t xml:space="preserve">KBSK Sporttelepen az asztalitenisz csarnok fejlesztése pályázat </t>
  </si>
  <si>
    <t>35/2019. (IV.25.) sz.KTH - Szent Borbála Otthon működési támogatási igénye</t>
  </si>
  <si>
    <t>Közfoglalkoztatás támogatása</t>
  </si>
  <si>
    <t>Foglalkoztatási pályázatok (GINOP, TOP)</t>
  </si>
  <si>
    <t>Ebtelep üzemeltetése</t>
  </si>
  <si>
    <t>Közfoglalkoztatás kapcsán felmerült (nem támogatott) bér és járulékok kiadásai</t>
  </si>
  <si>
    <t>Bérkompenzáció korrekciója</t>
  </si>
  <si>
    <t>Német Nemzetiségi Önkormányzat támogatása játékokra</t>
  </si>
  <si>
    <t>Német Nemzetiségi Önkormányzat támogatása kirándulásra</t>
  </si>
  <si>
    <t>Támogatás eszköz vásárlásra</t>
  </si>
  <si>
    <t>felhalmozási célú átvett pénzeszközök</t>
  </si>
  <si>
    <t>Átcsoportosítás EFOP-4.1.8-16 pályázat</t>
  </si>
  <si>
    <t>felhalmozási célú támogatások áh-n belülre</t>
  </si>
  <si>
    <t>Átcsoportosítások Eper Emmi</t>
  </si>
  <si>
    <t>Átcsoportosítások EFOP-4.1.7</t>
  </si>
  <si>
    <t>EFOP-4.1.7 támogatás</t>
  </si>
  <si>
    <t>Kártérítések Városgondnokság részére</t>
  </si>
  <si>
    <t>2019. május 30.</t>
  </si>
  <si>
    <t>hitelfelvétel</t>
  </si>
  <si>
    <t>önkormányzatok működési támogatása</t>
  </si>
  <si>
    <t>11.</t>
  </si>
  <si>
    <t xml:space="preserve">Bérkompenzáció  </t>
  </si>
  <si>
    <t>Kulturális illetmény pótlék</t>
  </si>
  <si>
    <t>Szociális ágazati pótlék</t>
  </si>
  <si>
    <t xml:space="preserve">             Kiegyenlítő bérrendezési alap támogatás</t>
  </si>
  <si>
    <t>Hivatal: 2019.05.26-i EP választás támogatása</t>
  </si>
  <si>
    <t>Hivatal: T-Mobile ügyintéző bér és járulék támogatása</t>
  </si>
  <si>
    <t>Óvoda: Német Nemzetiségi Önkormányzat támogatásai</t>
  </si>
  <si>
    <t>Könyvtár: Eszköz vásárlás támogatása</t>
  </si>
  <si>
    <t xml:space="preserve">KH, Színház: EFOP-4.1.7 </t>
  </si>
  <si>
    <t>Városgondnokság: Közfoglalkoztatás támogatása</t>
  </si>
  <si>
    <t>Városgondnokság: Foglalkoztatási pályázatok</t>
  </si>
  <si>
    <t>Városgondnokság: Ebtelep üzemeltetés támogatása</t>
  </si>
  <si>
    <t>József A. Könyvtár, Múzeum EFOP-4.1.8-16-2017-00168, 34102-2/2018</t>
  </si>
  <si>
    <t>Közösségek Háza, Színház Eper Emmi</t>
  </si>
  <si>
    <t>Városgondnokság közfoglalkoztatás</t>
  </si>
  <si>
    <t>Városgondnokság Ebtelep üzemeltetése</t>
  </si>
  <si>
    <t xml:space="preserve">Vízi közmű felújítási keret </t>
  </si>
  <si>
    <t>Víziközmű bérleti díj</t>
  </si>
  <si>
    <t>Víziközmű bérleti díj áfa B-K</t>
  </si>
  <si>
    <t>57/2019. (V.13.) KTH - KASZT Bethlen Gábor Alapkezelő támogatás megelőlegezése</t>
  </si>
  <si>
    <t>57/2019. (V.13.) KTH - KASZT EMMI támogatás megelőlegezése I.</t>
  </si>
  <si>
    <t>TOP-1.3.1-16-BA1-2017-00001 Közlekedésfejlesztés Baranya megyében 2. (visszautalás miatt)</t>
  </si>
  <si>
    <t xml:space="preserve">Fejlesztési célú hiány növelése M-F mérleg egyensúlyának rendezésére </t>
  </si>
  <si>
    <t>TOP-2.1.2-15-BA1-2016-00003 Petőfi tér és környezetének rehabilitációja p.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</si>
</sst>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  <numFmt numFmtId="173" formatCode="_-* #,##0.00\ _F_t_-;\-* #,##0.00\ _F_t_-;_-* \-??\ _F_t_-;_-@_-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3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0" xfId="0" applyNumberFormat="1" applyFill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shrinkToFit="1"/>
    </xf>
    <xf numFmtId="49" fontId="0" fillId="0" borderId="0" xfId="0" applyNumberFormat="1" applyFill="1" applyAlignment="1">
      <alignment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 wrapText="1"/>
    </xf>
    <xf numFmtId="0" fontId="1" fillId="0" borderId="0" xfId="0" applyFont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5"/>
  <sheetViews>
    <sheetView zoomScalePageLayoutView="0" workbookViewId="0" topLeftCell="X1">
      <selection activeCell="AO1" sqref="AO1:AO16384"/>
    </sheetView>
  </sheetViews>
  <sheetFormatPr defaultColWidth="9.00390625" defaultRowHeight="12.75"/>
  <cols>
    <col min="1" max="1" width="13.375" style="8" customWidth="1"/>
    <col min="2" max="3" width="10.875" style="8" bestFit="1" customWidth="1"/>
    <col min="4" max="4" width="9.625" style="8" bestFit="1" customWidth="1"/>
    <col min="5" max="5" width="9.625" style="8" customWidth="1"/>
    <col min="6" max="7" width="10.875" style="8" bestFit="1" customWidth="1"/>
    <col min="8" max="8" width="9.625" style="8" bestFit="1" customWidth="1"/>
    <col min="9" max="9" width="9.625" style="8" customWidth="1"/>
    <col min="10" max="10" width="6.625" style="8" bestFit="1" customWidth="1"/>
    <col min="11" max="11" width="7.875" style="8" bestFit="1" customWidth="1"/>
    <col min="12" max="12" width="9.625" style="8" bestFit="1" customWidth="1"/>
    <col min="13" max="13" width="9.625" style="8" customWidth="1"/>
    <col min="14" max="14" width="7.875" style="8" bestFit="1" customWidth="1"/>
    <col min="15" max="15" width="7.75390625" style="8" customWidth="1"/>
    <col min="16" max="16" width="9.625" style="8" bestFit="1" customWidth="1"/>
    <col min="17" max="17" width="9.625" style="8" customWidth="1"/>
    <col min="18" max="18" width="9.875" style="8" customWidth="1"/>
    <col min="19" max="19" width="10.00390625" style="8" customWidth="1"/>
    <col min="20" max="20" width="10.875" style="8" bestFit="1" customWidth="1"/>
    <col min="21" max="21" width="10.875" style="8" customWidth="1"/>
    <col min="22" max="22" width="9.625" style="8" bestFit="1" customWidth="1"/>
    <col min="23" max="23" width="9.625" style="8" customWidth="1"/>
    <col min="24" max="24" width="7.875" style="8" bestFit="1" customWidth="1"/>
    <col min="25" max="25" width="9.625" style="8" bestFit="1" customWidth="1"/>
    <col min="26" max="26" width="8.75390625" style="8" bestFit="1" customWidth="1"/>
    <col min="27" max="27" width="8.75390625" style="8" customWidth="1"/>
    <col min="28" max="28" width="8.75390625" style="8" bestFit="1" customWidth="1"/>
    <col min="29" max="29" width="8.75390625" style="8" customWidth="1"/>
    <col min="30" max="30" width="11.00390625" style="18" bestFit="1" customWidth="1"/>
    <col min="31" max="31" width="11.00390625" style="18" customWidth="1"/>
    <col min="32" max="32" width="10.875" style="18" bestFit="1" customWidth="1"/>
    <col min="33" max="33" width="10.875" style="18" customWidth="1"/>
    <col min="34" max="41" width="10.875" style="91" customWidth="1"/>
    <col min="42" max="42" width="9.625" style="1" bestFit="1" customWidth="1"/>
    <col min="43" max="43" width="9.625" style="1" customWidth="1"/>
    <col min="44" max="44" width="8.75390625" style="1" bestFit="1" customWidth="1"/>
    <col min="45" max="45" width="8.75390625" style="1" customWidth="1"/>
    <col min="46" max="46" width="5.75390625" style="1" bestFit="1" customWidth="1"/>
    <col min="47" max="47" width="5.75390625" style="1" customWidth="1"/>
    <col min="48" max="48" width="5.75390625" style="1" bestFit="1" customWidth="1"/>
    <col min="49" max="16384" width="9.125" style="8" customWidth="1"/>
  </cols>
  <sheetData>
    <row r="1" spans="1:53" ht="11.25">
      <c r="A1" s="8" t="s">
        <v>190</v>
      </c>
      <c r="O1" s="46" t="s">
        <v>224</v>
      </c>
      <c r="AB1" s="46"/>
      <c r="AC1" s="46" t="s">
        <v>224</v>
      </c>
      <c r="AD1" s="8"/>
      <c r="AM1" s="46" t="s">
        <v>224</v>
      </c>
      <c r="AP1" s="8"/>
      <c r="AW1" s="46" t="s">
        <v>224</v>
      </c>
      <c r="AY1" s="46"/>
      <c r="AZ1" s="37"/>
      <c r="BA1" s="37"/>
    </row>
    <row r="2" spans="30:42" ht="11.25">
      <c r="AD2" s="8"/>
      <c r="AP2" s="8"/>
    </row>
    <row r="3" spans="1:52" ht="12.75" customHeight="1">
      <c r="A3" s="121" t="s">
        <v>214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 t="s">
        <v>214</v>
      </c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 t="s">
        <v>214</v>
      </c>
      <c r="AE3" s="121"/>
      <c r="AF3" s="121"/>
      <c r="AG3" s="121"/>
      <c r="AH3" s="121"/>
      <c r="AI3" s="121"/>
      <c r="AJ3" s="121"/>
      <c r="AK3" s="121"/>
      <c r="AL3" s="121"/>
      <c r="AM3" s="121"/>
      <c r="AN3" s="37"/>
      <c r="AO3" s="37"/>
      <c r="AP3" s="121" t="s">
        <v>214</v>
      </c>
      <c r="AQ3" s="121"/>
      <c r="AR3" s="121"/>
      <c r="AS3" s="121"/>
      <c r="AT3" s="121"/>
      <c r="AU3" s="121"/>
      <c r="AV3" s="121"/>
      <c r="AW3" s="121"/>
      <c r="AZ3" s="37"/>
    </row>
    <row r="4" spans="1:52" ht="12.75" customHeight="1">
      <c r="A4" s="121" t="s">
        <v>283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 t="s">
        <v>283</v>
      </c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 t="s">
        <v>283</v>
      </c>
      <c r="AE4" s="121"/>
      <c r="AF4" s="121"/>
      <c r="AG4" s="121"/>
      <c r="AH4" s="121"/>
      <c r="AI4" s="121"/>
      <c r="AJ4" s="121"/>
      <c r="AK4" s="121"/>
      <c r="AL4" s="121"/>
      <c r="AM4" s="121"/>
      <c r="AN4" s="37"/>
      <c r="AO4" s="37"/>
      <c r="AP4" s="121" t="s">
        <v>283</v>
      </c>
      <c r="AQ4" s="121"/>
      <c r="AR4" s="121"/>
      <c r="AS4" s="121"/>
      <c r="AT4" s="121"/>
      <c r="AU4" s="121"/>
      <c r="AV4" s="121"/>
      <c r="AW4" s="121"/>
      <c r="AX4" s="37"/>
      <c r="AY4" s="37"/>
      <c r="AZ4" s="37"/>
    </row>
    <row r="5" spans="6:52" ht="12.75" customHeight="1">
      <c r="F5" s="37"/>
      <c r="G5" s="37"/>
      <c r="H5" s="37"/>
      <c r="I5" s="37"/>
      <c r="J5" s="37"/>
      <c r="K5" s="37"/>
      <c r="L5" s="37"/>
      <c r="M5" s="37"/>
      <c r="N5" s="37"/>
      <c r="O5" s="83"/>
      <c r="P5" s="37"/>
      <c r="Q5" s="37"/>
      <c r="R5" s="37"/>
      <c r="S5" s="37"/>
      <c r="T5" s="37"/>
      <c r="U5" s="37"/>
      <c r="X5" s="37"/>
      <c r="Y5" s="37"/>
      <c r="Z5" s="37"/>
      <c r="AA5" s="37"/>
      <c r="AB5" s="37"/>
      <c r="AC5" s="37"/>
      <c r="AD5" s="8"/>
      <c r="AE5" s="8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7" spans="1:49" ht="11.25">
      <c r="A7" s="51"/>
      <c r="B7" s="124" t="s">
        <v>102</v>
      </c>
      <c r="C7" s="125"/>
      <c r="D7" s="124" t="s">
        <v>103</v>
      </c>
      <c r="E7" s="125"/>
      <c r="F7" s="124" t="s">
        <v>104</v>
      </c>
      <c r="G7" s="125"/>
      <c r="H7" s="124" t="s">
        <v>105</v>
      </c>
      <c r="I7" s="125"/>
      <c r="J7" s="124" t="s">
        <v>106</v>
      </c>
      <c r="K7" s="134"/>
      <c r="L7" s="134"/>
      <c r="M7" s="134"/>
      <c r="N7" s="134"/>
      <c r="O7" s="134"/>
      <c r="P7" s="134"/>
      <c r="Q7" s="134"/>
      <c r="R7" s="134"/>
      <c r="S7" s="125"/>
      <c r="T7" s="124" t="s">
        <v>107</v>
      </c>
      <c r="U7" s="125"/>
      <c r="V7" s="124" t="s">
        <v>108</v>
      </c>
      <c r="W7" s="125"/>
      <c r="X7" s="126" t="s">
        <v>109</v>
      </c>
      <c r="Y7" s="126"/>
      <c r="Z7" s="126"/>
      <c r="AA7" s="126"/>
      <c r="AB7" s="126"/>
      <c r="AC7" s="126"/>
      <c r="AD7" s="132" t="s">
        <v>110</v>
      </c>
      <c r="AE7" s="133"/>
      <c r="AF7" s="124" t="s">
        <v>191</v>
      </c>
      <c r="AG7" s="125"/>
      <c r="AH7" s="124" t="s">
        <v>111</v>
      </c>
      <c r="AI7" s="125"/>
      <c r="AJ7" s="132" t="s">
        <v>112</v>
      </c>
      <c r="AK7" s="133"/>
      <c r="AL7" s="132" t="s">
        <v>113</v>
      </c>
      <c r="AM7" s="133"/>
      <c r="AN7" s="66"/>
      <c r="AO7" s="66"/>
      <c r="AP7" s="127" t="s">
        <v>114</v>
      </c>
      <c r="AQ7" s="128"/>
      <c r="AR7" s="127"/>
      <c r="AS7" s="128"/>
      <c r="AT7" s="127"/>
      <c r="AU7" s="128"/>
      <c r="AV7" s="129"/>
      <c r="AW7" s="129"/>
    </row>
    <row r="8" spans="1:49" s="29" customFormat="1" ht="11.25" customHeight="1">
      <c r="A8" s="27"/>
      <c r="B8" s="122"/>
      <c r="C8" s="123"/>
      <c r="D8" s="122"/>
      <c r="E8" s="123"/>
      <c r="F8" s="122"/>
      <c r="G8" s="123"/>
      <c r="H8" s="122"/>
      <c r="I8" s="123"/>
      <c r="J8" s="122" t="s">
        <v>66</v>
      </c>
      <c r="K8" s="135"/>
      <c r="L8" s="135"/>
      <c r="M8" s="135"/>
      <c r="N8" s="135"/>
      <c r="O8" s="135"/>
      <c r="P8" s="135"/>
      <c r="Q8" s="135"/>
      <c r="R8" s="135"/>
      <c r="S8" s="123"/>
      <c r="T8" s="122"/>
      <c r="U8" s="123"/>
      <c r="V8" s="122"/>
      <c r="W8" s="123"/>
      <c r="X8" s="136" t="s">
        <v>67</v>
      </c>
      <c r="Y8" s="136"/>
      <c r="Z8" s="136"/>
      <c r="AA8" s="136"/>
      <c r="AB8" s="136"/>
      <c r="AC8" s="136"/>
      <c r="AD8" s="130"/>
      <c r="AE8" s="131"/>
      <c r="AF8" s="122"/>
      <c r="AG8" s="123"/>
      <c r="AH8" s="122"/>
      <c r="AI8" s="123"/>
      <c r="AJ8" s="130"/>
      <c r="AK8" s="131"/>
      <c r="AL8" s="130"/>
      <c r="AM8" s="131"/>
      <c r="AN8" s="84"/>
      <c r="AO8" s="84"/>
      <c r="AP8" s="122"/>
      <c r="AQ8" s="123"/>
      <c r="AR8" s="122"/>
      <c r="AS8" s="123"/>
      <c r="AT8" s="122"/>
      <c r="AU8" s="123"/>
      <c r="AV8" s="122"/>
      <c r="AW8" s="123"/>
    </row>
    <row r="9" spans="1:49" s="31" customFormat="1" ht="101.25" customHeight="1">
      <c r="A9" s="28" t="s">
        <v>28</v>
      </c>
      <c r="B9" s="122" t="s">
        <v>39</v>
      </c>
      <c r="C9" s="123"/>
      <c r="D9" s="122" t="s">
        <v>212</v>
      </c>
      <c r="E9" s="123"/>
      <c r="F9" s="122" t="s">
        <v>40</v>
      </c>
      <c r="G9" s="123"/>
      <c r="H9" s="122" t="s">
        <v>68</v>
      </c>
      <c r="I9" s="123"/>
      <c r="J9" s="122" t="s">
        <v>84</v>
      </c>
      <c r="K9" s="123"/>
      <c r="L9" s="122" t="s">
        <v>115</v>
      </c>
      <c r="M9" s="123"/>
      <c r="N9" s="122" t="s">
        <v>70</v>
      </c>
      <c r="O9" s="123"/>
      <c r="P9" s="122" t="s">
        <v>116</v>
      </c>
      <c r="Q9" s="123"/>
      <c r="R9" s="122" t="s">
        <v>72</v>
      </c>
      <c r="S9" s="123"/>
      <c r="T9" s="122" t="s">
        <v>83</v>
      </c>
      <c r="U9" s="123"/>
      <c r="V9" s="122" t="s">
        <v>73</v>
      </c>
      <c r="W9" s="123"/>
      <c r="X9" s="122" t="s">
        <v>117</v>
      </c>
      <c r="Y9" s="123"/>
      <c r="Z9" s="122" t="s">
        <v>75</v>
      </c>
      <c r="AA9" s="123"/>
      <c r="AB9" s="136" t="s">
        <v>76</v>
      </c>
      <c r="AC9" s="136"/>
      <c r="AD9" s="130" t="s">
        <v>85</v>
      </c>
      <c r="AE9" s="131"/>
      <c r="AF9" s="122" t="s">
        <v>192</v>
      </c>
      <c r="AG9" s="123"/>
      <c r="AH9" s="122" t="s">
        <v>216</v>
      </c>
      <c r="AI9" s="123"/>
      <c r="AJ9" s="130" t="s">
        <v>86</v>
      </c>
      <c r="AK9" s="131"/>
      <c r="AL9" s="130" t="s">
        <v>77</v>
      </c>
      <c r="AM9" s="131"/>
      <c r="AN9" s="85"/>
      <c r="AO9" s="85"/>
      <c r="AP9" s="122" t="s">
        <v>10</v>
      </c>
      <c r="AQ9" s="123"/>
      <c r="AR9" s="122" t="s">
        <v>9</v>
      </c>
      <c r="AS9" s="123"/>
      <c r="AT9" s="122" t="s">
        <v>20</v>
      </c>
      <c r="AU9" s="123"/>
      <c r="AV9" s="122" t="s">
        <v>193</v>
      </c>
      <c r="AW9" s="123"/>
    </row>
    <row r="10" spans="1:49" s="31" customFormat="1" ht="22.5">
      <c r="A10" s="28"/>
      <c r="B10" s="28" t="s">
        <v>65</v>
      </c>
      <c r="C10" s="28" t="s">
        <v>211</v>
      </c>
      <c r="D10" s="28" t="s">
        <v>65</v>
      </c>
      <c r="E10" s="28" t="s">
        <v>211</v>
      </c>
      <c r="F10" s="28" t="s">
        <v>65</v>
      </c>
      <c r="G10" s="28" t="s">
        <v>211</v>
      </c>
      <c r="H10" s="28" t="s">
        <v>65</v>
      </c>
      <c r="I10" s="28" t="s">
        <v>211</v>
      </c>
      <c r="J10" s="28" t="s">
        <v>65</v>
      </c>
      <c r="K10" s="28" t="s">
        <v>211</v>
      </c>
      <c r="L10" s="28" t="s">
        <v>65</v>
      </c>
      <c r="M10" s="28" t="s">
        <v>211</v>
      </c>
      <c r="N10" s="28" t="s">
        <v>65</v>
      </c>
      <c r="O10" s="28" t="s">
        <v>211</v>
      </c>
      <c r="P10" s="28" t="s">
        <v>65</v>
      </c>
      <c r="Q10" s="28" t="s">
        <v>211</v>
      </c>
      <c r="R10" s="28" t="s">
        <v>65</v>
      </c>
      <c r="S10" s="28" t="s">
        <v>211</v>
      </c>
      <c r="T10" s="28" t="s">
        <v>65</v>
      </c>
      <c r="U10" s="28" t="s">
        <v>211</v>
      </c>
      <c r="V10" s="28" t="s">
        <v>65</v>
      </c>
      <c r="W10" s="28" t="s">
        <v>211</v>
      </c>
      <c r="X10" s="28" t="s">
        <v>65</v>
      </c>
      <c r="Y10" s="28" t="s">
        <v>211</v>
      </c>
      <c r="Z10" s="28" t="s">
        <v>65</v>
      </c>
      <c r="AA10" s="28" t="s">
        <v>211</v>
      </c>
      <c r="AB10" s="28" t="s">
        <v>65</v>
      </c>
      <c r="AC10" s="28" t="s">
        <v>211</v>
      </c>
      <c r="AD10" s="30" t="s">
        <v>65</v>
      </c>
      <c r="AE10" s="30" t="s">
        <v>211</v>
      </c>
      <c r="AF10" s="28" t="s">
        <v>65</v>
      </c>
      <c r="AG10" s="28" t="s">
        <v>211</v>
      </c>
      <c r="AH10" s="28" t="s">
        <v>65</v>
      </c>
      <c r="AI10" s="28" t="s">
        <v>211</v>
      </c>
      <c r="AJ10" s="28" t="s">
        <v>65</v>
      </c>
      <c r="AK10" s="28" t="s">
        <v>211</v>
      </c>
      <c r="AL10" s="30" t="s">
        <v>65</v>
      </c>
      <c r="AM10" s="30" t="s">
        <v>211</v>
      </c>
      <c r="AN10" s="67"/>
      <c r="AO10" s="67"/>
      <c r="AP10" s="28" t="s">
        <v>65</v>
      </c>
      <c r="AQ10" s="28" t="s">
        <v>211</v>
      </c>
      <c r="AR10" s="28" t="s">
        <v>65</v>
      </c>
      <c r="AS10" s="28" t="s">
        <v>211</v>
      </c>
      <c r="AT10" s="28" t="s">
        <v>65</v>
      </c>
      <c r="AU10" s="28" t="s">
        <v>211</v>
      </c>
      <c r="AV10" s="28" t="s">
        <v>65</v>
      </c>
      <c r="AW10" s="28" t="s">
        <v>211</v>
      </c>
    </row>
    <row r="11" spans="1:49" ht="11.25">
      <c r="A11" s="7" t="s">
        <v>34</v>
      </c>
      <c r="B11" s="11">
        <v>180539073</v>
      </c>
      <c r="C11" s="11">
        <v>180489057</v>
      </c>
      <c r="D11" s="11">
        <v>34167908</v>
      </c>
      <c r="E11" s="11">
        <v>34193824</v>
      </c>
      <c r="F11" s="11">
        <v>284668213</v>
      </c>
      <c r="G11" s="11">
        <v>342760518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v>3016548</v>
      </c>
      <c r="U11" s="11">
        <v>3429475</v>
      </c>
      <c r="V11" s="11">
        <v>3000000</v>
      </c>
      <c r="W11" s="11">
        <v>3000000</v>
      </c>
      <c r="X11" s="11"/>
      <c r="Y11" s="11"/>
      <c r="Z11" s="11"/>
      <c r="AA11" s="11"/>
      <c r="AB11" s="11"/>
      <c r="AC11" s="11"/>
      <c r="AD11" s="10">
        <f aca="true" t="shared" si="0" ref="AD11:AD19">B11+D11+F11+H11+J11+L11+N11+P11+R11+T11+V11+X11+Z11+AB11</f>
        <v>505391742</v>
      </c>
      <c r="AE11" s="10">
        <f aca="true" t="shared" si="1" ref="AE11:AE19">C11+E11+G11+I11+K11+M11+O11+Q11+S11+U11+W11+Y11+AA11+AC11</f>
        <v>563872874</v>
      </c>
      <c r="AF11" s="11"/>
      <c r="AG11" s="11"/>
      <c r="AH11" s="11"/>
      <c r="AI11" s="11"/>
      <c r="AJ11" s="11">
        <f aca="true" t="shared" si="2" ref="AJ11:AK19">AF11+AH11</f>
        <v>0</v>
      </c>
      <c r="AK11" s="11">
        <f t="shared" si="2"/>
        <v>0</v>
      </c>
      <c r="AL11" s="10">
        <f aca="true" t="shared" si="3" ref="AL11:AM18">AD11+AJ11</f>
        <v>505391742</v>
      </c>
      <c r="AM11" s="10">
        <f t="shared" si="3"/>
        <v>563872874</v>
      </c>
      <c r="AN11" s="68"/>
      <c r="AO11" s="68"/>
      <c r="AP11" s="11">
        <v>158542526</v>
      </c>
      <c r="AQ11" s="11">
        <v>158542526</v>
      </c>
      <c r="AR11" s="11"/>
      <c r="AS11" s="11"/>
      <c r="AT11" s="11">
        <v>51</v>
      </c>
      <c r="AU11" s="11">
        <v>51</v>
      </c>
      <c r="AV11" s="11"/>
      <c r="AW11" s="11"/>
    </row>
    <row r="12" spans="1:49" ht="11.25">
      <c r="A12" s="7" t="s">
        <v>78</v>
      </c>
      <c r="B12" s="11">
        <v>300039141</v>
      </c>
      <c r="C12" s="11">
        <v>299987839</v>
      </c>
      <c r="D12" s="11">
        <v>62861017</v>
      </c>
      <c r="E12" s="11">
        <v>62851019</v>
      </c>
      <c r="F12" s="11">
        <v>106963453</v>
      </c>
      <c r="G12" s="11">
        <v>107044453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2000000</v>
      </c>
      <c r="U12" s="11">
        <v>2000000</v>
      </c>
      <c r="V12" s="11">
        <v>0</v>
      </c>
      <c r="W12" s="11">
        <v>0</v>
      </c>
      <c r="X12" s="11"/>
      <c r="Y12" s="11"/>
      <c r="Z12" s="11"/>
      <c r="AA12" s="11"/>
      <c r="AB12" s="11"/>
      <c r="AC12" s="11"/>
      <c r="AD12" s="10">
        <f t="shared" si="0"/>
        <v>471863611</v>
      </c>
      <c r="AE12" s="10">
        <f t="shared" si="1"/>
        <v>471883311</v>
      </c>
      <c r="AF12" s="11"/>
      <c r="AG12" s="11"/>
      <c r="AH12" s="11"/>
      <c r="AI12" s="11"/>
      <c r="AJ12" s="11">
        <f t="shared" si="2"/>
        <v>0</v>
      </c>
      <c r="AK12" s="11">
        <f t="shared" si="2"/>
        <v>0</v>
      </c>
      <c r="AL12" s="10">
        <f t="shared" si="3"/>
        <v>471863611</v>
      </c>
      <c r="AM12" s="10">
        <f t="shared" si="3"/>
        <v>471883311</v>
      </c>
      <c r="AN12" s="68"/>
      <c r="AO12" s="68"/>
      <c r="AP12" s="11">
        <v>10993647</v>
      </c>
      <c r="AQ12" s="11">
        <v>10993647</v>
      </c>
      <c r="AR12" s="11"/>
      <c r="AS12" s="11"/>
      <c r="AT12" s="11">
        <v>88</v>
      </c>
      <c r="AU12" s="11">
        <v>88</v>
      </c>
      <c r="AV12" s="11"/>
      <c r="AW12" s="11"/>
    </row>
    <row r="13" spans="1:49" ht="11.25">
      <c r="A13" s="7" t="s">
        <v>79</v>
      </c>
      <c r="B13" s="11">
        <v>24271232</v>
      </c>
      <c r="C13" s="11">
        <v>24268722</v>
      </c>
      <c r="D13" s="11">
        <v>4607669</v>
      </c>
      <c r="E13" s="11">
        <v>4569188</v>
      </c>
      <c r="F13" s="11">
        <v>17565448</v>
      </c>
      <c r="G13" s="11">
        <v>17592692</v>
      </c>
      <c r="H13" s="11"/>
      <c r="I13" s="11"/>
      <c r="J13" s="11"/>
      <c r="K13" s="11"/>
      <c r="L13" s="11"/>
      <c r="M13" s="11">
        <v>42497</v>
      </c>
      <c r="N13" s="11"/>
      <c r="O13" s="11"/>
      <c r="P13" s="11"/>
      <c r="Q13" s="11"/>
      <c r="R13" s="11"/>
      <c r="S13" s="11"/>
      <c r="T13" s="11">
        <v>8120191</v>
      </c>
      <c r="U13" s="11">
        <v>8159343</v>
      </c>
      <c r="V13" s="11">
        <v>228600</v>
      </c>
      <c r="W13" s="11">
        <v>228600</v>
      </c>
      <c r="X13" s="11"/>
      <c r="Y13" s="11">
        <v>12783</v>
      </c>
      <c r="Z13" s="11"/>
      <c r="AA13" s="11"/>
      <c r="AB13" s="11"/>
      <c r="AC13" s="11"/>
      <c r="AD13" s="10">
        <f t="shared" si="0"/>
        <v>54793140</v>
      </c>
      <c r="AE13" s="10">
        <f t="shared" si="1"/>
        <v>54873825</v>
      </c>
      <c r="AF13" s="11"/>
      <c r="AG13" s="11"/>
      <c r="AH13" s="11"/>
      <c r="AI13" s="11"/>
      <c r="AJ13" s="11">
        <f t="shared" si="2"/>
        <v>0</v>
      </c>
      <c r="AK13" s="11">
        <f t="shared" si="2"/>
        <v>0</v>
      </c>
      <c r="AL13" s="10">
        <f t="shared" si="3"/>
        <v>54793140</v>
      </c>
      <c r="AM13" s="10">
        <f t="shared" si="3"/>
        <v>54873825</v>
      </c>
      <c r="AN13" s="68"/>
      <c r="AO13" s="68"/>
      <c r="AP13" s="11">
        <v>6828684</v>
      </c>
      <c r="AQ13" s="11">
        <v>6883964</v>
      </c>
      <c r="AR13" s="11"/>
      <c r="AS13" s="11"/>
      <c r="AT13" s="11">
        <v>8</v>
      </c>
      <c r="AU13" s="11">
        <v>8</v>
      </c>
      <c r="AV13" s="11"/>
      <c r="AW13" s="11"/>
    </row>
    <row r="14" spans="1:49" ht="11.25">
      <c r="A14" s="7" t="s">
        <v>80</v>
      </c>
      <c r="B14" s="11">
        <v>61601358</v>
      </c>
      <c r="C14" s="11">
        <v>61590563</v>
      </c>
      <c r="D14" s="11">
        <v>11593133</v>
      </c>
      <c r="E14" s="11">
        <v>11591028</v>
      </c>
      <c r="F14" s="11">
        <v>47717777</v>
      </c>
      <c r="G14" s="11">
        <v>49387034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6677314</v>
      </c>
      <c r="U14" s="11">
        <v>5392876</v>
      </c>
      <c r="V14" s="11">
        <v>8903507</v>
      </c>
      <c r="W14" s="11">
        <v>10417460</v>
      </c>
      <c r="X14" s="11"/>
      <c r="Y14" s="11"/>
      <c r="Z14" s="11"/>
      <c r="AA14" s="11"/>
      <c r="AB14" s="11"/>
      <c r="AC14" s="11"/>
      <c r="AD14" s="10">
        <f t="shared" si="0"/>
        <v>136493089</v>
      </c>
      <c r="AE14" s="10">
        <f t="shared" si="1"/>
        <v>138378961</v>
      </c>
      <c r="AF14" s="11"/>
      <c r="AG14" s="11"/>
      <c r="AH14" s="11"/>
      <c r="AI14" s="11"/>
      <c r="AJ14" s="11">
        <f t="shared" si="2"/>
        <v>0</v>
      </c>
      <c r="AK14" s="11">
        <f t="shared" si="2"/>
        <v>0</v>
      </c>
      <c r="AL14" s="10">
        <f t="shared" si="3"/>
        <v>136493089</v>
      </c>
      <c r="AM14" s="10">
        <f t="shared" si="3"/>
        <v>138378961</v>
      </c>
      <c r="AN14" s="68"/>
      <c r="AO14" s="68"/>
      <c r="AP14" s="11">
        <v>9479292</v>
      </c>
      <c r="AQ14" s="11">
        <v>9479292</v>
      </c>
      <c r="AR14" s="11"/>
      <c r="AS14" s="11"/>
      <c r="AT14" s="11">
        <v>17</v>
      </c>
      <c r="AU14" s="11">
        <v>17</v>
      </c>
      <c r="AV14" s="11"/>
      <c r="AW14" s="11"/>
    </row>
    <row r="15" spans="1:49" ht="11.25">
      <c r="A15" s="7" t="s">
        <v>35</v>
      </c>
      <c r="B15" s="11">
        <v>114715000</v>
      </c>
      <c r="C15" s="11">
        <v>381741032</v>
      </c>
      <c r="D15" s="11">
        <v>22096000</v>
      </c>
      <c r="E15" s="11">
        <v>51099840</v>
      </c>
      <c r="F15" s="11">
        <v>286911000</v>
      </c>
      <c r="G15" s="11">
        <v>353960947</v>
      </c>
      <c r="H15" s="11"/>
      <c r="I15" s="11"/>
      <c r="J15" s="11"/>
      <c r="K15" s="11">
        <v>189522</v>
      </c>
      <c r="L15" s="11"/>
      <c r="M15" s="11"/>
      <c r="N15" s="11"/>
      <c r="O15" s="11"/>
      <c r="P15" s="11"/>
      <c r="Q15" s="11"/>
      <c r="R15" s="11"/>
      <c r="S15" s="11"/>
      <c r="T15" s="11">
        <v>5020000</v>
      </c>
      <c r="U15" s="11">
        <v>9735900</v>
      </c>
      <c r="V15" s="11">
        <v>3000000</v>
      </c>
      <c r="W15" s="11">
        <v>3000000</v>
      </c>
      <c r="X15" s="11"/>
      <c r="Y15" s="11"/>
      <c r="Z15" s="11"/>
      <c r="AA15" s="11"/>
      <c r="AB15" s="11"/>
      <c r="AC15" s="11"/>
      <c r="AD15" s="10">
        <f t="shared" si="0"/>
        <v>431742000</v>
      </c>
      <c r="AE15" s="10">
        <f t="shared" si="1"/>
        <v>799727241</v>
      </c>
      <c r="AF15" s="11"/>
      <c r="AG15" s="11"/>
      <c r="AH15" s="11"/>
      <c r="AI15" s="11"/>
      <c r="AJ15" s="11">
        <f t="shared" si="2"/>
        <v>0</v>
      </c>
      <c r="AK15" s="11">
        <f t="shared" si="2"/>
        <v>0</v>
      </c>
      <c r="AL15" s="10">
        <f t="shared" si="3"/>
        <v>431742000</v>
      </c>
      <c r="AM15" s="10">
        <f t="shared" si="3"/>
        <v>799727241</v>
      </c>
      <c r="AN15" s="68"/>
      <c r="AO15" s="68"/>
      <c r="AP15" s="11">
        <v>88688000</v>
      </c>
      <c r="AQ15" s="11">
        <v>98213000</v>
      </c>
      <c r="AR15" s="11"/>
      <c r="AS15" s="11"/>
      <c r="AT15" s="11">
        <v>34</v>
      </c>
      <c r="AU15" s="11">
        <v>34</v>
      </c>
      <c r="AV15" s="11">
        <v>350</v>
      </c>
      <c r="AW15" s="11">
        <v>350</v>
      </c>
    </row>
    <row r="16" spans="1:49" ht="11.25">
      <c r="A16" s="7" t="s">
        <v>82</v>
      </c>
      <c r="B16" s="11">
        <v>347657703</v>
      </c>
      <c r="C16" s="11">
        <v>352724865</v>
      </c>
      <c r="D16" s="11">
        <v>77012484</v>
      </c>
      <c r="E16" s="11">
        <v>78024329</v>
      </c>
      <c r="F16" s="11">
        <v>126657000</v>
      </c>
      <c r="G16" s="11">
        <v>137200586</v>
      </c>
      <c r="H16" s="11"/>
      <c r="I16" s="11"/>
      <c r="J16" s="11"/>
      <c r="K16" s="11"/>
      <c r="L16" s="11">
        <v>2000000</v>
      </c>
      <c r="M16" s="11">
        <v>2000000</v>
      </c>
      <c r="N16" s="11"/>
      <c r="O16" s="11"/>
      <c r="P16" s="11"/>
      <c r="Q16" s="11"/>
      <c r="R16" s="11"/>
      <c r="S16" s="11"/>
      <c r="T16" s="11">
        <v>20824000</v>
      </c>
      <c r="U16" s="11">
        <v>20824000</v>
      </c>
      <c r="V16" s="11"/>
      <c r="W16" s="11"/>
      <c r="X16" s="11"/>
      <c r="Y16" s="11"/>
      <c r="Z16" s="11">
        <v>2651065</v>
      </c>
      <c r="AA16" s="11">
        <v>2651065</v>
      </c>
      <c r="AB16" s="11"/>
      <c r="AC16" s="11"/>
      <c r="AD16" s="10">
        <f t="shared" si="0"/>
        <v>576802252</v>
      </c>
      <c r="AE16" s="10">
        <f t="shared" si="1"/>
        <v>593424845</v>
      </c>
      <c r="AF16" s="11">
        <v>0</v>
      </c>
      <c r="AG16" s="11">
        <v>0</v>
      </c>
      <c r="AH16" s="11">
        <v>0</v>
      </c>
      <c r="AI16" s="11">
        <v>0</v>
      </c>
      <c r="AJ16" s="11">
        <f t="shared" si="2"/>
        <v>0</v>
      </c>
      <c r="AK16" s="11">
        <f t="shared" si="2"/>
        <v>0</v>
      </c>
      <c r="AL16" s="10">
        <f t="shared" si="3"/>
        <v>576802252</v>
      </c>
      <c r="AM16" s="10">
        <f t="shared" si="3"/>
        <v>593424845</v>
      </c>
      <c r="AN16" s="68"/>
      <c r="AO16" s="68"/>
      <c r="AP16" s="11">
        <v>8572000</v>
      </c>
      <c r="AQ16" s="11">
        <v>8572000</v>
      </c>
      <c r="AR16" s="11"/>
      <c r="AS16" s="11"/>
      <c r="AT16" s="11">
        <v>79</v>
      </c>
      <c r="AU16" s="11">
        <v>79</v>
      </c>
      <c r="AV16" s="11"/>
      <c r="AW16" s="11"/>
    </row>
    <row r="17" spans="1:49" s="35" customFormat="1" ht="22.5">
      <c r="A17" s="45" t="s">
        <v>81</v>
      </c>
      <c r="B17" s="55">
        <f>SUM(B11:B16)</f>
        <v>1028823507</v>
      </c>
      <c r="C17" s="55">
        <f>SUM(C11:C16)</f>
        <v>1300802078</v>
      </c>
      <c r="D17" s="55">
        <f aca="true" t="shared" si="4" ref="D17:AB17">SUM(D11:D16)</f>
        <v>212338211</v>
      </c>
      <c r="E17" s="55">
        <f>SUM(E11:E16)</f>
        <v>242329228</v>
      </c>
      <c r="F17" s="55">
        <f t="shared" si="4"/>
        <v>870482891</v>
      </c>
      <c r="G17" s="55">
        <f>SUM(G11:G16)</f>
        <v>1007946230</v>
      </c>
      <c r="H17" s="55">
        <f t="shared" si="4"/>
        <v>0</v>
      </c>
      <c r="I17" s="55">
        <f>SUM(I11:I16)</f>
        <v>0</v>
      </c>
      <c r="J17" s="55">
        <f t="shared" si="4"/>
        <v>0</v>
      </c>
      <c r="K17" s="55">
        <f>SUM(K11:K16)</f>
        <v>189522</v>
      </c>
      <c r="L17" s="55">
        <f t="shared" si="4"/>
        <v>2000000</v>
      </c>
      <c r="M17" s="55">
        <f>SUM(M11:M16)</f>
        <v>2042497</v>
      </c>
      <c r="N17" s="55">
        <f t="shared" si="4"/>
        <v>0</v>
      </c>
      <c r="O17" s="55">
        <f>SUM(O11:O16)</f>
        <v>0</v>
      </c>
      <c r="P17" s="55">
        <f t="shared" si="4"/>
        <v>0</v>
      </c>
      <c r="Q17" s="55">
        <f>SUM(Q11:Q16)</f>
        <v>0</v>
      </c>
      <c r="R17" s="55">
        <f t="shared" si="4"/>
        <v>0</v>
      </c>
      <c r="S17" s="55">
        <f>SUM(S11:S16)</f>
        <v>0</v>
      </c>
      <c r="T17" s="55">
        <f t="shared" si="4"/>
        <v>45658053</v>
      </c>
      <c r="U17" s="55">
        <f>SUM(U11:U16)</f>
        <v>49541594</v>
      </c>
      <c r="V17" s="55">
        <f t="shared" si="4"/>
        <v>15132107</v>
      </c>
      <c r="W17" s="55">
        <f>SUM(W11:W16)</f>
        <v>16646060</v>
      </c>
      <c r="X17" s="55">
        <f t="shared" si="4"/>
        <v>0</v>
      </c>
      <c r="Y17" s="55">
        <f>SUM(Y11:Y16)</f>
        <v>12783</v>
      </c>
      <c r="Z17" s="55">
        <f t="shared" si="4"/>
        <v>2651065</v>
      </c>
      <c r="AA17" s="55">
        <f>SUM(AA11:AA16)</f>
        <v>2651065</v>
      </c>
      <c r="AB17" s="55">
        <f t="shared" si="4"/>
        <v>0</v>
      </c>
      <c r="AC17" s="55">
        <f>SUM(AC11:AC16)</f>
        <v>0</v>
      </c>
      <c r="AD17" s="10">
        <f t="shared" si="0"/>
        <v>2177085834</v>
      </c>
      <c r="AE17" s="10">
        <f t="shared" si="1"/>
        <v>2622161057</v>
      </c>
      <c r="AF17" s="55">
        <f>SUM(AF11:AF16)</f>
        <v>0</v>
      </c>
      <c r="AG17" s="55">
        <f>SUM(AG11:AG16)</f>
        <v>0</v>
      </c>
      <c r="AH17" s="55">
        <f>SUM(AH11:AH16)</f>
        <v>0</v>
      </c>
      <c r="AI17" s="55">
        <f>SUM(AI11:AI16)</f>
        <v>0</v>
      </c>
      <c r="AJ17" s="10">
        <f t="shared" si="2"/>
        <v>0</v>
      </c>
      <c r="AK17" s="10">
        <f t="shared" si="2"/>
        <v>0</v>
      </c>
      <c r="AL17" s="10">
        <f>AD17+AJ17</f>
        <v>2177085834</v>
      </c>
      <c r="AM17" s="10">
        <f>AE17+AK17</f>
        <v>2622161057</v>
      </c>
      <c r="AN17" s="68"/>
      <c r="AO17" s="68"/>
      <c r="AP17" s="10">
        <f aca="true" t="shared" si="5" ref="AP17:AW17">SUM(AP11:AP16)</f>
        <v>283104149</v>
      </c>
      <c r="AQ17" s="10">
        <f t="shared" si="5"/>
        <v>292684429</v>
      </c>
      <c r="AR17" s="10">
        <f t="shared" si="5"/>
        <v>0</v>
      </c>
      <c r="AS17" s="10">
        <f t="shared" si="5"/>
        <v>0</v>
      </c>
      <c r="AT17" s="10">
        <f t="shared" si="5"/>
        <v>277</v>
      </c>
      <c r="AU17" s="10">
        <f t="shared" si="5"/>
        <v>277</v>
      </c>
      <c r="AV17" s="10">
        <f t="shared" si="5"/>
        <v>350</v>
      </c>
      <c r="AW17" s="10">
        <f t="shared" si="5"/>
        <v>350</v>
      </c>
    </row>
    <row r="18" spans="1:49" s="34" customFormat="1" ht="11.25">
      <c r="A18" s="32" t="s">
        <v>36</v>
      </c>
      <c r="B18" s="24">
        <v>153849177</v>
      </c>
      <c r="C18" s="24">
        <v>153935027</v>
      </c>
      <c r="D18" s="24">
        <v>33068796</v>
      </c>
      <c r="E18" s="24">
        <v>33074939</v>
      </c>
      <c r="F18" s="24">
        <v>266843086</v>
      </c>
      <c r="G18" s="24">
        <v>310935461</v>
      </c>
      <c r="H18" s="24">
        <v>112796000</v>
      </c>
      <c r="I18" s="24">
        <v>99440000</v>
      </c>
      <c r="J18" s="24">
        <v>208528</v>
      </c>
      <c r="K18" s="24">
        <v>0</v>
      </c>
      <c r="L18" s="24">
        <v>446675410</v>
      </c>
      <c r="M18" s="24">
        <v>446889638</v>
      </c>
      <c r="N18" s="24">
        <v>9500000</v>
      </c>
      <c r="O18" s="24">
        <v>9500000</v>
      </c>
      <c r="P18" s="24">
        <v>247846511</v>
      </c>
      <c r="Q18" s="24">
        <v>253826510</v>
      </c>
      <c r="R18" s="118">
        <v>1891439604</v>
      </c>
      <c r="S18" s="118">
        <v>1586556845</v>
      </c>
      <c r="T18" s="24">
        <v>2803332309</v>
      </c>
      <c r="U18" s="24">
        <v>2818061821</v>
      </c>
      <c r="V18" s="24">
        <v>93654523</v>
      </c>
      <c r="W18" s="24">
        <v>91704523</v>
      </c>
      <c r="X18" s="24">
        <v>2323553</v>
      </c>
      <c r="Y18" s="24">
        <v>102323553</v>
      </c>
      <c r="Z18" s="24">
        <v>7500000</v>
      </c>
      <c r="AA18" s="24">
        <v>7500000</v>
      </c>
      <c r="AB18" s="24">
        <v>20000000</v>
      </c>
      <c r="AC18" s="24">
        <v>20000000</v>
      </c>
      <c r="AD18" s="10">
        <f t="shared" si="0"/>
        <v>6089037497</v>
      </c>
      <c r="AE18" s="10">
        <f t="shared" si="1"/>
        <v>5933748317</v>
      </c>
      <c r="AF18" s="24">
        <v>1500000</v>
      </c>
      <c r="AG18" s="24">
        <v>1500000</v>
      </c>
      <c r="AH18" s="24">
        <v>51576791</v>
      </c>
      <c r="AI18" s="24">
        <v>51576791</v>
      </c>
      <c r="AJ18" s="11">
        <f t="shared" si="2"/>
        <v>53076791</v>
      </c>
      <c r="AK18" s="11">
        <f t="shared" si="2"/>
        <v>53076791</v>
      </c>
      <c r="AL18" s="10">
        <f t="shared" si="3"/>
        <v>6142114288</v>
      </c>
      <c r="AM18" s="10">
        <f t="shared" si="3"/>
        <v>5986825108</v>
      </c>
      <c r="AN18" s="68"/>
      <c r="AO18" s="68"/>
      <c r="AP18" s="11">
        <v>71592607</v>
      </c>
      <c r="AQ18" s="11">
        <v>90705777</v>
      </c>
      <c r="AR18" s="11">
        <v>54140000</v>
      </c>
      <c r="AS18" s="11">
        <v>54140000</v>
      </c>
      <c r="AT18" s="11">
        <v>17</v>
      </c>
      <c r="AU18" s="11">
        <v>17</v>
      </c>
      <c r="AV18" s="11"/>
      <c r="AW18" s="11"/>
    </row>
    <row r="19" spans="1:49" s="35" customFormat="1" ht="11.25">
      <c r="A19" s="33" t="s">
        <v>37</v>
      </c>
      <c r="B19" s="55">
        <f aca="true" t="shared" si="6" ref="B19:AB19">SUM(B17:B18)</f>
        <v>1182672684</v>
      </c>
      <c r="C19" s="55">
        <f>SUM(C17:C18)</f>
        <v>1454737105</v>
      </c>
      <c r="D19" s="55">
        <f t="shared" si="6"/>
        <v>245407007</v>
      </c>
      <c r="E19" s="55">
        <f>SUM(E17:E18)</f>
        <v>275404167</v>
      </c>
      <c r="F19" s="55">
        <f t="shared" si="6"/>
        <v>1137325977</v>
      </c>
      <c r="G19" s="55">
        <f>SUM(G17:G18)</f>
        <v>1318881691</v>
      </c>
      <c r="H19" s="55">
        <f t="shared" si="6"/>
        <v>112796000</v>
      </c>
      <c r="I19" s="55">
        <f>SUM(I17:I18)</f>
        <v>99440000</v>
      </c>
      <c r="J19" s="55">
        <f t="shared" si="6"/>
        <v>208528</v>
      </c>
      <c r="K19" s="55">
        <f>SUM(K17:K18)</f>
        <v>189522</v>
      </c>
      <c r="L19" s="55">
        <f t="shared" si="6"/>
        <v>448675410</v>
      </c>
      <c r="M19" s="55">
        <f>SUM(M17:M18)</f>
        <v>448932135</v>
      </c>
      <c r="N19" s="55">
        <f t="shared" si="6"/>
        <v>9500000</v>
      </c>
      <c r="O19" s="55">
        <f>SUM(O17:O18)</f>
        <v>9500000</v>
      </c>
      <c r="P19" s="55">
        <f t="shared" si="6"/>
        <v>247846511</v>
      </c>
      <c r="Q19" s="55">
        <f>SUM(Q17:Q18)</f>
        <v>253826510</v>
      </c>
      <c r="R19" s="119">
        <f t="shared" si="6"/>
        <v>1891439604</v>
      </c>
      <c r="S19" s="119">
        <f>SUM(S17:S18)</f>
        <v>1586556845</v>
      </c>
      <c r="T19" s="55">
        <f t="shared" si="6"/>
        <v>2848990362</v>
      </c>
      <c r="U19" s="55">
        <f>SUM(U17:U18)</f>
        <v>2867603415</v>
      </c>
      <c r="V19" s="55">
        <f t="shared" si="6"/>
        <v>108786630</v>
      </c>
      <c r="W19" s="55">
        <f>SUM(W17:W18)</f>
        <v>108350583</v>
      </c>
      <c r="X19" s="55">
        <f t="shared" si="6"/>
        <v>2323553</v>
      </c>
      <c r="Y19" s="55">
        <f>SUM(Y17:Y18)</f>
        <v>102336336</v>
      </c>
      <c r="Z19" s="55">
        <f t="shared" si="6"/>
        <v>10151065</v>
      </c>
      <c r="AA19" s="55">
        <f>SUM(AA17:AA18)</f>
        <v>10151065</v>
      </c>
      <c r="AB19" s="55">
        <f t="shared" si="6"/>
        <v>20000000</v>
      </c>
      <c r="AC19" s="55">
        <f>SUM(AC17:AC18)</f>
        <v>20000000</v>
      </c>
      <c r="AD19" s="10">
        <f t="shared" si="0"/>
        <v>8266123331</v>
      </c>
      <c r="AE19" s="10">
        <f t="shared" si="1"/>
        <v>8555909374</v>
      </c>
      <c r="AF19" s="55">
        <f>SUM(AF17:AF18)</f>
        <v>1500000</v>
      </c>
      <c r="AG19" s="55">
        <f>SUM(AG17:AG18)</f>
        <v>1500000</v>
      </c>
      <c r="AH19" s="55">
        <f>SUM(AH17:AH18)</f>
        <v>51576791</v>
      </c>
      <c r="AI19" s="55">
        <f>SUM(AI17:AI18)</f>
        <v>51576791</v>
      </c>
      <c r="AJ19" s="10">
        <f t="shared" si="2"/>
        <v>53076791</v>
      </c>
      <c r="AK19" s="10">
        <f t="shared" si="2"/>
        <v>53076791</v>
      </c>
      <c r="AL19" s="10">
        <f>AD19+AJ19</f>
        <v>8319200122</v>
      </c>
      <c r="AM19" s="10">
        <f>AE19+AK19</f>
        <v>8608986165</v>
      </c>
      <c r="AN19" s="68"/>
      <c r="AO19" s="68"/>
      <c r="AP19" s="10">
        <f aca="true" t="shared" si="7" ref="AP19:AW19">SUM(AP17:AP18)</f>
        <v>354696756</v>
      </c>
      <c r="AQ19" s="10">
        <f t="shared" si="7"/>
        <v>383390206</v>
      </c>
      <c r="AR19" s="10">
        <f t="shared" si="7"/>
        <v>54140000</v>
      </c>
      <c r="AS19" s="10">
        <f t="shared" si="7"/>
        <v>54140000</v>
      </c>
      <c r="AT19" s="10">
        <f t="shared" si="7"/>
        <v>294</v>
      </c>
      <c r="AU19" s="10">
        <f t="shared" si="7"/>
        <v>294</v>
      </c>
      <c r="AV19" s="10">
        <f t="shared" si="7"/>
        <v>350</v>
      </c>
      <c r="AW19" s="10">
        <f t="shared" si="7"/>
        <v>350</v>
      </c>
    </row>
    <row r="21" ht="11.25">
      <c r="AR21" s="1" t="s">
        <v>194</v>
      </c>
    </row>
    <row r="24" ht="11.25">
      <c r="Z24" s="8" t="s">
        <v>195</v>
      </c>
    </row>
    <row r="25" ht="11.25">
      <c r="A25" s="8" t="s">
        <v>195</v>
      </c>
    </row>
  </sheetData>
  <sheetProtection/>
  <mergeCells count="65">
    <mergeCell ref="N9:O9"/>
    <mergeCell ref="P9:Q9"/>
    <mergeCell ref="R9:S9"/>
    <mergeCell ref="T9:U9"/>
    <mergeCell ref="V9:W9"/>
    <mergeCell ref="X8:AC8"/>
    <mergeCell ref="X9:Y9"/>
    <mergeCell ref="Z9:AA9"/>
    <mergeCell ref="AB9:AC9"/>
    <mergeCell ref="B9:C9"/>
    <mergeCell ref="D9:E9"/>
    <mergeCell ref="F9:G9"/>
    <mergeCell ref="H9:I9"/>
    <mergeCell ref="J9:K9"/>
    <mergeCell ref="L9:M9"/>
    <mergeCell ref="A4:O4"/>
    <mergeCell ref="AP4:AW4"/>
    <mergeCell ref="AD4:AM4"/>
    <mergeCell ref="P4:AC4"/>
    <mergeCell ref="AD7:AE7"/>
    <mergeCell ref="AD8:AE8"/>
    <mergeCell ref="AJ7:AK7"/>
    <mergeCell ref="AJ8:AK8"/>
    <mergeCell ref="AP7:AQ7"/>
    <mergeCell ref="D8:E8"/>
    <mergeCell ref="AD9:AE9"/>
    <mergeCell ref="AF7:AG7"/>
    <mergeCell ref="AF8:AG8"/>
    <mergeCell ref="AF9:AG9"/>
    <mergeCell ref="AH7:AI7"/>
    <mergeCell ref="AH8:AI8"/>
    <mergeCell ref="AH9:AI9"/>
    <mergeCell ref="B7:C7"/>
    <mergeCell ref="D7:E7"/>
    <mergeCell ref="F7:G7"/>
    <mergeCell ref="H7:I7"/>
    <mergeCell ref="J7:S7"/>
    <mergeCell ref="B8:C8"/>
    <mergeCell ref="J8:S8"/>
    <mergeCell ref="AR8:AS8"/>
    <mergeCell ref="AR9:AS9"/>
    <mergeCell ref="AJ9:AK9"/>
    <mergeCell ref="AL9:AM9"/>
    <mergeCell ref="AL7:AM7"/>
    <mergeCell ref="AL8:AM8"/>
    <mergeCell ref="AT8:AU8"/>
    <mergeCell ref="AV7:AW7"/>
    <mergeCell ref="AV8:AW8"/>
    <mergeCell ref="AV9:AW9"/>
    <mergeCell ref="AT9:AU9"/>
    <mergeCell ref="F8:G8"/>
    <mergeCell ref="H8:I8"/>
    <mergeCell ref="AP8:AQ8"/>
    <mergeCell ref="AP9:AQ9"/>
    <mergeCell ref="AR7:AS7"/>
    <mergeCell ref="A3:O3"/>
    <mergeCell ref="AP3:AW3"/>
    <mergeCell ref="AD3:AM3"/>
    <mergeCell ref="P3:AC3"/>
    <mergeCell ref="V8:W8"/>
    <mergeCell ref="V7:W7"/>
    <mergeCell ref="T7:U7"/>
    <mergeCell ref="T8:U8"/>
    <mergeCell ref="X7:AC7"/>
    <mergeCell ref="AT7:AU7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6"/>
  <sheetViews>
    <sheetView zoomScalePageLayoutView="0" workbookViewId="0" topLeftCell="A1">
      <selection activeCell="U18" sqref="U18"/>
    </sheetView>
  </sheetViews>
  <sheetFormatPr defaultColWidth="9.00390625" defaultRowHeight="12.75"/>
  <cols>
    <col min="1" max="1" width="17.125" style="0" customWidth="1"/>
    <col min="2" max="2" width="8.75390625" style="5" bestFit="1" customWidth="1"/>
    <col min="3" max="3" width="5.125" style="5" bestFit="1" customWidth="1"/>
    <col min="4" max="4" width="9.625" style="5" bestFit="1" customWidth="1"/>
    <col min="5" max="5" width="5.125" style="5" bestFit="1" customWidth="1"/>
    <col min="6" max="6" width="7.875" style="5" bestFit="1" customWidth="1"/>
    <col min="7" max="7" width="3.00390625" style="5" bestFit="1" customWidth="1"/>
    <col min="8" max="8" width="8.75390625" style="5" bestFit="1" customWidth="1"/>
    <col min="9" max="9" width="3.00390625" style="5" bestFit="1" customWidth="1"/>
    <col min="10" max="10" width="5.125" style="5" bestFit="1" customWidth="1"/>
    <col min="11" max="11" width="6.625" style="5" bestFit="1" customWidth="1"/>
    <col min="12" max="12" width="5.125" style="5" bestFit="1" customWidth="1"/>
    <col min="13" max="13" width="5.75390625" style="5" bestFit="1" customWidth="1"/>
    <col min="14" max="14" width="9.25390625" style="5" bestFit="1" customWidth="1"/>
    <col min="15" max="15" width="7.875" style="5" bestFit="1" customWidth="1"/>
    <col min="16" max="16" width="3.00390625" style="0" bestFit="1" customWidth="1"/>
    <col min="17" max="17" width="10.125" style="0" bestFit="1" customWidth="1"/>
    <col min="18" max="18" width="9.25390625" style="0" bestFit="1" customWidth="1"/>
    <col min="19" max="19" width="6.25390625" style="0" bestFit="1" customWidth="1"/>
    <col min="20" max="20" width="10.125" style="0" bestFit="1" customWidth="1"/>
    <col min="21" max="21" width="10.25390625" style="0" customWidth="1"/>
  </cols>
  <sheetData>
    <row r="1" spans="1:21" ht="12.75">
      <c r="A1" t="s">
        <v>190</v>
      </c>
      <c r="U1" s="49" t="s">
        <v>159</v>
      </c>
    </row>
    <row r="2" spans="1:21" ht="15.75">
      <c r="A2" s="138" t="s">
        <v>87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12.75">
      <c r="A3" s="139" t="s">
        <v>88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4" ht="12.75">
      <c r="A4" s="137" t="s">
        <v>377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69"/>
      <c r="W4" s="69"/>
      <c r="X4" s="69"/>
    </row>
    <row r="5" spans="3:12" ht="12.75">
      <c r="C5" s="39"/>
      <c r="D5" s="39"/>
      <c r="E5" s="39"/>
      <c r="F5" s="39"/>
      <c r="G5" s="39"/>
      <c r="H5" s="39"/>
      <c r="I5" s="39"/>
      <c r="J5" s="39"/>
      <c r="K5" s="39"/>
      <c r="L5" s="36"/>
    </row>
    <row r="6" spans="1:21" ht="84.75" customHeight="1">
      <c r="A6" s="47" t="s">
        <v>89</v>
      </c>
      <c r="B6" s="70" t="s">
        <v>141</v>
      </c>
      <c r="C6" s="52" t="s">
        <v>142</v>
      </c>
      <c r="D6" s="52" t="s">
        <v>143</v>
      </c>
      <c r="E6" s="70" t="s">
        <v>144</v>
      </c>
      <c r="F6" s="52" t="s">
        <v>145</v>
      </c>
      <c r="G6" s="52" t="s">
        <v>31</v>
      </c>
      <c r="H6" s="52" t="s">
        <v>10</v>
      </c>
      <c r="I6" s="52" t="s">
        <v>90</v>
      </c>
      <c r="J6" s="52" t="s">
        <v>188</v>
      </c>
      <c r="K6" s="52" t="s">
        <v>146</v>
      </c>
      <c r="L6" s="52" t="s">
        <v>147</v>
      </c>
      <c r="M6" s="52" t="s">
        <v>148</v>
      </c>
      <c r="N6" s="52" t="s">
        <v>185</v>
      </c>
      <c r="O6" s="52" t="s">
        <v>186</v>
      </c>
      <c r="P6" s="52" t="s">
        <v>149</v>
      </c>
      <c r="Q6" s="52" t="s">
        <v>150</v>
      </c>
      <c r="R6" s="52" t="s">
        <v>151</v>
      </c>
      <c r="S6" s="52" t="s">
        <v>152</v>
      </c>
      <c r="T6" s="52" t="s">
        <v>153</v>
      </c>
      <c r="U6" s="53" t="s">
        <v>154</v>
      </c>
    </row>
    <row r="7" spans="1:21" ht="12.75">
      <c r="A7" s="40" t="s">
        <v>34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>
        <f>SUM(B7:M7)</f>
        <v>0</v>
      </c>
      <c r="O7" s="75"/>
      <c r="P7" s="11"/>
      <c r="Q7" s="11">
        <v>79117726</v>
      </c>
      <c r="R7" s="11">
        <v>-20636594</v>
      </c>
      <c r="S7" s="11"/>
      <c r="T7" s="11">
        <f>SUM(O7:S7)</f>
        <v>58481132</v>
      </c>
      <c r="U7" s="10">
        <f>N7+T7</f>
        <v>58481132</v>
      </c>
    </row>
    <row r="8" spans="1:21" ht="12.75">
      <c r="A8" s="40" t="s">
        <v>11</v>
      </c>
      <c r="B8" s="75"/>
      <c r="C8" s="75"/>
      <c r="D8" s="75">
        <v>81000</v>
      </c>
      <c r="E8" s="75"/>
      <c r="F8" s="75"/>
      <c r="G8" s="75"/>
      <c r="H8" s="75"/>
      <c r="I8" s="75"/>
      <c r="J8" s="75"/>
      <c r="K8" s="75"/>
      <c r="L8" s="75"/>
      <c r="M8" s="75"/>
      <c r="N8" s="75">
        <f aca="true" t="shared" si="0" ref="N8:N16">SUM(B8:M8)</f>
        <v>81000</v>
      </c>
      <c r="O8" s="75"/>
      <c r="P8" s="11"/>
      <c r="Q8" s="11">
        <v>19996802</v>
      </c>
      <c r="R8" s="11">
        <v>-20054744</v>
      </c>
      <c r="S8" s="11">
        <v>-3358</v>
      </c>
      <c r="T8" s="11">
        <f aca="true" t="shared" si="1" ref="T8:T15">SUM(O8:S8)</f>
        <v>-61300</v>
      </c>
      <c r="U8" s="10">
        <f aca="true" t="shared" si="2" ref="U8:U16">N8+T8</f>
        <v>19700</v>
      </c>
    </row>
    <row r="9" spans="1:21" ht="33.75">
      <c r="A9" s="41" t="s">
        <v>91</v>
      </c>
      <c r="B9" s="75"/>
      <c r="C9" s="75"/>
      <c r="D9" s="75"/>
      <c r="E9" s="75"/>
      <c r="F9" s="75"/>
      <c r="G9" s="75"/>
      <c r="H9" s="75">
        <v>55280</v>
      </c>
      <c r="I9" s="75"/>
      <c r="J9" s="75"/>
      <c r="K9" s="75"/>
      <c r="L9" s="75"/>
      <c r="M9" s="75">
        <v>28405</v>
      </c>
      <c r="N9" s="75">
        <f t="shared" si="0"/>
        <v>83685</v>
      </c>
      <c r="O9" s="75"/>
      <c r="P9" s="11"/>
      <c r="Q9" s="11"/>
      <c r="R9" s="11">
        <v>-3000</v>
      </c>
      <c r="S9" s="11"/>
      <c r="T9" s="11">
        <f t="shared" si="1"/>
        <v>-3000</v>
      </c>
      <c r="U9" s="10">
        <f t="shared" si="2"/>
        <v>80685</v>
      </c>
    </row>
    <row r="10" spans="1:21" ht="33.75">
      <c r="A10" s="41" t="s">
        <v>92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>
        <v>75</v>
      </c>
      <c r="N10" s="75">
        <f t="shared" si="0"/>
        <v>75</v>
      </c>
      <c r="O10" s="75"/>
      <c r="P10" s="11"/>
      <c r="Q10" s="11">
        <v>2782728</v>
      </c>
      <c r="R10" s="11">
        <v>-843170</v>
      </c>
      <c r="S10" s="11">
        <v>-53761</v>
      </c>
      <c r="T10" s="11">
        <f t="shared" si="1"/>
        <v>1885797</v>
      </c>
      <c r="U10" s="10">
        <f t="shared" si="2"/>
        <v>1885872</v>
      </c>
    </row>
    <row r="11" spans="1:21" ht="12.75">
      <c r="A11" s="40" t="s">
        <v>35</v>
      </c>
      <c r="B11" s="75"/>
      <c r="C11" s="75"/>
      <c r="D11" s="75">
        <v>249693793</v>
      </c>
      <c r="E11" s="75"/>
      <c r="F11" s="75">
        <v>4715900</v>
      </c>
      <c r="G11" s="75"/>
      <c r="H11" s="75">
        <v>9525000</v>
      </c>
      <c r="I11" s="75"/>
      <c r="J11" s="75"/>
      <c r="K11" s="75"/>
      <c r="L11" s="75"/>
      <c r="M11" s="75"/>
      <c r="N11" s="75">
        <f t="shared" si="0"/>
        <v>263934693</v>
      </c>
      <c r="O11" s="75"/>
      <c r="P11" s="11"/>
      <c r="Q11" s="11">
        <v>125771266</v>
      </c>
      <c r="R11" s="11">
        <v>-21720718</v>
      </c>
      <c r="S11" s="11"/>
      <c r="T11" s="11">
        <f t="shared" si="1"/>
        <v>104050548</v>
      </c>
      <c r="U11" s="10">
        <f t="shared" si="2"/>
        <v>367985241</v>
      </c>
    </row>
    <row r="12" spans="1:21" ht="22.5">
      <c r="A12" s="42" t="s">
        <v>93</v>
      </c>
      <c r="B12" s="75"/>
      <c r="C12" s="75"/>
      <c r="D12" s="75">
        <v>6367713</v>
      </c>
      <c r="E12" s="75"/>
      <c r="F12" s="75"/>
      <c r="G12" s="75"/>
      <c r="H12" s="75"/>
      <c r="I12" s="75"/>
      <c r="J12" s="75"/>
      <c r="K12" s="75">
        <v>202600</v>
      </c>
      <c r="L12" s="75"/>
      <c r="M12" s="75"/>
      <c r="N12" s="75">
        <f t="shared" si="0"/>
        <v>6570313</v>
      </c>
      <c r="O12" s="75"/>
      <c r="P12" s="11"/>
      <c r="Q12" s="11">
        <v>32660036</v>
      </c>
      <c r="R12" s="11">
        <v>-22607756</v>
      </c>
      <c r="S12" s="11"/>
      <c r="T12" s="11">
        <f t="shared" si="1"/>
        <v>10052280</v>
      </c>
      <c r="U12" s="10">
        <f t="shared" si="2"/>
        <v>16622593</v>
      </c>
    </row>
    <row r="13" spans="1:21" ht="12.75">
      <c r="A13" s="43" t="s">
        <v>94</v>
      </c>
      <c r="B13" s="75">
        <f>SUM(B7:B12)</f>
        <v>0</v>
      </c>
      <c r="C13" s="75">
        <f aca="true" t="shared" si="3" ref="C13:T13">SUM(C7:C12)</f>
        <v>0</v>
      </c>
      <c r="D13" s="75">
        <f t="shared" si="3"/>
        <v>256142506</v>
      </c>
      <c r="E13" s="75">
        <f t="shared" si="3"/>
        <v>0</v>
      </c>
      <c r="F13" s="75">
        <f t="shared" si="3"/>
        <v>4715900</v>
      </c>
      <c r="G13" s="75">
        <f t="shared" si="3"/>
        <v>0</v>
      </c>
      <c r="H13" s="75">
        <f t="shared" si="3"/>
        <v>9580280</v>
      </c>
      <c r="I13" s="75">
        <f t="shared" si="3"/>
        <v>0</v>
      </c>
      <c r="J13" s="75">
        <f t="shared" si="3"/>
        <v>0</v>
      </c>
      <c r="K13" s="75">
        <f t="shared" si="3"/>
        <v>202600</v>
      </c>
      <c r="L13" s="75">
        <f t="shared" si="3"/>
        <v>0</v>
      </c>
      <c r="M13" s="75">
        <f t="shared" si="3"/>
        <v>28480</v>
      </c>
      <c r="N13" s="75">
        <f t="shared" si="0"/>
        <v>270669766</v>
      </c>
      <c r="O13" s="75">
        <f t="shared" si="3"/>
        <v>0</v>
      </c>
      <c r="P13" s="75">
        <f t="shared" si="3"/>
        <v>0</v>
      </c>
      <c r="Q13" s="75">
        <f t="shared" si="3"/>
        <v>260328558</v>
      </c>
      <c r="R13" s="75">
        <f t="shared" si="3"/>
        <v>-85865982</v>
      </c>
      <c r="S13" s="75">
        <f t="shared" si="3"/>
        <v>-57119</v>
      </c>
      <c r="T13" s="75">
        <f t="shared" si="3"/>
        <v>174405457</v>
      </c>
      <c r="U13" s="10">
        <f t="shared" si="2"/>
        <v>445075223</v>
      </c>
    </row>
    <row r="14" spans="1:21" ht="12.75">
      <c r="A14" s="40" t="s">
        <v>36</v>
      </c>
      <c r="B14" s="75">
        <v>21681784</v>
      </c>
      <c r="C14" s="75"/>
      <c r="D14" s="75">
        <v>-23110249</v>
      </c>
      <c r="E14" s="75"/>
      <c r="F14" s="75"/>
      <c r="G14" s="75"/>
      <c r="H14" s="75">
        <v>19113170</v>
      </c>
      <c r="I14" s="75"/>
      <c r="J14" s="75"/>
      <c r="K14" s="75"/>
      <c r="L14" s="75"/>
      <c r="M14" s="75"/>
      <c r="N14" s="75">
        <f t="shared" si="0"/>
        <v>17684705</v>
      </c>
      <c r="O14" s="75">
        <v>1431572</v>
      </c>
      <c r="P14" s="11"/>
      <c r="Q14" s="11">
        <v>-260328558</v>
      </c>
      <c r="R14" s="11"/>
      <c r="S14" s="11"/>
      <c r="T14" s="11">
        <f t="shared" si="1"/>
        <v>-258896986</v>
      </c>
      <c r="U14" s="10">
        <f t="shared" si="2"/>
        <v>-241212281</v>
      </c>
    </row>
    <row r="15" spans="1:21" ht="12.75">
      <c r="A15" s="40" t="s">
        <v>95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>
        <f t="shared" si="0"/>
        <v>0</v>
      </c>
      <c r="O15" s="75"/>
      <c r="P15" s="11"/>
      <c r="Q15" s="11"/>
      <c r="R15" s="11">
        <v>85865982</v>
      </c>
      <c r="S15" s="11">
        <v>57119</v>
      </c>
      <c r="T15" s="11">
        <f t="shared" si="1"/>
        <v>85923101</v>
      </c>
      <c r="U15" s="10">
        <f t="shared" si="2"/>
        <v>85923101</v>
      </c>
    </row>
    <row r="16" spans="1:21" ht="12.75">
      <c r="A16" s="43" t="s">
        <v>19</v>
      </c>
      <c r="B16" s="88">
        <f>SUM(B13:B15)</f>
        <v>21681784</v>
      </c>
      <c r="C16" s="88">
        <f aca="true" t="shared" si="4" ref="C16:T16">SUM(C13:C15)</f>
        <v>0</v>
      </c>
      <c r="D16" s="88">
        <f t="shared" si="4"/>
        <v>233032257</v>
      </c>
      <c r="E16" s="88">
        <f t="shared" si="4"/>
        <v>0</v>
      </c>
      <c r="F16" s="88">
        <f t="shared" si="4"/>
        <v>4715900</v>
      </c>
      <c r="G16" s="88">
        <f t="shared" si="4"/>
        <v>0</v>
      </c>
      <c r="H16" s="88">
        <f t="shared" si="4"/>
        <v>28693450</v>
      </c>
      <c r="I16" s="88">
        <f t="shared" si="4"/>
        <v>0</v>
      </c>
      <c r="J16" s="88">
        <f t="shared" si="4"/>
        <v>0</v>
      </c>
      <c r="K16" s="88">
        <f t="shared" si="4"/>
        <v>202600</v>
      </c>
      <c r="L16" s="88">
        <f t="shared" si="4"/>
        <v>0</v>
      </c>
      <c r="M16" s="88">
        <f t="shared" si="4"/>
        <v>28480</v>
      </c>
      <c r="N16" s="88">
        <f t="shared" si="0"/>
        <v>288354471</v>
      </c>
      <c r="O16" s="88">
        <f t="shared" si="4"/>
        <v>1431572</v>
      </c>
      <c r="P16" s="88">
        <f t="shared" si="4"/>
        <v>0</v>
      </c>
      <c r="Q16" s="88">
        <f t="shared" si="4"/>
        <v>0</v>
      </c>
      <c r="R16" s="88">
        <f t="shared" si="4"/>
        <v>0</v>
      </c>
      <c r="S16" s="88">
        <f t="shared" si="4"/>
        <v>0</v>
      </c>
      <c r="T16" s="88">
        <f t="shared" si="4"/>
        <v>1431572</v>
      </c>
      <c r="U16" s="10">
        <f t="shared" si="2"/>
        <v>289786043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92" r:id="rId1"/>
  <headerFoot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6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13.25390625" style="0" customWidth="1"/>
    <col min="2" max="2" width="9.625" style="0" bestFit="1" customWidth="1"/>
    <col min="3" max="3" width="8.75390625" style="0" bestFit="1" customWidth="1"/>
    <col min="4" max="4" width="9.625" style="0" bestFit="1" customWidth="1"/>
    <col min="5" max="5" width="9.25390625" style="0" bestFit="1" customWidth="1"/>
    <col min="6" max="6" width="7.125" style="0" bestFit="1" customWidth="1"/>
    <col min="7" max="7" width="6.625" style="0" bestFit="1" customWidth="1"/>
    <col min="8" max="8" width="5.125" style="0" bestFit="1" customWidth="1"/>
    <col min="9" max="9" width="7.875" style="0" bestFit="1" customWidth="1"/>
    <col min="10" max="10" width="10.125" style="0" bestFit="1" customWidth="1"/>
    <col min="11" max="11" width="8.75390625" style="0" bestFit="1" customWidth="1"/>
    <col min="12" max="12" width="8.375" style="0" bestFit="1" customWidth="1"/>
    <col min="13" max="13" width="9.625" style="0" bestFit="1" customWidth="1"/>
    <col min="14" max="15" width="5.125" style="0" bestFit="1" customWidth="1"/>
    <col min="16" max="16" width="10.125" style="0" bestFit="1" customWidth="1"/>
    <col min="17" max="17" width="7.25390625" style="0" bestFit="1" customWidth="1"/>
    <col min="18" max="18" width="5.125" style="0" bestFit="1" customWidth="1"/>
    <col min="19" max="19" width="9.25390625" style="0" bestFit="1" customWidth="1"/>
    <col min="20" max="20" width="6.25390625" style="0" bestFit="1" customWidth="1"/>
    <col min="21" max="21" width="9.25390625" style="0" bestFit="1" customWidth="1"/>
    <col min="22" max="22" width="10.125" style="0" customWidth="1"/>
  </cols>
  <sheetData>
    <row r="1" spans="1:22" ht="12.75">
      <c r="A1" t="s">
        <v>190</v>
      </c>
      <c r="V1" s="49" t="s">
        <v>159</v>
      </c>
    </row>
    <row r="2" spans="1:22" ht="15.75">
      <c r="A2" s="138" t="s">
        <v>87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12.75">
      <c r="A3" s="139" t="s">
        <v>88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2.75">
      <c r="A4" s="137" t="s">
        <v>377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16" ht="12.75">
      <c r="B5" s="5"/>
      <c r="C5" s="44"/>
      <c r="D5" s="38"/>
      <c r="E5" s="38"/>
      <c r="F5" s="38"/>
      <c r="G5" s="38"/>
      <c r="H5" s="38"/>
      <c r="I5" s="38"/>
      <c r="J5" s="38"/>
      <c r="K5" s="38"/>
      <c r="L5" s="5"/>
      <c r="M5" s="5"/>
      <c r="N5" s="5"/>
      <c r="O5" s="5"/>
      <c r="P5" s="5"/>
    </row>
    <row r="6" spans="1:22" ht="84.75" customHeight="1">
      <c r="A6" s="48" t="s">
        <v>89</v>
      </c>
      <c r="B6" s="52" t="s">
        <v>39</v>
      </c>
      <c r="C6" s="70" t="s">
        <v>212</v>
      </c>
      <c r="D6" s="70" t="s">
        <v>40</v>
      </c>
      <c r="E6" s="52" t="s">
        <v>68</v>
      </c>
      <c r="F6" s="52" t="s">
        <v>155</v>
      </c>
      <c r="G6" s="52" t="s">
        <v>69</v>
      </c>
      <c r="H6" s="52" t="s">
        <v>70</v>
      </c>
      <c r="I6" s="52" t="s">
        <v>71</v>
      </c>
      <c r="J6" s="52" t="s">
        <v>72</v>
      </c>
      <c r="K6" s="52" t="s">
        <v>83</v>
      </c>
      <c r="L6" s="52" t="s">
        <v>73</v>
      </c>
      <c r="M6" s="52" t="s">
        <v>74</v>
      </c>
      <c r="N6" s="52" t="s">
        <v>75</v>
      </c>
      <c r="O6" s="52" t="s">
        <v>76</v>
      </c>
      <c r="P6" s="52" t="s">
        <v>156</v>
      </c>
      <c r="Q6" s="52" t="s">
        <v>157</v>
      </c>
      <c r="R6" s="52" t="s">
        <v>158</v>
      </c>
      <c r="S6" s="52" t="s">
        <v>151</v>
      </c>
      <c r="T6" s="52" t="s">
        <v>152</v>
      </c>
      <c r="U6" s="52" t="s">
        <v>86</v>
      </c>
      <c r="V6" s="53" t="s">
        <v>77</v>
      </c>
    </row>
    <row r="7" spans="1:22" ht="12.75">
      <c r="A7" s="40" t="s">
        <v>34</v>
      </c>
      <c r="B7" s="11">
        <v>-50016</v>
      </c>
      <c r="C7" s="11">
        <v>25916</v>
      </c>
      <c r="D7" s="11">
        <v>58092305</v>
      </c>
      <c r="E7" s="11"/>
      <c r="F7" s="11"/>
      <c r="G7" s="11"/>
      <c r="H7" s="11"/>
      <c r="I7" s="11"/>
      <c r="J7" s="11"/>
      <c r="K7" s="11">
        <v>412927</v>
      </c>
      <c r="L7" s="11"/>
      <c r="M7" s="11"/>
      <c r="N7" s="11"/>
      <c r="O7" s="11"/>
      <c r="P7" s="11">
        <f>SUM(B7:O7)</f>
        <v>58481132</v>
      </c>
      <c r="Q7" s="11"/>
      <c r="R7" s="11"/>
      <c r="S7" s="11"/>
      <c r="T7" s="11"/>
      <c r="U7" s="11">
        <f>SUM(Q7:T7)</f>
        <v>0</v>
      </c>
      <c r="V7" s="10">
        <f>P7+U7</f>
        <v>58481132</v>
      </c>
    </row>
    <row r="8" spans="1:22" ht="22.5">
      <c r="A8" s="42" t="s">
        <v>11</v>
      </c>
      <c r="B8" s="11">
        <v>-51302</v>
      </c>
      <c r="C8" s="11">
        <v>-9998</v>
      </c>
      <c r="D8" s="11">
        <v>81000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f aca="true" t="shared" si="0" ref="P8:P16">SUM(B8:O8)</f>
        <v>19700</v>
      </c>
      <c r="Q8" s="11"/>
      <c r="R8" s="11"/>
      <c r="S8" s="11"/>
      <c r="T8" s="11"/>
      <c r="U8" s="11">
        <f aca="true" t="shared" si="1" ref="U8:U16">SUM(Q8:T8)</f>
        <v>0</v>
      </c>
      <c r="V8" s="10">
        <f aca="true" t="shared" si="2" ref="V8:V16">P8+U8</f>
        <v>19700</v>
      </c>
    </row>
    <row r="9" spans="1:22" ht="33.75">
      <c r="A9" s="41" t="s">
        <v>91</v>
      </c>
      <c r="B9" s="11">
        <v>-2510</v>
      </c>
      <c r="C9" s="11">
        <v>-38481</v>
      </c>
      <c r="D9" s="11">
        <v>27244</v>
      </c>
      <c r="E9" s="11"/>
      <c r="F9" s="11"/>
      <c r="G9" s="11">
        <v>42497</v>
      </c>
      <c r="H9" s="11"/>
      <c r="I9" s="11"/>
      <c r="J9" s="11"/>
      <c r="K9" s="11">
        <v>39152</v>
      </c>
      <c r="L9" s="11"/>
      <c r="M9" s="11">
        <v>12783</v>
      </c>
      <c r="N9" s="11"/>
      <c r="O9" s="11"/>
      <c r="P9" s="11">
        <f t="shared" si="0"/>
        <v>80685</v>
      </c>
      <c r="Q9" s="11"/>
      <c r="R9" s="11"/>
      <c r="S9" s="11"/>
      <c r="T9" s="11"/>
      <c r="U9" s="11">
        <f t="shared" si="1"/>
        <v>0</v>
      </c>
      <c r="V9" s="10">
        <f t="shared" si="2"/>
        <v>80685</v>
      </c>
    </row>
    <row r="10" spans="1:22" ht="33.75">
      <c r="A10" s="41" t="s">
        <v>92</v>
      </c>
      <c r="B10" s="11">
        <v>-10795</v>
      </c>
      <c r="C10" s="11">
        <v>-2105</v>
      </c>
      <c r="D10" s="11">
        <v>1669257</v>
      </c>
      <c r="E10" s="11"/>
      <c r="F10" s="11"/>
      <c r="G10" s="11"/>
      <c r="H10" s="11"/>
      <c r="I10" s="11"/>
      <c r="J10" s="11"/>
      <c r="K10" s="11">
        <v>-1284438</v>
      </c>
      <c r="L10" s="11">
        <v>1513953</v>
      </c>
      <c r="M10" s="11"/>
      <c r="N10" s="11"/>
      <c r="O10" s="11"/>
      <c r="P10" s="11">
        <f t="shared" si="0"/>
        <v>1885872</v>
      </c>
      <c r="Q10" s="11"/>
      <c r="R10" s="11"/>
      <c r="S10" s="11"/>
      <c r="T10" s="11"/>
      <c r="U10" s="11">
        <f t="shared" si="1"/>
        <v>0</v>
      </c>
      <c r="V10" s="10">
        <f t="shared" si="2"/>
        <v>1885872</v>
      </c>
    </row>
    <row r="11" spans="1:22" ht="22.5">
      <c r="A11" s="42" t="s">
        <v>35</v>
      </c>
      <c r="B11" s="11">
        <v>267026032</v>
      </c>
      <c r="C11" s="11">
        <v>29003840</v>
      </c>
      <c r="D11" s="11">
        <v>67049947</v>
      </c>
      <c r="E11" s="11"/>
      <c r="F11" s="11">
        <v>189522</v>
      </c>
      <c r="G11" s="11"/>
      <c r="H11" s="11"/>
      <c r="I11" s="11"/>
      <c r="J11" s="11"/>
      <c r="K11" s="11">
        <v>4715900</v>
      </c>
      <c r="L11" s="11"/>
      <c r="M11" s="11"/>
      <c r="N11" s="11"/>
      <c r="O11" s="11"/>
      <c r="P11" s="11">
        <f t="shared" si="0"/>
        <v>367985241</v>
      </c>
      <c r="Q11" s="11"/>
      <c r="R11" s="11"/>
      <c r="S11" s="11"/>
      <c r="T11" s="11"/>
      <c r="U11" s="11">
        <f t="shared" si="1"/>
        <v>0</v>
      </c>
      <c r="V11" s="10">
        <f t="shared" si="2"/>
        <v>367985241</v>
      </c>
    </row>
    <row r="12" spans="1:22" ht="33.75">
      <c r="A12" s="42" t="s">
        <v>93</v>
      </c>
      <c r="B12" s="11">
        <v>5067162</v>
      </c>
      <c r="C12" s="11">
        <v>1011845</v>
      </c>
      <c r="D12" s="11">
        <v>10543586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f t="shared" si="0"/>
        <v>16622593</v>
      </c>
      <c r="Q12" s="11"/>
      <c r="R12" s="11"/>
      <c r="S12" s="11"/>
      <c r="T12" s="11"/>
      <c r="U12" s="11">
        <f t="shared" si="1"/>
        <v>0</v>
      </c>
      <c r="V12" s="10">
        <f t="shared" si="2"/>
        <v>16622593</v>
      </c>
    </row>
    <row r="13" spans="1:22" ht="22.5">
      <c r="A13" s="74" t="s">
        <v>129</v>
      </c>
      <c r="B13" s="11">
        <f>SUM(B7:B12)</f>
        <v>271978571</v>
      </c>
      <c r="C13" s="11">
        <f aca="true" t="shared" si="3" ref="C13:T13">SUM(C7:C12)</f>
        <v>29991017</v>
      </c>
      <c r="D13" s="11">
        <f t="shared" si="3"/>
        <v>137463339</v>
      </c>
      <c r="E13" s="11">
        <f t="shared" si="3"/>
        <v>0</v>
      </c>
      <c r="F13" s="11">
        <f t="shared" si="3"/>
        <v>189522</v>
      </c>
      <c r="G13" s="11">
        <f t="shared" si="3"/>
        <v>42497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3883541</v>
      </c>
      <c r="L13" s="11">
        <f t="shared" si="3"/>
        <v>1513953</v>
      </c>
      <c r="M13" s="11">
        <f t="shared" si="3"/>
        <v>12783</v>
      </c>
      <c r="N13" s="11">
        <f t="shared" si="3"/>
        <v>0</v>
      </c>
      <c r="O13" s="11">
        <f t="shared" si="3"/>
        <v>0</v>
      </c>
      <c r="P13" s="11">
        <f t="shared" si="0"/>
        <v>445075223</v>
      </c>
      <c r="Q13" s="11">
        <f t="shared" si="3"/>
        <v>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1"/>
        <v>0</v>
      </c>
      <c r="V13" s="10">
        <f t="shared" si="2"/>
        <v>445075223</v>
      </c>
    </row>
    <row r="14" spans="1:22" ht="12.75">
      <c r="A14" s="40" t="s">
        <v>36</v>
      </c>
      <c r="B14" s="11">
        <v>85850</v>
      </c>
      <c r="C14" s="11">
        <v>6143</v>
      </c>
      <c r="D14" s="11">
        <v>44092375</v>
      </c>
      <c r="E14" s="11">
        <v>-13356000</v>
      </c>
      <c r="F14" s="11">
        <v>-208528</v>
      </c>
      <c r="G14" s="11">
        <v>214228</v>
      </c>
      <c r="H14" s="11"/>
      <c r="I14" s="11">
        <v>5979999</v>
      </c>
      <c r="J14" s="11">
        <v>-304882759</v>
      </c>
      <c r="K14" s="11">
        <v>14729512</v>
      </c>
      <c r="L14" s="11">
        <v>-1950000</v>
      </c>
      <c r="M14" s="11">
        <v>100000000</v>
      </c>
      <c r="N14" s="11"/>
      <c r="O14" s="11"/>
      <c r="P14" s="11">
        <f t="shared" si="0"/>
        <v>-155289180</v>
      </c>
      <c r="Q14" s="11"/>
      <c r="R14" s="11"/>
      <c r="S14" s="11">
        <v>-85865982</v>
      </c>
      <c r="T14" s="11">
        <v>-57119</v>
      </c>
      <c r="U14" s="11">
        <f t="shared" si="1"/>
        <v>-85923101</v>
      </c>
      <c r="V14" s="10">
        <f t="shared" si="2"/>
        <v>-241212281</v>
      </c>
    </row>
    <row r="15" spans="1:22" ht="12.75">
      <c r="A15" s="40" t="s">
        <v>95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f t="shared" si="0"/>
        <v>0</v>
      </c>
      <c r="Q15" s="11"/>
      <c r="R15" s="11"/>
      <c r="S15" s="11">
        <v>85865982</v>
      </c>
      <c r="T15" s="11">
        <v>57119</v>
      </c>
      <c r="U15" s="11">
        <f t="shared" si="1"/>
        <v>85923101</v>
      </c>
      <c r="V15" s="10">
        <f t="shared" si="2"/>
        <v>85923101</v>
      </c>
    </row>
    <row r="16" spans="1:22" ht="12.75">
      <c r="A16" s="43" t="s">
        <v>19</v>
      </c>
      <c r="B16" s="10">
        <f>SUM(B13:B15)</f>
        <v>272064421</v>
      </c>
      <c r="C16" s="10">
        <f aca="true" t="shared" si="4" ref="C16:T16">SUM(C13:C15)</f>
        <v>29997160</v>
      </c>
      <c r="D16" s="10">
        <f t="shared" si="4"/>
        <v>181555714</v>
      </c>
      <c r="E16" s="10">
        <f t="shared" si="4"/>
        <v>-13356000</v>
      </c>
      <c r="F16" s="10">
        <f t="shared" si="4"/>
        <v>-19006</v>
      </c>
      <c r="G16" s="10">
        <f t="shared" si="4"/>
        <v>256725</v>
      </c>
      <c r="H16" s="10">
        <f t="shared" si="4"/>
        <v>0</v>
      </c>
      <c r="I16" s="10">
        <f t="shared" si="4"/>
        <v>5979999</v>
      </c>
      <c r="J16" s="10">
        <f t="shared" si="4"/>
        <v>-304882759</v>
      </c>
      <c r="K16" s="10">
        <f t="shared" si="4"/>
        <v>18613053</v>
      </c>
      <c r="L16" s="10">
        <f t="shared" si="4"/>
        <v>-436047</v>
      </c>
      <c r="M16" s="10">
        <f t="shared" si="4"/>
        <v>100012783</v>
      </c>
      <c r="N16" s="10">
        <f t="shared" si="4"/>
        <v>0</v>
      </c>
      <c r="O16" s="10">
        <f t="shared" si="4"/>
        <v>0</v>
      </c>
      <c r="P16" s="10">
        <f t="shared" si="0"/>
        <v>289786043</v>
      </c>
      <c r="Q16" s="10">
        <f t="shared" si="4"/>
        <v>0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1"/>
        <v>0</v>
      </c>
      <c r="V16" s="10">
        <f t="shared" si="2"/>
        <v>289786043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0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4"/>
  <sheetViews>
    <sheetView zoomScalePageLayoutView="0" workbookViewId="0" topLeftCell="A25">
      <selection activeCell="B37" sqref="B37"/>
    </sheetView>
  </sheetViews>
  <sheetFormatPr defaultColWidth="9.00390625" defaultRowHeight="12.75"/>
  <cols>
    <col min="1" max="1" width="4.75390625" style="71" customWidth="1"/>
    <col min="2" max="3" width="9.125" style="72" customWidth="1"/>
    <col min="4" max="4" width="10.375" style="72" bestFit="1" customWidth="1"/>
    <col min="5" max="5" width="9.875" style="61" bestFit="1" customWidth="1"/>
    <col min="6" max="6" width="11.75390625" style="81" bestFit="1" customWidth="1"/>
    <col min="7" max="7" width="10.375" style="73" bestFit="1" customWidth="1"/>
    <col min="8" max="8" width="11.75390625" style="81" bestFit="1" customWidth="1"/>
    <col min="9" max="9" width="9.125" style="61" customWidth="1"/>
    <col min="10" max="10" width="10.75390625" style="61" bestFit="1" customWidth="1"/>
    <col min="11" max="11" width="9.875" style="61" bestFit="1" customWidth="1"/>
    <col min="12" max="16384" width="9.125" style="61" customWidth="1"/>
  </cols>
  <sheetData>
    <row r="1" spans="1:8" ht="12.75">
      <c r="A1" s="76" t="s">
        <v>190</v>
      </c>
      <c r="B1" s="78"/>
      <c r="C1" s="78"/>
      <c r="D1" s="78"/>
      <c r="E1" s="76"/>
      <c r="G1" s="80"/>
      <c r="H1" s="81" t="s">
        <v>162</v>
      </c>
    </row>
    <row r="2" spans="1:8" ht="12.75">
      <c r="A2" s="140" t="s">
        <v>160</v>
      </c>
      <c r="B2" s="140"/>
      <c r="C2" s="140"/>
      <c r="D2" s="140"/>
      <c r="E2" s="140"/>
      <c r="F2" s="140"/>
      <c r="G2" s="140"/>
      <c r="H2" s="140"/>
    </row>
    <row r="3" spans="1:8" ht="12.75">
      <c r="A3" s="140" t="s">
        <v>163</v>
      </c>
      <c r="B3" s="140"/>
      <c r="C3" s="140"/>
      <c r="D3" s="140"/>
      <c r="E3" s="140"/>
      <c r="F3" s="140"/>
      <c r="G3" s="140"/>
      <c r="H3" s="140"/>
    </row>
    <row r="4" spans="1:7" ht="12.75">
      <c r="A4" s="76"/>
      <c r="B4" s="78"/>
      <c r="C4" s="78"/>
      <c r="D4" s="78"/>
      <c r="E4" s="76"/>
      <c r="G4" s="80"/>
    </row>
    <row r="5" spans="1:7" ht="12.75">
      <c r="A5" s="76"/>
      <c r="B5" s="78"/>
      <c r="C5" s="78"/>
      <c r="D5" s="78"/>
      <c r="E5" s="76"/>
      <c r="G5" s="80"/>
    </row>
    <row r="6" spans="1:7" ht="12.75">
      <c r="A6" s="78" t="s">
        <v>339</v>
      </c>
      <c r="B6" s="78"/>
      <c r="C6" s="78"/>
      <c r="D6" s="78"/>
      <c r="E6" s="76"/>
      <c r="G6" s="80"/>
    </row>
    <row r="7" spans="1:7" ht="12.75">
      <c r="A7" s="78"/>
      <c r="B7" s="78"/>
      <c r="C7" s="78"/>
      <c r="D7" s="78"/>
      <c r="E7" s="76"/>
      <c r="G7" s="80"/>
    </row>
    <row r="8" spans="1:8" ht="12.75">
      <c r="A8" s="79" t="s">
        <v>161</v>
      </c>
      <c r="B8" s="72" t="s">
        <v>337</v>
      </c>
      <c r="F8" s="73"/>
      <c r="H8" s="73"/>
    </row>
    <row r="9" spans="1:8" ht="12.75">
      <c r="A9" s="79" t="s">
        <v>173</v>
      </c>
      <c r="B9" s="72" t="s">
        <v>335</v>
      </c>
      <c r="F9" s="73"/>
      <c r="H9" s="73">
        <v>-171515660</v>
      </c>
    </row>
    <row r="10" spans="1:8" ht="12.75">
      <c r="A10" s="79" t="s">
        <v>173</v>
      </c>
      <c r="B10" s="72" t="s">
        <v>172</v>
      </c>
      <c r="F10" s="73"/>
      <c r="H10" s="73">
        <v>-171102733</v>
      </c>
    </row>
    <row r="11" spans="1:8" ht="12.75">
      <c r="A11" s="79" t="s">
        <v>173</v>
      </c>
      <c r="B11" s="72" t="s">
        <v>179</v>
      </c>
      <c r="F11" s="73"/>
      <c r="H11" s="73">
        <v>-412927</v>
      </c>
    </row>
    <row r="12" spans="1:8" ht="12.75">
      <c r="A12" s="79"/>
      <c r="F12" s="73"/>
      <c r="H12" s="73"/>
    </row>
    <row r="13" spans="1:8" ht="12.75">
      <c r="A13" s="79" t="s">
        <v>174</v>
      </c>
      <c r="B13" s="72" t="s">
        <v>338</v>
      </c>
      <c r="F13" s="73"/>
      <c r="H13" s="73"/>
    </row>
    <row r="14" spans="1:8" ht="12.75">
      <c r="A14" s="79" t="s">
        <v>173</v>
      </c>
      <c r="B14" s="72" t="s">
        <v>335</v>
      </c>
      <c r="F14" s="73"/>
      <c r="H14" s="73">
        <v>-88812898</v>
      </c>
    </row>
    <row r="15" spans="1:8" ht="12.75">
      <c r="A15" s="71" t="s">
        <v>173</v>
      </c>
      <c r="B15" s="72" t="s">
        <v>187</v>
      </c>
      <c r="F15" s="73"/>
      <c r="H15" s="73">
        <v>-88812898</v>
      </c>
    </row>
    <row r="16" spans="1:8" ht="38.25">
      <c r="A16" s="79"/>
      <c r="B16" s="87"/>
      <c r="C16" s="90"/>
      <c r="D16" s="111" t="s">
        <v>336</v>
      </c>
      <c r="E16" s="111" t="s">
        <v>340</v>
      </c>
      <c r="F16" s="104" t="s">
        <v>262</v>
      </c>
      <c r="G16" s="61"/>
      <c r="H16" s="73"/>
    </row>
    <row r="17" spans="2:8" ht="12.75">
      <c r="B17" s="61" t="s">
        <v>34</v>
      </c>
      <c r="C17" s="89"/>
      <c r="D17" s="89">
        <v>20612494</v>
      </c>
      <c r="E17" s="89"/>
      <c r="F17" s="89">
        <f>SUM(D17:E17)</f>
        <v>20612494</v>
      </c>
      <c r="G17" s="61"/>
      <c r="H17" s="73"/>
    </row>
    <row r="18" spans="1:8" ht="12.75">
      <c r="A18" s="79"/>
      <c r="B18" s="61" t="s">
        <v>215</v>
      </c>
      <c r="D18" s="89">
        <v>19993444</v>
      </c>
      <c r="E18" s="89">
        <v>3358</v>
      </c>
      <c r="F18" s="89">
        <f>SUM(D18:E18)</f>
        <v>19996802</v>
      </c>
      <c r="H18" s="73"/>
    </row>
    <row r="19" spans="1:8" ht="12.75">
      <c r="A19" s="79"/>
      <c r="B19" s="61" t="s">
        <v>263</v>
      </c>
      <c r="D19" s="89">
        <v>830270</v>
      </c>
      <c r="E19" s="89">
        <v>53761</v>
      </c>
      <c r="F19" s="89">
        <f>SUM(D19:E19)</f>
        <v>884031</v>
      </c>
      <c r="H19" s="73"/>
    </row>
    <row r="20" spans="1:8" ht="12.75">
      <c r="A20" s="79"/>
      <c r="B20" s="61" t="s">
        <v>228</v>
      </c>
      <c r="D20" s="89">
        <v>24587915</v>
      </c>
      <c r="E20" s="89"/>
      <c r="F20" s="89">
        <f>SUM(D20:E20)</f>
        <v>24587915</v>
      </c>
      <c r="H20" s="73"/>
    </row>
    <row r="21" spans="1:8" ht="12.75">
      <c r="A21" s="79"/>
      <c r="B21" s="61" t="s">
        <v>82</v>
      </c>
      <c r="D21" s="89">
        <v>22731656</v>
      </c>
      <c r="E21" s="89"/>
      <c r="F21" s="89">
        <f>SUM(D21:E21)</f>
        <v>22731656</v>
      </c>
      <c r="H21" s="73"/>
    </row>
    <row r="22" spans="1:8" ht="12.75">
      <c r="A22" s="79"/>
      <c r="E22" s="89"/>
      <c r="F22" s="89"/>
      <c r="H22" s="73"/>
    </row>
    <row r="23" ht="12.75">
      <c r="A23" s="76" t="s">
        <v>277</v>
      </c>
    </row>
    <row r="24" ht="12.75">
      <c r="A24" s="78"/>
    </row>
    <row r="25" spans="1:2" ht="12.75">
      <c r="A25" s="71" t="s">
        <v>161</v>
      </c>
      <c r="B25" s="72" t="s">
        <v>274</v>
      </c>
    </row>
    <row r="26" spans="1:8" ht="12.75">
      <c r="A26" s="71" t="s">
        <v>173</v>
      </c>
      <c r="B26" s="72" t="s">
        <v>231</v>
      </c>
      <c r="H26" s="81">
        <v>10500</v>
      </c>
    </row>
    <row r="27" spans="1:8" ht="12.75">
      <c r="A27" s="71" t="s">
        <v>173</v>
      </c>
      <c r="B27" s="72" t="s">
        <v>180</v>
      </c>
      <c r="H27" s="81">
        <v>10500</v>
      </c>
    </row>
    <row r="29" spans="1:2" ht="12.75">
      <c r="A29" s="71" t="s">
        <v>174</v>
      </c>
      <c r="B29" s="72" t="s">
        <v>398</v>
      </c>
    </row>
    <row r="30" spans="1:8" ht="12.75">
      <c r="A30" s="71" t="s">
        <v>173</v>
      </c>
      <c r="B30" s="72" t="s">
        <v>231</v>
      </c>
      <c r="H30" s="81">
        <v>5853720</v>
      </c>
    </row>
    <row r="31" spans="1:8" ht="12.75">
      <c r="A31" s="71" t="s">
        <v>173</v>
      </c>
      <c r="B31" s="72" t="s">
        <v>179</v>
      </c>
      <c r="H31" s="81">
        <v>5853720</v>
      </c>
    </row>
    <row r="33" ht="12.75">
      <c r="A33" s="76" t="s">
        <v>343</v>
      </c>
    </row>
    <row r="35" spans="1:2" ht="12.75">
      <c r="A35" s="71" t="s">
        <v>161</v>
      </c>
      <c r="B35" s="72" t="s">
        <v>399</v>
      </c>
    </row>
    <row r="36" spans="1:8" ht="12.75">
      <c r="A36" s="71" t="s">
        <v>173</v>
      </c>
      <c r="B36" s="72" t="s">
        <v>231</v>
      </c>
      <c r="H36" s="81">
        <v>13085550</v>
      </c>
    </row>
    <row r="37" spans="1:8" ht="12.75">
      <c r="A37" s="71" t="s">
        <v>173</v>
      </c>
      <c r="B37" s="72" t="s">
        <v>180</v>
      </c>
      <c r="H37" s="81">
        <v>13085550</v>
      </c>
    </row>
    <row r="39" spans="1:2" ht="12.75">
      <c r="A39" s="71" t="s">
        <v>174</v>
      </c>
      <c r="B39" s="72" t="s">
        <v>355</v>
      </c>
    </row>
    <row r="40" spans="1:8" ht="12.75">
      <c r="A40" s="71" t="s">
        <v>173</v>
      </c>
      <c r="B40" s="72" t="s">
        <v>231</v>
      </c>
      <c r="H40" s="81">
        <v>95000</v>
      </c>
    </row>
    <row r="41" spans="1:8" ht="12.75">
      <c r="A41" s="71" t="s">
        <v>173</v>
      </c>
      <c r="B41" s="72" t="s">
        <v>180</v>
      </c>
      <c r="H41" s="81">
        <v>95000</v>
      </c>
    </row>
    <row r="43" ht="12.75">
      <c r="A43" s="76" t="s">
        <v>346</v>
      </c>
    </row>
    <row r="45" spans="1:2" ht="12.75">
      <c r="A45" s="71" t="s">
        <v>161</v>
      </c>
      <c r="B45" s="72" t="s">
        <v>274</v>
      </c>
    </row>
    <row r="46" spans="1:8" ht="12.75">
      <c r="A46" s="71" t="s">
        <v>173</v>
      </c>
      <c r="B46" s="72" t="s">
        <v>231</v>
      </c>
      <c r="H46" s="81">
        <v>68400</v>
      </c>
    </row>
    <row r="47" spans="1:8" ht="12.75">
      <c r="A47" s="71" t="s">
        <v>173</v>
      </c>
      <c r="B47" s="72" t="s">
        <v>176</v>
      </c>
      <c r="H47" s="81">
        <v>42840</v>
      </c>
    </row>
    <row r="48" spans="1:8" ht="12.75">
      <c r="A48" s="71" t="s">
        <v>173</v>
      </c>
      <c r="B48" s="72" t="s">
        <v>180</v>
      </c>
      <c r="H48" s="81">
        <v>25560</v>
      </c>
    </row>
    <row r="49" ht="12.75">
      <c r="E49" s="72"/>
    </row>
    <row r="50" spans="1:8" ht="12.75">
      <c r="A50" s="79" t="s">
        <v>174</v>
      </c>
      <c r="B50" s="72" t="s">
        <v>366</v>
      </c>
      <c r="F50" s="73"/>
      <c r="H50" s="73"/>
    </row>
    <row r="51" spans="1:8" ht="12.75">
      <c r="A51" s="79" t="s">
        <v>173</v>
      </c>
      <c r="B51" s="72" t="s">
        <v>175</v>
      </c>
      <c r="F51" s="73"/>
      <c r="H51" s="73">
        <v>3107</v>
      </c>
    </row>
    <row r="52" spans="1:8" ht="12.75">
      <c r="A52" s="79" t="s">
        <v>173</v>
      </c>
      <c r="B52" s="61" t="s">
        <v>187</v>
      </c>
      <c r="F52" s="61"/>
      <c r="G52" s="81"/>
      <c r="H52" s="73">
        <v>3107</v>
      </c>
    </row>
    <row r="53" spans="1:8" ht="36">
      <c r="A53" s="79"/>
      <c r="B53" s="87"/>
      <c r="C53" s="87"/>
      <c r="D53" s="90" t="s">
        <v>176</v>
      </c>
      <c r="E53" s="90" t="s">
        <v>281</v>
      </c>
      <c r="F53" s="104" t="s">
        <v>262</v>
      </c>
      <c r="G53" s="71"/>
      <c r="H53" s="73"/>
    </row>
    <row r="54" spans="1:8" ht="12.75">
      <c r="A54" s="79"/>
      <c r="B54" s="72" t="s">
        <v>228</v>
      </c>
      <c r="D54" s="89">
        <v>3107</v>
      </c>
      <c r="E54" s="89"/>
      <c r="F54" s="89">
        <f>SUM(D54:E54)</f>
        <v>3107</v>
      </c>
      <c r="G54" s="71"/>
      <c r="H54" s="73"/>
    </row>
  </sheetData>
  <sheetProtection/>
  <mergeCells count="2"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8"/>
  <sheetViews>
    <sheetView zoomScalePageLayoutView="0" workbookViewId="0" topLeftCell="A28">
      <selection activeCell="B36" sqref="B36"/>
    </sheetView>
  </sheetViews>
  <sheetFormatPr defaultColWidth="9.00390625" defaultRowHeight="12.75"/>
  <cols>
    <col min="1" max="1" width="4.75390625" style="71" customWidth="1"/>
    <col min="2" max="3" width="9.125" style="72" customWidth="1"/>
    <col min="4" max="4" width="10.375" style="72" bestFit="1" customWidth="1"/>
    <col min="5" max="5" width="9.875" style="61" customWidth="1"/>
    <col min="6" max="6" width="11.75390625" style="73" bestFit="1" customWidth="1"/>
    <col min="7" max="7" width="10.25390625" style="73" customWidth="1"/>
    <col min="8" max="8" width="12.375" style="73" customWidth="1"/>
    <col min="9" max="16384" width="9.125" style="61" customWidth="1"/>
  </cols>
  <sheetData>
    <row r="1" spans="1:8" ht="12.75">
      <c r="A1" s="76" t="s">
        <v>190</v>
      </c>
      <c r="H1" s="71" t="s">
        <v>164</v>
      </c>
    </row>
    <row r="2" spans="1:8" ht="12.75">
      <c r="A2" s="140" t="s">
        <v>165</v>
      </c>
      <c r="B2" s="140"/>
      <c r="C2" s="140"/>
      <c r="D2" s="140"/>
      <c r="E2" s="140"/>
      <c r="F2" s="140"/>
      <c r="G2" s="140"/>
      <c r="H2" s="140"/>
    </row>
    <row r="3" spans="1:8" ht="12.75">
      <c r="A3" s="140" t="s">
        <v>166</v>
      </c>
      <c r="B3" s="140"/>
      <c r="C3" s="140"/>
      <c r="D3" s="140"/>
      <c r="E3" s="140"/>
      <c r="F3" s="140"/>
      <c r="G3" s="140"/>
      <c r="H3" s="140"/>
    </row>
    <row r="4" spans="1:8" ht="12.75">
      <c r="A4" s="140" t="s">
        <v>167</v>
      </c>
      <c r="B4" s="140"/>
      <c r="C4" s="140"/>
      <c r="D4" s="140"/>
      <c r="E4" s="140"/>
      <c r="F4" s="140"/>
      <c r="G4" s="140"/>
      <c r="H4" s="140"/>
    </row>
    <row r="8" ht="12.75">
      <c r="A8" s="61" t="s">
        <v>277</v>
      </c>
    </row>
    <row r="9" ht="12.75">
      <c r="A9" s="78"/>
    </row>
    <row r="10" spans="1:2" ht="12.75">
      <c r="A10" s="71" t="s">
        <v>161</v>
      </c>
      <c r="B10" s="72" t="s">
        <v>278</v>
      </c>
    </row>
    <row r="11" spans="1:8" ht="12.75">
      <c r="A11" s="79" t="s">
        <v>173</v>
      </c>
      <c r="B11" s="72" t="s">
        <v>181</v>
      </c>
      <c r="H11" s="73">
        <v>1622659</v>
      </c>
    </row>
    <row r="12" spans="1:8" ht="12.75">
      <c r="A12" s="79" t="s">
        <v>173</v>
      </c>
      <c r="B12" s="72" t="s">
        <v>175</v>
      </c>
      <c r="H12" s="73">
        <v>-1622659</v>
      </c>
    </row>
    <row r="13" ht="12.75">
      <c r="A13" s="78"/>
    </row>
    <row r="14" spans="1:2" ht="12.75">
      <c r="A14" s="71" t="s">
        <v>174</v>
      </c>
      <c r="B14" s="72" t="s">
        <v>279</v>
      </c>
    </row>
    <row r="15" spans="1:8" ht="12.75">
      <c r="A15" s="79" t="s">
        <v>173</v>
      </c>
      <c r="B15" s="72" t="s">
        <v>181</v>
      </c>
      <c r="H15" s="73">
        <v>1570050</v>
      </c>
    </row>
    <row r="16" spans="1:8" ht="12.75">
      <c r="A16" s="79" t="s">
        <v>173</v>
      </c>
      <c r="B16" s="72" t="s">
        <v>175</v>
      </c>
      <c r="H16" s="73">
        <v>-1570050</v>
      </c>
    </row>
    <row r="17" ht="12.75">
      <c r="A17" s="78"/>
    </row>
    <row r="18" spans="1:2" ht="12.75">
      <c r="A18" s="71" t="s">
        <v>225</v>
      </c>
      <c r="B18" s="72" t="s">
        <v>280</v>
      </c>
    </row>
    <row r="19" spans="1:8" ht="12.75">
      <c r="A19" s="79" t="s">
        <v>173</v>
      </c>
      <c r="B19" s="72" t="s">
        <v>181</v>
      </c>
      <c r="H19" s="73">
        <v>10883369</v>
      </c>
    </row>
    <row r="20" spans="1:8" ht="12.75">
      <c r="A20" s="79" t="s">
        <v>173</v>
      </c>
      <c r="B20" s="72" t="s">
        <v>175</v>
      </c>
      <c r="H20" s="73">
        <v>-10883369</v>
      </c>
    </row>
    <row r="21" ht="12.75">
      <c r="A21" s="78"/>
    </row>
    <row r="22" spans="1:8" ht="12.75">
      <c r="A22" s="71" t="s">
        <v>178</v>
      </c>
      <c r="B22" s="141" t="s">
        <v>347</v>
      </c>
      <c r="C22" s="141"/>
      <c r="D22" s="141"/>
      <c r="E22" s="141"/>
      <c r="F22" s="141"/>
      <c r="G22" s="141"/>
      <c r="H22" s="141"/>
    </row>
    <row r="23" spans="2:8" ht="12.75">
      <c r="B23" s="141"/>
      <c r="C23" s="141"/>
      <c r="D23" s="141"/>
      <c r="E23" s="141"/>
      <c r="F23" s="141"/>
      <c r="G23" s="141"/>
      <c r="H23" s="141"/>
    </row>
    <row r="24" spans="1:8" ht="12.75">
      <c r="A24" s="79" t="s">
        <v>173</v>
      </c>
      <c r="B24" s="72" t="s">
        <v>181</v>
      </c>
      <c r="H24" s="73">
        <v>43368000</v>
      </c>
    </row>
    <row r="25" spans="1:8" ht="12.75">
      <c r="A25" s="79" t="s">
        <v>173</v>
      </c>
      <c r="B25" s="72" t="s">
        <v>181</v>
      </c>
      <c r="H25" s="73">
        <v>-43368000</v>
      </c>
    </row>
    <row r="26" ht="12.75">
      <c r="A26" s="78"/>
    </row>
    <row r="27" spans="1:2" ht="12.75">
      <c r="A27" s="71" t="s">
        <v>226</v>
      </c>
      <c r="B27" s="61" t="s">
        <v>274</v>
      </c>
    </row>
    <row r="28" spans="1:8" ht="12.75">
      <c r="A28" s="71" t="s">
        <v>173</v>
      </c>
      <c r="B28" s="72" t="s">
        <v>176</v>
      </c>
      <c r="H28" s="73">
        <v>4530</v>
      </c>
    </row>
    <row r="29" spans="1:8" ht="12.75">
      <c r="A29" s="71" t="s">
        <v>173</v>
      </c>
      <c r="B29" s="72" t="s">
        <v>180</v>
      </c>
      <c r="H29" s="73">
        <v>-4530</v>
      </c>
    </row>
    <row r="30" ht="12.75">
      <c r="A30" s="78"/>
    </row>
    <row r="31" spans="1:2" ht="12.75">
      <c r="A31" s="71" t="s">
        <v>183</v>
      </c>
      <c r="B31" s="72" t="s">
        <v>270</v>
      </c>
    </row>
    <row r="32" spans="1:8" ht="12.75">
      <c r="A32" s="79" t="s">
        <v>173</v>
      </c>
      <c r="B32" s="72" t="s">
        <v>272</v>
      </c>
      <c r="H32" s="73">
        <v>-13356000</v>
      </c>
    </row>
    <row r="33" spans="1:8" ht="12.75">
      <c r="A33" s="79" t="s">
        <v>173</v>
      </c>
      <c r="B33" s="72" t="s">
        <v>180</v>
      </c>
      <c r="H33" s="73">
        <v>13356000</v>
      </c>
    </row>
    <row r="34" ht="12.75">
      <c r="A34" s="61"/>
    </row>
    <row r="35" spans="1:2" ht="12.75">
      <c r="A35" s="71" t="s">
        <v>257</v>
      </c>
      <c r="B35" s="72" t="s">
        <v>404</v>
      </c>
    </row>
    <row r="36" spans="1:8" ht="12.75">
      <c r="A36" s="71" t="s">
        <v>173</v>
      </c>
      <c r="B36" s="72" t="s">
        <v>180</v>
      </c>
      <c r="H36" s="73">
        <v>1193800</v>
      </c>
    </row>
    <row r="37" spans="1:8" ht="12.75">
      <c r="A37" s="71" t="s">
        <v>173</v>
      </c>
      <c r="B37" s="72" t="s">
        <v>172</v>
      </c>
      <c r="H37" s="73">
        <v>-113207637</v>
      </c>
    </row>
    <row r="38" spans="1:8" ht="12.75">
      <c r="A38" s="71" t="s">
        <v>173</v>
      </c>
      <c r="B38" s="72" t="s">
        <v>179</v>
      </c>
      <c r="H38" s="73">
        <v>112013837</v>
      </c>
    </row>
    <row r="39" spans="1:8" ht="12.75">
      <c r="A39" s="71" t="s">
        <v>173</v>
      </c>
      <c r="B39" s="72" t="s">
        <v>336</v>
      </c>
      <c r="H39" s="73">
        <v>-112013837</v>
      </c>
    </row>
    <row r="40" spans="1:8" ht="12.75">
      <c r="A40" s="71" t="s">
        <v>173</v>
      </c>
      <c r="B40" s="72" t="s">
        <v>340</v>
      </c>
      <c r="H40" s="73">
        <v>112013837</v>
      </c>
    </row>
    <row r="42" spans="1:2" ht="12.75">
      <c r="A42" s="71" t="s">
        <v>258</v>
      </c>
      <c r="B42" s="72" t="s">
        <v>269</v>
      </c>
    </row>
    <row r="43" spans="1:8" ht="12.75">
      <c r="A43" s="71" t="s">
        <v>173</v>
      </c>
      <c r="B43" s="72" t="s">
        <v>180</v>
      </c>
      <c r="H43" s="73">
        <v>2725118</v>
      </c>
    </row>
    <row r="44" spans="1:8" ht="12.75">
      <c r="A44" s="71" t="s">
        <v>173</v>
      </c>
      <c r="B44" s="72" t="s">
        <v>179</v>
      </c>
      <c r="H44" s="73">
        <v>-2725118</v>
      </c>
    </row>
    <row r="45" ht="12.75">
      <c r="A45" s="61"/>
    </row>
    <row r="46" spans="1:2" ht="12.75">
      <c r="A46" s="71" t="s">
        <v>259</v>
      </c>
      <c r="B46" s="72" t="s">
        <v>402</v>
      </c>
    </row>
    <row r="47" spans="1:8" ht="12.75">
      <c r="A47" s="71" t="s">
        <v>173</v>
      </c>
      <c r="B47" s="72" t="s">
        <v>179</v>
      </c>
      <c r="H47" s="73">
        <v>-100000000</v>
      </c>
    </row>
    <row r="48" spans="1:8" ht="12.75">
      <c r="A48" s="71" t="s">
        <v>173</v>
      </c>
      <c r="B48" s="72" t="s">
        <v>372</v>
      </c>
      <c r="H48" s="73">
        <v>100000000</v>
      </c>
    </row>
    <row r="49" ht="12.75">
      <c r="A49" s="61"/>
    </row>
    <row r="50" spans="1:2" ht="12.75">
      <c r="A50" s="71" t="s">
        <v>349</v>
      </c>
      <c r="B50" s="72" t="s">
        <v>200</v>
      </c>
    </row>
    <row r="51" spans="1:8" ht="12.75">
      <c r="A51" s="71" t="s">
        <v>173</v>
      </c>
      <c r="B51" s="72" t="s">
        <v>179</v>
      </c>
      <c r="H51" s="73">
        <v>-24889609</v>
      </c>
    </row>
    <row r="52" spans="1:8" ht="12.75">
      <c r="A52" s="71" t="s">
        <v>173</v>
      </c>
      <c r="B52" s="72" t="s">
        <v>179</v>
      </c>
      <c r="H52" s="73">
        <v>24889609</v>
      </c>
    </row>
    <row r="53" spans="1:5" ht="12.75">
      <c r="A53" s="61"/>
      <c r="E53" s="72"/>
    </row>
    <row r="54" spans="1:5" ht="12.75">
      <c r="A54" s="61"/>
      <c r="E54" s="72"/>
    </row>
    <row r="55" spans="1:5" ht="12.75">
      <c r="A55" s="61"/>
      <c r="E55" s="72"/>
    </row>
    <row r="56" spans="1:5" ht="12.75">
      <c r="A56" s="61"/>
      <c r="E56" s="72"/>
    </row>
    <row r="57" spans="1:5" ht="12.75">
      <c r="A57" s="61"/>
      <c r="E57" s="72"/>
    </row>
    <row r="58" spans="1:5" ht="12.75">
      <c r="A58" s="61"/>
      <c r="E58" s="72"/>
    </row>
    <row r="59" spans="1:5" ht="12.75">
      <c r="A59" s="61"/>
      <c r="E59" s="72"/>
    </row>
    <row r="60" ht="12.75">
      <c r="A60" s="61" t="s">
        <v>343</v>
      </c>
    </row>
    <row r="61" ht="12.75">
      <c r="A61" s="61"/>
    </row>
    <row r="62" ht="12.75">
      <c r="A62" s="61"/>
    </row>
    <row r="63" spans="1:2" ht="12.75">
      <c r="A63" s="71" t="s">
        <v>161</v>
      </c>
      <c r="B63" s="72" t="s">
        <v>352</v>
      </c>
    </row>
    <row r="64" spans="1:8" ht="12.75">
      <c r="A64" s="79" t="s">
        <v>173</v>
      </c>
      <c r="B64" s="72" t="s">
        <v>181</v>
      </c>
      <c r="H64" s="73">
        <v>450747</v>
      </c>
    </row>
    <row r="65" spans="1:8" ht="12.75">
      <c r="A65" s="79" t="s">
        <v>173</v>
      </c>
      <c r="B65" s="72" t="s">
        <v>175</v>
      </c>
      <c r="H65" s="73">
        <v>-450747</v>
      </c>
    </row>
    <row r="66" ht="12.75">
      <c r="A66" s="78"/>
    </row>
    <row r="67" spans="1:2" ht="12.75">
      <c r="A67" s="71" t="s">
        <v>174</v>
      </c>
      <c r="B67" s="72" t="s">
        <v>353</v>
      </c>
    </row>
    <row r="68" spans="1:8" ht="12.75">
      <c r="A68" s="79" t="s">
        <v>173</v>
      </c>
      <c r="B68" s="72" t="s">
        <v>181</v>
      </c>
      <c r="H68" s="73">
        <v>512056</v>
      </c>
    </row>
    <row r="69" spans="1:8" ht="12.75">
      <c r="A69" s="79" t="s">
        <v>173</v>
      </c>
      <c r="B69" s="72" t="s">
        <v>175</v>
      </c>
      <c r="H69" s="73">
        <v>-512056</v>
      </c>
    </row>
    <row r="70" ht="12.75">
      <c r="A70" s="78"/>
    </row>
    <row r="71" spans="1:2" ht="12.75">
      <c r="A71" s="71" t="s">
        <v>225</v>
      </c>
      <c r="B71" s="72" t="s">
        <v>354</v>
      </c>
    </row>
    <row r="72" spans="1:8" ht="12.75">
      <c r="A72" s="79" t="s">
        <v>173</v>
      </c>
      <c r="B72" s="72" t="s">
        <v>181</v>
      </c>
      <c r="H72" s="73">
        <v>3800927</v>
      </c>
    </row>
    <row r="73" spans="1:8" ht="12.75">
      <c r="A73" s="79" t="s">
        <v>173</v>
      </c>
      <c r="B73" s="72" t="s">
        <v>175</v>
      </c>
      <c r="H73" s="73">
        <v>-3800927</v>
      </c>
    </row>
    <row r="74" ht="12.75">
      <c r="A74" s="61"/>
    </row>
    <row r="75" spans="1:2" ht="12.75">
      <c r="A75" s="71" t="s">
        <v>178</v>
      </c>
      <c r="B75" s="72" t="s">
        <v>344</v>
      </c>
    </row>
    <row r="76" spans="1:8" ht="12.75">
      <c r="A76" s="71" t="s">
        <v>173</v>
      </c>
      <c r="B76" s="72" t="s">
        <v>341</v>
      </c>
      <c r="H76" s="73">
        <v>-199428</v>
      </c>
    </row>
    <row r="77" spans="1:8" ht="12.75">
      <c r="A77" s="71" t="s">
        <v>173</v>
      </c>
      <c r="B77" s="72" t="s">
        <v>232</v>
      </c>
      <c r="H77" s="73">
        <v>199428</v>
      </c>
    </row>
    <row r="79" spans="1:2" ht="12.75">
      <c r="A79" s="71" t="s">
        <v>226</v>
      </c>
      <c r="B79" s="72" t="s">
        <v>264</v>
      </c>
    </row>
    <row r="80" spans="1:8" ht="12.75">
      <c r="A80" s="71" t="s">
        <v>173</v>
      </c>
      <c r="B80" s="72" t="s">
        <v>341</v>
      </c>
      <c r="H80" s="73">
        <v>-9100</v>
      </c>
    </row>
    <row r="81" spans="1:8" ht="12.75">
      <c r="A81" s="71" t="s">
        <v>173</v>
      </c>
      <c r="B81" s="72" t="s">
        <v>232</v>
      </c>
      <c r="H81" s="73">
        <v>9100</v>
      </c>
    </row>
    <row r="83" spans="1:2" ht="12.75">
      <c r="A83" s="71" t="s">
        <v>183</v>
      </c>
      <c r="B83" s="72" t="s">
        <v>360</v>
      </c>
    </row>
    <row r="84" spans="1:8" ht="12.75">
      <c r="A84" s="71" t="s">
        <v>173</v>
      </c>
      <c r="B84" s="72" t="s">
        <v>172</v>
      </c>
      <c r="H84" s="73">
        <v>-5700</v>
      </c>
    </row>
    <row r="85" spans="1:8" ht="12.75">
      <c r="A85" s="71" t="s">
        <v>173</v>
      </c>
      <c r="B85" s="72" t="s">
        <v>232</v>
      </c>
      <c r="H85" s="73">
        <v>5700</v>
      </c>
    </row>
    <row r="86" ht="12.75">
      <c r="A86" s="61"/>
    </row>
    <row r="87" spans="1:2" ht="12.75">
      <c r="A87" s="71" t="s">
        <v>257</v>
      </c>
      <c r="B87" s="72" t="s">
        <v>271</v>
      </c>
    </row>
    <row r="88" spans="1:8" ht="12.75">
      <c r="A88" s="71" t="s">
        <v>173</v>
      </c>
      <c r="B88" s="72" t="s">
        <v>172</v>
      </c>
      <c r="H88" s="73">
        <v>-2000000</v>
      </c>
    </row>
    <row r="89" spans="1:8" ht="12.75">
      <c r="A89" s="71" t="s">
        <v>173</v>
      </c>
      <c r="B89" s="72" t="s">
        <v>180</v>
      </c>
      <c r="H89" s="73">
        <v>2000000</v>
      </c>
    </row>
    <row r="91" spans="1:8" ht="12.75">
      <c r="A91" s="71" t="s">
        <v>258</v>
      </c>
      <c r="B91" s="141" t="s">
        <v>345</v>
      </c>
      <c r="C91" s="141"/>
      <c r="D91" s="141"/>
      <c r="E91" s="141"/>
      <c r="F91" s="141"/>
      <c r="G91" s="141"/>
      <c r="H91" s="141"/>
    </row>
    <row r="92" spans="1:8" ht="12.75">
      <c r="A92" s="61"/>
      <c r="B92" s="141"/>
      <c r="C92" s="141"/>
      <c r="D92" s="141"/>
      <c r="E92" s="141"/>
      <c r="F92" s="141"/>
      <c r="G92" s="141"/>
      <c r="H92" s="141"/>
    </row>
    <row r="93" spans="1:8" ht="12.75">
      <c r="A93" s="71" t="s">
        <v>173</v>
      </c>
      <c r="B93" s="72" t="s">
        <v>176</v>
      </c>
      <c r="H93" s="73">
        <v>35000</v>
      </c>
    </row>
    <row r="94" spans="1:8" ht="12.75">
      <c r="A94" s="71" t="s">
        <v>173</v>
      </c>
      <c r="B94" s="72" t="s">
        <v>177</v>
      </c>
      <c r="H94" s="73">
        <v>6143</v>
      </c>
    </row>
    <row r="95" spans="1:8" ht="12.75">
      <c r="A95" s="71" t="s">
        <v>173</v>
      </c>
      <c r="B95" s="72" t="s">
        <v>180</v>
      </c>
      <c r="H95" s="73">
        <v>-41143</v>
      </c>
    </row>
    <row r="96" ht="12.75">
      <c r="A96" s="61"/>
    </row>
    <row r="97" spans="1:5" ht="12.75">
      <c r="A97" s="71" t="s">
        <v>259</v>
      </c>
      <c r="B97" s="72" t="s">
        <v>348</v>
      </c>
      <c r="E97" s="72"/>
    </row>
    <row r="98" spans="1:8" ht="12.75">
      <c r="A98" s="71" t="s">
        <v>173</v>
      </c>
      <c r="B98" s="72" t="s">
        <v>180</v>
      </c>
      <c r="H98" s="73">
        <v>-3480</v>
      </c>
    </row>
    <row r="99" spans="1:8" ht="12.75">
      <c r="A99" s="71" t="s">
        <v>173</v>
      </c>
      <c r="B99" s="72" t="s">
        <v>176</v>
      </c>
      <c r="H99" s="73">
        <v>3480</v>
      </c>
    </row>
    <row r="100" ht="12.75">
      <c r="A100" s="61"/>
    </row>
    <row r="102" ht="12.75">
      <c r="A102" s="76" t="s">
        <v>346</v>
      </c>
    </row>
    <row r="103" ht="12.75">
      <c r="A103" s="76"/>
    </row>
    <row r="104" spans="1:2" ht="12.75">
      <c r="A104" s="71" t="s">
        <v>161</v>
      </c>
      <c r="B104" s="72" t="s">
        <v>358</v>
      </c>
    </row>
    <row r="105" spans="1:8" ht="12.75">
      <c r="A105" s="79" t="s">
        <v>173</v>
      </c>
      <c r="B105" s="72" t="s">
        <v>181</v>
      </c>
      <c r="H105" s="73">
        <v>528166</v>
      </c>
    </row>
    <row r="106" spans="1:8" ht="12.75">
      <c r="A106" s="79" t="s">
        <v>173</v>
      </c>
      <c r="B106" s="72" t="s">
        <v>175</v>
      </c>
      <c r="H106" s="73">
        <v>-528166</v>
      </c>
    </row>
    <row r="107" ht="12.75">
      <c r="A107" s="78"/>
    </row>
    <row r="108" spans="1:2" ht="12.75">
      <c r="A108" s="71" t="s">
        <v>174</v>
      </c>
      <c r="B108" s="72" t="s">
        <v>359</v>
      </c>
    </row>
    <row r="109" spans="1:8" ht="12.75">
      <c r="A109" s="79" t="s">
        <v>173</v>
      </c>
      <c r="B109" s="72" t="s">
        <v>181</v>
      </c>
      <c r="H109" s="73">
        <v>3745382</v>
      </c>
    </row>
    <row r="110" spans="1:8" ht="12.75">
      <c r="A110" s="79" t="s">
        <v>173</v>
      </c>
      <c r="B110" s="72" t="s">
        <v>175</v>
      </c>
      <c r="H110" s="73">
        <v>-3745382</v>
      </c>
    </row>
    <row r="111" ht="12.75">
      <c r="A111" s="78"/>
    </row>
    <row r="112" ht="12.75">
      <c r="A112" s="78"/>
    </row>
    <row r="113" spans="1:7" ht="12.75">
      <c r="A113" s="79" t="s">
        <v>225</v>
      </c>
      <c r="B113" s="61" t="s">
        <v>376</v>
      </c>
      <c r="F113" s="61"/>
      <c r="G113" s="81"/>
    </row>
    <row r="114" spans="1:8" ht="12.75">
      <c r="A114" s="79" t="s">
        <v>173</v>
      </c>
      <c r="B114" s="72" t="s">
        <v>172</v>
      </c>
      <c r="F114" s="61"/>
      <c r="G114" s="81"/>
      <c r="H114" s="73">
        <v>-330801</v>
      </c>
    </row>
    <row r="115" spans="1:8" ht="12.75">
      <c r="A115" s="79" t="s">
        <v>173</v>
      </c>
      <c r="B115" s="61" t="s">
        <v>187</v>
      </c>
      <c r="F115" s="61"/>
      <c r="G115" s="81"/>
      <c r="H115" s="73">
        <v>330801</v>
      </c>
    </row>
    <row r="116" spans="1:7" ht="24">
      <c r="A116" s="79"/>
      <c r="B116" s="87"/>
      <c r="C116" s="87"/>
      <c r="D116" s="90" t="s">
        <v>180</v>
      </c>
      <c r="E116" s="90"/>
      <c r="F116" s="104"/>
      <c r="G116" s="71"/>
    </row>
    <row r="117" spans="1:7" ht="12.75">
      <c r="A117" s="79"/>
      <c r="B117" s="72" t="s">
        <v>228</v>
      </c>
      <c r="D117" s="89">
        <v>330801</v>
      </c>
      <c r="E117" s="89"/>
      <c r="F117" s="89"/>
      <c r="G117" s="71"/>
    </row>
    <row r="118" ht="12.75">
      <c r="A118" s="78"/>
    </row>
    <row r="119" spans="1:7" ht="12.75">
      <c r="A119" s="79" t="s">
        <v>178</v>
      </c>
      <c r="B119" s="61" t="s">
        <v>282</v>
      </c>
      <c r="F119" s="61"/>
      <c r="G119" s="81"/>
    </row>
    <row r="120" spans="1:8" ht="12.75">
      <c r="A120" s="79" t="s">
        <v>173</v>
      </c>
      <c r="B120" s="61" t="s">
        <v>187</v>
      </c>
      <c r="F120" s="61"/>
      <c r="G120" s="81"/>
      <c r="H120" s="73">
        <v>0</v>
      </c>
    </row>
    <row r="121" spans="1:7" ht="36">
      <c r="A121" s="79"/>
      <c r="B121" s="87"/>
      <c r="C121" s="87"/>
      <c r="D121" s="90" t="s">
        <v>176</v>
      </c>
      <c r="E121" s="90" t="s">
        <v>281</v>
      </c>
      <c r="F121" s="104" t="s">
        <v>262</v>
      </c>
      <c r="G121" s="71"/>
    </row>
    <row r="122" spans="1:8" ht="12.75">
      <c r="A122" s="79"/>
      <c r="B122" s="72" t="s">
        <v>34</v>
      </c>
      <c r="D122" s="89">
        <v>-20167</v>
      </c>
      <c r="E122" s="89">
        <v>-3933</v>
      </c>
      <c r="F122" s="89">
        <f aca="true" t="shared" si="0" ref="F122:F127">SUM(D122:E122)</f>
        <v>-24100</v>
      </c>
      <c r="G122" s="71"/>
      <c r="H122" s="73">
        <v>-24100</v>
      </c>
    </row>
    <row r="123" spans="1:8" ht="12.75">
      <c r="A123" s="79"/>
      <c r="B123" s="61" t="s">
        <v>215</v>
      </c>
      <c r="D123" s="89">
        <v>-51302</v>
      </c>
      <c r="E123" s="89">
        <v>-9998</v>
      </c>
      <c r="F123" s="89">
        <f t="shared" si="0"/>
        <v>-61300</v>
      </c>
      <c r="G123" s="71"/>
      <c r="H123" s="73">
        <v>-61300</v>
      </c>
    </row>
    <row r="124" spans="1:8" ht="12.75">
      <c r="A124" s="79"/>
      <c r="B124" s="72" t="s">
        <v>79</v>
      </c>
      <c r="D124" s="89">
        <v>-2510</v>
      </c>
      <c r="E124" s="89">
        <v>-490</v>
      </c>
      <c r="F124" s="89">
        <f t="shared" si="0"/>
        <v>-3000</v>
      </c>
      <c r="G124" s="71"/>
      <c r="H124" s="73">
        <v>-3000</v>
      </c>
    </row>
    <row r="125" spans="1:8" ht="12.75">
      <c r="A125" s="79"/>
      <c r="B125" s="72" t="s">
        <v>263</v>
      </c>
      <c r="D125" s="89">
        <v>-10795</v>
      </c>
      <c r="E125" s="89">
        <v>-2105</v>
      </c>
      <c r="F125" s="89">
        <f t="shared" si="0"/>
        <v>-12900</v>
      </c>
      <c r="G125" s="71"/>
      <c r="H125" s="73">
        <v>-12900</v>
      </c>
    </row>
    <row r="126" spans="1:8" ht="12.75">
      <c r="A126" s="79"/>
      <c r="B126" s="72" t="s">
        <v>228</v>
      </c>
      <c r="D126" s="89">
        <v>-18913</v>
      </c>
      <c r="E126" s="89">
        <v>-3687</v>
      </c>
      <c r="F126" s="89">
        <f t="shared" si="0"/>
        <v>-22600</v>
      </c>
      <c r="G126" s="71"/>
      <c r="H126" s="73">
        <v>-22600</v>
      </c>
    </row>
    <row r="127" spans="1:8" ht="12.75">
      <c r="A127" s="79"/>
      <c r="B127" s="72" t="s">
        <v>82</v>
      </c>
      <c r="D127" s="89">
        <v>104000</v>
      </c>
      <c r="E127" s="89">
        <v>19900</v>
      </c>
      <c r="F127" s="89">
        <f t="shared" si="0"/>
        <v>123900</v>
      </c>
      <c r="G127" s="71"/>
      <c r="H127" s="73">
        <v>123900</v>
      </c>
    </row>
    <row r="128" ht="12.75">
      <c r="A128" s="78"/>
    </row>
    <row r="129" spans="1:2" ht="12.75">
      <c r="A129" s="79" t="s">
        <v>226</v>
      </c>
      <c r="B129" s="72" t="s">
        <v>365</v>
      </c>
    </row>
    <row r="130" spans="1:8" ht="12.75">
      <c r="A130" s="79" t="s">
        <v>173</v>
      </c>
      <c r="B130" s="72" t="s">
        <v>172</v>
      </c>
      <c r="F130" s="61"/>
      <c r="G130" s="81"/>
      <c r="H130" s="73">
        <v>-2555889</v>
      </c>
    </row>
    <row r="131" spans="1:8" ht="12.75">
      <c r="A131" s="79" t="s">
        <v>173</v>
      </c>
      <c r="B131" s="61" t="s">
        <v>187</v>
      </c>
      <c r="F131" s="61"/>
      <c r="G131" s="81"/>
      <c r="H131" s="73">
        <v>2555889</v>
      </c>
    </row>
    <row r="132" spans="1:7" ht="36">
      <c r="A132" s="79"/>
      <c r="B132" s="87"/>
      <c r="C132" s="87"/>
      <c r="D132" s="90" t="s">
        <v>176</v>
      </c>
      <c r="E132" s="90" t="s">
        <v>281</v>
      </c>
      <c r="F132" s="104" t="s">
        <v>262</v>
      </c>
      <c r="G132" s="71"/>
    </row>
    <row r="133" spans="1:7" ht="12.75">
      <c r="A133" s="79"/>
      <c r="B133" s="72" t="s">
        <v>228</v>
      </c>
      <c r="D133" s="89">
        <v>911250</v>
      </c>
      <c r="E133" s="89">
        <v>1644639</v>
      </c>
      <c r="F133" s="89">
        <f>SUM(D133:E133)</f>
        <v>2555889</v>
      </c>
      <c r="G133" s="71"/>
    </row>
    <row r="134" ht="12.75">
      <c r="A134" s="78"/>
    </row>
    <row r="135" spans="1:2" ht="12.75">
      <c r="A135" s="71" t="s">
        <v>183</v>
      </c>
      <c r="B135" s="72" t="s">
        <v>356</v>
      </c>
    </row>
    <row r="136" spans="1:8" ht="12.75">
      <c r="A136" s="71" t="s">
        <v>173</v>
      </c>
      <c r="B136" s="72" t="s">
        <v>229</v>
      </c>
      <c r="H136" s="73">
        <v>-1950000</v>
      </c>
    </row>
    <row r="137" spans="1:8" ht="12.75">
      <c r="A137" s="71" t="s">
        <v>173</v>
      </c>
      <c r="B137" s="72" t="s">
        <v>180</v>
      </c>
      <c r="H137" s="73">
        <v>1950000</v>
      </c>
    </row>
    <row r="138" ht="12.75">
      <c r="A138" s="78"/>
    </row>
    <row r="139" spans="1:2" ht="12.75">
      <c r="A139" s="79" t="s">
        <v>257</v>
      </c>
      <c r="B139" s="72" t="s">
        <v>265</v>
      </c>
    </row>
    <row r="140" spans="1:8" ht="12.75">
      <c r="A140" s="71" t="s">
        <v>173</v>
      </c>
      <c r="B140" s="72" t="s">
        <v>172</v>
      </c>
      <c r="H140" s="73">
        <v>-440000</v>
      </c>
    </row>
    <row r="141" spans="1:8" ht="12.75">
      <c r="A141" s="71" t="s">
        <v>173</v>
      </c>
      <c r="B141" s="72" t="s">
        <v>182</v>
      </c>
      <c r="H141" s="73">
        <v>440000</v>
      </c>
    </row>
    <row r="142" spans="1:5" ht="12.75">
      <c r="A142" s="78"/>
      <c r="E142" s="72"/>
    </row>
    <row r="143" spans="1:2" ht="12.75">
      <c r="A143" s="79" t="s">
        <v>258</v>
      </c>
      <c r="B143" s="72" t="s">
        <v>361</v>
      </c>
    </row>
    <row r="144" spans="1:8" ht="12.75">
      <c r="A144" s="71" t="s">
        <v>173</v>
      </c>
      <c r="B144" s="72" t="s">
        <v>172</v>
      </c>
      <c r="H144" s="73">
        <v>-5539999</v>
      </c>
    </row>
    <row r="145" spans="1:8" ht="12.75">
      <c r="A145" s="71" t="s">
        <v>173</v>
      </c>
      <c r="B145" s="72" t="s">
        <v>182</v>
      </c>
      <c r="H145" s="73">
        <v>5539999</v>
      </c>
    </row>
    <row r="146" spans="1:5" ht="12.75">
      <c r="A146" s="78"/>
      <c r="E146" s="72"/>
    </row>
    <row r="147" spans="1:2" ht="12.75">
      <c r="A147" s="79" t="s">
        <v>259</v>
      </c>
      <c r="B147" s="72" t="s">
        <v>400</v>
      </c>
    </row>
    <row r="148" spans="1:8" ht="12.75">
      <c r="A148" s="71" t="s">
        <v>173</v>
      </c>
      <c r="B148" s="72" t="s">
        <v>172</v>
      </c>
      <c r="H148" s="73">
        <v>-2000000</v>
      </c>
    </row>
    <row r="149" spans="1:8" ht="12.75">
      <c r="A149" s="79" t="s">
        <v>173</v>
      </c>
      <c r="B149" s="72" t="s">
        <v>180</v>
      </c>
      <c r="E149" s="72"/>
      <c r="H149" s="73">
        <v>2000000</v>
      </c>
    </row>
    <row r="150" spans="1:5" ht="12.75">
      <c r="A150" s="78"/>
      <c r="E150" s="72"/>
    </row>
    <row r="151" spans="1:2" ht="12.75">
      <c r="A151" s="79" t="s">
        <v>349</v>
      </c>
      <c r="B151" s="72" t="s">
        <v>401</v>
      </c>
    </row>
    <row r="152" spans="1:8" ht="12.75">
      <c r="A152" s="71" t="s">
        <v>173</v>
      </c>
      <c r="B152" s="72" t="s">
        <v>172</v>
      </c>
      <c r="H152" s="73">
        <v>-7700000</v>
      </c>
    </row>
    <row r="153" spans="1:8" ht="12.75">
      <c r="A153" s="79" t="s">
        <v>173</v>
      </c>
      <c r="B153" s="72" t="s">
        <v>180</v>
      </c>
      <c r="E153" s="72"/>
      <c r="H153" s="73">
        <v>7700000</v>
      </c>
    </row>
    <row r="154" spans="1:5" ht="12.75">
      <c r="A154" s="78"/>
      <c r="E154" s="72"/>
    </row>
    <row r="155" spans="1:8" ht="12.75" customHeight="1">
      <c r="A155" s="71" t="s">
        <v>380</v>
      </c>
      <c r="B155" s="78" t="s">
        <v>403</v>
      </c>
      <c r="C155" s="120"/>
      <c r="D155" s="120"/>
      <c r="E155" s="120"/>
      <c r="F155" s="120"/>
      <c r="G155" s="120"/>
      <c r="H155" s="120"/>
    </row>
    <row r="156" spans="1:8" ht="12.75">
      <c r="A156" s="71" t="s">
        <v>173</v>
      </c>
      <c r="B156" s="72" t="s">
        <v>378</v>
      </c>
      <c r="F156" s="61"/>
      <c r="H156" s="73">
        <v>1431572</v>
      </c>
    </row>
    <row r="157" spans="1:8" ht="12.75">
      <c r="A157" s="71" t="s">
        <v>173</v>
      </c>
      <c r="B157" s="72" t="s">
        <v>379</v>
      </c>
      <c r="F157" s="61"/>
      <c r="H157" s="73">
        <v>-1431572</v>
      </c>
    </row>
    <row r="158" spans="1:5" ht="12.75">
      <c r="A158" s="78"/>
      <c r="E158" s="72"/>
    </row>
  </sheetData>
  <sheetProtection/>
  <mergeCells count="5">
    <mergeCell ref="A2:H2"/>
    <mergeCell ref="A3:H3"/>
    <mergeCell ref="A4:H4"/>
    <mergeCell ref="B22:H23"/>
    <mergeCell ref="B91:H9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3"/>
  <sheetViews>
    <sheetView zoomScalePageLayoutView="0" workbookViewId="0" topLeftCell="A88">
      <selection activeCell="A112" sqref="A112:IV112"/>
    </sheetView>
  </sheetViews>
  <sheetFormatPr defaultColWidth="9.00390625" defaultRowHeight="12.75"/>
  <cols>
    <col min="1" max="1" width="4.75390625" style="71" customWidth="1"/>
    <col min="2" max="5" width="9.125" style="61" customWidth="1"/>
    <col min="6" max="6" width="10.75390625" style="73" bestFit="1" customWidth="1"/>
    <col min="7" max="7" width="9.125" style="61" customWidth="1"/>
    <col min="8" max="8" width="12.75390625" style="73" bestFit="1" customWidth="1"/>
    <col min="9" max="16384" width="9.125" style="61" customWidth="1"/>
  </cols>
  <sheetData>
    <row r="1" spans="1:8" ht="12.75">
      <c r="A1" s="76" t="s">
        <v>190</v>
      </c>
      <c r="H1" s="81" t="s">
        <v>169</v>
      </c>
    </row>
    <row r="2" spans="1:8" ht="12.75">
      <c r="A2" s="140" t="s">
        <v>168</v>
      </c>
      <c r="B2" s="140"/>
      <c r="C2" s="140"/>
      <c r="D2" s="140"/>
      <c r="E2" s="140"/>
      <c r="F2" s="140"/>
      <c r="G2" s="140"/>
      <c r="H2" s="140"/>
    </row>
    <row r="3" spans="1:8" ht="12.75">
      <c r="A3" s="140" t="s">
        <v>170</v>
      </c>
      <c r="B3" s="140"/>
      <c r="C3" s="140"/>
      <c r="D3" s="140"/>
      <c r="E3" s="140"/>
      <c r="F3" s="140"/>
      <c r="G3" s="140"/>
      <c r="H3" s="140"/>
    </row>
    <row r="4" spans="1:8" ht="12.75">
      <c r="A4" s="140" t="s">
        <v>171</v>
      </c>
      <c r="B4" s="140"/>
      <c r="C4" s="140"/>
      <c r="D4" s="140"/>
      <c r="E4" s="140"/>
      <c r="F4" s="140"/>
      <c r="G4" s="140"/>
      <c r="H4" s="140"/>
    </row>
    <row r="5" spans="1:8" ht="12.75">
      <c r="A5" s="77"/>
      <c r="B5" s="77"/>
      <c r="C5" s="77"/>
      <c r="D5" s="77"/>
      <c r="E5" s="77"/>
      <c r="F5" s="105"/>
      <c r="G5" s="77"/>
      <c r="H5" s="77"/>
    </row>
    <row r="7" ht="12.75">
      <c r="A7" s="82" t="s">
        <v>189</v>
      </c>
    </row>
    <row r="9" spans="1:7" ht="12.75">
      <c r="A9" s="78" t="s">
        <v>339</v>
      </c>
      <c r="B9" s="72"/>
      <c r="C9" s="72"/>
      <c r="D9" s="72"/>
      <c r="G9" s="73"/>
    </row>
    <row r="10" spans="2:7" ht="12.75">
      <c r="B10" s="72"/>
      <c r="C10" s="72"/>
      <c r="D10" s="72"/>
      <c r="G10" s="73"/>
    </row>
    <row r="11" spans="1:7" ht="12.75">
      <c r="A11" s="71" t="s">
        <v>161</v>
      </c>
      <c r="B11" s="72" t="s">
        <v>342</v>
      </c>
      <c r="C11" s="72"/>
      <c r="D11" s="72"/>
      <c r="G11" s="73"/>
    </row>
    <row r="12" spans="1:8" ht="12.75">
      <c r="A12" s="71" t="s">
        <v>173</v>
      </c>
      <c r="B12" s="72" t="s">
        <v>335</v>
      </c>
      <c r="C12" s="72"/>
      <c r="D12" s="72"/>
      <c r="G12" s="73"/>
      <c r="H12" s="73">
        <v>9928380</v>
      </c>
    </row>
    <row r="13" spans="1:8" ht="12.75">
      <c r="A13" s="71" t="s">
        <v>173</v>
      </c>
      <c r="B13" s="72" t="s">
        <v>180</v>
      </c>
      <c r="C13" s="72"/>
      <c r="D13" s="72"/>
      <c r="G13" s="73"/>
      <c r="H13" s="73">
        <v>9928380</v>
      </c>
    </row>
    <row r="14" spans="2:7" ht="12.75">
      <c r="B14" s="72"/>
      <c r="C14" s="72"/>
      <c r="D14" s="72"/>
      <c r="G14" s="73"/>
    </row>
    <row r="15" spans="1:10" ht="12.75">
      <c r="A15" s="76" t="s">
        <v>343</v>
      </c>
      <c r="B15" s="72"/>
      <c r="C15" s="72"/>
      <c r="D15" s="72"/>
      <c r="G15" s="73"/>
      <c r="J15" s="73"/>
    </row>
    <row r="16" spans="2:10" ht="12.75">
      <c r="B16" s="72"/>
      <c r="C16" s="72"/>
      <c r="D16" s="72"/>
      <c r="G16" s="73"/>
      <c r="J16" s="73"/>
    </row>
    <row r="17" spans="1:10" ht="12.75">
      <c r="A17" s="71" t="s">
        <v>161</v>
      </c>
      <c r="B17" s="72" t="s">
        <v>357</v>
      </c>
      <c r="C17" s="72"/>
      <c r="D17" s="72"/>
      <c r="G17" s="73"/>
      <c r="J17" s="73"/>
    </row>
    <row r="18" spans="1:10" ht="12.75">
      <c r="A18" s="71" t="s">
        <v>173</v>
      </c>
      <c r="B18" s="61" t="s">
        <v>175</v>
      </c>
      <c r="C18" s="72"/>
      <c r="D18" s="72"/>
      <c r="G18" s="73"/>
      <c r="H18" s="73">
        <v>5423813</v>
      </c>
      <c r="J18" s="73"/>
    </row>
    <row r="19" spans="1:10" ht="12.75">
      <c r="A19" s="71" t="s">
        <v>173</v>
      </c>
      <c r="B19" s="61" t="s">
        <v>176</v>
      </c>
      <c r="C19" s="72"/>
      <c r="D19" s="72"/>
      <c r="G19" s="73"/>
      <c r="H19" s="73">
        <v>4003662</v>
      </c>
      <c r="J19" s="73"/>
    </row>
    <row r="20" spans="1:10" ht="12.75">
      <c r="A20" s="71" t="s">
        <v>173</v>
      </c>
      <c r="B20" s="61" t="s">
        <v>177</v>
      </c>
      <c r="C20" s="72"/>
      <c r="D20" s="72"/>
      <c r="G20" s="73"/>
      <c r="H20" s="73">
        <v>804945</v>
      </c>
      <c r="J20" s="73"/>
    </row>
    <row r="21" spans="1:10" ht="12.75">
      <c r="A21" s="71" t="s">
        <v>173</v>
      </c>
      <c r="B21" s="72" t="s">
        <v>180</v>
      </c>
      <c r="C21" s="72"/>
      <c r="D21" s="72"/>
      <c r="G21" s="73"/>
      <c r="H21" s="73">
        <v>615206</v>
      </c>
      <c r="J21" s="73"/>
    </row>
    <row r="22" spans="2:7" ht="12.75">
      <c r="B22" s="72"/>
      <c r="C22" s="72"/>
      <c r="D22" s="72"/>
      <c r="G22" s="73"/>
    </row>
    <row r="23" spans="1:7" ht="12.75">
      <c r="A23" s="76" t="s">
        <v>346</v>
      </c>
      <c r="B23" s="72"/>
      <c r="C23" s="72"/>
      <c r="D23" s="72"/>
      <c r="G23" s="73"/>
    </row>
    <row r="24" spans="2:7" ht="12.75">
      <c r="B24" s="72"/>
      <c r="C24" s="72"/>
      <c r="D24" s="72"/>
      <c r="G24" s="73"/>
    </row>
    <row r="25" spans="1:7" ht="12.75">
      <c r="A25" s="71" t="s">
        <v>161</v>
      </c>
      <c r="B25" s="72" t="s">
        <v>260</v>
      </c>
      <c r="C25" s="72"/>
      <c r="D25" s="72"/>
      <c r="G25" s="73"/>
    </row>
    <row r="26" spans="1:8" ht="12.75">
      <c r="A26" s="71" t="s">
        <v>173</v>
      </c>
      <c r="B26" s="61" t="s">
        <v>175</v>
      </c>
      <c r="C26" s="72"/>
      <c r="D26" s="72"/>
      <c r="G26" s="73"/>
      <c r="H26" s="73">
        <v>943900</v>
      </c>
    </row>
    <row r="27" spans="1:8" ht="12.75">
      <c r="A27" s="71" t="s">
        <v>173</v>
      </c>
      <c r="B27" s="61" t="s">
        <v>261</v>
      </c>
      <c r="C27" s="72"/>
      <c r="D27" s="72"/>
      <c r="G27" s="73"/>
      <c r="H27" s="73">
        <v>202600</v>
      </c>
    </row>
    <row r="28" spans="1:8" ht="12.75">
      <c r="A28" s="71" t="s">
        <v>173</v>
      </c>
      <c r="B28" s="61" t="s">
        <v>176</v>
      </c>
      <c r="C28" s="72"/>
      <c r="D28" s="72"/>
      <c r="G28" s="73"/>
      <c r="H28" s="73">
        <v>959500</v>
      </c>
    </row>
    <row r="29" spans="1:8" ht="12.75">
      <c r="A29" s="71" t="s">
        <v>173</v>
      </c>
      <c r="B29" s="61" t="s">
        <v>177</v>
      </c>
      <c r="C29" s="72"/>
      <c r="D29" s="72"/>
      <c r="G29" s="73"/>
      <c r="H29" s="73">
        <v>187000</v>
      </c>
    </row>
    <row r="30" spans="2:7" ht="12.75">
      <c r="B30" s="72"/>
      <c r="C30" s="72"/>
      <c r="D30" s="72"/>
      <c r="G30" s="73"/>
    </row>
    <row r="31" spans="2:7" ht="12.75">
      <c r="B31" s="72"/>
      <c r="C31" s="72"/>
      <c r="D31" s="72"/>
      <c r="G31" s="73"/>
    </row>
    <row r="32" ht="12.75">
      <c r="A32" s="82" t="s">
        <v>34</v>
      </c>
    </row>
    <row r="33" ht="12.75">
      <c r="A33" s="82"/>
    </row>
    <row r="34" ht="12.75">
      <c r="A34" s="78" t="s">
        <v>339</v>
      </c>
    </row>
    <row r="35" ht="12.75">
      <c r="A35" s="78"/>
    </row>
    <row r="36" spans="1:7" ht="12.75">
      <c r="A36" s="71" t="s">
        <v>161</v>
      </c>
      <c r="B36" s="72" t="s">
        <v>342</v>
      </c>
      <c r="C36" s="72"/>
      <c r="D36" s="72"/>
      <c r="G36" s="73"/>
    </row>
    <row r="37" spans="1:8" ht="12.75">
      <c r="A37" s="71" t="s">
        <v>173</v>
      </c>
      <c r="B37" s="72" t="s">
        <v>335</v>
      </c>
      <c r="C37" s="72"/>
      <c r="D37" s="72"/>
      <c r="G37" s="73"/>
      <c r="H37" s="73">
        <v>58505232</v>
      </c>
    </row>
    <row r="38" spans="1:8" ht="12.75">
      <c r="A38" s="71" t="s">
        <v>173</v>
      </c>
      <c r="B38" s="72" t="s">
        <v>180</v>
      </c>
      <c r="C38" s="72"/>
      <c r="D38" s="72"/>
      <c r="G38" s="73"/>
      <c r="H38" s="73">
        <v>58092305</v>
      </c>
    </row>
    <row r="39" spans="1:8" ht="12.75">
      <c r="A39" s="71" t="s">
        <v>173</v>
      </c>
      <c r="B39" s="61" t="s">
        <v>179</v>
      </c>
      <c r="C39" s="72"/>
      <c r="D39" s="72"/>
      <c r="G39" s="73"/>
      <c r="H39" s="73">
        <v>412927</v>
      </c>
    </row>
    <row r="40" ht="12.75">
      <c r="A40" s="61"/>
    </row>
    <row r="41" spans="1:7" ht="12.75">
      <c r="A41" s="71" t="s">
        <v>174</v>
      </c>
      <c r="B41" s="61" t="s">
        <v>275</v>
      </c>
      <c r="D41" s="72"/>
      <c r="G41" s="73"/>
    </row>
    <row r="42" spans="1:8" ht="12.75">
      <c r="A42" s="71" t="s">
        <v>173</v>
      </c>
      <c r="B42" s="61" t="s">
        <v>176</v>
      </c>
      <c r="D42" s="72"/>
      <c r="G42" s="73"/>
      <c r="H42" s="73">
        <v>-29849</v>
      </c>
    </row>
    <row r="43" spans="1:8" ht="12.75">
      <c r="A43" s="71" t="s">
        <v>173</v>
      </c>
      <c r="B43" s="61" t="s">
        <v>177</v>
      </c>
      <c r="D43" s="72"/>
      <c r="G43" s="73"/>
      <c r="H43" s="73">
        <v>29849</v>
      </c>
    </row>
    <row r="44" spans="4:7" ht="12.75">
      <c r="D44" s="72"/>
      <c r="G44" s="73"/>
    </row>
    <row r="45" ht="12.75">
      <c r="A45" s="78"/>
    </row>
    <row r="46" ht="12.75">
      <c r="A46" s="82" t="s">
        <v>11</v>
      </c>
    </row>
    <row r="47" ht="12.75">
      <c r="A47" s="82"/>
    </row>
    <row r="48" ht="12.75">
      <c r="A48" s="78" t="s">
        <v>343</v>
      </c>
    </row>
    <row r="50" spans="1:7" ht="12.75">
      <c r="A50" s="71" t="s">
        <v>161</v>
      </c>
      <c r="B50" s="61" t="s">
        <v>367</v>
      </c>
      <c r="G50" s="73"/>
    </row>
    <row r="51" spans="1:8" ht="12.75">
      <c r="A51" s="71" t="s">
        <v>173</v>
      </c>
      <c r="B51" s="61" t="s">
        <v>175</v>
      </c>
      <c r="G51" s="73"/>
      <c r="H51" s="73">
        <v>50000</v>
      </c>
    </row>
    <row r="52" spans="1:8" ht="12.75">
      <c r="A52" s="71" t="s">
        <v>173</v>
      </c>
      <c r="B52" s="61" t="s">
        <v>180</v>
      </c>
      <c r="G52" s="73"/>
      <c r="H52" s="73">
        <v>50000</v>
      </c>
    </row>
    <row r="53" ht="12.75">
      <c r="G53" s="73"/>
    </row>
    <row r="54" spans="1:7" ht="12.75">
      <c r="A54" s="71" t="s">
        <v>174</v>
      </c>
      <c r="B54" s="61" t="s">
        <v>368</v>
      </c>
      <c r="G54" s="73"/>
    </row>
    <row r="55" spans="1:8" ht="12.75">
      <c r="A55" s="71" t="s">
        <v>173</v>
      </c>
      <c r="B55" s="61" t="s">
        <v>175</v>
      </c>
      <c r="G55" s="73"/>
      <c r="H55" s="73">
        <v>31000</v>
      </c>
    </row>
    <row r="56" spans="1:8" ht="12.75">
      <c r="A56" s="71" t="s">
        <v>173</v>
      </c>
      <c r="B56" s="61" t="s">
        <v>180</v>
      </c>
      <c r="G56" s="73"/>
      <c r="H56" s="73">
        <v>31000</v>
      </c>
    </row>
    <row r="57" ht="12.75">
      <c r="G57" s="73"/>
    </row>
    <row r="58" ht="12.75">
      <c r="G58" s="73"/>
    </row>
    <row r="59" ht="12.75">
      <c r="G59" s="73"/>
    </row>
    <row r="60" spans="1:7" ht="12.75">
      <c r="A60" s="82" t="s">
        <v>267</v>
      </c>
      <c r="G60" s="73"/>
    </row>
    <row r="61" spans="1:7" ht="12.75">
      <c r="A61" s="82"/>
      <c r="G61" s="73"/>
    </row>
    <row r="62" ht="12.75">
      <c r="A62" s="78" t="s">
        <v>277</v>
      </c>
    </row>
    <row r="64" spans="1:7" ht="12.75">
      <c r="A64" s="71" t="s">
        <v>161</v>
      </c>
      <c r="B64" s="61" t="s">
        <v>369</v>
      </c>
      <c r="G64" s="73"/>
    </row>
    <row r="65" spans="1:8" ht="12.75">
      <c r="A65" s="71" t="s">
        <v>173</v>
      </c>
      <c r="B65" s="72" t="s">
        <v>370</v>
      </c>
      <c r="G65" s="73"/>
      <c r="H65" s="73">
        <v>28405</v>
      </c>
    </row>
    <row r="66" spans="1:8" ht="12.75">
      <c r="A66" s="71" t="s">
        <v>173</v>
      </c>
      <c r="B66" s="61" t="s">
        <v>179</v>
      </c>
      <c r="G66" s="73"/>
      <c r="H66" s="73">
        <v>28405</v>
      </c>
    </row>
    <row r="67" ht="12.75">
      <c r="A67" s="78"/>
    </row>
    <row r="68" spans="1:7" ht="12.75">
      <c r="A68" s="71" t="s">
        <v>174</v>
      </c>
      <c r="B68" s="61" t="s">
        <v>233</v>
      </c>
      <c r="D68" s="72"/>
      <c r="G68" s="73"/>
    </row>
    <row r="69" spans="1:8" ht="12.75">
      <c r="A69" s="71" t="s">
        <v>173</v>
      </c>
      <c r="B69" s="61" t="s">
        <v>231</v>
      </c>
      <c r="D69" s="72"/>
      <c r="G69" s="73"/>
      <c r="H69" s="73">
        <v>55280</v>
      </c>
    </row>
    <row r="70" spans="1:8" ht="12.75">
      <c r="A70" s="71" t="s">
        <v>173</v>
      </c>
      <c r="B70" s="72" t="s">
        <v>232</v>
      </c>
      <c r="D70" s="72"/>
      <c r="G70" s="73"/>
      <c r="H70" s="73">
        <v>55280</v>
      </c>
    </row>
    <row r="71" ht="12.75">
      <c r="A71" s="78"/>
    </row>
    <row r="72" spans="1:7" ht="12.75">
      <c r="A72" s="71" t="s">
        <v>225</v>
      </c>
      <c r="B72" s="61" t="s">
        <v>371</v>
      </c>
      <c r="D72" s="72"/>
      <c r="G72" s="73"/>
    </row>
    <row r="73" spans="1:8" ht="12.75">
      <c r="A73" s="71" t="s">
        <v>173</v>
      </c>
      <c r="B73" s="61" t="s">
        <v>177</v>
      </c>
      <c r="D73" s="72"/>
      <c r="G73" s="73"/>
      <c r="H73" s="73">
        <v>-37991</v>
      </c>
    </row>
    <row r="74" spans="1:8" ht="12.75">
      <c r="A74" s="71" t="s">
        <v>173</v>
      </c>
      <c r="B74" s="61" t="s">
        <v>180</v>
      </c>
      <c r="H74" s="73">
        <v>27244</v>
      </c>
    </row>
    <row r="75" spans="1:8" ht="12.75">
      <c r="A75" s="71" t="s">
        <v>173</v>
      </c>
      <c r="B75" s="72" t="s">
        <v>232</v>
      </c>
      <c r="H75" s="73">
        <v>-12783</v>
      </c>
    </row>
    <row r="76" spans="1:8" ht="12.75">
      <c r="A76" s="71" t="s">
        <v>173</v>
      </c>
      <c r="B76" s="61" t="s">
        <v>179</v>
      </c>
      <c r="H76" s="73">
        <v>10747</v>
      </c>
    </row>
    <row r="77" spans="1:8" ht="12.75">
      <c r="A77" s="71" t="s">
        <v>173</v>
      </c>
      <c r="B77" s="72" t="s">
        <v>372</v>
      </c>
      <c r="H77" s="73">
        <v>12783</v>
      </c>
    </row>
    <row r="78" ht="12.75">
      <c r="A78" s="78"/>
    </row>
    <row r="79" ht="12.75">
      <c r="A79" s="78"/>
    </row>
    <row r="80" ht="12.75">
      <c r="A80" s="82" t="s">
        <v>234</v>
      </c>
    </row>
    <row r="82" ht="12.75">
      <c r="A82" s="78" t="s">
        <v>339</v>
      </c>
    </row>
    <row r="84" spans="1:7" ht="12.75">
      <c r="A84" s="71" t="s">
        <v>161</v>
      </c>
      <c r="B84" s="72" t="s">
        <v>342</v>
      </c>
      <c r="C84" s="72"/>
      <c r="D84" s="72"/>
      <c r="G84" s="73"/>
    </row>
    <row r="85" spans="1:8" ht="12.75">
      <c r="A85" s="71" t="s">
        <v>173</v>
      </c>
      <c r="B85" s="72" t="s">
        <v>335</v>
      </c>
      <c r="C85" s="72"/>
      <c r="D85" s="72"/>
      <c r="G85" s="73"/>
      <c r="H85" s="73">
        <v>1898697</v>
      </c>
    </row>
    <row r="86" spans="1:8" ht="12.75">
      <c r="A86" s="71" t="s">
        <v>173</v>
      </c>
      <c r="B86" s="72" t="s">
        <v>180</v>
      </c>
      <c r="C86" s="72"/>
      <c r="D86" s="72"/>
      <c r="G86" s="73"/>
      <c r="H86" s="73">
        <v>1898697</v>
      </c>
    </row>
    <row r="88" spans="1:2" ht="12.75">
      <c r="A88" s="71" t="s">
        <v>174</v>
      </c>
      <c r="B88" s="61" t="s">
        <v>373</v>
      </c>
    </row>
    <row r="89" spans="1:8" ht="12.75">
      <c r="A89" s="71" t="s">
        <v>173</v>
      </c>
      <c r="B89" s="72" t="s">
        <v>180</v>
      </c>
      <c r="H89" s="73">
        <v>-55000</v>
      </c>
    </row>
    <row r="90" spans="1:8" ht="12.75">
      <c r="A90" s="71" t="s">
        <v>173</v>
      </c>
      <c r="B90" s="61" t="s">
        <v>179</v>
      </c>
      <c r="H90" s="73">
        <v>55000</v>
      </c>
    </row>
    <row r="93" spans="1:2" ht="12.75">
      <c r="A93" s="71" t="s">
        <v>225</v>
      </c>
      <c r="B93" s="61" t="s">
        <v>375</v>
      </c>
    </row>
    <row r="94" spans="1:8" ht="12.75">
      <c r="A94" s="71" t="s">
        <v>173</v>
      </c>
      <c r="B94" s="72" t="s">
        <v>370</v>
      </c>
      <c r="H94" s="73">
        <v>75</v>
      </c>
    </row>
    <row r="95" spans="1:8" ht="12.75">
      <c r="A95" s="71" t="s">
        <v>173</v>
      </c>
      <c r="B95" s="61" t="s">
        <v>229</v>
      </c>
      <c r="H95" s="73">
        <v>75</v>
      </c>
    </row>
    <row r="97" spans="1:2" ht="12.75">
      <c r="A97" s="71" t="s">
        <v>178</v>
      </c>
      <c r="B97" s="61" t="s">
        <v>374</v>
      </c>
    </row>
    <row r="98" spans="1:8" ht="12.75">
      <c r="A98" s="71" t="s">
        <v>173</v>
      </c>
      <c r="B98" s="72" t="s">
        <v>180</v>
      </c>
      <c r="H98" s="73">
        <v>-174440</v>
      </c>
    </row>
    <row r="99" spans="1:8" ht="12.75">
      <c r="A99" s="71" t="s">
        <v>173</v>
      </c>
      <c r="B99" s="61" t="s">
        <v>179</v>
      </c>
      <c r="H99" s="73">
        <v>-1339438</v>
      </c>
    </row>
    <row r="100" spans="1:8" ht="12.75">
      <c r="A100" s="71" t="s">
        <v>173</v>
      </c>
      <c r="B100" s="61" t="s">
        <v>229</v>
      </c>
      <c r="H100" s="73">
        <v>1513878</v>
      </c>
    </row>
    <row r="103" ht="12.75">
      <c r="A103" s="82" t="s">
        <v>35</v>
      </c>
    </row>
    <row r="105" ht="12.75">
      <c r="A105" s="76" t="s">
        <v>339</v>
      </c>
    </row>
    <row r="107" spans="1:7" ht="12.75">
      <c r="A107" s="71" t="s">
        <v>161</v>
      </c>
      <c r="B107" s="72" t="s">
        <v>342</v>
      </c>
      <c r="C107" s="72"/>
      <c r="D107" s="72"/>
      <c r="G107" s="73"/>
    </row>
    <row r="108" spans="1:8" ht="12.75">
      <c r="A108" s="71" t="s">
        <v>173</v>
      </c>
      <c r="B108" s="72" t="s">
        <v>335</v>
      </c>
      <c r="C108" s="72"/>
      <c r="D108" s="72"/>
      <c r="G108" s="73"/>
      <c r="H108" s="73">
        <v>18861842</v>
      </c>
    </row>
    <row r="109" spans="1:8" ht="12.75">
      <c r="A109" s="71" t="s">
        <v>173</v>
      </c>
      <c r="B109" s="72" t="s">
        <v>180</v>
      </c>
      <c r="C109" s="72"/>
      <c r="D109" s="72"/>
      <c r="G109" s="73"/>
      <c r="H109" s="73">
        <v>18861842</v>
      </c>
    </row>
    <row r="110" spans="2:7" ht="12.75">
      <c r="B110" s="72"/>
      <c r="C110" s="72"/>
      <c r="D110" s="72"/>
      <c r="G110" s="73"/>
    </row>
    <row r="111" spans="2:7" ht="12.75">
      <c r="B111" s="72"/>
      <c r="C111" s="72"/>
      <c r="D111" s="72"/>
      <c r="G111" s="73"/>
    </row>
    <row r="112" spans="2:7" ht="12.75">
      <c r="B112" s="72"/>
      <c r="C112" s="72"/>
      <c r="D112" s="72"/>
      <c r="G112" s="73"/>
    </row>
    <row r="114" spans="1:2" ht="12.75">
      <c r="A114" s="71" t="s">
        <v>174</v>
      </c>
      <c r="B114" s="61" t="s">
        <v>362</v>
      </c>
    </row>
    <row r="115" spans="1:8" ht="12.75">
      <c r="A115" s="79" t="s">
        <v>173</v>
      </c>
      <c r="B115" s="72" t="s">
        <v>175</v>
      </c>
      <c r="H115" s="73">
        <v>241582729</v>
      </c>
    </row>
    <row r="116" spans="1:8" ht="12.75">
      <c r="A116" s="79" t="s">
        <v>173</v>
      </c>
      <c r="B116" s="72" t="s">
        <v>230</v>
      </c>
      <c r="H116" s="73">
        <v>215900</v>
      </c>
    </row>
    <row r="117" spans="1:8" ht="12.75">
      <c r="A117" s="79" t="s">
        <v>173</v>
      </c>
      <c r="B117" s="72" t="s">
        <v>335</v>
      </c>
      <c r="H117" s="73">
        <v>82321509</v>
      </c>
    </row>
    <row r="118" spans="1:8" ht="12.75">
      <c r="A118" s="71" t="s">
        <v>173</v>
      </c>
      <c r="B118" s="61" t="s">
        <v>176</v>
      </c>
      <c r="H118" s="73">
        <v>265461386</v>
      </c>
    </row>
    <row r="119" spans="1:8" ht="12.75">
      <c r="A119" s="71" t="s">
        <v>173</v>
      </c>
      <c r="B119" s="61" t="s">
        <v>177</v>
      </c>
      <c r="H119" s="73">
        <v>26926289</v>
      </c>
    </row>
    <row r="120" spans="1:8" ht="12.75">
      <c r="A120" s="71" t="s">
        <v>173</v>
      </c>
      <c r="B120" s="61" t="s">
        <v>180</v>
      </c>
      <c r="H120" s="73">
        <v>31516563</v>
      </c>
    </row>
    <row r="121" spans="1:8" ht="12.75">
      <c r="A121" s="71" t="s">
        <v>173</v>
      </c>
      <c r="B121" s="61" t="s">
        <v>179</v>
      </c>
      <c r="H121" s="73">
        <v>215900</v>
      </c>
    </row>
    <row r="122" ht="12.75">
      <c r="A122" s="78"/>
    </row>
    <row r="123" spans="1:2" ht="12.75">
      <c r="A123" s="71" t="s">
        <v>225</v>
      </c>
      <c r="B123" s="61" t="s">
        <v>363</v>
      </c>
    </row>
    <row r="124" spans="1:8" ht="12.75">
      <c r="A124" s="79" t="s">
        <v>173</v>
      </c>
      <c r="B124" s="72" t="s">
        <v>175</v>
      </c>
      <c r="H124" s="73">
        <v>1105801</v>
      </c>
    </row>
    <row r="125" spans="1:8" ht="12.75">
      <c r="A125" s="71" t="s">
        <v>173</v>
      </c>
      <c r="B125" s="61" t="s">
        <v>176</v>
      </c>
      <c r="H125" s="73">
        <v>669202</v>
      </c>
    </row>
    <row r="126" spans="1:8" ht="12.75">
      <c r="A126" s="71" t="s">
        <v>173</v>
      </c>
      <c r="B126" s="61" t="s">
        <v>177</v>
      </c>
      <c r="H126" s="73">
        <v>436599</v>
      </c>
    </row>
    <row r="127" ht="12.75">
      <c r="A127" s="78"/>
    </row>
    <row r="128" ht="12.75">
      <c r="A128" s="78"/>
    </row>
    <row r="129" ht="12.75">
      <c r="A129" s="76" t="s">
        <v>346</v>
      </c>
    </row>
    <row r="130" ht="12.75">
      <c r="A130" s="78"/>
    </row>
    <row r="131" spans="1:2" ht="12.75">
      <c r="A131" s="71" t="s">
        <v>161</v>
      </c>
      <c r="B131" s="61" t="s">
        <v>273</v>
      </c>
    </row>
    <row r="132" spans="1:8" ht="12.75">
      <c r="A132" s="71" t="s">
        <v>173</v>
      </c>
      <c r="B132" s="61" t="s">
        <v>231</v>
      </c>
      <c r="H132" s="73">
        <v>9525000</v>
      </c>
    </row>
    <row r="133" spans="1:8" ht="12.75">
      <c r="A133" s="71" t="s">
        <v>173</v>
      </c>
      <c r="B133" s="61" t="s">
        <v>180</v>
      </c>
      <c r="H133" s="73">
        <v>9525000</v>
      </c>
    </row>
    <row r="134" ht="12.75">
      <c r="A134" s="78"/>
    </row>
    <row r="135" spans="1:2" ht="12.75">
      <c r="A135" s="71" t="s">
        <v>174</v>
      </c>
      <c r="B135" s="61" t="s">
        <v>364</v>
      </c>
    </row>
    <row r="136" spans="1:8" ht="12.75">
      <c r="A136" s="79" t="s">
        <v>173</v>
      </c>
      <c r="B136" s="72" t="s">
        <v>175</v>
      </c>
      <c r="H136" s="73">
        <v>7005263</v>
      </c>
    </row>
    <row r="137" spans="1:8" ht="12.75">
      <c r="A137" s="79" t="s">
        <v>173</v>
      </c>
      <c r="B137" s="72" t="s">
        <v>230</v>
      </c>
      <c r="H137" s="73">
        <v>4500000</v>
      </c>
    </row>
    <row r="138" spans="1:8" ht="12.75">
      <c r="A138" s="71" t="s">
        <v>173</v>
      </c>
      <c r="B138" s="61" t="s">
        <v>180</v>
      </c>
      <c r="H138" s="73">
        <v>7005263</v>
      </c>
    </row>
    <row r="139" spans="1:8" ht="12.75">
      <c r="A139" s="71" t="s">
        <v>173</v>
      </c>
      <c r="B139" s="61" t="s">
        <v>179</v>
      </c>
      <c r="H139" s="73">
        <v>4500000</v>
      </c>
    </row>
    <row r="140" ht="12.75">
      <c r="A140" s="78"/>
    </row>
    <row r="141" spans="1:2" ht="12.75">
      <c r="A141" s="71" t="s">
        <v>225</v>
      </c>
      <c r="B141" s="61" t="s">
        <v>275</v>
      </c>
    </row>
    <row r="142" spans="1:8" ht="12.75">
      <c r="A142" s="71" t="s">
        <v>173</v>
      </c>
      <c r="B142" s="61" t="s">
        <v>180</v>
      </c>
      <c r="H142" s="73">
        <v>-189522</v>
      </c>
    </row>
    <row r="143" spans="1:8" ht="12.75">
      <c r="A143" s="71" t="s">
        <v>173</v>
      </c>
      <c r="B143" s="61" t="s">
        <v>341</v>
      </c>
      <c r="H143" s="73">
        <v>189522</v>
      </c>
    </row>
  </sheetData>
  <sheetProtection/>
  <mergeCells count="3">
    <mergeCell ref="A2:H2"/>
    <mergeCell ref="A3:H3"/>
    <mergeCell ref="A4:H4"/>
  </mergeCells>
  <printOptions horizontalCentered="1"/>
  <pageMargins left="0.7" right="0.7" top="0.75" bottom="0.75" header="0.3" footer="0.3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3"/>
  <sheetViews>
    <sheetView zoomScalePageLayoutView="0" workbookViewId="0" topLeftCell="A79">
      <selection activeCell="E107" activeCellId="1" sqref="E105 E107"/>
    </sheetView>
  </sheetViews>
  <sheetFormatPr defaultColWidth="9.00390625" defaultRowHeight="12.75"/>
  <cols>
    <col min="1" max="1" width="2.625" style="1" customWidth="1"/>
    <col min="2" max="2" width="51.75390625" style="8" customWidth="1"/>
    <col min="3" max="3" width="10.875" style="54" bestFit="1" customWidth="1"/>
    <col min="4" max="4" width="11.00390625" style="54" bestFit="1" customWidth="1"/>
    <col min="5" max="5" width="10.875" style="1" bestFit="1" customWidth="1"/>
    <col min="6" max="6" width="11.75390625" style="1" bestFit="1" customWidth="1"/>
    <col min="7" max="7" width="9.125" style="1" customWidth="1"/>
    <col min="8" max="8" width="9.625" style="1" bestFit="1" customWidth="1"/>
    <col min="9" max="16384" width="9.125" style="1" customWidth="1"/>
  </cols>
  <sheetData>
    <row r="1" spans="1:6" ht="12.75" customHeight="1">
      <c r="A1" s="1" t="s">
        <v>190</v>
      </c>
      <c r="D1" s="1"/>
      <c r="F1" s="107" t="s">
        <v>196</v>
      </c>
    </row>
    <row r="2" spans="1:6" ht="12.75" customHeight="1">
      <c r="A2" s="142" t="s">
        <v>96</v>
      </c>
      <c r="B2" s="142"/>
      <c r="C2" s="142"/>
      <c r="D2" s="142"/>
      <c r="E2" s="142"/>
      <c r="F2" s="142"/>
    </row>
    <row r="3" spans="1:6" ht="12.75" customHeight="1">
      <c r="A3" s="142" t="s">
        <v>284</v>
      </c>
      <c r="B3" s="142"/>
      <c r="C3" s="142"/>
      <c r="D3" s="142"/>
      <c r="E3" s="142"/>
      <c r="F3" s="142"/>
    </row>
    <row r="4" ht="12.75" customHeight="1"/>
    <row r="5" spans="1:6" ht="12.75" customHeight="1">
      <c r="A5" s="2"/>
      <c r="B5" s="51" t="s">
        <v>27</v>
      </c>
      <c r="C5" s="143" t="s">
        <v>65</v>
      </c>
      <c r="D5" s="144"/>
      <c r="E5" s="132" t="s">
        <v>211</v>
      </c>
      <c r="F5" s="133"/>
    </row>
    <row r="6" spans="1:6" ht="12.75" customHeight="1">
      <c r="A6" s="2">
        <v>1</v>
      </c>
      <c r="B6" s="9" t="s">
        <v>63</v>
      </c>
      <c r="C6" s="19"/>
      <c r="D6" s="55">
        <v>274532149</v>
      </c>
      <c r="E6" s="19"/>
      <c r="F6" s="55">
        <v>284112429</v>
      </c>
    </row>
    <row r="7" spans="1:6" ht="12.75" customHeight="1">
      <c r="A7" s="4">
        <v>2</v>
      </c>
      <c r="B7" s="9" t="s">
        <v>64</v>
      </c>
      <c r="C7" s="19"/>
      <c r="D7" s="55">
        <v>8572000</v>
      </c>
      <c r="E7" s="19"/>
      <c r="F7" s="55">
        <v>8572000</v>
      </c>
    </row>
    <row r="8" spans="1:6" ht="12.75" customHeight="1">
      <c r="A8" s="4"/>
      <c r="B8" s="9" t="s">
        <v>0</v>
      </c>
      <c r="C8" s="19"/>
      <c r="D8" s="55">
        <f>D6+D7</f>
        <v>283104149</v>
      </c>
      <c r="E8" s="19"/>
      <c r="F8" s="55">
        <f>F6+F7</f>
        <v>292684429</v>
      </c>
    </row>
    <row r="9" spans="1:6" ht="12.75" customHeight="1">
      <c r="A9" s="4">
        <v>3</v>
      </c>
      <c r="B9" s="9" t="s">
        <v>29</v>
      </c>
      <c r="C9" s="19"/>
      <c r="D9" s="55">
        <f>C10</f>
        <v>71592607</v>
      </c>
      <c r="E9" s="19"/>
      <c r="F9" s="55">
        <f>E10</f>
        <v>90705777</v>
      </c>
    </row>
    <row r="10" spans="1:6" s="8" customFormat="1" ht="12.75" customHeight="1">
      <c r="A10" s="26"/>
      <c r="B10" s="7" t="s">
        <v>10</v>
      </c>
      <c r="C10" s="24">
        <f>SUM(C11:C14)</f>
        <v>71592607</v>
      </c>
      <c r="D10" s="24"/>
      <c r="E10" s="24">
        <f>SUM(E11:E14)</f>
        <v>90705777</v>
      </c>
      <c r="F10" s="24"/>
    </row>
    <row r="11" spans="1:6" ht="12.75" customHeight="1">
      <c r="A11" s="4"/>
      <c r="B11" s="6" t="s">
        <v>118</v>
      </c>
      <c r="C11" s="24">
        <v>14000000</v>
      </c>
      <c r="D11" s="55"/>
      <c r="E11" s="24">
        <v>14000000</v>
      </c>
      <c r="F11" s="55"/>
    </row>
    <row r="12" spans="1:6" ht="12.75" customHeight="1">
      <c r="A12" s="4"/>
      <c r="B12" s="7" t="s">
        <v>119</v>
      </c>
      <c r="C12" s="24">
        <v>16098473</v>
      </c>
      <c r="D12" s="55"/>
      <c r="E12" s="24">
        <v>21952193</v>
      </c>
      <c r="F12" s="55"/>
    </row>
    <row r="13" spans="1:6" ht="12.75" customHeight="1">
      <c r="A13" s="4"/>
      <c r="B13" s="7" t="s">
        <v>285</v>
      </c>
      <c r="C13" s="24">
        <v>37341534</v>
      </c>
      <c r="D13" s="55"/>
      <c r="E13" s="24">
        <v>37341534</v>
      </c>
      <c r="F13" s="55"/>
    </row>
    <row r="14" spans="1:6" ht="12.75" customHeight="1">
      <c r="A14" s="4"/>
      <c r="B14" s="7" t="s">
        <v>197</v>
      </c>
      <c r="C14" s="24">
        <v>4152600</v>
      </c>
      <c r="D14" s="55"/>
      <c r="E14" s="24">
        <v>17412050</v>
      </c>
      <c r="F14" s="55"/>
    </row>
    <row r="15" spans="1:6" ht="12.75" customHeight="1">
      <c r="A15" s="4"/>
      <c r="B15" s="9" t="s">
        <v>38</v>
      </c>
      <c r="C15" s="19"/>
      <c r="D15" s="55">
        <f>D8+D9</f>
        <v>354696756</v>
      </c>
      <c r="E15" s="19"/>
      <c r="F15" s="55">
        <f>F8+F9</f>
        <v>383390206</v>
      </c>
    </row>
    <row r="16" spans="1:6" ht="12.75" customHeight="1">
      <c r="A16" s="4">
        <v>4</v>
      </c>
      <c r="B16" s="9" t="s">
        <v>31</v>
      </c>
      <c r="C16" s="19"/>
      <c r="D16" s="55">
        <f>SUM(C28:C29)</f>
        <v>880550000</v>
      </c>
      <c r="E16" s="19"/>
      <c r="F16" s="55">
        <f>SUM(E28:E29)</f>
        <v>880550000</v>
      </c>
    </row>
    <row r="17" spans="1:6" ht="12.75" customHeight="1">
      <c r="A17" s="13"/>
      <c r="B17" s="7" t="s">
        <v>120</v>
      </c>
      <c r="C17" s="24">
        <v>510000000</v>
      </c>
      <c r="D17" s="11"/>
      <c r="E17" s="24">
        <v>510000000</v>
      </c>
      <c r="F17" s="11"/>
    </row>
    <row r="18" spans="1:6" ht="12.75" customHeight="1">
      <c r="A18" s="13"/>
      <c r="B18" s="7" t="s">
        <v>121</v>
      </c>
      <c r="C18" s="24">
        <v>170000000</v>
      </c>
      <c r="D18" s="11"/>
      <c r="E18" s="24">
        <v>170000000</v>
      </c>
      <c r="F18" s="11"/>
    </row>
    <row r="19" spans="1:6" ht="12.75" customHeight="1">
      <c r="A19" s="13"/>
      <c r="B19" s="7" t="s">
        <v>122</v>
      </c>
      <c r="C19" s="24">
        <v>118000000</v>
      </c>
      <c r="D19" s="11"/>
      <c r="E19" s="24">
        <v>118000000</v>
      </c>
      <c r="F19" s="11"/>
    </row>
    <row r="20" spans="1:6" ht="12.75" customHeight="1">
      <c r="A20" s="13"/>
      <c r="B20" s="7" t="s">
        <v>123</v>
      </c>
      <c r="C20" s="24">
        <v>23000000</v>
      </c>
      <c r="D20" s="11"/>
      <c r="E20" s="24">
        <v>23000000</v>
      </c>
      <c r="F20" s="11"/>
    </row>
    <row r="21" spans="1:6" ht="12.75" customHeight="1">
      <c r="A21" s="13"/>
      <c r="B21" s="7" t="s">
        <v>124</v>
      </c>
      <c r="C21" s="24">
        <v>12500000</v>
      </c>
      <c r="D21" s="11"/>
      <c r="E21" s="24">
        <v>12500000</v>
      </c>
      <c r="F21" s="11"/>
    </row>
    <row r="22" spans="1:6" s="57" customFormat="1" ht="12.75" customHeight="1">
      <c r="A22" s="56"/>
      <c r="B22" s="15" t="s">
        <v>125</v>
      </c>
      <c r="C22" s="95">
        <f>SUM(C17:C21)</f>
        <v>833500000</v>
      </c>
      <c r="D22" s="16"/>
      <c r="E22" s="95">
        <f>SUM(E17:E21)</f>
        <v>833500000</v>
      </c>
      <c r="F22" s="16"/>
    </row>
    <row r="23" spans="1:6" ht="12.75" customHeight="1">
      <c r="A23" s="13"/>
      <c r="B23" s="7" t="s">
        <v>15</v>
      </c>
      <c r="C23" s="24">
        <v>2000000</v>
      </c>
      <c r="D23" s="11"/>
      <c r="E23" s="24">
        <v>2000000</v>
      </c>
      <c r="F23" s="11"/>
    </row>
    <row r="24" spans="1:6" ht="12.75" customHeight="1">
      <c r="A24" s="13"/>
      <c r="B24" s="7" t="s">
        <v>41</v>
      </c>
      <c r="C24" s="24">
        <v>45000000</v>
      </c>
      <c r="D24" s="11"/>
      <c r="E24" s="24">
        <v>45000000</v>
      </c>
      <c r="F24" s="11"/>
    </row>
    <row r="25" spans="1:6" ht="12.75" customHeight="1">
      <c r="A25" s="13"/>
      <c r="B25" s="7" t="s">
        <v>18</v>
      </c>
      <c r="C25" s="24">
        <v>0</v>
      </c>
      <c r="D25" s="11"/>
      <c r="E25" s="24">
        <v>0</v>
      </c>
      <c r="F25" s="11"/>
    </row>
    <row r="26" spans="1:6" ht="12.75" customHeight="1">
      <c r="A26" s="13"/>
      <c r="B26" s="7" t="s">
        <v>286</v>
      </c>
      <c r="C26" s="24"/>
      <c r="D26" s="11"/>
      <c r="E26" s="24"/>
      <c r="F26" s="11"/>
    </row>
    <row r="27" spans="1:6" ht="12.75" customHeight="1">
      <c r="A27" s="13"/>
      <c r="B27" s="7" t="s">
        <v>287</v>
      </c>
      <c r="C27" s="24"/>
      <c r="D27" s="11"/>
      <c r="E27" s="24"/>
      <c r="F27" s="11"/>
    </row>
    <row r="28" spans="1:6" s="57" customFormat="1" ht="12.75" customHeight="1">
      <c r="A28" s="56"/>
      <c r="B28" s="15" t="s">
        <v>126</v>
      </c>
      <c r="C28" s="25">
        <f>SUM(C22:C27)</f>
        <v>880500000</v>
      </c>
      <c r="D28" s="16"/>
      <c r="E28" s="25">
        <f>SUM(E22:E27)</f>
        <v>880500000</v>
      </c>
      <c r="F28" s="16"/>
    </row>
    <row r="29" spans="1:6" ht="12.75" customHeight="1">
      <c r="A29" s="13"/>
      <c r="B29" s="7" t="s">
        <v>98</v>
      </c>
      <c r="C29" s="24">
        <v>50000</v>
      </c>
      <c r="D29" s="11"/>
      <c r="E29" s="24">
        <v>50000</v>
      </c>
      <c r="F29" s="11"/>
    </row>
    <row r="30" spans="1:6" ht="12.75" customHeight="1">
      <c r="A30" s="4">
        <v>5</v>
      </c>
      <c r="B30" s="9" t="s">
        <v>42</v>
      </c>
      <c r="C30" s="19"/>
      <c r="D30" s="10">
        <f>C31+C47+C55</f>
        <v>761811854</v>
      </c>
      <c r="E30" s="19"/>
      <c r="F30" s="10">
        <f>E31+E47+E55</f>
        <v>766556234</v>
      </c>
    </row>
    <row r="31" spans="1:6" ht="12.75" customHeight="1">
      <c r="A31" s="13"/>
      <c r="B31" s="7" t="s">
        <v>127</v>
      </c>
      <c r="C31" s="24">
        <f>SUM(C32:C33)</f>
        <v>0</v>
      </c>
      <c r="D31" s="11"/>
      <c r="E31" s="24">
        <f>SUM(E32:E33)</f>
        <v>0</v>
      </c>
      <c r="F31" s="11"/>
    </row>
    <row r="32" spans="1:6" ht="12.75" customHeight="1">
      <c r="A32" s="13"/>
      <c r="B32" s="7" t="s">
        <v>30</v>
      </c>
      <c r="C32" s="24"/>
      <c r="D32" s="11"/>
      <c r="E32" s="24"/>
      <c r="F32" s="11"/>
    </row>
    <row r="33" spans="1:6" ht="12.75" customHeight="1">
      <c r="A33" s="13"/>
      <c r="B33" s="7" t="s">
        <v>43</v>
      </c>
      <c r="C33" s="24"/>
      <c r="D33" s="11"/>
      <c r="E33" s="24"/>
      <c r="F33" s="11"/>
    </row>
    <row r="34" spans="1:6" ht="12.75" customHeight="1">
      <c r="A34" s="13"/>
      <c r="B34" s="9" t="s">
        <v>44</v>
      </c>
      <c r="C34" s="58"/>
      <c r="D34" s="11"/>
      <c r="E34" s="58"/>
      <c r="F34" s="11"/>
    </row>
    <row r="35" spans="1:6" ht="12.75" customHeight="1">
      <c r="A35" s="13"/>
      <c r="B35" s="7" t="s">
        <v>235</v>
      </c>
      <c r="C35" s="24">
        <v>293068629</v>
      </c>
      <c r="D35" s="11"/>
      <c r="E35" s="24">
        <v>293068629</v>
      </c>
      <c r="F35" s="11"/>
    </row>
    <row r="36" spans="1:6" ht="12.75" customHeight="1">
      <c r="A36" s="13"/>
      <c r="B36" s="59" t="s">
        <v>266</v>
      </c>
      <c r="C36" s="24">
        <v>11002169</v>
      </c>
      <c r="D36" s="11"/>
      <c r="E36" s="24">
        <v>11002169</v>
      </c>
      <c r="F36" s="11"/>
    </row>
    <row r="37" spans="1:6" ht="12.75" customHeight="1">
      <c r="A37" s="13"/>
      <c r="B37" s="59" t="s">
        <v>288</v>
      </c>
      <c r="C37" s="24">
        <v>6066350</v>
      </c>
      <c r="D37" s="11"/>
      <c r="E37" s="24">
        <v>6066350</v>
      </c>
      <c r="F37" s="11"/>
    </row>
    <row r="38" spans="1:6" ht="12.75" customHeight="1">
      <c r="A38" s="13"/>
      <c r="B38" s="7" t="s">
        <v>289</v>
      </c>
      <c r="C38" s="24">
        <v>15439938</v>
      </c>
      <c r="D38" s="11"/>
      <c r="E38" s="24">
        <v>15439938</v>
      </c>
      <c r="F38" s="11"/>
    </row>
    <row r="39" spans="1:6" ht="12.75" customHeight="1">
      <c r="A39" s="13"/>
      <c r="B39" s="7" t="s">
        <v>251</v>
      </c>
      <c r="C39" s="24">
        <v>11715750</v>
      </c>
      <c r="D39" s="11"/>
      <c r="E39" s="24">
        <v>11715750</v>
      </c>
      <c r="F39" s="11"/>
    </row>
    <row r="40" spans="1:6" ht="12.75" customHeight="1">
      <c r="A40" s="13"/>
      <c r="B40" s="7" t="s">
        <v>236</v>
      </c>
      <c r="C40" s="24">
        <v>5856500</v>
      </c>
      <c r="D40" s="11"/>
      <c r="E40" s="24">
        <v>5856500</v>
      </c>
      <c r="F40" s="11"/>
    </row>
    <row r="41" spans="1:6" ht="12.75" customHeight="1">
      <c r="A41" s="13"/>
      <c r="B41" s="7" t="s">
        <v>237</v>
      </c>
      <c r="C41" s="24">
        <v>149771334</v>
      </c>
      <c r="D41" s="11"/>
      <c r="E41" s="24">
        <v>149771334</v>
      </c>
      <c r="F41" s="11"/>
    </row>
    <row r="42" spans="1:6" ht="12.75" customHeight="1">
      <c r="A42" s="13"/>
      <c r="B42" s="7" t="s">
        <v>290</v>
      </c>
      <c r="C42" s="24">
        <v>158764184</v>
      </c>
      <c r="D42" s="11"/>
      <c r="E42" s="24">
        <v>158764184</v>
      </c>
      <c r="F42" s="11"/>
    </row>
    <row r="43" spans="1:6" s="57" customFormat="1" ht="11.25">
      <c r="A43" s="56"/>
      <c r="B43" s="15" t="s">
        <v>128</v>
      </c>
      <c r="C43" s="25">
        <f>SUM(C35:C42)</f>
        <v>651684854</v>
      </c>
      <c r="D43" s="16"/>
      <c r="E43" s="25">
        <f>SUM(E35:E42)</f>
        <v>651684854</v>
      </c>
      <c r="F43" s="16"/>
    </row>
    <row r="44" spans="1:6" s="57" customFormat="1" ht="11.25">
      <c r="A44" s="56"/>
      <c r="B44" s="59" t="s">
        <v>390</v>
      </c>
      <c r="C44" s="24"/>
      <c r="D44" s="16"/>
      <c r="E44" s="24">
        <v>215900</v>
      </c>
      <c r="F44" s="16"/>
    </row>
    <row r="45" spans="1:6" s="57" customFormat="1" ht="11.25">
      <c r="A45" s="56"/>
      <c r="B45" s="59" t="s">
        <v>392</v>
      </c>
      <c r="C45" s="24"/>
      <c r="D45" s="16"/>
      <c r="E45" s="24">
        <v>4500000</v>
      </c>
      <c r="F45" s="16"/>
    </row>
    <row r="46" spans="1:6" s="57" customFormat="1" ht="11.25">
      <c r="A46" s="56"/>
      <c r="B46" s="60" t="s">
        <v>135</v>
      </c>
      <c r="C46" s="25">
        <f>SUM(C44)</f>
        <v>0</v>
      </c>
      <c r="D46" s="16"/>
      <c r="E46" s="25">
        <f>SUM(E44:E45)</f>
        <v>4715900</v>
      </c>
      <c r="F46" s="16"/>
    </row>
    <row r="47" spans="1:6" ht="11.25">
      <c r="A47" s="13"/>
      <c r="B47" s="6" t="s">
        <v>58</v>
      </c>
      <c r="C47" s="24">
        <f>C43+C46</f>
        <v>651684854</v>
      </c>
      <c r="D47" s="11"/>
      <c r="E47" s="24">
        <f>E43+E46</f>
        <v>656400754</v>
      </c>
      <c r="F47" s="11"/>
    </row>
    <row r="48" spans="1:6" ht="11.25">
      <c r="A48" s="13"/>
      <c r="B48" s="59" t="s">
        <v>291</v>
      </c>
      <c r="C48" s="24">
        <v>127000</v>
      </c>
      <c r="D48" s="11"/>
      <c r="E48" s="24">
        <v>127000</v>
      </c>
      <c r="F48" s="11"/>
    </row>
    <row r="49" spans="1:6" ht="11.25">
      <c r="A49" s="13"/>
      <c r="B49" s="59" t="s">
        <v>292</v>
      </c>
      <c r="C49" s="24">
        <v>20000000</v>
      </c>
      <c r="D49" s="11"/>
      <c r="E49" s="24">
        <v>20000000</v>
      </c>
      <c r="F49" s="11"/>
    </row>
    <row r="50" spans="1:6" ht="22.5">
      <c r="A50" s="13"/>
      <c r="B50" s="59" t="s">
        <v>293</v>
      </c>
      <c r="C50" s="24">
        <v>90000000</v>
      </c>
      <c r="D50" s="11"/>
      <c r="E50" s="24">
        <v>90000000</v>
      </c>
      <c r="F50" s="11"/>
    </row>
    <row r="51" spans="1:6" ht="11.25">
      <c r="A51" s="13"/>
      <c r="B51" s="15" t="s">
        <v>128</v>
      </c>
      <c r="C51" s="24">
        <f>SUM(C48:C50)</f>
        <v>110127000</v>
      </c>
      <c r="D51" s="24"/>
      <c r="E51" s="24">
        <f>SUM(E48:E50)</f>
        <v>110127000</v>
      </c>
      <c r="F51" s="11"/>
    </row>
    <row r="52" spans="1:6" ht="11.25">
      <c r="A52" s="13"/>
      <c r="B52" s="59" t="s">
        <v>388</v>
      </c>
      <c r="C52" s="24"/>
      <c r="D52" s="11"/>
      <c r="E52" s="24">
        <v>28405</v>
      </c>
      <c r="F52" s="11"/>
    </row>
    <row r="53" spans="1:6" ht="11.25">
      <c r="A53" s="13"/>
      <c r="B53" s="59" t="s">
        <v>389</v>
      </c>
      <c r="C53" s="24"/>
      <c r="D53" s="11"/>
      <c r="E53" s="24">
        <v>75</v>
      </c>
      <c r="F53" s="11"/>
    </row>
    <row r="54" spans="1:6" ht="11.25">
      <c r="A54" s="13"/>
      <c r="B54" s="60" t="s">
        <v>135</v>
      </c>
      <c r="C54" s="24">
        <f>SUM(C52:C53)</f>
        <v>0</v>
      </c>
      <c r="D54" s="24"/>
      <c r="E54" s="24">
        <f>SUM(E52:E53)</f>
        <v>28480</v>
      </c>
      <c r="F54" s="11"/>
    </row>
    <row r="55" spans="1:6" s="8" customFormat="1" ht="12.75" customHeight="1">
      <c r="A55" s="50"/>
      <c r="B55" s="7" t="s">
        <v>59</v>
      </c>
      <c r="C55" s="24">
        <f>C51+C54</f>
        <v>110127000</v>
      </c>
      <c r="D55" s="24"/>
      <c r="E55" s="24">
        <f>E51+E54</f>
        <v>110155480</v>
      </c>
      <c r="F55" s="11"/>
    </row>
    <row r="56" spans="1:6" ht="11.25">
      <c r="A56" s="4">
        <v>6</v>
      </c>
      <c r="B56" s="9" t="s">
        <v>45</v>
      </c>
      <c r="C56" s="19"/>
      <c r="D56" s="10">
        <f>C57+C68</f>
        <v>2040739238</v>
      </c>
      <c r="E56" s="19"/>
      <c r="F56" s="10">
        <f>E57+E68</f>
        <v>2062421022</v>
      </c>
    </row>
    <row r="57" spans="1:6" ht="11.25">
      <c r="A57" s="13"/>
      <c r="B57" s="7" t="s">
        <v>8</v>
      </c>
      <c r="C57" s="24">
        <f>SUM(C58:C65)</f>
        <v>2028148238</v>
      </c>
      <c r="D57" s="10"/>
      <c r="E57" s="24">
        <f>SUM(E58:E65)</f>
        <v>2049830022</v>
      </c>
      <c r="F57" s="10"/>
    </row>
    <row r="58" spans="1:6" ht="13.5" customHeight="1">
      <c r="A58" s="13"/>
      <c r="B58" s="7" t="s">
        <v>130</v>
      </c>
      <c r="C58" s="24">
        <v>414301532</v>
      </c>
      <c r="D58" s="10"/>
      <c r="E58" s="24">
        <v>414301532</v>
      </c>
      <c r="F58" s="10"/>
    </row>
    <row r="59" spans="1:6" ht="11.25">
      <c r="A59" s="13"/>
      <c r="B59" s="7" t="s">
        <v>381</v>
      </c>
      <c r="C59" s="24"/>
      <c r="D59" s="10"/>
      <c r="E59" s="24">
        <v>2073406</v>
      </c>
      <c r="F59" s="10"/>
    </row>
    <row r="60" spans="1:6" ht="13.5" customHeight="1">
      <c r="A60" s="13"/>
      <c r="B60" s="6" t="s">
        <v>131</v>
      </c>
      <c r="C60" s="24">
        <v>329444250</v>
      </c>
      <c r="D60" s="10"/>
      <c r="E60" s="24">
        <v>329444250</v>
      </c>
      <c r="F60" s="10"/>
    </row>
    <row r="61" spans="1:6" ht="22.5">
      <c r="A61" s="13"/>
      <c r="B61" s="6" t="s">
        <v>132</v>
      </c>
      <c r="C61" s="24">
        <v>631601676</v>
      </c>
      <c r="D61" s="10"/>
      <c r="E61" s="24">
        <v>631601676</v>
      </c>
      <c r="F61" s="10"/>
    </row>
    <row r="62" spans="1:6" ht="11.25">
      <c r="A62" s="13"/>
      <c r="B62" s="6" t="s">
        <v>383</v>
      </c>
      <c r="C62" s="24"/>
      <c r="D62" s="10"/>
      <c r="E62" s="24">
        <v>18429678</v>
      </c>
      <c r="F62" s="10"/>
    </row>
    <row r="63" spans="1:6" ht="11.25">
      <c r="A63" s="13"/>
      <c r="B63" s="6" t="s">
        <v>133</v>
      </c>
      <c r="C63" s="24">
        <v>30321390</v>
      </c>
      <c r="D63" s="10"/>
      <c r="E63" s="24">
        <v>30321390</v>
      </c>
      <c r="F63" s="10"/>
    </row>
    <row r="64" spans="1:6" ht="11.25">
      <c r="A64" s="13"/>
      <c r="B64" s="6" t="s">
        <v>382</v>
      </c>
      <c r="C64" s="24"/>
      <c r="D64" s="10"/>
      <c r="E64" s="24">
        <v>2610272</v>
      </c>
      <c r="F64" s="10"/>
    </row>
    <row r="65" spans="1:6" s="8" customFormat="1" ht="11.25">
      <c r="A65" s="13"/>
      <c r="B65" s="6" t="s">
        <v>134</v>
      </c>
      <c r="C65" s="24">
        <f>SUM(C66:C66)</f>
        <v>622479390</v>
      </c>
      <c r="D65" s="10"/>
      <c r="E65" s="24">
        <f>SUM(E66:E67)</f>
        <v>621047818</v>
      </c>
      <c r="F65" s="10"/>
    </row>
    <row r="66" spans="1:6" s="8" customFormat="1" ht="22.5">
      <c r="A66" s="13"/>
      <c r="B66" s="6" t="s">
        <v>240</v>
      </c>
      <c r="C66" s="24">
        <v>622479390</v>
      </c>
      <c r="D66" s="10"/>
      <c r="E66" s="24">
        <v>577679818</v>
      </c>
      <c r="F66" s="10"/>
    </row>
    <row r="67" spans="1:6" s="8" customFormat="1" ht="11.25">
      <c r="A67" s="13"/>
      <c r="B67" s="6" t="s">
        <v>384</v>
      </c>
      <c r="C67" s="24"/>
      <c r="D67" s="10"/>
      <c r="E67" s="24">
        <v>43368000</v>
      </c>
      <c r="F67" s="10"/>
    </row>
    <row r="68" spans="1:6" ht="12.75" customHeight="1">
      <c r="A68" s="13"/>
      <c r="B68" s="6" t="s">
        <v>61</v>
      </c>
      <c r="C68" s="24">
        <f>SUM(C69:C69)</f>
        <v>12591000</v>
      </c>
      <c r="D68" s="10"/>
      <c r="E68" s="24">
        <f>SUM(E69:E69)</f>
        <v>12591000</v>
      </c>
      <c r="F68" s="10"/>
    </row>
    <row r="69" spans="1:6" ht="12.75" customHeight="1">
      <c r="A69" s="13"/>
      <c r="B69" s="6" t="s">
        <v>60</v>
      </c>
      <c r="C69" s="24">
        <v>12591000</v>
      </c>
      <c r="D69" s="10"/>
      <c r="E69" s="24">
        <v>12591000</v>
      </c>
      <c r="F69" s="10"/>
    </row>
    <row r="70" spans="1:6" ht="14.25" customHeight="1">
      <c r="A70" s="4">
        <v>7</v>
      </c>
      <c r="B70" s="9" t="s">
        <v>46</v>
      </c>
      <c r="C70" s="19"/>
      <c r="D70" s="10">
        <f>C91+C96</f>
        <v>190816991</v>
      </c>
      <c r="E70" s="19"/>
      <c r="F70" s="10">
        <f>E91+E96</f>
        <v>424051848</v>
      </c>
    </row>
    <row r="71" spans="1:6" ht="14.25" customHeight="1">
      <c r="A71" s="13"/>
      <c r="B71" s="7" t="s">
        <v>62</v>
      </c>
      <c r="C71" s="24">
        <v>54140000</v>
      </c>
      <c r="D71" s="11"/>
      <c r="E71" s="24">
        <v>54140000</v>
      </c>
      <c r="F71" s="11"/>
    </row>
    <row r="72" spans="1:6" ht="19.5">
      <c r="A72" s="13"/>
      <c r="B72" s="23" t="s">
        <v>217</v>
      </c>
      <c r="C72" s="24">
        <v>8926500</v>
      </c>
      <c r="D72" s="11"/>
      <c r="E72" s="24">
        <v>8926500</v>
      </c>
      <c r="F72" s="11"/>
    </row>
    <row r="73" spans="1:6" ht="11.25">
      <c r="A73" s="13"/>
      <c r="B73" s="59" t="s">
        <v>294</v>
      </c>
      <c r="C73" s="24">
        <v>126000</v>
      </c>
      <c r="D73" s="11"/>
      <c r="E73" s="24">
        <v>126000</v>
      </c>
      <c r="F73" s="11"/>
    </row>
    <row r="74" spans="1:6" ht="11.25">
      <c r="A74" s="13"/>
      <c r="B74" s="59" t="s">
        <v>295</v>
      </c>
      <c r="C74" s="24">
        <v>61516793</v>
      </c>
      <c r="D74" s="11"/>
      <c r="E74" s="24">
        <v>38406544</v>
      </c>
      <c r="F74" s="11"/>
    </row>
    <row r="75" spans="1:6" ht="11.25">
      <c r="A75" s="13"/>
      <c r="B75" s="59" t="s">
        <v>296</v>
      </c>
      <c r="C75" s="24">
        <v>367200</v>
      </c>
      <c r="D75" s="11"/>
      <c r="E75" s="24">
        <v>367200</v>
      </c>
      <c r="F75" s="11"/>
    </row>
    <row r="76" spans="1:6" ht="11.25">
      <c r="A76" s="13"/>
      <c r="B76" s="59" t="s">
        <v>241</v>
      </c>
      <c r="C76" s="24">
        <v>342500</v>
      </c>
      <c r="D76" s="11"/>
      <c r="E76" s="24">
        <v>342500</v>
      </c>
      <c r="F76" s="11"/>
    </row>
    <row r="77" spans="1:6" ht="11.25">
      <c r="A77" s="13"/>
      <c r="B77" s="7" t="s">
        <v>237</v>
      </c>
      <c r="C77" s="24">
        <v>5676900</v>
      </c>
      <c r="D77" s="11"/>
      <c r="E77" s="24">
        <v>5676900</v>
      </c>
      <c r="F77" s="11"/>
    </row>
    <row r="78" spans="1:6" ht="11.25">
      <c r="A78" s="13"/>
      <c r="B78" s="7" t="s">
        <v>235</v>
      </c>
      <c r="C78" s="24">
        <v>2785110</v>
      </c>
      <c r="D78" s="11"/>
      <c r="E78" s="24">
        <v>2785110</v>
      </c>
      <c r="F78" s="11"/>
    </row>
    <row r="79" spans="1:6" ht="11.25">
      <c r="A79" s="13"/>
      <c r="B79" s="7" t="s">
        <v>238</v>
      </c>
      <c r="C79" s="24">
        <v>35864865</v>
      </c>
      <c r="D79" s="11"/>
      <c r="E79" s="24">
        <v>35864865</v>
      </c>
      <c r="F79" s="11"/>
    </row>
    <row r="80" spans="1:6" ht="11.25">
      <c r="A80" s="13"/>
      <c r="B80" s="7" t="s">
        <v>242</v>
      </c>
      <c r="C80" s="24">
        <v>5000000</v>
      </c>
      <c r="D80" s="11"/>
      <c r="E80" s="24">
        <v>5000000</v>
      </c>
      <c r="F80" s="11"/>
    </row>
    <row r="81" spans="1:6" s="57" customFormat="1" ht="11.25">
      <c r="A81" s="56"/>
      <c r="B81" s="60" t="s">
        <v>128</v>
      </c>
      <c r="C81" s="25">
        <f>SUM(C71:C80)</f>
        <v>174745868</v>
      </c>
      <c r="D81" s="16"/>
      <c r="E81" s="25">
        <f>SUM(E71:E80)</f>
        <v>151635619</v>
      </c>
      <c r="F81" s="16"/>
    </row>
    <row r="82" spans="1:6" s="8" customFormat="1" ht="11.25">
      <c r="A82" s="112"/>
      <c r="B82" s="59" t="s">
        <v>385</v>
      </c>
      <c r="C82" s="24"/>
      <c r="D82" s="11"/>
      <c r="E82" s="24">
        <v>5423813</v>
      </c>
      <c r="F82" s="11"/>
    </row>
    <row r="83" spans="1:6" s="8" customFormat="1" ht="11.25">
      <c r="A83" s="112"/>
      <c r="B83" s="59" t="s">
        <v>386</v>
      </c>
      <c r="C83" s="24"/>
      <c r="D83" s="11"/>
      <c r="E83" s="24">
        <v>943900</v>
      </c>
      <c r="F83" s="11"/>
    </row>
    <row r="84" spans="1:6" ht="11.25">
      <c r="A84" s="13"/>
      <c r="B84" s="59" t="s">
        <v>198</v>
      </c>
      <c r="C84" s="24">
        <v>2310750</v>
      </c>
      <c r="D84" s="11"/>
      <c r="E84" s="24">
        <v>2310750</v>
      </c>
      <c r="F84" s="11"/>
    </row>
    <row r="85" spans="1:6" ht="11.25">
      <c r="A85" s="13"/>
      <c r="B85" s="59" t="s">
        <v>387</v>
      </c>
      <c r="C85" s="24"/>
      <c r="D85" s="11"/>
      <c r="E85" s="24">
        <v>81000</v>
      </c>
      <c r="F85" s="11"/>
    </row>
    <row r="86" spans="1:6" ht="11.25">
      <c r="A86" s="13"/>
      <c r="B86" s="59" t="s">
        <v>268</v>
      </c>
      <c r="C86" s="24">
        <v>640341</v>
      </c>
      <c r="D86" s="11"/>
      <c r="E86" s="24">
        <v>640341</v>
      </c>
      <c r="F86" s="11"/>
    </row>
    <row r="87" spans="1:6" ht="11.25">
      <c r="A87" s="13"/>
      <c r="B87" s="59" t="s">
        <v>390</v>
      </c>
      <c r="C87" s="24"/>
      <c r="D87" s="11"/>
      <c r="E87" s="24">
        <v>241582729</v>
      </c>
      <c r="F87" s="11"/>
    </row>
    <row r="88" spans="1:6" ht="11.25">
      <c r="A88" s="13"/>
      <c r="B88" s="59" t="s">
        <v>391</v>
      </c>
      <c r="C88" s="24"/>
      <c r="D88" s="11"/>
      <c r="E88" s="24">
        <v>1105801</v>
      </c>
      <c r="F88" s="11"/>
    </row>
    <row r="89" spans="1:6" ht="11.25">
      <c r="A89" s="13"/>
      <c r="B89" s="59" t="s">
        <v>392</v>
      </c>
      <c r="C89" s="24"/>
      <c r="D89" s="11"/>
      <c r="E89" s="24">
        <v>7005263</v>
      </c>
      <c r="F89" s="11"/>
    </row>
    <row r="90" spans="1:6" s="57" customFormat="1" ht="11.25">
      <c r="A90" s="56"/>
      <c r="B90" s="60" t="s">
        <v>135</v>
      </c>
      <c r="C90" s="25">
        <f>SUM(C84:C86)</f>
        <v>2951091</v>
      </c>
      <c r="D90" s="25"/>
      <c r="E90" s="25">
        <f>SUM(E82:E89)</f>
        <v>259093597</v>
      </c>
      <c r="F90" s="25"/>
    </row>
    <row r="91" spans="1:6" ht="11.25">
      <c r="A91" s="13"/>
      <c r="B91" s="6" t="s">
        <v>58</v>
      </c>
      <c r="C91" s="24">
        <f>C81+C90</f>
        <v>177696959</v>
      </c>
      <c r="D91" s="24"/>
      <c r="E91" s="24">
        <f>E81+E90</f>
        <v>410729216</v>
      </c>
      <c r="F91" s="24"/>
    </row>
    <row r="92" spans="1:6" ht="11.25">
      <c r="A92" s="13"/>
      <c r="B92" s="7" t="s">
        <v>239</v>
      </c>
      <c r="C92" s="24">
        <v>13120032</v>
      </c>
      <c r="D92" s="24"/>
      <c r="E92" s="24">
        <v>13120032</v>
      </c>
      <c r="F92" s="24"/>
    </row>
    <row r="93" spans="1:6" ht="11.25">
      <c r="A93" s="13"/>
      <c r="B93" s="60" t="s">
        <v>128</v>
      </c>
      <c r="C93" s="24">
        <f>SUM(C92:C92)</f>
        <v>13120032</v>
      </c>
      <c r="D93" s="24"/>
      <c r="E93" s="24">
        <f>SUM(E92:E92)</f>
        <v>13120032</v>
      </c>
      <c r="F93" s="24"/>
    </row>
    <row r="94" spans="1:6" ht="11.25">
      <c r="A94" s="13"/>
      <c r="B94" s="59" t="s">
        <v>386</v>
      </c>
      <c r="C94" s="24"/>
      <c r="D94" s="24"/>
      <c r="E94" s="24">
        <v>202600</v>
      </c>
      <c r="F94" s="24"/>
    </row>
    <row r="95" spans="1:6" ht="11.25">
      <c r="A95" s="13"/>
      <c r="B95" s="60" t="s">
        <v>135</v>
      </c>
      <c r="C95" s="24">
        <f>SUM(C94)</f>
        <v>0</v>
      </c>
      <c r="D95" s="24"/>
      <c r="E95" s="24">
        <f>SUM(E94)</f>
        <v>202600</v>
      </c>
      <c r="F95" s="24"/>
    </row>
    <row r="96" spans="1:6" ht="11.25">
      <c r="A96" s="13"/>
      <c r="B96" s="6" t="s">
        <v>184</v>
      </c>
      <c r="C96" s="11">
        <f>C93+C95</f>
        <v>13120032</v>
      </c>
      <c r="D96" s="24"/>
      <c r="E96" s="11">
        <f>E93+E95</f>
        <v>13322632</v>
      </c>
      <c r="F96" s="24"/>
    </row>
    <row r="97" spans="1:6" ht="11.25">
      <c r="A97" s="4">
        <v>8</v>
      </c>
      <c r="B97" s="12" t="s">
        <v>101</v>
      </c>
      <c r="C97" s="11"/>
      <c r="D97" s="10">
        <f>SUM(C98:C102)</f>
        <v>8500000</v>
      </c>
      <c r="E97" s="11"/>
      <c r="F97" s="10">
        <f>SUM(E98:E102)</f>
        <v>8500000</v>
      </c>
    </row>
    <row r="98" spans="1:6" ht="12.75" customHeight="1">
      <c r="A98" s="13"/>
      <c r="B98" s="12" t="s">
        <v>12</v>
      </c>
      <c r="C98" s="24">
        <v>3000000</v>
      </c>
      <c r="D98" s="10"/>
      <c r="E98" s="24">
        <v>3000000</v>
      </c>
      <c r="F98" s="10"/>
    </row>
    <row r="99" spans="1:6" ht="12.75" customHeight="1">
      <c r="A99" s="13"/>
      <c r="B99" s="12" t="s">
        <v>199</v>
      </c>
      <c r="C99" s="24">
        <v>4000000</v>
      </c>
      <c r="D99" s="10"/>
      <c r="E99" s="24">
        <v>4000000</v>
      </c>
      <c r="F99" s="10"/>
    </row>
    <row r="100" spans="1:6" ht="12.75" customHeight="1">
      <c r="A100" s="13"/>
      <c r="B100" s="12" t="s">
        <v>218</v>
      </c>
      <c r="C100" s="24">
        <v>1500000</v>
      </c>
      <c r="D100" s="10"/>
      <c r="E100" s="24">
        <v>1500000</v>
      </c>
      <c r="F100" s="10"/>
    </row>
    <row r="101" spans="1:6" ht="12.75" customHeight="1">
      <c r="A101" s="13"/>
      <c r="B101" s="12" t="s">
        <v>99</v>
      </c>
      <c r="C101" s="24"/>
      <c r="D101" s="10"/>
      <c r="E101" s="24"/>
      <c r="F101" s="10"/>
    </row>
    <row r="102" spans="1:6" ht="12.75" customHeight="1">
      <c r="A102" s="3"/>
      <c r="B102" s="12" t="s">
        <v>100</v>
      </c>
      <c r="C102" s="11"/>
      <c r="D102" s="10"/>
      <c r="E102" s="11"/>
      <c r="F102" s="10"/>
    </row>
    <row r="103" spans="1:6" ht="12.75" customHeight="1">
      <c r="A103" s="2">
        <v>9</v>
      </c>
      <c r="B103" s="9" t="s">
        <v>297</v>
      </c>
      <c r="C103" s="19"/>
      <c r="D103" s="10">
        <f>SUM(C104:C107)</f>
        <v>3741210299</v>
      </c>
      <c r="E103" s="19"/>
      <c r="F103" s="10">
        <f>SUM(E104:E107)</f>
        <v>3741210299</v>
      </c>
    </row>
    <row r="104" spans="1:6" ht="12.75" customHeight="1">
      <c r="A104" s="4"/>
      <c r="B104" s="21" t="s">
        <v>298</v>
      </c>
      <c r="C104" s="24">
        <v>1559022525</v>
      </c>
      <c r="D104" s="10"/>
      <c r="E104" s="24">
        <v>1447008688</v>
      </c>
      <c r="F104" s="10"/>
    </row>
    <row r="105" spans="1:6" ht="12.75" customHeight="1">
      <c r="A105" s="3"/>
      <c r="B105" s="21" t="s">
        <v>299</v>
      </c>
      <c r="C105" s="24">
        <v>1880856501</v>
      </c>
      <c r="D105" s="10"/>
      <c r="E105" s="24">
        <v>1992870338</v>
      </c>
      <c r="F105" s="10"/>
    </row>
    <row r="106" spans="1:6" ht="12.75" customHeight="1">
      <c r="A106" s="13"/>
      <c r="B106" s="21" t="s">
        <v>300</v>
      </c>
      <c r="C106" s="24">
        <v>275714002</v>
      </c>
      <c r="D106" s="10"/>
      <c r="E106" s="24">
        <v>275714002</v>
      </c>
      <c r="F106" s="10"/>
    </row>
    <row r="107" spans="1:6" ht="12.75" customHeight="1">
      <c r="A107" s="13"/>
      <c r="B107" s="21" t="s">
        <v>301</v>
      </c>
      <c r="C107" s="24">
        <v>25617271</v>
      </c>
      <c r="D107" s="10"/>
      <c r="E107" s="24">
        <v>25617271</v>
      </c>
      <c r="F107" s="10"/>
    </row>
    <row r="108" spans="1:6" s="18" customFormat="1" ht="12.75" customHeight="1">
      <c r="A108" s="4"/>
      <c r="B108" s="20" t="s">
        <v>2</v>
      </c>
      <c r="C108" s="19"/>
      <c r="D108" s="10">
        <f>D9+C28+C31+C43+C55+D56+C81+C93+C98+C99+C101+C104+C105</f>
        <v>7389388625</v>
      </c>
      <c r="E108" s="19"/>
      <c r="F108" s="10">
        <f>F9+E28+E31+E43+E55+F56+E81+E93+E98+E99+E101+E104+E105</f>
        <v>7407101810</v>
      </c>
    </row>
    <row r="109" spans="1:6" ht="12.75" customHeight="1">
      <c r="A109" s="13"/>
      <c r="B109" s="20" t="s">
        <v>3</v>
      </c>
      <c r="C109" s="19"/>
      <c r="D109" s="10">
        <f>D15+D16+D30+D56+D70+D97+D103</f>
        <v>7978325138</v>
      </c>
      <c r="E109" s="19"/>
      <c r="F109" s="10">
        <f>F15+F16+F30+F56+F70+F97+F103</f>
        <v>8266679609</v>
      </c>
    </row>
    <row r="110" spans="1:6" ht="12.75" customHeight="1">
      <c r="A110" s="13"/>
      <c r="B110" s="20" t="s">
        <v>1</v>
      </c>
      <c r="C110" s="19"/>
      <c r="D110" s="55">
        <v>340874984</v>
      </c>
      <c r="E110" s="19"/>
      <c r="F110" s="55">
        <v>342306556</v>
      </c>
    </row>
    <row r="111" spans="1:6" ht="12.75" customHeight="1">
      <c r="A111" s="22"/>
      <c r="B111" s="17" t="s">
        <v>4</v>
      </c>
      <c r="C111" s="19"/>
      <c r="D111" s="10">
        <f>D108+D110</f>
        <v>7730263609</v>
      </c>
      <c r="E111" s="19"/>
      <c r="F111" s="10">
        <f>F108+F110</f>
        <v>7749408366</v>
      </c>
    </row>
    <row r="112" spans="1:6" ht="12.75" customHeight="1">
      <c r="A112" s="3"/>
      <c r="B112" s="20" t="s">
        <v>5</v>
      </c>
      <c r="C112" s="58"/>
      <c r="D112" s="10">
        <f>D109+D110</f>
        <v>8319200122</v>
      </c>
      <c r="E112" s="58"/>
      <c r="F112" s="10">
        <f>F109+F110</f>
        <v>8608986165</v>
      </c>
    </row>
    <row r="113" ht="12.75" customHeight="1">
      <c r="F113" s="108"/>
    </row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/>
  <mergeCells count="4">
    <mergeCell ref="A2:F2"/>
    <mergeCell ref="A3:F3"/>
    <mergeCell ref="C5:D5"/>
    <mergeCell ref="E5:F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7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60.875" style="61" customWidth="1"/>
    <col min="2" max="2" width="20.25390625" style="61" customWidth="1"/>
    <col min="3" max="3" width="18.00390625" style="61" customWidth="1"/>
    <col min="4" max="4" width="10.625" style="61" customWidth="1"/>
    <col min="5" max="5" width="11.125" style="61" customWidth="1"/>
    <col min="6" max="6" width="11.375" style="61" bestFit="1" customWidth="1"/>
    <col min="7" max="7" width="9.625" style="61" bestFit="1" customWidth="1"/>
    <col min="8" max="8" width="10.125" style="61" bestFit="1" customWidth="1"/>
    <col min="9" max="16384" width="9.125" style="61" customWidth="1"/>
  </cols>
  <sheetData>
    <row r="1" spans="1:7" ht="12.75">
      <c r="A1" s="61" t="s">
        <v>190</v>
      </c>
      <c r="F1" s="71" t="s">
        <v>227</v>
      </c>
      <c r="G1" s="113"/>
    </row>
    <row r="3" spans="1:6" ht="12.75">
      <c r="A3" s="140" t="s">
        <v>97</v>
      </c>
      <c r="B3" s="140"/>
      <c r="C3" s="140"/>
      <c r="D3" s="140"/>
      <c r="E3" s="140"/>
      <c r="F3" s="140"/>
    </row>
    <row r="4" spans="1:6" ht="12.75">
      <c r="A4" s="140" t="s">
        <v>334</v>
      </c>
      <c r="B4" s="140"/>
      <c r="C4" s="140"/>
      <c r="D4" s="140"/>
      <c r="E4" s="140"/>
      <c r="F4" s="140"/>
    </row>
    <row r="5" spans="1:6" ht="68.25" customHeight="1">
      <c r="A5" s="114" t="s">
        <v>27</v>
      </c>
      <c r="B5" s="62" t="s">
        <v>219</v>
      </c>
      <c r="C5" s="62" t="s">
        <v>25</v>
      </c>
      <c r="D5" s="62" t="s">
        <v>26</v>
      </c>
      <c r="E5" s="62" t="s">
        <v>213</v>
      </c>
      <c r="F5" s="62" t="s">
        <v>211</v>
      </c>
    </row>
    <row r="6" spans="1:13" ht="15" customHeight="1">
      <c r="A6" s="96" t="s">
        <v>14</v>
      </c>
      <c r="B6" s="63"/>
      <c r="C6" s="63"/>
      <c r="D6" s="63"/>
      <c r="E6" s="97"/>
      <c r="F6" s="97"/>
      <c r="H6" s="14"/>
      <c r="I6" s="14"/>
      <c r="J6" s="14"/>
      <c r="K6" s="14"/>
      <c r="L6" s="14"/>
      <c r="M6" s="14"/>
    </row>
    <row r="7" spans="1:13" ht="12.75">
      <c r="A7" s="94" t="s">
        <v>200</v>
      </c>
      <c r="B7" s="64"/>
      <c r="C7" s="64"/>
      <c r="D7" s="64">
        <v>100000000</v>
      </c>
      <c r="E7" s="64">
        <f aca="true" t="shared" si="0" ref="E7:E20">SUM(B7:D7)</f>
        <v>100000000</v>
      </c>
      <c r="F7" s="64">
        <v>75110391</v>
      </c>
      <c r="H7" s="86"/>
      <c r="I7" s="86"/>
      <c r="J7" s="86"/>
      <c r="K7" s="86"/>
      <c r="L7" s="86"/>
      <c r="M7" s="86"/>
    </row>
    <row r="8" spans="1:6" ht="12.75">
      <c r="A8" s="94" t="s">
        <v>201</v>
      </c>
      <c r="B8" s="64"/>
      <c r="C8" s="64"/>
      <c r="D8" s="64">
        <v>4000000</v>
      </c>
      <c r="E8" s="64">
        <f t="shared" si="0"/>
        <v>4000000</v>
      </c>
      <c r="F8" s="64">
        <v>4000000</v>
      </c>
    </row>
    <row r="9" spans="1:6" ht="12.75">
      <c r="A9" s="94" t="s">
        <v>302</v>
      </c>
      <c r="B9" s="64"/>
      <c r="C9" s="64"/>
      <c r="D9" s="64">
        <v>2038000</v>
      </c>
      <c r="E9" s="64">
        <f t="shared" si="0"/>
        <v>2038000</v>
      </c>
      <c r="F9" s="64">
        <v>2038000</v>
      </c>
    </row>
    <row r="10" spans="1:6" ht="12.75">
      <c r="A10" s="92" t="s">
        <v>303</v>
      </c>
      <c r="B10" s="64"/>
      <c r="C10" s="64"/>
      <c r="D10" s="64">
        <v>225000</v>
      </c>
      <c r="E10" s="64">
        <f t="shared" si="0"/>
        <v>225000</v>
      </c>
      <c r="F10" s="64">
        <v>225000</v>
      </c>
    </row>
    <row r="11" spans="1:6" ht="12.75">
      <c r="A11" s="92" t="s">
        <v>304</v>
      </c>
      <c r="B11" s="64"/>
      <c r="C11" s="64"/>
      <c r="D11" s="64">
        <v>1643000</v>
      </c>
      <c r="E11" s="64">
        <f t="shared" si="0"/>
        <v>1643000</v>
      </c>
      <c r="F11" s="64">
        <v>1643000</v>
      </c>
    </row>
    <row r="12" spans="1:6" ht="12.75">
      <c r="A12" s="93" t="s">
        <v>220</v>
      </c>
      <c r="B12" s="64"/>
      <c r="C12" s="64">
        <v>3376000</v>
      </c>
      <c r="D12" s="109"/>
      <c r="E12" s="64">
        <f t="shared" si="0"/>
        <v>3376000</v>
      </c>
      <c r="F12" s="64">
        <v>3376000</v>
      </c>
    </row>
    <row r="13" spans="1:6" ht="12.75">
      <c r="A13" s="93" t="s">
        <v>305</v>
      </c>
      <c r="B13" s="64"/>
      <c r="C13" s="64">
        <v>16752000</v>
      </c>
      <c r="D13" s="109"/>
      <c r="E13" s="64">
        <f t="shared" si="0"/>
        <v>16752000</v>
      </c>
      <c r="F13" s="64">
        <v>16752000</v>
      </c>
    </row>
    <row r="14" spans="1:6" ht="12.75">
      <c r="A14" s="93" t="s">
        <v>306</v>
      </c>
      <c r="B14" s="64">
        <v>254000</v>
      </c>
      <c r="C14" s="64"/>
      <c r="D14" s="109"/>
      <c r="E14" s="64">
        <f t="shared" si="0"/>
        <v>254000</v>
      </c>
      <c r="F14" s="64">
        <v>254000</v>
      </c>
    </row>
    <row r="15" spans="1:6" ht="12.75">
      <c r="A15" s="93" t="s">
        <v>307</v>
      </c>
      <c r="B15" s="64">
        <v>519000</v>
      </c>
      <c r="C15" s="64"/>
      <c r="D15" s="109"/>
      <c r="E15" s="64">
        <f t="shared" si="0"/>
        <v>519000</v>
      </c>
      <c r="F15" s="64">
        <v>519000</v>
      </c>
    </row>
    <row r="16" spans="1:6" ht="12.75">
      <c r="A16" s="93" t="s">
        <v>221</v>
      </c>
      <c r="B16" s="64"/>
      <c r="C16" s="64">
        <v>2900000</v>
      </c>
      <c r="D16" s="109"/>
      <c r="E16" s="64">
        <f t="shared" si="0"/>
        <v>2900000</v>
      </c>
      <c r="F16" s="64">
        <v>2900000</v>
      </c>
    </row>
    <row r="17" spans="1:6" ht="12.75">
      <c r="A17" s="93" t="s">
        <v>308</v>
      </c>
      <c r="B17" s="64">
        <v>4995730</v>
      </c>
      <c r="C17" s="64"/>
      <c r="D17" s="109"/>
      <c r="E17" s="64">
        <f t="shared" si="0"/>
        <v>4995730</v>
      </c>
      <c r="F17" s="64">
        <f>SUM(C17:E17)</f>
        <v>4995730</v>
      </c>
    </row>
    <row r="18" spans="1:6" ht="12.75">
      <c r="A18" s="93" t="s">
        <v>309</v>
      </c>
      <c r="B18" s="64"/>
      <c r="C18" s="64"/>
      <c r="D18" s="64">
        <v>1730000</v>
      </c>
      <c r="E18" s="64">
        <f t="shared" si="0"/>
        <v>1730000</v>
      </c>
      <c r="F18" s="64">
        <v>1730000</v>
      </c>
    </row>
    <row r="19" spans="1:6" ht="12.75">
      <c r="A19" s="94" t="s">
        <v>310</v>
      </c>
      <c r="B19" s="64">
        <v>591820</v>
      </c>
      <c r="C19" s="64"/>
      <c r="D19" s="109"/>
      <c r="E19" s="64">
        <f t="shared" si="0"/>
        <v>591820</v>
      </c>
      <c r="F19" s="64">
        <v>591820</v>
      </c>
    </row>
    <row r="20" spans="1:6" ht="12.75">
      <c r="A20" s="94" t="s">
        <v>311</v>
      </c>
      <c r="B20" s="64">
        <v>107950</v>
      </c>
      <c r="C20" s="64"/>
      <c r="D20" s="109"/>
      <c r="E20" s="64">
        <f t="shared" si="0"/>
        <v>107950</v>
      </c>
      <c r="F20" s="64">
        <v>107950</v>
      </c>
    </row>
    <row r="21" spans="1:6" ht="12.75">
      <c r="A21" s="94" t="s">
        <v>397</v>
      </c>
      <c r="B21" s="64"/>
      <c r="C21" s="64"/>
      <c r="D21" s="109"/>
      <c r="E21" s="64"/>
      <c r="F21" s="64">
        <v>5853720</v>
      </c>
    </row>
    <row r="22" spans="1:6" ht="12.75">
      <c r="A22" s="93" t="s">
        <v>244</v>
      </c>
      <c r="B22" s="64">
        <v>16250000</v>
      </c>
      <c r="C22" s="64"/>
      <c r="D22" s="109"/>
      <c r="E22" s="64">
        <f aca="true" t="shared" si="1" ref="E22:E30">SUM(B22:D22)</f>
        <v>16250000</v>
      </c>
      <c r="F22" s="64">
        <v>16250000</v>
      </c>
    </row>
    <row r="23" spans="1:6" ht="12.75">
      <c r="A23" s="93" t="s">
        <v>312</v>
      </c>
      <c r="B23" s="64"/>
      <c r="C23" s="64"/>
      <c r="D23" s="64">
        <v>9000000</v>
      </c>
      <c r="E23" s="64">
        <f t="shared" si="1"/>
        <v>9000000</v>
      </c>
      <c r="F23" s="64">
        <v>9000000</v>
      </c>
    </row>
    <row r="24" spans="1:6" ht="12.75">
      <c r="A24" s="92" t="s">
        <v>243</v>
      </c>
      <c r="B24" s="64">
        <v>293068629</v>
      </c>
      <c r="C24" s="64"/>
      <c r="D24" s="109"/>
      <c r="E24" s="64">
        <f t="shared" si="1"/>
        <v>293068629</v>
      </c>
      <c r="F24" s="64">
        <v>293068629</v>
      </c>
    </row>
    <row r="25" spans="1:6" ht="22.5">
      <c r="A25" s="94" t="s">
        <v>245</v>
      </c>
      <c r="B25" s="64">
        <v>340793893</v>
      </c>
      <c r="C25" s="64"/>
      <c r="D25" s="109"/>
      <c r="E25" s="64">
        <f t="shared" si="1"/>
        <v>340793893</v>
      </c>
      <c r="F25" s="64">
        <v>340793893</v>
      </c>
    </row>
    <row r="26" spans="1:8" ht="22.5">
      <c r="A26" s="94" t="s">
        <v>246</v>
      </c>
      <c r="B26" s="64">
        <v>604958930</v>
      </c>
      <c r="C26" s="64"/>
      <c r="D26" s="109"/>
      <c r="E26" s="64">
        <f t="shared" si="1"/>
        <v>604958930</v>
      </c>
      <c r="F26" s="64">
        <v>629158929</v>
      </c>
      <c r="H26" s="73"/>
    </row>
    <row r="27" spans="1:6" ht="12.75">
      <c r="A27" s="94" t="s">
        <v>247</v>
      </c>
      <c r="B27" s="64">
        <v>18643600</v>
      </c>
      <c r="C27" s="64"/>
      <c r="D27" s="109"/>
      <c r="E27" s="64">
        <f t="shared" si="1"/>
        <v>18643600</v>
      </c>
      <c r="F27" s="64">
        <v>18643600</v>
      </c>
    </row>
    <row r="28" spans="1:6" ht="22.5">
      <c r="A28" s="94" t="s">
        <v>313</v>
      </c>
      <c r="B28" s="64">
        <v>100000000</v>
      </c>
      <c r="C28" s="64"/>
      <c r="D28" s="109"/>
      <c r="E28" s="64">
        <f t="shared" si="1"/>
        <v>100000000</v>
      </c>
      <c r="F28" s="64">
        <v>0</v>
      </c>
    </row>
    <row r="29" spans="1:6" ht="12.75">
      <c r="A29" s="94" t="s">
        <v>248</v>
      </c>
      <c r="B29" s="64">
        <v>380879942</v>
      </c>
      <c r="C29" s="64"/>
      <c r="D29" s="109"/>
      <c r="E29" s="64">
        <f t="shared" si="1"/>
        <v>380879942</v>
      </c>
      <c r="F29" s="64">
        <v>378154824</v>
      </c>
    </row>
    <row r="30" spans="1:6" ht="12.75">
      <c r="A30" s="94" t="s">
        <v>249</v>
      </c>
      <c r="B30" s="64">
        <v>58673800</v>
      </c>
      <c r="C30" s="64"/>
      <c r="D30" s="109"/>
      <c r="E30" s="64">
        <f t="shared" si="1"/>
        <v>58673800</v>
      </c>
      <c r="F30" s="64">
        <v>58673800</v>
      </c>
    </row>
    <row r="31" spans="1:6" ht="22.5">
      <c r="A31" s="94" t="s">
        <v>351</v>
      </c>
      <c r="B31" s="64"/>
      <c r="C31" s="64"/>
      <c r="D31" s="109"/>
      <c r="E31" s="64"/>
      <c r="F31" s="64">
        <v>107950</v>
      </c>
    </row>
    <row r="32" spans="1:6" ht="12.75">
      <c r="A32" s="94" t="s">
        <v>250</v>
      </c>
      <c r="B32" s="64">
        <v>270166392</v>
      </c>
      <c r="C32" s="64"/>
      <c r="D32" s="109"/>
      <c r="E32" s="64">
        <f aca="true" t="shared" si="2" ref="E32:E43">SUM(B32:D32)</f>
        <v>270166392</v>
      </c>
      <c r="F32" s="64">
        <v>382180229</v>
      </c>
    </row>
    <row r="33" spans="1:6" ht="12.75">
      <c r="A33" s="94" t="s">
        <v>251</v>
      </c>
      <c r="B33" s="64">
        <v>36305220</v>
      </c>
      <c r="C33" s="64"/>
      <c r="D33" s="109"/>
      <c r="E33" s="64">
        <f t="shared" si="2"/>
        <v>36305220</v>
      </c>
      <c r="F33" s="64">
        <v>36305220</v>
      </c>
    </row>
    <row r="34" spans="1:6" ht="22.5">
      <c r="A34" s="94" t="s">
        <v>314</v>
      </c>
      <c r="B34" s="64">
        <v>101600</v>
      </c>
      <c r="C34" s="64"/>
      <c r="D34" s="109"/>
      <c r="E34" s="64">
        <f t="shared" si="2"/>
        <v>101600</v>
      </c>
      <c r="F34" s="64">
        <v>101600</v>
      </c>
    </row>
    <row r="35" spans="1:6" ht="22.5">
      <c r="A35" s="94" t="s">
        <v>315</v>
      </c>
      <c r="B35" s="64"/>
      <c r="C35" s="64"/>
      <c r="D35" s="64">
        <v>10000000</v>
      </c>
      <c r="E35" s="64">
        <f t="shared" si="2"/>
        <v>10000000</v>
      </c>
      <c r="F35" s="64">
        <v>10000000</v>
      </c>
    </row>
    <row r="36" spans="1:6" ht="12.75">
      <c r="A36" s="94" t="s">
        <v>252</v>
      </c>
      <c r="B36" s="64">
        <v>18161000</v>
      </c>
      <c r="C36" s="64"/>
      <c r="D36" s="109"/>
      <c r="E36" s="64">
        <f t="shared" si="2"/>
        <v>18161000</v>
      </c>
      <c r="F36" s="64">
        <v>18161000</v>
      </c>
    </row>
    <row r="37" spans="1:6" ht="22.5">
      <c r="A37" s="94" t="s">
        <v>253</v>
      </c>
      <c r="B37" s="64">
        <v>369285173</v>
      </c>
      <c r="C37" s="64"/>
      <c r="D37" s="109"/>
      <c r="E37" s="64">
        <f t="shared" si="2"/>
        <v>369285173</v>
      </c>
      <c r="F37" s="64">
        <v>369285173</v>
      </c>
    </row>
    <row r="38" spans="1:6" ht="12.75">
      <c r="A38" s="94" t="s">
        <v>237</v>
      </c>
      <c r="B38" s="64"/>
      <c r="C38" s="64">
        <v>56192842</v>
      </c>
      <c r="D38" s="109"/>
      <c r="E38" s="64">
        <f t="shared" si="2"/>
        <v>56192842</v>
      </c>
      <c r="F38" s="64">
        <v>56192842</v>
      </c>
    </row>
    <row r="39" spans="1:6" ht="22.5">
      <c r="A39" s="94" t="s">
        <v>290</v>
      </c>
      <c r="B39" s="64"/>
      <c r="C39" s="64">
        <v>1905000</v>
      </c>
      <c r="D39" s="109"/>
      <c r="E39" s="64">
        <f t="shared" si="2"/>
        <v>1905000</v>
      </c>
      <c r="F39" s="64">
        <v>1905000</v>
      </c>
    </row>
    <row r="40" spans="1:6" ht="12.75">
      <c r="A40" s="94" t="s">
        <v>316</v>
      </c>
      <c r="B40" s="64"/>
      <c r="C40" s="64">
        <v>15845000</v>
      </c>
      <c r="D40" s="109"/>
      <c r="E40" s="64">
        <f t="shared" si="2"/>
        <v>15845000</v>
      </c>
      <c r="F40" s="64">
        <v>15845000</v>
      </c>
    </row>
    <row r="41" spans="1:6" ht="12.75">
      <c r="A41" s="94" t="s">
        <v>317</v>
      </c>
      <c r="B41" s="64"/>
      <c r="C41" s="64">
        <v>5400000</v>
      </c>
      <c r="D41" s="109"/>
      <c r="E41" s="64">
        <f t="shared" si="2"/>
        <v>5400000</v>
      </c>
      <c r="F41" s="64">
        <v>5400000</v>
      </c>
    </row>
    <row r="42" spans="1:6" ht="12.75">
      <c r="A42" s="94" t="s">
        <v>318</v>
      </c>
      <c r="B42" s="64"/>
      <c r="C42" s="64">
        <v>900000</v>
      </c>
      <c r="D42" s="109"/>
      <c r="E42" s="64">
        <f t="shared" si="2"/>
        <v>900000</v>
      </c>
      <c r="F42" s="64">
        <v>900000</v>
      </c>
    </row>
    <row r="43" spans="1:6" ht="12.75">
      <c r="A43" s="94" t="s">
        <v>319</v>
      </c>
      <c r="B43" s="64"/>
      <c r="C43" s="64"/>
      <c r="D43" s="64">
        <v>46393672</v>
      </c>
      <c r="E43" s="64">
        <f t="shared" si="2"/>
        <v>46393672</v>
      </c>
      <c r="F43" s="64">
        <v>46393672</v>
      </c>
    </row>
    <row r="44" spans="1:6" ht="12.75">
      <c r="A44" s="94" t="s">
        <v>350</v>
      </c>
      <c r="B44" s="64"/>
      <c r="C44" s="64"/>
      <c r="D44" s="64"/>
      <c r="E44" s="64"/>
      <c r="F44" s="64">
        <v>581660</v>
      </c>
    </row>
    <row r="45" spans="1:6" ht="12.75">
      <c r="A45" s="94" t="s">
        <v>6</v>
      </c>
      <c r="B45" s="64"/>
      <c r="C45" s="64"/>
      <c r="D45" s="64">
        <v>2569489</v>
      </c>
      <c r="E45" s="64">
        <f aca="true" t="shared" si="3" ref="E45:E54">SUM(B45:D45)</f>
        <v>2569489</v>
      </c>
      <c r="F45" s="64">
        <v>2569489</v>
      </c>
    </row>
    <row r="46" spans="1:6" ht="12.75">
      <c r="A46" s="94" t="s">
        <v>254</v>
      </c>
      <c r="B46" s="64"/>
      <c r="C46" s="64"/>
      <c r="D46" s="64">
        <v>1300000</v>
      </c>
      <c r="E46" s="64">
        <f t="shared" si="3"/>
        <v>1300000</v>
      </c>
      <c r="F46" s="64">
        <v>1300000</v>
      </c>
    </row>
    <row r="47" spans="1:6" ht="12.75" customHeight="1">
      <c r="A47" s="94" t="s">
        <v>222</v>
      </c>
      <c r="B47" s="64"/>
      <c r="C47" s="64"/>
      <c r="D47" s="64">
        <v>1371600</v>
      </c>
      <c r="E47" s="64">
        <f t="shared" si="3"/>
        <v>1371600</v>
      </c>
      <c r="F47" s="64">
        <v>1371600</v>
      </c>
    </row>
    <row r="48" spans="1:6" ht="12.75">
      <c r="A48" s="94" t="s">
        <v>255</v>
      </c>
      <c r="B48" s="64"/>
      <c r="C48" s="64"/>
      <c r="D48" s="64">
        <v>2476500</v>
      </c>
      <c r="E48" s="64">
        <f t="shared" si="3"/>
        <v>2476500</v>
      </c>
      <c r="F48" s="64">
        <v>2476500</v>
      </c>
    </row>
    <row r="49" spans="1:6" ht="12.75">
      <c r="A49" s="94" t="s">
        <v>256</v>
      </c>
      <c r="B49" s="64"/>
      <c r="C49" s="64"/>
      <c r="D49" s="64">
        <v>2095500</v>
      </c>
      <c r="E49" s="64">
        <f t="shared" si="3"/>
        <v>2095500</v>
      </c>
      <c r="F49" s="64">
        <v>2095500</v>
      </c>
    </row>
    <row r="50" spans="1:6" ht="12.75" customHeight="1">
      <c r="A50" s="94" t="s">
        <v>202</v>
      </c>
      <c r="B50" s="64"/>
      <c r="C50" s="64"/>
      <c r="D50" s="64">
        <v>88900</v>
      </c>
      <c r="E50" s="64">
        <f t="shared" si="3"/>
        <v>88900</v>
      </c>
      <c r="F50" s="64">
        <v>88900</v>
      </c>
    </row>
    <row r="51" spans="1:6" ht="12.75" customHeight="1">
      <c r="A51" s="94" t="s">
        <v>203</v>
      </c>
      <c r="B51" s="64"/>
      <c r="C51" s="64"/>
      <c r="D51" s="64">
        <v>500000</v>
      </c>
      <c r="E51" s="64">
        <f t="shared" si="3"/>
        <v>500000</v>
      </c>
      <c r="F51" s="64">
        <v>500000</v>
      </c>
    </row>
    <row r="52" spans="1:9" ht="12.75" customHeight="1">
      <c r="A52" s="94" t="s">
        <v>204</v>
      </c>
      <c r="B52" s="64"/>
      <c r="C52" s="64"/>
      <c r="D52" s="64">
        <v>307800</v>
      </c>
      <c r="E52" s="64">
        <f t="shared" si="3"/>
        <v>307800</v>
      </c>
      <c r="F52" s="64">
        <v>307800</v>
      </c>
      <c r="I52" s="115"/>
    </row>
    <row r="53" spans="1:6" ht="12.75" customHeight="1">
      <c r="A53" s="94" t="s">
        <v>136</v>
      </c>
      <c r="B53" s="64"/>
      <c r="C53" s="64"/>
      <c r="D53" s="64">
        <v>152400</v>
      </c>
      <c r="E53" s="64">
        <f t="shared" si="3"/>
        <v>152400</v>
      </c>
      <c r="F53" s="64">
        <v>152400</v>
      </c>
    </row>
    <row r="54" spans="1:6" ht="12.75" customHeight="1">
      <c r="A54" s="94" t="s">
        <v>320</v>
      </c>
      <c r="B54" s="64"/>
      <c r="C54" s="64"/>
      <c r="D54" s="64">
        <v>412927</v>
      </c>
      <c r="E54" s="64">
        <f t="shared" si="3"/>
        <v>412927</v>
      </c>
      <c r="F54" s="64">
        <v>0</v>
      </c>
    </row>
    <row r="55" spans="1:6" ht="12.75" customHeight="1">
      <c r="A55" s="98" t="s">
        <v>128</v>
      </c>
      <c r="B55" s="25">
        <f>SUM(B7:B54)</f>
        <v>2513756679</v>
      </c>
      <c r="C55" s="25">
        <f>SUM(C7:C54)</f>
        <v>103270842</v>
      </c>
      <c r="D55" s="25">
        <f>SUM(D7:D54)</f>
        <v>186304788</v>
      </c>
      <c r="E55" s="25">
        <f>SUM(E7:E54)</f>
        <v>2803332309</v>
      </c>
      <c r="F55" s="25">
        <f>SUM(F7:F54)</f>
        <v>2818061821</v>
      </c>
    </row>
    <row r="56" spans="1:6" ht="12.75" customHeight="1">
      <c r="A56" s="94" t="s">
        <v>54</v>
      </c>
      <c r="B56" s="64"/>
      <c r="C56" s="64"/>
      <c r="D56" s="64"/>
      <c r="E56" s="64"/>
      <c r="F56" s="64"/>
    </row>
    <row r="57" spans="1:6" ht="12.75" customHeight="1">
      <c r="A57" s="94" t="s">
        <v>51</v>
      </c>
      <c r="B57" s="64"/>
      <c r="C57" s="64"/>
      <c r="D57" s="64">
        <v>1016000</v>
      </c>
      <c r="E57" s="64">
        <f aca="true" t="shared" si="4" ref="E57:E65">SUM(B57:D57)</f>
        <v>1016000</v>
      </c>
      <c r="F57" s="64">
        <v>1016000</v>
      </c>
    </row>
    <row r="58" spans="1:6" ht="12.75">
      <c r="A58" s="94" t="s">
        <v>52</v>
      </c>
      <c r="B58" s="64"/>
      <c r="C58" s="64"/>
      <c r="D58" s="64">
        <v>1778000</v>
      </c>
      <c r="E58" s="64">
        <f t="shared" si="4"/>
        <v>1778000</v>
      </c>
      <c r="F58" s="64">
        <v>1778000</v>
      </c>
    </row>
    <row r="59" spans="1:6" ht="12.75">
      <c r="A59" s="94" t="s">
        <v>53</v>
      </c>
      <c r="B59" s="64"/>
      <c r="C59" s="64"/>
      <c r="D59" s="64">
        <v>1500000</v>
      </c>
      <c r="E59" s="64">
        <f t="shared" si="4"/>
        <v>1500000</v>
      </c>
      <c r="F59" s="64">
        <v>1500000</v>
      </c>
    </row>
    <row r="60" spans="1:6" ht="12.75">
      <c r="A60" s="94" t="s">
        <v>7</v>
      </c>
      <c r="B60" s="64"/>
      <c r="C60" s="64"/>
      <c r="D60" s="64">
        <v>889000</v>
      </c>
      <c r="E60" s="64">
        <f t="shared" si="4"/>
        <v>889000</v>
      </c>
      <c r="F60" s="64">
        <v>889000</v>
      </c>
    </row>
    <row r="61" spans="1:6" ht="12.75">
      <c r="A61" s="94" t="s">
        <v>321</v>
      </c>
      <c r="B61" s="64"/>
      <c r="C61" s="64"/>
      <c r="D61" s="64">
        <v>11681000</v>
      </c>
      <c r="E61" s="64">
        <f t="shared" si="4"/>
        <v>11681000</v>
      </c>
      <c r="F61" s="64">
        <v>11681000</v>
      </c>
    </row>
    <row r="62" spans="1:6" ht="22.5">
      <c r="A62" s="94" t="s">
        <v>137</v>
      </c>
      <c r="B62" s="64"/>
      <c r="C62" s="64"/>
      <c r="D62" s="64">
        <v>3960000</v>
      </c>
      <c r="E62" s="64">
        <f t="shared" si="4"/>
        <v>3960000</v>
      </c>
      <c r="F62" s="64">
        <v>3960000</v>
      </c>
    </row>
    <row r="63" spans="1:6" ht="12.75">
      <c r="A63" s="94" t="s">
        <v>205</v>
      </c>
      <c r="B63" s="64"/>
      <c r="C63" s="64"/>
      <c r="D63" s="64">
        <v>2750000</v>
      </c>
      <c r="E63" s="64">
        <f t="shared" si="4"/>
        <v>2750000</v>
      </c>
      <c r="F63" s="64">
        <v>2750000</v>
      </c>
    </row>
    <row r="64" spans="1:6" ht="12.75">
      <c r="A64" s="94" t="s">
        <v>322</v>
      </c>
      <c r="B64" s="64"/>
      <c r="C64" s="64"/>
      <c r="D64" s="64">
        <v>266548</v>
      </c>
      <c r="E64" s="64">
        <f t="shared" si="4"/>
        <v>266548</v>
      </c>
      <c r="F64" s="64">
        <v>679475</v>
      </c>
    </row>
    <row r="65" spans="1:6" ht="12.75">
      <c r="A65" s="94" t="s">
        <v>206</v>
      </c>
      <c r="B65" s="64"/>
      <c r="C65" s="64"/>
      <c r="D65" s="64">
        <v>2000000</v>
      </c>
      <c r="E65" s="64">
        <f t="shared" si="4"/>
        <v>2000000</v>
      </c>
      <c r="F65" s="64">
        <v>2000000</v>
      </c>
    </row>
    <row r="66" spans="1:6" ht="12.75">
      <c r="A66" s="94" t="s">
        <v>207</v>
      </c>
      <c r="B66" s="64"/>
      <c r="C66" s="64"/>
      <c r="D66" s="64">
        <v>200000</v>
      </c>
      <c r="E66" s="64">
        <v>286020</v>
      </c>
      <c r="F66" s="64">
        <v>314425</v>
      </c>
    </row>
    <row r="67" spans="1:6" ht="12.75">
      <c r="A67" s="94" t="s">
        <v>323</v>
      </c>
      <c r="B67" s="64"/>
      <c r="C67" s="64"/>
      <c r="D67" s="64">
        <v>7834171</v>
      </c>
      <c r="E67" s="64">
        <f>SUM(B67:D67)</f>
        <v>7834171</v>
      </c>
      <c r="F67" s="64">
        <v>7844918</v>
      </c>
    </row>
    <row r="68" spans="1:6" ht="12.75">
      <c r="A68" s="94" t="s">
        <v>208</v>
      </c>
      <c r="B68" s="64"/>
      <c r="C68" s="64"/>
      <c r="D68" s="64">
        <v>1500000</v>
      </c>
      <c r="E68" s="64">
        <f>SUM(B68:D68)</f>
        <v>1500000</v>
      </c>
      <c r="F68" s="64">
        <v>1500000</v>
      </c>
    </row>
    <row r="69" spans="1:6" ht="12.75">
      <c r="A69" s="94" t="s">
        <v>324</v>
      </c>
      <c r="B69" s="64"/>
      <c r="C69" s="64"/>
      <c r="D69" s="64">
        <v>5177314</v>
      </c>
      <c r="E69" s="64">
        <f>SUM(B69:D69)</f>
        <v>5177314</v>
      </c>
      <c r="F69" s="64">
        <v>3837876</v>
      </c>
    </row>
    <row r="70" spans="1:6" ht="12.75">
      <c r="A70" s="94" t="s">
        <v>394</v>
      </c>
      <c r="B70" s="64"/>
      <c r="C70" s="64"/>
      <c r="D70" s="64"/>
      <c r="E70" s="64"/>
      <c r="F70" s="64">
        <v>55000</v>
      </c>
    </row>
    <row r="71" spans="1:8" ht="12.75">
      <c r="A71" s="94" t="s">
        <v>209</v>
      </c>
      <c r="B71" s="64"/>
      <c r="C71" s="64"/>
      <c r="D71" s="64">
        <v>3000000</v>
      </c>
      <c r="E71" s="64">
        <f>SUM(B71:D71)</f>
        <v>3000000</v>
      </c>
      <c r="F71" s="64">
        <v>3000000</v>
      </c>
      <c r="H71" s="86"/>
    </row>
    <row r="72" spans="1:8" ht="12.75">
      <c r="A72" s="94" t="s">
        <v>325</v>
      </c>
      <c r="B72" s="64"/>
      <c r="C72" s="64"/>
      <c r="D72" s="64">
        <v>2020000</v>
      </c>
      <c r="E72" s="64">
        <f>SUM(B72:D72)</f>
        <v>2020000</v>
      </c>
      <c r="F72" s="64">
        <v>2020000</v>
      </c>
      <c r="H72" s="86"/>
    </row>
    <row r="73" spans="1:8" ht="12.75">
      <c r="A73" s="94" t="s">
        <v>395</v>
      </c>
      <c r="B73" s="64"/>
      <c r="C73" s="64"/>
      <c r="D73" s="64"/>
      <c r="E73" s="64"/>
      <c r="F73" s="64">
        <v>215900</v>
      </c>
      <c r="H73" s="86"/>
    </row>
    <row r="74" spans="1:8" ht="12.75">
      <c r="A74" s="94" t="s">
        <v>396</v>
      </c>
      <c r="B74" s="64"/>
      <c r="C74" s="64"/>
      <c r="D74" s="64"/>
      <c r="E74" s="64"/>
      <c r="F74" s="64">
        <v>4500000</v>
      </c>
      <c r="H74" s="86"/>
    </row>
    <row r="75" spans="1:8" ht="12.75">
      <c r="A75" s="98" t="s">
        <v>129</v>
      </c>
      <c r="B75" s="25">
        <f>SUM(B56:B71)</f>
        <v>0</v>
      </c>
      <c r="C75" s="25">
        <f>SUM(C56:C71)</f>
        <v>0</v>
      </c>
      <c r="D75" s="25">
        <f>SUM(D56:D72)</f>
        <v>45572033</v>
      </c>
      <c r="E75" s="25">
        <f>SUM(E56:E72)</f>
        <v>45658053</v>
      </c>
      <c r="F75" s="25">
        <f>SUM(F56:F74)</f>
        <v>49541594</v>
      </c>
      <c r="H75" s="86"/>
    </row>
    <row r="76" spans="1:8" ht="12.75">
      <c r="A76" s="99" t="s">
        <v>21</v>
      </c>
      <c r="B76" s="65">
        <f>B55+B75</f>
        <v>2513756679</v>
      </c>
      <c r="C76" s="65">
        <f>C55+C75</f>
        <v>103270842</v>
      </c>
      <c r="D76" s="65">
        <f>D55+D75</f>
        <v>231876821</v>
      </c>
      <c r="E76" s="65">
        <f>E55+E75</f>
        <v>2848990362</v>
      </c>
      <c r="F76" s="65">
        <f>F55+F75</f>
        <v>2867603415</v>
      </c>
      <c r="H76" s="86"/>
    </row>
    <row r="77" spans="1:8" ht="12.75">
      <c r="A77" s="96" t="s">
        <v>55</v>
      </c>
      <c r="B77" s="65"/>
      <c r="C77" s="65"/>
      <c r="D77" s="65"/>
      <c r="E77" s="65"/>
      <c r="F77" s="65"/>
      <c r="H77" s="86"/>
    </row>
    <row r="78" spans="1:8" ht="12.75">
      <c r="A78" s="100" t="s">
        <v>326</v>
      </c>
      <c r="B78" s="64"/>
      <c r="C78" s="64"/>
      <c r="D78" s="64">
        <v>1903553</v>
      </c>
      <c r="E78" s="64">
        <f>SUM(B78:D78)</f>
        <v>1903553</v>
      </c>
      <c r="F78" s="64">
        <v>1903553</v>
      </c>
      <c r="H78" s="86"/>
    </row>
    <row r="79" spans="1:8" ht="12.75">
      <c r="A79" s="100" t="s">
        <v>327</v>
      </c>
      <c r="B79" s="64"/>
      <c r="C79" s="64"/>
      <c r="D79" s="64">
        <v>420000</v>
      </c>
      <c r="E79" s="64">
        <f>SUM(B79:D79)</f>
        <v>420000</v>
      </c>
      <c r="F79" s="64">
        <v>420000</v>
      </c>
      <c r="H79" s="86"/>
    </row>
    <row r="80" spans="1:8" ht="22.5">
      <c r="A80" s="94" t="s">
        <v>313</v>
      </c>
      <c r="B80" s="64"/>
      <c r="C80" s="64"/>
      <c r="D80" s="64"/>
      <c r="E80" s="64"/>
      <c r="F80" s="64">
        <v>100000000</v>
      </c>
      <c r="H80" s="86"/>
    </row>
    <row r="81" spans="1:8" ht="12.75">
      <c r="A81" s="98" t="s">
        <v>128</v>
      </c>
      <c r="B81" s="25">
        <f>SUM(B78:B79)</f>
        <v>0</v>
      </c>
      <c r="C81" s="25">
        <f>SUM(C78:C79)</f>
        <v>0</v>
      </c>
      <c r="D81" s="25">
        <f>SUM(D78:D79)</f>
        <v>2323553</v>
      </c>
      <c r="E81" s="25">
        <f>SUM(E78:E79)</f>
        <v>2323553</v>
      </c>
      <c r="F81" s="25">
        <f>SUM(F78:F80)</f>
        <v>102323553</v>
      </c>
      <c r="H81" s="86"/>
    </row>
    <row r="82" spans="1:8" ht="12.75">
      <c r="A82" s="94" t="s">
        <v>393</v>
      </c>
      <c r="B82" s="25"/>
      <c r="C82" s="25"/>
      <c r="D82" s="25"/>
      <c r="E82" s="25"/>
      <c r="F82" s="25">
        <v>12783</v>
      </c>
      <c r="H82" s="86"/>
    </row>
    <row r="83" spans="1:8" ht="12.75">
      <c r="A83" s="98" t="s">
        <v>129</v>
      </c>
      <c r="B83" s="25"/>
      <c r="C83" s="25"/>
      <c r="D83" s="25">
        <f>SUM(D82)</f>
        <v>0</v>
      </c>
      <c r="E83" s="25">
        <f>SUM(E82)</f>
        <v>0</v>
      </c>
      <c r="F83" s="25">
        <f>SUM(F82)</f>
        <v>12783</v>
      </c>
      <c r="H83" s="86"/>
    </row>
    <row r="84" spans="1:8" ht="12.75">
      <c r="A84" s="101" t="s">
        <v>276</v>
      </c>
      <c r="B84" s="65">
        <f>SUM(B81)</f>
        <v>0</v>
      </c>
      <c r="C84" s="65">
        <f>SUM(C81)</f>
        <v>0</v>
      </c>
      <c r="D84" s="65">
        <f>D81+D83</f>
        <v>2323553</v>
      </c>
      <c r="E84" s="65">
        <f>E81+E83</f>
        <v>2323553</v>
      </c>
      <c r="F84" s="65">
        <f>F81+F83</f>
        <v>102336336</v>
      </c>
      <c r="H84" s="86"/>
    </row>
    <row r="85" spans="1:8" ht="12.75">
      <c r="A85" s="100" t="s">
        <v>17</v>
      </c>
      <c r="B85" s="64"/>
      <c r="C85" s="64"/>
      <c r="D85" s="64">
        <v>500000</v>
      </c>
      <c r="E85" s="64">
        <f>SUM(B85:D85)</f>
        <v>500000</v>
      </c>
      <c r="F85" s="64">
        <v>500000</v>
      </c>
      <c r="H85" s="86"/>
    </row>
    <row r="86" spans="1:8" ht="12.75">
      <c r="A86" s="100" t="s">
        <v>49</v>
      </c>
      <c r="B86" s="64"/>
      <c r="C86" s="64"/>
      <c r="D86" s="64">
        <v>11000000</v>
      </c>
      <c r="E86" s="64">
        <f>SUM(B86:D86)</f>
        <v>11000000</v>
      </c>
      <c r="F86" s="64">
        <v>11000000</v>
      </c>
      <c r="H86" s="86"/>
    </row>
    <row r="87" spans="1:8" ht="12.75">
      <c r="A87" s="32" t="s">
        <v>22</v>
      </c>
      <c r="B87" s="64"/>
      <c r="C87" s="64"/>
      <c r="D87" s="64">
        <v>1000000</v>
      </c>
      <c r="E87" s="64">
        <f>SUM(B87:D87)</f>
        <v>1000000</v>
      </c>
      <c r="F87" s="64">
        <v>1000000</v>
      </c>
      <c r="H87" s="86"/>
    </row>
    <row r="88" spans="1:8" ht="12.75">
      <c r="A88" s="100" t="s">
        <v>223</v>
      </c>
      <c r="B88" s="64"/>
      <c r="C88" s="64"/>
      <c r="D88" s="64">
        <v>15000000</v>
      </c>
      <c r="E88" s="64">
        <f>SUM(B88:D88)</f>
        <v>15000000</v>
      </c>
      <c r="F88" s="64">
        <v>15000000</v>
      </c>
      <c r="H88" s="86"/>
    </row>
    <row r="89" spans="1:8" ht="12.75">
      <c r="A89" s="98" t="s">
        <v>128</v>
      </c>
      <c r="B89" s="64">
        <f>SUM(B85:B88)</f>
        <v>0</v>
      </c>
      <c r="C89" s="64">
        <f>SUM(C85:C88)</f>
        <v>0</v>
      </c>
      <c r="D89" s="64">
        <f>SUM(D85:D88)</f>
        <v>27500000</v>
      </c>
      <c r="E89" s="64">
        <f>SUM(E85:E88)</f>
        <v>27500000</v>
      </c>
      <c r="F89" s="64">
        <f>SUM(F85:F88)</f>
        <v>27500000</v>
      </c>
      <c r="H89" s="86"/>
    </row>
    <row r="90" spans="1:8" ht="12.75">
      <c r="A90" s="100" t="s">
        <v>138</v>
      </c>
      <c r="B90" s="64"/>
      <c r="C90" s="64"/>
      <c r="D90" s="64">
        <v>2651065</v>
      </c>
      <c r="E90" s="64">
        <f>SUM(B90:D90)</f>
        <v>2651065</v>
      </c>
      <c r="F90" s="64">
        <v>2651065</v>
      </c>
      <c r="H90" s="86"/>
    </row>
    <row r="91" spans="1:8" ht="12.75">
      <c r="A91" s="98" t="s">
        <v>129</v>
      </c>
      <c r="B91" s="64">
        <f>SUM(B90)</f>
        <v>0</v>
      </c>
      <c r="C91" s="64">
        <f>SUM(C90)</f>
        <v>0</v>
      </c>
      <c r="D91" s="64">
        <f>SUM(D90)</f>
        <v>2651065</v>
      </c>
      <c r="E91" s="64">
        <f>SUM(E90)</f>
        <v>2651065</v>
      </c>
      <c r="F91" s="64">
        <f>SUM(F90)</f>
        <v>2651065</v>
      </c>
      <c r="H91" s="86"/>
    </row>
    <row r="92" spans="1:8" ht="12.75">
      <c r="A92" s="101" t="s">
        <v>56</v>
      </c>
      <c r="B92" s="55">
        <f>B89+B91</f>
        <v>0</v>
      </c>
      <c r="C92" s="55">
        <f>C89+C91</f>
        <v>0</v>
      </c>
      <c r="D92" s="55">
        <f>D89+D91</f>
        <v>30151065</v>
      </c>
      <c r="E92" s="55">
        <f>E89+E91</f>
        <v>30151065</v>
      </c>
      <c r="F92" s="55">
        <f>F89+F91</f>
        <v>30151065</v>
      </c>
      <c r="H92" s="86"/>
    </row>
    <row r="93" spans="1:8" ht="12.75">
      <c r="A93" s="102" t="s">
        <v>23</v>
      </c>
      <c r="B93" s="65"/>
      <c r="C93" s="65"/>
      <c r="D93" s="65"/>
      <c r="E93" s="65"/>
      <c r="F93" s="65"/>
      <c r="H93" s="86"/>
    </row>
    <row r="94" spans="1:8" ht="12.75">
      <c r="A94" s="100" t="s">
        <v>13</v>
      </c>
      <c r="B94" s="24"/>
      <c r="C94" s="24"/>
      <c r="D94" s="24">
        <v>4000000</v>
      </c>
      <c r="E94" s="64">
        <f>SUM(B94:D94)</f>
        <v>4000000</v>
      </c>
      <c r="F94" s="64">
        <v>4000000</v>
      </c>
      <c r="H94" s="86"/>
    </row>
    <row r="95" spans="1:8" ht="12.75">
      <c r="A95" s="100" t="s">
        <v>32</v>
      </c>
      <c r="B95" s="64"/>
      <c r="C95" s="64"/>
      <c r="D95" s="64">
        <v>3000000</v>
      </c>
      <c r="E95" s="64">
        <f>SUM(B95:D95)</f>
        <v>3000000</v>
      </c>
      <c r="F95" s="64">
        <v>1050000</v>
      </c>
      <c r="H95" s="86"/>
    </row>
    <row r="96" spans="1:8" ht="12.75">
      <c r="A96" s="94" t="s">
        <v>57</v>
      </c>
      <c r="B96" s="64"/>
      <c r="C96" s="64"/>
      <c r="D96" s="64">
        <v>2000000</v>
      </c>
      <c r="E96" s="64">
        <f>SUM(B96:D96)</f>
        <v>2000000</v>
      </c>
      <c r="F96" s="64">
        <v>2000000</v>
      </c>
      <c r="H96" s="86"/>
    </row>
    <row r="97" spans="1:8" ht="12.75">
      <c r="A97" s="94" t="s">
        <v>47</v>
      </c>
      <c r="B97" s="64"/>
      <c r="C97" s="64">
        <v>10000000</v>
      </c>
      <c r="D97" s="110"/>
      <c r="E97" s="64">
        <f>SUM(B97:C97)</f>
        <v>10000000</v>
      </c>
      <c r="F97" s="64">
        <v>10000000</v>
      </c>
      <c r="H97" s="86"/>
    </row>
    <row r="98" spans="1:8" s="116" customFormat="1" ht="12.75">
      <c r="A98" s="94" t="s">
        <v>311</v>
      </c>
      <c r="B98" s="64">
        <v>7981903</v>
      </c>
      <c r="C98" s="64"/>
      <c r="D98" s="110"/>
      <c r="E98" s="64">
        <f>SUM(B98:C98)</f>
        <v>7981903</v>
      </c>
      <c r="F98" s="64">
        <v>7981903</v>
      </c>
      <c r="H98" s="106"/>
    </row>
    <row r="99" spans="1:8" ht="12.75">
      <c r="A99" s="94" t="s">
        <v>48</v>
      </c>
      <c r="B99" s="64"/>
      <c r="C99" s="64"/>
      <c r="D99" s="64">
        <v>8008620</v>
      </c>
      <c r="E99" s="64">
        <f>SUM(B99:D99)</f>
        <v>8008620</v>
      </c>
      <c r="F99" s="64">
        <v>8008620</v>
      </c>
      <c r="H99" s="86"/>
    </row>
    <row r="100" spans="1:8" ht="12.75">
      <c r="A100" s="94" t="s">
        <v>328</v>
      </c>
      <c r="B100" s="64"/>
      <c r="C100" s="64">
        <v>6008000</v>
      </c>
      <c r="D100" s="110"/>
      <c r="E100" s="64">
        <f>SUM(B100:C100)</f>
        <v>6008000</v>
      </c>
      <c r="F100" s="64">
        <v>6008000</v>
      </c>
      <c r="H100" s="86"/>
    </row>
    <row r="101" spans="1:8" ht="12.75">
      <c r="A101" s="94" t="s">
        <v>329</v>
      </c>
      <c r="B101" s="64"/>
      <c r="C101" s="64">
        <v>40497000</v>
      </c>
      <c r="D101" s="110"/>
      <c r="E101" s="64">
        <f>SUM(B101:C101)</f>
        <v>40497000</v>
      </c>
      <c r="F101" s="64">
        <v>40497000</v>
      </c>
      <c r="H101" s="86"/>
    </row>
    <row r="102" spans="1:8" ht="12.75">
      <c r="A102" s="94" t="s">
        <v>330</v>
      </c>
      <c r="B102" s="64"/>
      <c r="C102" s="64"/>
      <c r="D102" s="64">
        <v>10659000</v>
      </c>
      <c r="E102" s="64">
        <f>SUM(B102:D102)</f>
        <v>10659000</v>
      </c>
      <c r="F102" s="64">
        <v>10659000</v>
      </c>
      <c r="H102" s="86"/>
    </row>
    <row r="103" spans="1:8" ht="12.75">
      <c r="A103" s="94" t="s">
        <v>331</v>
      </c>
      <c r="B103" s="64"/>
      <c r="C103" s="64"/>
      <c r="D103" s="64">
        <v>1500000</v>
      </c>
      <c r="E103" s="64">
        <f>SUM(B103:D103)</f>
        <v>1500000</v>
      </c>
      <c r="F103" s="64">
        <v>1500000</v>
      </c>
      <c r="H103" s="86"/>
    </row>
    <row r="104" spans="1:8" ht="12.75">
      <c r="A104" s="103" t="s">
        <v>128</v>
      </c>
      <c r="B104" s="25">
        <f>SUM(B94:B103)</f>
        <v>7981903</v>
      </c>
      <c r="C104" s="25">
        <f>SUM(C94:C103)</f>
        <v>56505000</v>
      </c>
      <c r="D104" s="25">
        <f>SUM(D94:D103)</f>
        <v>29167620</v>
      </c>
      <c r="E104" s="25">
        <f>SUM(E94:E103)</f>
        <v>93654523</v>
      </c>
      <c r="F104" s="25">
        <f>SUM(F94:F103)</f>
        <v>91704523</v>
      </c>
      <c r="H104" s="86"/>
    </row>
    <row r="105" spans="1:8" ht="12.75">
      <c r="A105" s="100" t="s">
        <v>33</v>
      </c>
      <c r="B105" s="64"/>
      <c r="C105" s="64"/>
      <c r="D105" s="64">
        <v>3000000</v>
      </c>
      <c r="E105" s="64">
        <f>SUM(B105:D105)</f>
        <v>3000000</v>
      </c>
      <c r="F105" s="64">
        <v>3000000</v>
      </c>
      <c r="H105" s="86"/>
    </row>
    <row r="106" spans="1:8" ht="12.75">
      <c r="A106" s="94" t="s">
        <v>323</v>
      </c>
      <c r="B106" s="64"/>
      <c r="C106" s="64"/>
      <c r="D106" s="64">
        <v>228600</v>
      </c>
      <c r="E106" s="64">
        <f>SUM(B106:D106)</f>
        <v>228600</v>
      </c>
      <c r="F106" s="64">
        <v>228600</v>
      </c>
      <c r="H106" s="86"/>
    </row>
    <row r="107" spans="1:8" ht="12.75">
      <c r="A107" s="94" t="s">
        <v>324</v>
      </c>
      <c r="B107" s="64"/>
      <c r="C107" s="64"/>
      <c r="D107" s="64">
        <v>8903507</v>
      </c>
      <c r="E107" s="64">
        <f>SUM(B107:D107)</f>
        <v>8903507</v>
      </c>
      <c r="F107" s="64">
        <v>10417460</v>
      </c>
      <c r="H107" s="86"/>
    </row>
    <row r="108" spans="1:6" s="117" customFormat="1" ht="12.75">
      <c r="A108" s="100" t="s">
        <v>210</v>
      </c>
      <c r="B108" s="64"/>
      <c r="C108" s="64"/>
      <c r="D108" s="64">
        <v>3000000</v>
      </c>
      <c r="E108" s="64">
        <f>SUM(B108:D108)</f>
        <v>3000000</v>
      </c>
      <c r="F108" s="64">
        <v>3000000</v>
      </c>
    </row>
    <row r="109" spans="1:6" ht="12.75">
      <c r="A109" s="103" t="s">
        <v>129</v>
      </c>
      <c r="B109" s="25">
        <f>SUM(B105:B108)</f>
        <v>0</v>
      </c>
      <c r="C109" s="25">
        <f>SUM(C105:C108)</f>
        <v>0</v>
      </c>
      <c r="D109" s="25">
        <f>SUM(D105:D108)</f>
        <v>15132107</v>
      </c>
      <c r="E109" s="25">
        <f>SUM(E105:E108)</f>
        <v>15132107</v>
      </c>
      <c r="F109" s="25">
        <f>SUM(F105:F108)</f>
        <v>16646060</v>
      </c>
    </row>
    <row r="110" spans="1:6" ht="12.75">
      <c r="A110" s="99" t="s">
        <v>24</v>
      </c>
      <c r="B110" s="55">
        <f>B104+B109</f>
        <v>7981903</v>
      </c>
      <c r="C110" s="55">
        <f>C104+C109</f>
        <v>56505000</v>
      </c>
      <c r="D110" s="55">
        <f>D104+D109</f>
        <v>44299727</v>
      </c>
      <c r="E110" s="55">
        <f>E104+E109</f>
        <v>108786630</v>
      </c>
      <c r="F110" s="55">
        <f>F104+F109</f>
        <v>108350583</v>
      </c>
    </row>
    <row r="111" spans="1:6" ht="12.75">
      <c r="A111" s="99" t="s">
        <v>139</v>
      </c>
      <c r="B111" s="55">
        <f>B55+B81+B89+B104</f>
        <v>2521738582</v>
      </c>
      <c r="C111" s="55">
        <f>C55+C81+C89+C104</f>
        <v>159775842</v>
      </c>
      <c r="D111" s="55">
        <f>D55+D81+D89+D104</f>
        <v>245295961</v>
      </c>
      <c r="E111" s="55">
        <f>E55+E81+E89+E104</f>
        <v>2926810385</v>
      </c>
      <c r="F111" s="55">
        <f>F55+F81+F89+F104</f>
        <v>3039589897</v>
      </c>
    </row>
    <row r="112" spans="1:6" ht="12.75">
      <c r="A112" s="99" t="s">
        <v>140</v>
      </c>
      <c r="B112" s="55">
        <f>B75+B109</f>
        <v>0</v>
      </c>
      <c r="C112" s="55">
        <f>C75+C109</f>
        <v>0</v>
      </c>
      <c r="D112" s="55">
        <f>D75+D91+D109</f>
        <v>63355205</v>
      </c>
      <c r="E112" s="55">
        <f>E75+E91+E109</f>
        <v>63441225</v>
      </c>
      <c r="F112" s="55">
        <f>F75+F83+F91+F109</f>
        <v>68851502</v>
      </c>
    </row>
    <row r="113" spans="1:6" ht="12.75">
      <c r="A113" s="99" t="s">
        <v>16</v>
      </c>
      <c r="B113" s="55">
        <f>B76+B84+B92+B110</f>
        <v>2521738582</v>
      </c>
      <c r="C113" s="55">
        <f>C76+C84+C92+C110</f>
        <v>159775842</v>
      </c>
      <c r="D113" s="55">
        <f>D76+D84+D92+D110</f>
        <v>308651166</v>
      </c>
      <c r="E113" s="55">
        <f>E76+E84+E92+E110</f>
        <v>2990251610</v>
      </c>
      <c r="F113" s="55">
        <f>F76+F84+F92+F110</f>
        <v>3108441399</v>
      </c>
    </row>
    <row r="114" spans="1:6" ht="12.75">
      <c r="A114" s="94" t="s">
        <v>50</v>
      </c>
      <c r="B114" s="65"/>
      <c r="C114" s="65"/>
      <c r="D114" s="24">
        <v>30000000</v>
      </c>
      <c r="E114" s="55">
        <f>SUM(B114:D114)</f>
        <v>30000000</v>
      </c>
      <c r="F114" s="55">
        <v>30000000</v>
      </c>
    </row>
    <row r="115" spans="1:6" ht="12.75">
      <c r="A115" s="94" t="s">
        <v>332</v>
      </c>
      <c r="B115" s="65"/>
      <c r="C115" s="65"/>
      <c r="D115" s="24">
        <v>1500000</v>
      </c>
      <c r="E115" s="55">
        <f>SUM(B115:D115)</f>
        <v>1500000</v>
      </c>
      <c r="F115" s="55">
        <v>1500000</v>
      </c>
    </row>
    <row r="116" spans="1:6" ht="12.75">
      <c r="A116" s="33" t="s">
        <v>333</v>
      </c>
      <c r="B116" s="55">
        <f>B114</f>
        <v>0</v>
      </c>
      <c r="C116" s="55">
        <f>C114</f>
        <v>0</v>
      </c>
      <c r="D116" s="55">
        <f>SUM(D114:D115)</f>
        <v>31500000</v>
      </c>
      <c r="E116" s="55">
        <f>SUM(B116:D116)</f>
        <v>31500000</v>
      </c>
      <c r="F116" s="55">
        <f>SUM(F114:F115)</f>
        <v>31500000</v>
      </c>
    </row>
    <row r="117" spans="2:5" ht="12.75">
      <c r="B117" s="14"/>
      <c r="C117" s="14"/>
      <c r="D117" s="14"/>
      <c r="E117" s="14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2019-05-23T08:00:18Z</cp:lastPrinted>
  <dcterms:created xsi:type="dcterms:W3CDTF">2002-01-04T07:43:44Z</dcterms:created>
  <dcterms:modified xsi:type="dcterms:W3CDTF">2019-05-23T10:37:09Z</dcterms:modified>
  <cp:category/>
  <cp:version/>
  <cp:contentType/>
  <cp:contentStatus/>
</cp:coreProperties>
</file>