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0" windowHeight="13170" firstSheet="1" activeTab="1"/>
  </bookViews>
  <sheets>
    <sheet name="1. melléklet " sheetId="1" r:id="rId1"/>
    <sheet name="2. melléklet" sheetId="4" r:id="rId2"/>
    <sheet name="3. melléklet" sheetId="5" r:id="rId3"/>
    <sheet name="4. melléklet" sheetId="8" r:id="rId4"/>
    <sheet name="5. melléklet" sheetId="9" r:id="rId5"/>
    <sheet name="6. melléklet " sheetId="10" r:id="rId6"/>
    <sheet name="7. melléklet" sheetId="14" r:id="rId7"/>
    <sheet name="8. melléklet" sheetId="15" r:id="rId8"/>
    <sheet name="9.1.sz. melléklet" sheetId="19" r:id="rId9"/>
    <sheet name="9.2.sz.melléklet" sheetId="20" r:id="rId10"/>
    <sheet name="10. melléklet" sheetId="17" r:id="rId11"/>
    <sheet name="11. melléklet" sheetId="21" r:id="rId12"/>
    <sheet name="12. melléklet" sheetId="26" r:id="rId13"/>
    <sheet name="13. melléklet " sheetId="22" r:id="rId14"/>
    <sheet name="14. melléklet" sheetId="27" r:id="rId15"/>
  </sheets>
  <definedNames>
    <definedName name="_xlnm.Print_Titles" localSheetId="8">'9.1.sz. melléklet'!$2:$6</definedName>
    <definedName name="_xlnm.Print_Area" localSheetId="12">'12. melléklet'!$A$2:$E$44</definedName>
    <definedName name="_xlnm.Print_Area" localSheetId="14">'14. melléklet'!$A$1:$G$23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27"/>
  <c r="G7"/>
  <c r="G8"/>
  <c r="G9"/>
  <c r="G10"/>
  <c r="G11"/>
  <c r="D14"/>
  <c r="D20" s="1"/>
  <c r="E14"/>
  <c r="E20" s="1"/>
  <c r="F14"/>
  <c r="G15"/>
  <c r="G18"/>
  <c r="D19"/>
  <c r="E19"/>
  <c r="F19"/>
  <c r="G19"/>
  <c r="F20"/>
  <c r="G16" i="22"/>
  <c r="H16"/>
  <c r="F16"/>
  <c r="C16"/>
  <c r="D16"/>
  <c r="C9" i="26"/>
  <c r="C24"/>
  <c r="E43"/>
  <c r="B16" i="22"/>
  <c r="C8" i="17"/>
  <c r="C21" i="20"/>
  <c r="C14"/>
  <c r="D51" i="19"/>
  <c r="D68" s="1"/>
  <c r="C18" i="20"/>
  <c r="E9" i="19"/>
  <c r="E14"/>
  <c r="E8" s="1"/>
  <c r="E19"/>
  <c r="E24"/>
  <c r="C29"/>
  <c r="D29"/>
  <c r="E29"/>
  <c r="E35"/>
  <c r="E34" s="1"/>
  <c r="C40"/>
  <c r="D40"/>
  <c r="E40"/>
  <c r="C45"/>
  <c r="D45"/>
  <c r="E45"/>
  <c r="C54"/>
  <c r="D54"/>
  <c r="E54"/>
  <c r="E59"/>
  <c r="C63"/>
  <c r="D63"/>
  <c r="E63"/>
  <c r="E66"/>
  <c r="C68"/>
  <c r="G14" i="27" l="1"/>
  <c r="G20" s="1"/>
  <c r="E68" i="19"/>
  <c r="H27" i="9" l="1"/>
  <c r="G27"/>
  <c r="F11" i="1" l="1"/>
  <c r="F12"/>
  <c r="F13"/>
  <c r="F14"/>
  <c r="F15"/>
  <c r="F16"/>
  <c r="F17"/>
  <c r="F21"/>
  <c r="F22"/>
  <c r="F23"/>
  <c r="F24"/>
  <c r="F26"/>
  <c r="F28"/>
  <c r="F30"/>
  <c r="F31"/>
  <c r="F34"/>
  <c r="F35"/>
  <c r="F38"/>
  <c r="F39"/>
  <c r="F41"/>
  <c r="F42"/>
  <c r="F43"/>
  <c r="F44"/>
  <c r="F45"/>
  <c r="F46"/>
  <c r="F47"/>
  <c r="F48"/>
  <c r="F49"/>
  <c r="F50"/>
  <c r="F6" i="14" l="1"/>
  <c r="F7"/>
  <c r="F8"/>
  <c r="F9"/>
  <c r="F10"/>
  <c r="F11"/>
  <c r="F12"/>
  <c r="F13"/>
  <c r="F14"/>
  <c r="F15"/>
  <c r="F16"/>
  <c r="F17"/>
  <c r="F5"/>
  <c r="C14" i="10"/>
  <c r="C11"/>
  <c r="C22" s="1"/>
  <c r="J10" i="9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J9"/>
  <c r="I9"/>
  <c r="F10" i="8"/>
  <c r="F11"/>
  <c r="F12"/>
  <c r="F13"/>
  <c r="F14"/>
  <c r="F15"/>
  <c r="F8"/>
  <c r="F9"/>
  <c r="F7"/>
  <c r="P14" i="5"/>
  <c r="P15"/>
  <c r="R15" s="1"/>
  <c r="P16"/>
  <c r="R16" s="1"/>
  <c r="P13"/>
  <c r="R13" s="1"/>
  <c r="R11"/>
  <c r="R12"/>
  <c r="R14"/>
  <c r="R9"/>
  <c r="R10"/>
  <c r="R8"/>
  <c r="P9" l="1"/>
  <c r="P10"/>
  <c r="P11"/>
  <c r="P12"/>
  <c r="Q9"/>
  <c r="Q10"/>
  <c r="Q11"/>
  <c r="Q12"/>
  <c r="Q13"/>
  <c r="Q14"/>
  <c r="Q15"/>
  <c r="Q16"/>
  <c r="Q8"/>
  <c r="P8"/>
  <c r="O8"/>
  <c r="O9"/>
  <c r="O10"/>
  <c r="O11"/>
  <c r="O12"/>
  <c r="O13"/>
  <c r="O14"/>
  <c r="O15"/>
  <c r="O16"/>
  <c r="N11"/>
  <c r="N12"/>
  <c r="N10"/>
  <c r="F16"/>
  <c r="F13"/>
  <c r="F14"/>
  <c r="F15"/>
  <c r="F9"/>
  <c r="F10"/>
  <c r="F11"/>
  <c r="F12"/>
  <c r="F8"/>
  <c r="M12"/>
  <c r="L12"/>
  <c r="R8" i="4"/>
  <c r="R9"/>
  <c r="R10"/>
  <c r="R11"/>
  <c r="R12"/>
  <c r="R13"/>
  <c r="R15"/>
  <c r="R17"/>
  <c r="R18"/>
  <c r="R19"/>
  <c r="R20"/>
  <c r="R7"/>
  <c r="Q8"/>
  <c r="Q9"/>
  <c r="Q10"/>
  <c r="Q11"/>
  <c r="Q12"/>
  <c r="Q13"/>
  <c r="Q14"/>
  <c r="Q15"/>
  <c r="Q16"/>
  <c r="Q17"/>
  <c r="Q18"/>
  <c r="Q19"/>
  <c r="Q20"/>
  <c r="P8"/>
  <c r="P9"/>
  <c r="P10"/>
  <c r="P11"/>
  <c r="P12"/>
  <c r="P13"/>
  <c r="P14"/>
  <c r="R14" s="1"/>
  <c r="P15"/>
  <c r="P17"/>
  <c r="P18"/>
  <c r="P19"/>
  <c r="P20"/>
  <c r="O17"/>
  <c r="O18"/>
  <c r="O19"/>
  <c r="O20"/>
  <c r="O21"/>
  <c r="O10"/>
  <c r="O11"/>
  <c r="O12"/>
  <c r="O13"/>
  <c r="O14"/>
  <c r="O15"/>
  <c r="O16"/>
  <c r="O8"/>
  <c r="O9"/>
  <c r="Q7"/>
  <c r="P7"/>
  <c r="O7"/>
  <c r="K21"/>
  <c r="J16"/>
  <c r="N8"/>
  <c r="N9"/>
  <c r="N7"/>
  <c r="K16"/>
  <c r="L16"/>
  <c r="M16"/>
  <c r="M21" s="1"/>
  <c r="Q21" s="1"/>
  <c r="J21"/>
  <c r="H21"/>
  <c r="I21"/>
  <c r="G21"/>
  <c r="J8"/>
  <c r="J9"/>
  <c r="J7"/>
  <c r="I16"/>
  <c r="H16"/>
  <c r="G16"/>
  <c r="D21"/>
  <c r="E21"/>
  <c r="F21" s="1"/>
  <c r="C21"/>
  <c r="F8"/>
  <c r="F9"/>
  <c r="F10"/>
  <c r="F11"/>
  <c r="F12"/>
  <c r="F13"/>
  <c r="F14"/>
  <c r="F15"/>
  <c r="F16"/>
  <c r="F17"/>
  <c r="F18"/>
  <c r="F19"/>
  <c r="F20"/>
  <c r="F7"/>
  <c r="R38" i="1"/>
  <c r="R43"/>
  <c r="R47"/>
  <c r="R35"/>
  <c r="R14"/>
  <c r="R18"/>
  <c r="R19"/>
  <c r="R20"/>
  <c r="R25"/>
  <c r="R26"/>
  <c r="R27"/>
  <c r="R29"/>
  <c r="R32"/>
  <c r="R33"/>
  <c r="R34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R39" s="1"/>
  <c r="Q40"/>
  <c r="Q41"/>
  <c r="R41" s="1"/>
  <c r="Q42"/>
  <c r="R42" s="1"/>
  <c r="Q43"/>
  <c r="Q45"/>
  <c r="R45" s="1"/>
  <c r="Q46"/>
  <c r="R46" s="1"/>
  <c r="Q47"/>
  <c r="Q48"/>
  <c r="Q49"/>
  <c r="R49" s="1"/>
  <c r="Q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5"/>
  <c r="P46"/>
  <c r="P47"/>
  <c r="P48"/>
  <c r="R48" s="1"/>
  <c r="P49"/>
  <c r="P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5"/>
  <c r="O46"/>
  <c r="O47"/>
  <c r="O48"/>
  <c r="O49"/>
  <c r="O10"/>
  <c r="N48"/>
  <c r="N38"/>
  <c r="N35"/>
  <c r="J48"/>
  <c r="J49"/>
  <c r="J50"/>
  <c r="J42"/>
  <c r="J43"/>
  <c r="J44"/>
  <c r="M50"/>
  <c r="K50"/>
  <c r="M44"/>
  <c r="Q44" s="1"/>
  <c r="L44"/>
  <c r="N44" s="1"/>
  <c r="K44"/>
  <c r="O44" s="1"/>
  <c r="I50"/>
  <c r="H50"/>
  <c r="R11"/>
  <c r="R12"/>
  <c r="R13"/>
  <c r="R15"/>
  <c r="R16"/>
  <c r="R17"/>
  <c r="R21"/>
  <c r="R22"/>
  <c r="R23"/>
  <c r="R24"/>
  <c r="R28"/>
  <c r="R30"/>
  <c r="R31"/>
  <c r="D50"/>
  <c r="E50"/>
  <c r="Q50" s="1"/>
  <c r="C50"/>
  <c r="O50" s="1"/>
  <c r="F10"/>
  <c r="R10" s="1"/>
  <c r="N16" i="4" l="1"/>
  <c r="L21"/>
  <c r="P21" s="1"/>
  <c r="R21" s="1"/>
  <c r="P16"/>
  <c r="R16" s="1"/>
  <c r="P44" i="1"/>
  <c r="R44" s="1"/>
  <c r="L50"/>
  <c r="N50" s="1"/>
  <c r="P50" l="1"/>
  <c r="R50" s="1"/>
</calcChain>
</file>

<file path=xl/sharedStrings.xml><?xml version="1.0" encoding="utf-8"?>
<sst xmlns="http://schemas.openxmlformats.org/spreadsheetml/2006/main" count="779" uniqueCount="500">
  <si>
    <t>Úrhida Község Önkormányzat és intézményei 2019. évi bevételei forrásonként</t>
  </si>
  <si>
    <t>Költségvetési bevételek</t>
  </si>
  <si>
    <t>Megnevezés</t>
  </si>
  <si>
    <t>Teljesítés</t>
  </si>
  <si>
    <t>1.</t>
  </si>
  <si>
    <t xml:space="preserve">Helyi önkormányzatok működésének általános támogatása </t>
  </si>
  <si>
    <t>2.</t>
  </si>
  <si>
    <t xml:space="preserve">Települési önkormányzatok egyes köznevelési feladatainak támogatása </t>
  </si>
  <si>
    <t>3.</t>
  </si>
  <si>
    <t xml:space="preserve">Települési önkormányzatok szociális, gyermekjóléti  és gyermekétkeztetési feladatainak támogatása </t>
  </si>
  <si>
    <t>4.</t>
  </si>
  <si>
    <t xml:space="preserve">Települési önkormányzatok kulturális feladatainak támogatása </t>
  </si>
  <si>
    <t>5.</t>
  </si>
  <si>
    <t xml:space="preserve">Működési célú költségvetési támogatások és kiegészítő támogatások </t>
  </si>
  <si>
    <t>6.</t>
  </si>
  <si>
    <t xml:space="preserve">Elszámolásból származó bevételek </t>
  </si>
  <si>
    <t>7.</t>
  </si>
  <si>
    <t xml:space="preserve">Önkormányzatok működési támogatásai </t>
  </si>
  <si>
    <t>8.</t>
  </si>
  <si>
    <t xml:space="preserve">Egyéb működési célú támogatások bevételei államháztartáson belülről </t>
  </si>
  <si>
    <t>9.</t>
  </si>
  <si>
    <t xml:space="preserve">ebből: társadalombiztosítás pénzügyi alapjai </t>
  </si>
  <si>
    <t>10.</t>
  </si>
  <si>
    <t xml:space="preserve">ebből: elkülönített állami pénzalapok </t>
  </si>
  <si>
    <t>11.</t>
  </si>
  <si>
    <t xml:space="preserve">ebből: helyi önkormányzatok és költségvetési szerveik </t>
  </si>
  <si>
    <t>12.</t>
  </si>
  <si>
    <t xml:space="preserve">Működési célú támogatások államháztartáson belülről </t>
  </si>
  <si>
    <t>13.</t>
  </si>
  <si>
    <t xml:space="preserve">Felhalmozási célú önkormányzati támogatások </t>
  </si>
  <si>
    <t>14.</t>
  </si>
  <si>
    <t xml:space="preserve">Felhalmozási célú támogatások államháztartáson belülről </t>
  </si>
  <si>
    <t>15.</t>
  </si>
  <si>
    <t xml:space="preserve">Vagyoni tipusú adók </t>
  </si>
  <si>
    <t>16.</t>
  </si>
  <si>
    <t>ebből: magánszemélyek kommunális adója</t>
  </si>
  <si>
    <t>17.</t>
  </si>
  <si>
    <t xml:space="preserve">Értékesítési és forgalmi adók </t>
  </si>
  <si>
    <t>18.</t>
  </si>
  <si>
    <t xml:space="preserve">ebből: állandó jelleggel végzett iparűzési tevékenység után fizetett helyi iparűzési adó </t>
  </si>
  <si>
    <t>19.</t>
  </si>
  <si>
    <t>Gépjárműadók</t>
  </si>
  <si>
    <t>20.</t>
  </si>
  <si>
    <t>ebből: belföldi gépjárművek adójának a helyi önkormányzatot megillető része</t>
  </si>
  <si>
    <t>21.</t>
  </si>
  <si>
    <t>Termékek és szolgáltatások adói</t>
  </si>
  <si>
    <t>22.</t>
  </si>
  <si>
    <t xml:space="preserve">Egyéb közhatalmi bevételek </t>
  </si>
  <si>
    <t>23.</t>
  </si>
  <si>
    <t xml:space="preserve">ebből: szabálysértési pénz- és helyszíni bírság és a közlekedési szabályszegések után kiszabott közigazgatási bírság helyi önkormányzatot megillető része </t>
  </si>
  <si>
    <t>24.</t>
  </si>
  <si>
    <t xml:space="preserve">ebből: egyéb települési adók </t>
  </si>
  <si>
    <t>25.</t>
  </si>
  <si>
    <t xml:space="preserve">Közhatalmi bevételek </t>
  </si>
  <si>
    <t>26.</t>
  </si>
  <si>
    <t>Tulajdonosi bevételek</t>
  </si>
  <si>
    <t>27.</t>
  </si>
  <si>
    <t>ebből: önkormányzati vagyon üzemeltetéséből, koncesszióból származó bevétel</t>
  </si>
  <si>
    <t>28.</t>
  </si>
  <si>
    <t xml:space="preserve">ebből: önkormányzati vagyon vagyonkezelésbe adásából származó bevétel </t>
  </si>
  <si>
    <t>29.</t>
  </si>
  <si>
    <t>Kiszámlázott általános forgalmi adó</t>
  </si>
  <si>
    <t>30.</t>
  </si>
  <si>
    <t>Egyéb kapott (járó) kamatok és kamatjellegű bevétele</t>
  </si>
  <si>
    <t>31.</t>
  </si>
  <si>
    <t xml:space="preserve">ebből: államháztartáson belül </t>
  </si>
  <si>
    <t>32.</t>
  </si>
  <si>
    <t xml:space="preserve">Kamatbevételek és más nyereségjellegű bevételek </t>
  </si>
  <si>
    <t>33.</t>
  </si>
  <si>
    <t xml:space="preserve">Egyéb működési bevételek </t>
  </si>
  <si>
    <t>34.</t>
  </si>
  <si>
    <t xml:space="preserve">Működési bevételek </t>
  </si>
  <si>
    <t>35.</t>
  </si>
  <si>
    <t>Bevétel megnevezése</t>
  </si>
  <si>
    <t>Eredeti ei.</t>
  </si>
  <si>
    <t>Módosított ei.</t>
  </si>
  <si>
    <t>Teljesítés %-a a módosított viszonyítva</t>
  </si>
  <si>
    <t>Önkormányzat</t>
  </si>
  <si>
    <t xml:space="preserve">Előző év költségvetési maradványának igénybevétele </t>
  </si>
  <si>
    <t xml:space="preserve">Maradvány igénybevétele </t>
  </si>
  <si>
    <t xml:space="preserve">Államháztartáson belüli megelőlegezések </t>
  </si>
  <si>
    <t>Belföldi finanszírozás bevételei</t>
  </si>
  <si>
    <t>Finanszírozási bevételek</t>
  </si>
  <si>
    <t>36.</t>
  </si>
  <si>
    <t>37.</t>
  </si>
  <si>
    <t>38.</t>
  </si>
  <si>
    <t>39.</t>
  </si>
  <si>
    <t>40.</t>
  </si>
  <si>
    <t>41.</t>
  </si>
  <si>
    <t>Bevételek mindösszesen:</t>
  </si>
  <si>
    <t>Úrhidai Közös Önkormányzati Hivatal</t>
  </si>
  <si>
    <t>Úrhidai Tündérkert Óvoda és bölcsőde</t>
  </si>
  <si>
    <t>Önkormányzat összesen</t>
  </si>
  <si>
    <t xml:space="preserve">Személyi juttatások </t>
  </si>
  <si>
    <t xml:space="preserve">Munkaadókat terhelő járulékok és szociális hozzájárulási adó </t>
  </si>
  <si>
    <t xml:space="preserve">Dologi kiadások </t>
  </si>
  <si>
    <t>Ellátottak pénzbeli juttatásai</t>
  </si>
  <si>
    <t>Elvonások és befizetések</t>
  </si>
  <si>
    <t xml:space="preserve">Egyéb működési célú támogatások államháztartáson belülre </t>
  </si>
  <si>
    <t xml:space="preserve">Egyéb működési célú kiadások </t>
  </si>
  <si>
    <t xml:space="preserve">Immateriális javak beszerzése, létesítése </t>
  </si>
  <si>
    <t xml:space="preserve">Ingatlanok beszerzése, létesítése </t>
  </si>
  <si>
    <t xml:space="preserve">Egyéb tárgyi eszközök beszerzése, létesítése </t>
  </si>
  <si>
    <t xml:space="preserve">Beruházási célú előzetesen felszámított általános forgalmi adó </t>
  </si>
  <si>
    <t xml:space="preserve">Beruházások </t>
  </si>
  <si>
    <t xml:space="preserve">Ingatlanok felújítása </t>
  </si>
  <si>
    <t xml:space="preserve">Egyéb tárgyi eszközök felújítása  </t>
  </si>
  <si>
    <t xml:space="preserve">Felújítási célú előzetesen felszámított általános forgalmi adó </t>
  </si>
  <si>
    <t xml:space="preserve">Felújítások </t>
  </si>
  <si>
    <t xml:space="preserve">Költségvetési kiadások 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</si>
  <si>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</si>
  <si>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</si>
  <si>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</si>
  <si>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</si>
  <si>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</si>
  <si>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</si>
  <si>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</si>
  <si>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</si>
  <si>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</si>
  <si>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Teljesítés %-a</t>
  </si>
  <si>
    <t xml:space="preserve">Államháztartáson belüli megelőlegezések visszafizetése </t>
  </si>
  <si>
    <t>Központi, irányító szervi támogatások folyósítása</t>
  </si>
  <si>
    <t xml:space="preserve">Belföldi finanszírozás kiadásai </t>
  </si>
  <si>
    <t xml:space="preserve">Finanszírozási kiadások </t>
  </si>
  <si>
    <t>Kiadások mindösszesen:</t>
  </si>
  <si>
    <t>Eredeti e.</t>
  </si>
  <si>
    <t xml:space="preserve">Módosított ei. </t>
  </si>
  <si>
    <t xml:space="preserve">Önkormányzat </t>
  </si>
  <si>
    <t xml:space="preserve">Úrhidai Közös Önkorm. Hivatal </t>
  </si>
  <si>
    <t>Önkormányzat Összesen</t>
  </si>
  <si>
    <t>Úrhidai Tündérkert Óvoda</t>
  </si>
  <si>
    <t>Úrhida Község Önkormányzat és intézményei 2019. évi kiadások címenként , kiemelt előirányzatonként</t>
  </si>
  <si>
    <t>Úrhida Község Önkormányzat és intézményei 2019.évi beruházási és felújítási kiadásai célonként</t>
  </si>
  <si>
    <t>Ft-ban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</si>
  <si>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</si>
  <si>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</si>
  <si>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</si>
  <si>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</si>
  <si>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</si>
  <si>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</si>
  <si>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</si>
  <si>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</si>
  <si>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</si>
  <si>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Úrhidai Közös Önk. Hivatal</t>
  </si>
  <si>
    <t xml:space="preserve">Úrhidai Tündérkert Óvoda </t>
  </si>
  <si>
    <t>Önkormányzat mindösszesen</t>
  </si>
  <si>
    <t xml:space="preserve">Ft-ban </t>
  </si>
  <si>
    <t>Úrhida Község Önkormányzat és intézményei 2019.évi pénzmaradvány kimutatása</t>
  </si>
  <si>
    <t>Előző időszak</t>
  </si>
  <si>
    <t>Tárgyi időszak</t>
  </si>
  <si>
    <t>A/I/1 Vagyoni értékű jogok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</si>
  <si>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</si>
  <si>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</si>
  <si>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</si>
  <si>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</si>
  <si>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</si>
  <si>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</si>
  <si>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</si>
  <si>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A/III/1e - ebből: egyéb tartós részesedések</t>
  </si>
  <si>
    <t>A/III Befektetett pénzügyi eszközök (=A/III/1+A/III/2+A/III/3)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</si>
  <si>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</si>
  <si>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</si>
  <si>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</si>
  <si>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</si>
  <si>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</si>
  <si>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</si>
  <si>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</si>
  <si>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</si>
  <si>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</si>
  <si>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D/I/1 Költségvetési évben esedékes követelések működési célú támogatások bevételeire államháztartáson belülről (&gt;=D/I/1a)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</si>
  <si>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</si>
  <si>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</si>
  <si>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</si>
  <si>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</si>
  <si>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</si>
  <si>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D/I/4b - ebből: költségvetési évben esedékes követelések tulajdonosi bevételekre</t>
  </si>
  <si>
    <t>D/I/4d - ebből: költségvetési évben esedékes követelések kiszámlázott általános forgalmi adóra</t>
  </si>
  <si>
    <t>D/I/4f - ebből: költségvetési évben esedékes követelések kamatbevételekre és más nyereségjellegű bevételekre</t>
  </si>
  <si>
    <t>D/I Költségvetési évben esedékes követelések (=D/I/1+…+D/I/8)</t>
  </si>
  <si>
    <t>D/III/4 Forgótőke elszámolása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</si>
  <si>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</si>
  <si>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</si>
  <si>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</si>
  <si>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</si>
  <si>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</si>
  <si>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</si>
  <si>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</si>
  <si>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E) EGYÉB SAJÁTOS ELSZÁMOLÁSOK (=E/I+E/II+E/III)</t>
  </si>
  <si>
    <t>ESZKÖZÖK ÖSSZESEN (=A+B+C+D+E+F)</t>
  </si>
  <si>
    <t>G/I  Nemzeti vagyon induláskori értéke</t>
  </si>
  <si>
    <t>G/II Nemzeti vagyon változásai</t>
  </si>
  <si>
    <t>42.</t>
  </si>
  <si>
    <t>G/III Egyéb eszközök induláskori értéke és változásai</t>
  </si>
  <si>
    <t>43.</t>
  </si>
  <si>
    <t>G/IV Felhalmozott eredmény</t>
  </si>
  <si>
    <t>44.</t>
  </si>
  <si>
    <t>G/VI Mérleg szerinti eredmény</t>
  </si>
  <si>
    <t>45.</t>
  </si>
  <si>
    <t>G/ SAJÁT TŐKE  (= G/I+…+G/VI)</t>
  </si>
  <si>
    <t>46.</t>
  </si>
  <si>
    <t>H/I/3 Költségvetési évben esedékes kötelezettségek dologi kiadásokra</t>
  </si>
  <si>
    <t>47.</t>
  </si>
  <si>
    <t>H/I/4 Költségvetési évben esedékes kötelezettségek ellátottak pénzbeli juttatásaira</t>
  </si>
  <si>
    <t>48.</t>
  </si>
  <si>
    <t>H/I Költségvetési évben esedékes kötelezettségek (=H/I/1+…+H/I/9)</t>
  </si>
  <si>
    <t>49.</t>
  </si>
  <si>
    <t>H/II/3 Költségvetési évet követően esedékes kötelezettségek dologi kiadásokra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</si>
  <si>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</si>
  <si>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</si>
  <si>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</si>
  <si>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</si>
  <si>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H/III/3 Más szervezetet megillető bevételek elszámolása</t>
  </si>
  <si>
    <t>H/III/8 Letétre, megőrzésre, fedezetkezelésre átvett pénzeszközök, biztosítékok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</si>
  <si>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</si>
  <si>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</si>
  <si>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</si>
  <si>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59.</t>
  </si>
  <si>
    <t>J) PASSZÍV IDŐBELI ELHATÁROLÁSOK (=J/1+J/2+J/3)</t>
  </si>
  <si>
    <t>60.</t>
  </si>
  <si>
    <t>FORRÁSOK ÖSSZESEN (=G+H+I+J)</t>
  </si>
  <si>
    <t xml:space="preserve">Úrhidai Közös Önk. Hivatal </t>
  </si>
  <si>
    <t>Önkormányzt összesen</t>
  </si>
  <si>
    <t>Úrhida Község Önkormányzat és intézményei 2019. évi könyvviteli mérlege</t>
  </si>
  <si>
    <t xml:space="preserve">Bevételek </t>
  </si>
  <si>
    <t>Kiadások</t>
  </si>
  <si>
    <t>Önkormányzatok működésének támogatása</t>
  </si>
  <si>
    <t>Működési bevételek</t>
  </si>
  <si>
    <t>Egyéb működési célú támogatások ÁHT-belülről</t>
  </si>
  <si>
    <t>Államháztartáson belüli megelőlegezések</t>
  </si>
  <si>
    <t xml:space="preserve">Finanszíorzási bevételek </t>
  </si>
  <si>
    <t xml:space="preserve">Bevételek mindösszesen: </t>
  </si>
  <si>
    <t xml:space="preserve">Felhalmozási célú támogatások </t>
  </si>
  <si>
    <t xml:space="preserve">2019. évi teljesítés </t>
  </si>
  <si>
    <t xml:space="preserve">Úrhida Község Önkormányzat és költségvetési szervei 2019.évi költségvetési mérlege közgazdasági tagolásban </t>
  </si>
  <si>
    <t>D. 32-33. számlák főkönyvi kivonat szerinti záró tárgyidőszaki egyenlege [+32 + (331-3318) + (332-3328)]</t>
  </si>
  <si>
    <t>45</t>
  </si>
  <si>
    <t>C. 32-33. számlák számított tárgyidőszaki záró egyenlege (A + B)</t>
  </si>
  <si>
    <t>44</t>
  </si>
  <si>
    <t>23. sor: Letétre, megőrzésre, fedezetkezelésre átvett pénzeszközök, biztosítékok tárgyidőszaki forgalma [+/-3678]</t>
  </si>
  <si>
    <t>37</t>
  </si>
  <si>
    <t>20. sor: Más szervezetet megillető bevételek elszámolása számla tárgyidőszaki forgalma [+/-3673]</t>
  </si>
  <si>
    <t>34</t>
  </si>
  <si>
    <t>18. sor: Kapott előlegek tárgyidőszaki forgalma [+/-3671]</t>
  </si>
  <si>
    <t>32</t>
  </si>
  <si>
    <t>10. sor: Forgótőke elszámolása számla tárgyidőszaki forgalma  [+/-3654]</t>
  </si>
  <si>
    <t>20</t>
  </si>
  <si>
    <t>3. sor: Előző év költségvetési maradványának igénybevétele teljesítése tárgyidőszaki egyenlege [-0981313]</t>
  </si>
  <si>
    <t>07</t>
  </si>
  <si>
    <t>2. sor: Bevételek nyilvántartási ellenszámla  tárgyidőszaki egyenlege [+005]</t>
  </si>
  <si>
    <t>06</t>
  </si>
  <si>
    <t>1. sor: Kiadások nyilvántartási ellenszámla  tárgyidőszaki egyenlege [-003]</t>
  </si>
  <si>
    <t>05</t>
  </si>
  <si>
    <t>B. Korrekciós tételek összesen: (2+1+3+4-5-6-….-29. sorok)</t>
  </si>
  <si>
    <t>04</t>
  </si>
  <si>
    <t>2. sor: 33. számlák nyitó tárgyidőszaki egyenlege [+(331-3318) + (332-3328)]</t>
  </si>
  <si>
    <t>03</t>
  </si>
  <si>
    <t>1. sor: 32. számlák nyitó tárgyidőszaki egyenlege [+32]</t>
  </si>
  <si>
    <t>02</t>
  </si>
  <si>
    <t>A. 32-33. számlák nyitó tárgyidőszaki egyenlege összesen ( =1+2)</t>
  </si>
  <si>
    <t>01</t>
  </si>
  <si>
    <t xml:space="preserve">Úrhidai Közös Önkormányzati Hivatal </t>
  </si>
  <si>
    <t>Úrhida Község Önkormányzat  és intézményei 2019. évi pénzeszköz változásának bemutatása</t>
  </si>
  <si>
    <t>Összesen  (=1+…+11)</t>
  </si>
  <si>
    <t>12</t>
  </si>
  <si>
    <t>III.6. Bölcsőde, mini bölcsőde támogatása 09 01 03 06 00</t>
  </si>
  <si>
    <t>11</t>
  </si>
  <si>
    <t>III.5.b Rászoruló gyermekek szünidei étkeztetése 09 01 03 05 02</t>
  </si>
  <si>
    <t>10</t>
  </si>
  <si>
    <t>III.5.a Intézményi gyermekétkeztetés támogatása 09 01 03 05 01</t>
  </si>
  <si>
    <t>09</t>
  </si>
  <si>
    <t>III.3. Egyes szociális és gyermekjóléti feladatok támogatása - család és gyermekjóléti szolgálat/központ kivételével 09 01 03 03 02</t>
  </si>
  <si>
    <t>II. A települési önkormányzatok egyes köznevelési feladatainak támogatása 09 01 02 00 00</t>
  </si>
  <si>
    <t>I.3. Határátkelőhelyek fenntartásának támogatása 09 01 01 03 00</t>
  </si>
  <si>
    <t>I.1. A települési  önkormányzatok működésének támogatása 09 01 01 01 00</t>
  </si>
  <si>
    <t>A 05. űrlap alapján a támogatási jogcímhez kapcsolódó kormányzati funkció szerinti kiadások összege</t>
  </si>
  <si>
    <t>Évvégi eltérés (+,-) mutatószám szerinti támogatás (=6-(3+4+5))</t>
  </si>
  <si>
    <t>Tényleges támogatás</t>
  </si>
  <si>
    <t>Támogatás évközi változása - Október 7.</t>
  </si>
  <si>
    <t>Támogatás évközi változása - Május 15.</t>
  </si>
  <si>
    <t>Költségvetési törvény szerint igényelt támogatás</t>
  </si>
  <si>
    <t>Az önkormányzat által az adott célra december 31-ig ténylegesen felhasznált összeg (</t>
  </si>
  <si>
    <t xml:space="preserve">Visszafizetési kötelezettség </t>
  </si>
  <si>
    <t xml:space="preserve">Többlettámogatás </t>
  </si>
  <si>
    <t xml:space="preserve">Úrhida Község Önkormányzat 2019. évi normatív hozzájárulások elszámolása </t>
  </si>
  <si>
    <t>Összesen:</t>
  </si>
  <si>
    <t>62.</t>
  </si>
  <si>
    <t>ESZKÖZÖK ÖSSZESEN  (45+48+53+57+60+61)</t>
  </si>
  <si>
    <t>61.</t>
  </si>
  <si>
    <t>F) AKTÍV IDŐBELI ELHATÁROLÁSOK</t>
  </si>
  <si>
    <t>E) EGYÉB SAJÁTOS ESZKÖZOLDALI ELSZÁMOLÁSOK (58+59)</t>
  </si>
  <si>
    <t>II. Utalványok, bérletek és más hasonló, készpénz-helyettesítő fizetési 
     eszköznek nem minősülő eszközök elszámolásai</t>
  </si>
  <si>
    <t>I. December havi illetmények, munkabérek elszámolása</t>
  </si>
  <si>
    <t>D) KÖVETELÉSEK (54+55+56)</t>
  </si>
  <si>
    <t>III. Követelés jellegű sajátos elszámolások</t>
  </si>
  <si>
    <t>II. Költségvetési évet követően esedékes követelések</t>
  </si>
  <si>
    <t>I. Költségvetési évben esedékes követelések</t>
  </si>
  <si>
    <t>C) PÉNZESZKÖZÖK (49+50+51+52)</t>
  </si>
  <si>
    <t>IV. Devizaszámlák</t>
  </si>
  <si>
    <t>III. Forintszámlák</t>
  </si>
  <si>
    <t>II. Pénztárak, csekkek, betétkönyvek</t>
  </si>
  <si>
    <t>I. Lekötött bankbetétek</t>
  </si>
  <si>
    <t>B) NEMZETI VAGYONBA TARTOZÓ FORGÓESZKÖZÖK (46+47)</t>
  </si>
  <si>
    <t>II. Értékpapírok</t>
  </si>
  <si>
    <t>I. Készletek</t>
  </si>
  <si>
    <t>A) NEMZETI VAGYONBA TARTOZÓ BEFEKTETETT ESZKÖZÖK 
     (01+02+28+44)</t>
  </si>
  <si>
    <t>IV. Koncesszióba, vagyonkezelésbe adott eszközök</t>
  </si>
  <si>
    <t>3.4. Üzleti befektetett pénzügyi eszközök értékhelyesbítése</t>
  </si>
  <si>
    <t>3.3. Korlátozottan forgalomképes befektetett pénzügyi eszközök értékhelyesbítése</t>
  </si>
  <si>
    <t>3.2. Nemzetgazdasági szempontból kiemelt jelentőségű befektetett pénzügyi 
       eszközök értékhelyesbítése</t>
  </si>
  <si>
    <t>3.1. Forgalomképtelen befektetett pénzügyi eszközök értékhelyesbítése</t>
  </si>
  <si>
    <t>3. Befektetett pénzügyi eszközök értékhelyesbítése (40+41+42+43)</t>
  </si>
  <si>
    <t>2.4. Üzleti tartós hitelviszonyt megtestesítő értékpapírok</t>
  </si>
  <si>
    <t>2.3. Korlátozottan forgalomképes tartós hitelviszonyt megtestesítő értékpapírok</t>
  </si>
  <si>
    <t>2.2. Nemzetgazdasági szempontból kiemelt jelentőségű tartós hitelviszonyt 
       megtestesítő értékpapírok</t>
  </si>
  <si>
    <t>2.1. Forgalomképtelen tartós hitelviszonyt megtestesítő értékpapírok</t>
  </si>
  <si>
    <t>2. Tartós hitelviszonyt megtestesítő értékpapírok (35+36+37+38)</t>
  </si>
  <si>
    <t>1.4. Üzleti tartós részesedések</t>
  </si>
  <si>
    <t>1.3. Korlátozottan forgalomképes tartós részesedések</t>
  </si>
  <si>
    <t>1.2. Nemzetgazdasági szempontból kiemelt jelentőségű tartós részesedések</t>
  </si>
  <si>
    <t>1.1. Forgalomképtelen tartós részesedések</t>
  </si>
  <si>
    <t>1. Tartós részesedések (30+31+32+33)</t>
  </si>
  <si>
    <t>III. Befektetett pénzügyi eszközök (29+34+39)</t>
  </si>
  <si>
    <t>5.4. Üzleti tárgyi eszközök értékhelyesbítése</t>
  </si>
  <si>
    <t>5.3. Korlátozottan forgalomképes tárgyi eszközök értékhelyesbítése</t>
  </si>
  <si>
    <t>5.2. Nemzetgazdasági szempontból kiemelt jelentőségű tárgyi eszközök 
       értékhelyesbítése</t>
  </si>
  <si>
    <t>5.1. Forgalomképtelen tárgyi eszközök értékhelyesbítése</t>
  </si>
  <si>
    <t>5. Tárgyi eszközök értékhelyesbítése (24+25+26+27)</t>
  </si>
  <si>
    <t>4.4. Üzleti beruházások, felújítások</t>
  </si>
  <si>
    <t>4.3. Korlátozottan forgalomképes beruházások, felújítások</t>
  </si>
  <si>
    <t>4.2. Nemzetgazdasági szempontból kiemelt jelentőségű beruházások, felújítások</t>
  </si>
  <si>
    <t>4.1. Forgalomképtelen beruházások, felújítások</t>
  </si>
  <si>
    <t>4. Beruházások, felújítások (19+20+21+22)</t>
  </si>
  <si>
    <t>3.4. Üzleti tenyészállatok</t>
  </si>
  <si>
    <t>3.3. Korlátozottan forgalomképes tenyészállatok</t>
  </si>
  <si>
    <t>3.2. Nemzetgazdasági szempontból kiemelt jelentőségű tenyészállatok</t>
  </si>
  <si>
    <t>3.1. Forgalomképtelen tenyészállatok</t>
  </si>
  <si>
    <t>3. Tenyészállatok (14+15+16+17)</t>
  </si>
  <si>
    <t>2.4. Üzleti gépek, berendezések, felszerelések, járművek</t>
  </si>
  <si>
    <t>2.3. Korlátozottan forgalomképes gépek, berendezések, felszerelések, járművek</t>
  </si>
  <si>
    <t>2.2. Nemzetgazdasági szempontból kiemelt jelentőségű gépek, berendezések, 
       felszerelések, járművek</t>
  </si>
  <si>
    <t>09.</t>
  </si>
  <si>
    <t>2.1. Forgalomképtelen gépek, berendezések, felszerelések, járművek</t>
  </si>
  <si>
    <t>08.</t>
  </si>
  <si>
    <t>2. Gépek, berendezések, felszerelések, járművek (09+10+11+12)</t>
  </si>
  <si>
    <t>07.</t>
  </si>
  <si>
    <t>1.4. Üzleti ingatlanok és kapcsolódó vagyoni értékű jogok</t>
  </si>
  <si>
    <t>06.</t>
  </si>
  <si>
    <t>1.3. Korlátozottan forgalomképes ingatlanok és kapcsolódó vagyoni értékű jogok</t>
  </si>
  <si>
    <t>05.</t>
  </si>
  <si>
    <t>1.2. Nemzetgazdasági szempontból kiemelt jelentőségű ingatlanok és kapcsolódó 
       vagyoni értékű jogok</t>
  </si>
  <si>
    <t>04.</t>
  </si>
  <si>
    <t>1.1. Forgalomképtelen ingatlanok és kapcsolódó vagyoni értékű jogok</t>
  </si>
  <si>
    <t>03.</t>
  </si>
  <si>
    <t>1. Ingatlanok és kapcsolódó vagyoni értékű jogok   (04+05+06+07)</t>
  </si>
  <si>
    <t>02.</t>
  </si>
  <si>
    <t>II. Tárgyi eszközök (03+08+13+18+23)</t>
  </si>
  <si>
    <t>01.</t>
  </si>
  <si>
    <t xml:space="preserve"> I. Immateriális javak </t>
  </si>
  <si>
    <t>E</t>
  </si>
  <si>
    <t>D</t>
  </si>
  <si>
    <t>C</t>
  </si>
  <si>
    <t>B</t>
  </si>
  <si>
    <t xml:space="preserve">A </t>
  </si>
  <si>
    <t>állományi érték</t>
  </si>
  <si>
    <t xml:space="preserve">Becsült </t>
  </si>
  <si>
    <t xml:space="preserve">Könyv szerinti </t>
  </si>
  <si>
    <t>Bruttó</t>
  </si>
  <si>
    <t>Sorszám</t>
  </si>
  <si>
    <t>ESZKÖZÖK</t>
  </si>
  <si>
    <t>Adatok: ezer forintban!</t>
  </si>
  <si>
    <t>FORRÁSOK ÖSSZESEN  (07+11+12+13)</t>
  </si>
  <si>
    <t>J) PASSZÍV IDŐBELI ELHATÁROLÁSOK</t>
  </si>
  <si>
    <t>I) KINCSTÁRI SZÁMLAVEZETÉSSEL KAPCSOLATOS ELSZÁMOLÁSOK</t>
  </si>
  <si>
    <t>H) KÖTELEZETTSÉGEK (08+09+10)</t>
  </si>
  <si>
    <t>III. Kötelezettség jellegű sajátos elszámolások</t>
  </si>
  <si>
    <t>II. Költségvetési évet követően esedékes kötelezettségek</t>
  </si>
  <si>
    <t>I. Költségvetési évben esedékes kötelezettségek</t>
  </si>
  <si>
    <t>G) SAJÁT TŐKE (01+….+06)</t>
  </si>
  <si>
    <t>VI. Mérleg szerinti eredmény</t>
  </si>
  <si>
    <t>V. Eszközök értékhelyesbítésének forrása</t>
  </si>
  <si>
    <t>IV. Felhalmozott eredmény</t>
  </si>
  <si>
    <t>III. Egyéb eszközök induláskori értéke és változásai</t>
  </si>
  <si>
    <t>II. Nemzeti vagyon változásai</t>
  </si>
  <si>
    <t>I. Nemzeti vagyon induláskori értéke</t>
  </si>
  <si>
    <t>A</t>
  </si>
  <si>
    <t>állományi 
érték</t>
  </si>
  <si>
    <t>FORRÁSOK</t>
  </si>
  <si>
    <t>VAGYONKIMUTATÁS
a könyvviteli mérlegben értékkel szereplő forrásokról</t>
  </si>
  <si>
    <t>Úrhida Község Önkormányzat 2019. évi vagyonkimutatása</t>
  </si>
  <si>
    <t xml:space="preserve">2019. év </t>
  </si>
  <si>
    <t>Ft</t>
  </si>
  <si>
    <t>Érték</t>
  </si>
  <si>
    <t>Tartós részesedések</t>
  </si>
  <si>
    <t>ebből: Kémény Zrt. részvény</t>
  </si>
  <si>
    <t>ebből: FEJÉRVÍZ Zrt. részvény</t>
  </si>
  <si>
    <t>ebből: KDV Zrt. részvény</t>
  </si>
  <si>
    <t>Úrhida Község Önkormányzat tulajdonában álló részesedések</t>
  </si>
  <si>
    <t xml:space="preserve">2019. évben </t>
  </si>
  <si>
    <t xml:space="preserve">ebből: Fejér Megyei Önk. Temekezés </t>
  </si>
  <si>
    <t>ebből: Vertikál ZRt</t>
  </si>
  <si>
    <t xml:space="preserve">Megnevezés </t>
  </si>
  <si>
    <t xml:space="preserve">2020.évi </t>
  </si>
  <si>
    <t xml:space="preserve">2021.év </t>
  </si>
  <si>
    <t>2020.év</t>
  </si>
  <si>
    <t xml:space="preserve">Zrínyi utcai közvilágítás hálozat korszerűsítése </t>
  </si>
  <si>
    <t xml:space="preserve">Mindösszesen: </t>
  </si>
  <si>
    <t>Úrhida Község Önkormányzat több éves kiahatással járó kötelezettségei</t>
  </si>
  <si>
    <t>Úrhida Község Önkormányzat további éveket érintő bevételi és kiadási előirányzatok keretszámai</t>
  </si>
  <si>
    <t xml:space="preserve">Bevétel </t>
  </si>
  <si>
    <t xml:space="preserve">Kiadás </t>
  </si>
  <si>
    <t xml:space="preserve">Működési célú támogatások </t>
  </si>
  <si>
    <t>Mindösszesen:</t>
  </si>
  <si>
    <t xml:space="preserve">Tulajdonosi bevételek </t>
  </si>
  <si>
    <t>Támogatott cél</t>
  </si>
  <si>
    <t>Összeg ( Ft)</t>
  </si>
  <si>
    <t xml:space="preserve">Kulturális és civil alap </t>
  </si>
  <si>
    <t>Többcélú kistérség igazgatás tev.</t>
  </si>
  <si>
    <t>Támogatás összesen:</t>
  </si>
  <si>
    <t xml:space="preserve">  ebből: SKÖT</t>
  </si>
  <si>
    <t xml:space="preserve">            Családsegítés</t>
  </si>
  <si>
    <t xml:space="preserve">            Gyermekjóléti szolg.</t>
  </si>
  <si>
    <t xml:space="preserve">            Házi segítségnyújtás</t>
  </si>
  <si>
    <t xml:space="preserve">            Központi ügyelet</t>
  </si>
  <si>
    <t xml:space="preserve">            Családi napközi támogatása</t>
  </si>
  <si>
    <t>KDV Hulladékgazd.Önk.Társ.m.c.pe.átad.</t>
  </si>
  <si>
    <t>TÖOSZ tagdíj</t>
  </si>
  <si>
    <t>Városkörnyéki Pénzügyi Bizottság</t>
  </si>
  <si>
    <t>Megyei Önkormányzat Pénzügyi Alap</t>
  </si>
  <si>
    <t>Katasztrófavédelmi Önsegélyező Alap</t>
  </si>
  <si>
    <t>Sárvíz Térségi Vizi társulat</t>
  </si>
  <si>
    <t>Sárvíz Helyi Közösség</t>
  </si>
  <si>
    <t>Működési célú támogatás összesen:</t>
  </si>
  <si>
    <t>Közvetett támogatások</t>
  </si>
  <si>
    <t xml:space="preserve"> forint</t>
  </si>
  <si>
    <t>Kedvezményezett</t>
  </si>
  <si>
    <t>Jogcím</t>
  </si>
  <si>
    <t>Adóeleng.%-a</t>
  </si>
  <si>
    <t>Adóeleng. összege</t>
  </si>
  <si>
    <t>70 éven felüli lakosok 135 fő</t>
  </si>
  <si>
    <t>magánszem.komm.adója</t>
  </si>
  <si>
    <t>Méltányosság fő</t>
  </si>
  <si>
    <t>Gépjárműadó mozgáskorl.kedv.10 fő</t>
  </si>
  <si>
    <t>gépjárműadó</t>
  </si>
  <si>
    <t xml:space="preserve">Gépjárműadó mozgáskorl. Költségvetési kedvezméyn 1 fő </t>
  </si>
  <si>
    <t>Gépjárműadó helyi közlekedés   gépjármű 15 eszköz</t>
  </si>
  <si>
    <t>Iparűzési adó</t>
  </si>
  <si>
    <t>helyi iparűzési adó</t>
  </si>
  <si>
    <t>Telekadó</t>
  </si>
  <si>
    <t>Lakossági kölcsön elengedés</t>
  </si>
  <si>
    <t>Térítési díj elengedés</t>
  </si>
  <si>
    <t>Ellátottak térítési díjának, kártérítésének méltányossági alapon történő elengedése</t>
  </si>
  <si>
    <t>Lakosság részére lakásépítéshez, lakásfelújításhoz nyújtott kölcsönök elengedésének összege</t>
  </si>
  <si>
    <t>Helyiségek, eszközök hasznosításából származó bevételből nyújtott kedvezmény, mentesség</t>
  </si>
  <si>
    <t xml:space="preserve">     (rendőrségnek iroda+internet biztosítása)</t>
  </si>
  <si>
    <t>Egyéb nyújtott kedvezmény, vagy kölcsön elengedésének összege</t>
  </si>
  <si>
    <t>Úrhida Község Önkormányzat 2019.évi közvetlen és közvetett támogatásai</t>
  </si>
  <si>
    <t xml:space="preserve">Finanszírozási bevételek </t>
  </si>
  <si>
    <t xml:space="preserve">Személyi kiadások </t>
  </si>
  <si>
    <t>Munkaadókat terhelő járulék</t>
  </si>
  <si>
    <t>Egyéb működési kiadás</t>
  </si>
  <si>
    <t>Felhalmozási célú kiadások</t>
  </si>
  <si>
    <t xml:space="preserve">Irányítószervi támogatás </t>
  </si>
  <si>
    <t>Finanszírozási kiadások</t>
  </si>
  <si>
    <t>E.Ft-ban</t>
  </si>
  <si>
    <t>*A részmunkaidősök létszáma átszámítva 8 órásra</t>
  </si>
  <si>
    <t>Közmunka foglalkoztatottak  (8 órásra átszámítva)</t>
  </si>
  <si>
    <t>Úrhida Község Önkormányzat összesen:</t>
  </si>
  <si>
    <t>Úrhidai Tündérkert Óvoda összesen:</t>
  </si>
  <si>
    <t>közalkalmazott</t>
  </si>
  <si>
    <t>hivatalsegéd</t>
  </si>
  <si>
    <t>köztisztviselő</t>
  </si>
  <si>
    <t xml:space="preserve">                ebből: </t>
  </si>
  <si>
    <t>munka törvénykönyv</t>
  </si>
  <si>
    <t xml:space="preserve">Temető fenntartás </t>
  </si>
  <si>
    <t>Város és községgazdálkodés</t>
  </si>
  <si>
    <t>IKSZT</t>
  </si>
  <si>
    <t>Család- és nővédelem</t>
  </si>
  <si>
    <t>Polgármester</t>
  </si>
  <si>
    <t>Választott tisztségviselők</t>
  </si>
  <si>
    <t>Összesen</t>
  </si>
  <si>
    <t>Részmunkaidős*(fő)</t>
  </si>
  <si>
    <t>Teljes munkaidős (fő)</t>
  </si>
  <si>
    <t>Cím</t>
  </si>
  <si>
    <t>F</t>
  </si>
  <si>
    <t>Úrhida Község  Önkormányzat és intézményeinek 2019. évi létszáma</t>
  </si>
  <si>
    <t>1. melléklet a 9/2020.(VII. 13.) önkormányzati rendeletehez</t>
  </si>
  <si>
    <t>2. melléklet a 9/2020.(VII. 13.) önkormányzati rendeletehez</t>
  </si>
  <si>
    <t>3. melléklet a 9/2020.(VII. 13.) önkormányzati rendeletehez</t>
  </si>
  <si>
    <t>4. melléklet a 9/2020.(VII. 13.) önkormányzati rendeletehez</t>
  </si>
  <si>
    <t>5. melléklet a 9/2020.(VII. 13.) önkormányzati rendeletehez</t>
  </si>
  <si>
    <t>6. melléklet a 9/2020.(VII. 13.) önkormányzati rendeletehez</t>
  </si>
  <si>
    <t>7. melléklet a 9/2020.(VII. 13.) önkormányzati rendeletehez</t>
  </si>
  <si>
    <t>8. melléklet a 9/2020.(VII. 13.) önkormányzati rendeletehez</t>
  </si>
  <si>
    <t>9.1 melléklet a 9/2020.(VII. 13.) önkormányzati rendeletehez</t>
  </si>
  <si>
    <t>9.2 melléklet a 9/2020.(VII. 13.) önkormányzati rendeletehez</t>
  </si>
  <si>
    <t>10. melléklet a 9/2020.(VII. 13.) önkormányzati rendeletehez</t>
  </si>
  <si>
    <t>11. melléklet a 9/2020.(VII. 13.) önkormányzati rendeletehez</t>
  </si>
  <si>
    <t>12. melléklet a 9/2020.(VII. 13.) önkormányzati rendeletehez</t>
  </si>
  <si>
    <t>13. melléklet a 9/2020.(VII. 13.) önkormányzati rendeletehez</t>
  </si>
  <si>
    <t>14. melléklet a 9/2020.(VII. 13.) önkormányzati rendeletehez</t>
  </si>
</sst>
</file>

<file path=xl/styles.xml><?xml version="1.0" encoding="utf-8"?>
<styleSheet xmlns="http://schemas.openxmlformats.org/spreadsheetml/2006/main">
  <numFmts count="8">
    <numFmt numFmtId="164" formatCode="_-* #,##0.00_-;\-* #,##0.00_-;_-* &quot;-&quot;??_-;_-@_-"/>
    <numFmt numFmtId="165" formatCode="_-* #,##0_-;\-* #,##0_-;_-* &quot;-&quot;??_-;_-@_-"/>
    <numFmt numFmtId="166" formatCode="0.0%"/>
    <numFmt numFmtId="167" formatCode="#,###__;\-#,###__"/>
    <numFmt numFmtId="168" formatCode="00"/>
    <numFmt numFmtId="169" formatCode="#,###\ _F_t;\-#,###\ _F_t"/>
    <numFmt numFmtId="170" formatCode="_-* #,##0.00\ _F_t_-;\-* #,##0.00\ _F_t_-;_-* \-??\ _F_t_-;_-@_-"/>
    <numFmt numFmtId="171" formatCode="_-* #,##0\ _F_t_-;\-* #,##0\ _F_t_-;_-* \-??\ _F_t_-;_-@_-"/>
  </numFmts>
  <fonts count="6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Segoe MDL2 Assets"/>
      <family val="1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charset val="238"/>
    </font>
    <font>
      <sz val="12"/>
      <color indexed="10"/>
      <name val="Times New Roman"/>
      <charset val="238"/>
    </font>
    <font>
      <sz val="8"/>
      <name val="Times New Roman"/>
      <charset val="238"/>
    </font>
    <font>
      <b/>
      <sz val="8"/>
      <name val="Times New Roman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8"/>
      <name val="Times New Roman CE"/>
      <charset val="238"/>
    </font>
    <font>
      <b/>
      <i/>
      <sz val="1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sz val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8"/>
      <name val="Arial CE"/>
      <charset val="238"/>
    </font>
    <font>
      <b/>
      <sz val="8"/>
      <color indexed="8"/>
      <name val="Times New Roman"/>
      <family val="1"/>
      <charset val="238"/>
    </font>
    <font>
      <b/>
      <sz val="8"/>
      <name val="Arial CE"/>
      <charset val="238"/>
    </font>
    <font>
      <sz val="12"/>
      <color theme="1"/>
      <name val="Times New Roman"/>
      <family val="1"/>
      <charset val="238"/>
    </font>
    <font>
      <b/>
      <sz val="9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0" fontId="31" fillId="0" borderId="0"/>
    <xf numFmtId="0" fontId="35" fillId="0" borderId="0"/>
    <xf numFmtId="0" fontId="35" fillId="0" borderId="0"/>
    <xf numFmtId="170" fontId="23" fillId="0" borderId="0" applyFill="0" applyBorder="0" applyAlignment="0" applyProtection="0"/>
  </cellStyleXfs>
  <cellXfs count="362">
    <xf numFmtId="0" fontId="0" fillId="0" borderId="0" xfId="0"/>
    <xf numFmtId="0" fontId="5" fillId="0" borderId="0" xfId="0" applyFont="1"/>
    <xf numFmtId="0" fontId="2" fillId="0" borderId="0" xfId="0" applyFont="1"/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9" fontId="0" fillId="0" borderId="0" xfId="2" applyFont="1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wrapText="1"/>
    </xf>
    <xf numFmtId="165" fontId="4" fillId="0" borderId="1" xfId="1" applyNumberFormat="1" applyFont="1" applyBorder="1" applyAlignment="1">
      <alignment wrapText="1"/>
    </xf>
    <xf numFmtId="165" fontId="4" fillId="0" borderId="1" xfId="1" applyNumberFormat="1" applyFont="1" applyBorder="1"/>
    <xf numFmtId="0" fontId="4" fillId="0" borderId="1" xfId="0" applyFont="1" applyBorder="1"/>
    <xf numFmtId="165" fontId="5" fillId="0" borderId="1" xfId="1" applyNumberFormat="1" applyFont="1" applyBorder="1"/>
    <xf numFmtId="0" fontId="11" fillId="0" borderId="0" xfId="0" applyFont="1"/>
    <xf numFmtId="0" fontId="6" fillId="0" borderId="6" xfId="0" applyFont="1" applyBorder="1" applyAlignment="1">
      <alignment horizontal="center" vertical="top" wrapText="1"/>
    </xf>
    <xf numFmtId="9" fontId="3" fillId="0" borderId="1" xfId="2" applyFont="1" applyBorder="1"/>
    <xf numFmtId="165" fontId="3" fillId="0" borderId="1" xfId="1" applyNumberFormat="1" applyFont="1" applyBorder="1"/>
    <xf numFmtId="165" fontId="13" fillId="0" borderId="1" xfId="1" applyNumberFormat="1" applyFont="1" applyBorder="1"/>
    <xf numFmtId="166" fontId="13" fillId="0" borderId="1" xfId="2" applyNumberFormat="1" applyFont="1" applyBorder="1"/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165" fontId="4" fillId="0" borderId="6" xfId="1" applyNumberFormat="1" applyFont="1" applyBorder="1" applyAlignment="1">
      <alignment wrapText="1"/>
    </xf>
    <xf numFmtId="166" fontId="0" fillId="0" borderId="6" xfId="2" applyNumberFormat="1" applyFont="1" applyBorder="1"/>
    <xf numFmtId="9" fontId="3" fillId="0" borderId="6" xfId="2" applyFont="1" applyBorder="1"/>
    <xf numFmtId="165" fontId="3" fillId="0" borderId="6" xfId="1" applyNumberFormat="1" applyFont="1" applyBorder="1"/>
    <xf numFmtId="165" fontId="3" fillId="0" borderId="6" xfId="0" applyNumberFormat="1" applyFont="1" applyBorder="1"/>
    <xf numFmtId="0" fontId="2" fillId="2" borderId="7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wrapText="1"/>
    </xf>
    <xf numFmtId="0" fontId="13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10" fillId="0" borderId="0" xfId="0" applyFont="1"/>
    <xf numFmtId="166" fontId="3" fillId="0" borderId="13" xfId="0" applyNumberFormat="1" applyFont="1" applyBorder="1"/>
    <xf numFmtId="0" fontId="0" fillId="0" borderId="7" xfId="0" applyBorder="1"/>
    <xf numFmtId="0" fontId="2" fillId="2" borderId="9" xfId="0" applyFont="1" applyFill="1" applyBorder="1"/>
    <xf numFmtId="0" fontId="2" fillId="2" borderId="10" xfId="0" applyFont="1" applyFill="1" applyBorder="1"/>
    <xf numFmtId="0" fontId="13" fillId="2" borderId="10" xfId="0" applyFont="1" applyFill="1" applyBorder="1"/>
    <xf numFmtId="0" fontId="2" fillId="2" borderId="11" xfId="0" applyFont="1" applyFill="1" applyBorder="1"/>
    <xf numFmtId="0" fontId="9" fillId="2" borderId="3" xfId="0" applyFont="1" applyFill="1" applyBorder="1" applyAlignment="1">
      <alignment wrapText="1"/>
    </xf>
    <xf numFmtId="0" fontId="0" fillId="0" borderId="3" xfId="0" applyBorder="1"/>
    <xf numFmtId="166" fontId="0" fillId="0" borderId="3" xfId="0" applyNumberFormat="1" applyBorder="1"/>
    <xf numFmtId="0" fontId="4" fillId="0" borderId="7" xfId="0" applyFont="1" applyBorder="1"/>
    <xf numFmtId="0" fontId="5" fillId="0" borderId="8" xfId="0" applyFont="1" applyBorder="1"/>
    <xf numFmtId="0" fontId="10" fillId="0" borderId="4" xfId="0" applyFont="1" applyBorder="1"/>
    <xf numFmtId="166" fontId="2" fillId="0" borderId="5" xfId="0" applyNumberFormat="1" applyFont="1" applyBorder="1"/>
    <xf numFmtId="0" fontId="13" fillId="0" borderId="0" xfId="0" applyFont="1"/>
    <xf numFmtId="0" fontId="17" fillId="0" borderId="1" xfId="0" applyFont="1" applyBorder="1" applyAlignment="1">
      <alignment horizontal="left" vertical="top" wrapText="1"/>
    </xf>
    <xf numFmtId="3" fontId="17" fillId="0" borderId="1" xfId="0" applyNumberFormat="1" applyFont="1" applyBorder="1" applyAlignment="1">
      <alignment horizontal="right" vertical="top" wrapText="1"/>
    </xf>
    <xf numFmtId="0" fontId="17" fillId="0" borderId="6" xfId="0" applyFont="1" applyBorder="1" applyAlignment="1">
      <alignment horizontal="left" vertical="top" wrapText="1"/>
    </xf>
    <xf numFmtId="3" fontId="17" fillId="0" borderId="6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14" fillId="0" borderId="0" xfId="0" applyFont="1"/>
    <xf numFmtId="0" fontId="17" fillId="0" borderId="6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3" fontId="19" fillId="0" borderId="1" xfId="0" applyNumberFormat="1" applyFont="1" applyBorder="1" applyAlignment="1">
      <alignment horizontal="right" vertical="top" wrapText="1"/>
    </xf>
    <xf numFmtId="3" fontId="19" fillId="0" borderId="1" xfId="0" applyNumberFormat="1" applyFont="1" applyFill="1" applyBorder="1" applyAlignment="1">
      <alignment horizontal="right" vertical="top" wrapText="1"/>
    </xf>
    <xf numFmtId="0" fontId="20" fillId="0" borderId="1" xfId="0" applyFont="1" applyBorder="1" applyAlignment="1">
      <alignment horizontal="right" vertical="top"/>
    </xf>
    <xf numFmtId="0" fontId="18" fillId="3" borderId="7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wrapText="1"/>
    </xf>
    <xf numFmtId="165" fontId="5" fillId="0" borderId="1" xfId="1" applyNumberFormat="1" applyFont="1" applyBorder="1" applyAlignment="1">
      <alignment horizontal="center" vertical="center" wrapText="1"/>
    </xf>
    <xf numFmtId="165" fontId="5" fillId="2" borderId="8" xfId="1" applyNumberFormat="1" applyFont="1" applyFill="1" applyBorder="1" applyAlignment="1">
      <alignment vertical="center" wrapText="1"/>
    </xf>
    <xf numFmtId="165" fontId="5" fillId="2" borderId="4" xfId="1" applyNumberFormat="1" applyFont="1" applyFill="1" applyBorder="1" applyAlignment="1">
      <alignment horizontal="center" vertical="center" wrapText="1"/>
    </xf>
    <xf numFmtId="165" fontId="5" fillId="2" borderId="5" xfId="1" applyNumberFormat="1" applyFont="1" applyFill="1" applyBorder="1" applyAlignment="1">
      <alignment horizontal="center" vertical="center" wrapText="1"/>
    </xf>
    <xf numFmtId="0" fontId="0" fillId="0" borderId="0" xfId="0" applyBorder="1"/>
    <xf numFmtId="3" fontId="19" fillId="0" borderId="16" xfId="0" applyNumberFormat="1" applyFont="1" applyBorder="1" applyAlignment="1">
      <alignment horizontal="right" vertical="top" wrapText="1"/>
    </xf>
    <xf numFmtId="0" fontId="20" fillId="0" borderId="1" xfId="0" applyFont="1" applyBorder="1" applyAlignment="1">
      <alignment vertical="top"/>
    </xf>
    <xf numFmtId="165" fontId="13" fillId="0" borderId="1" xfId="1" applyNumberFormat="1" applyFont="1" applyBorder="1" applyAlignment="1">
      <alignment vertical="top"/>
    </xf>
    <xf numFmtId="165" fontId="20" fillId="0" borderId="1" xfId="1" applyNumberFormat="1" applyFont="1" applyBorder="1"/>
    <xf numFmtId="3" fontId="17" fillId="0" borderId="16" xfId="0" applyNumberFormat="1" applyFont="1" applyBorder="1" applyAlignment="1">
      <alignment horizontal="right" vertical="top" wrapText="1"/>
    </xf>
    <xf numFmtId="165" fontId="5" fillId="0" borderId="1" xfId="1" applyNumberFormat="1" applyFont="1" applyBorder="1" applyAlignment="1">
      <alignment horizontal="center" vertical="top" wrapText="1"/>
    </xf>
    <xf numFmtId="165" fontId="4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vertical="top"/>
    </xf>
    <xf numFmtId="165" fontId="4" fillId="0" borderId="1" xfId="1" applyNumberFormat="1" applyFont="1" applyBorder="1" applyAlignment="1">
      <alignment vertical="top" wrapText="1"/>
    </xf>
    <xf numFmtId="165" fontId="3" fillId="0" borderId="1" xfId="1" applyNumberFormat="1" applyFont="1" applyBorder="1" applyAlignment="1">
      <alignment horizontal="right" vertical="top"/>
    </xf>
    <xf numFmtId="165" fontId="21" fillId="0" borderId="1" xfId="1" applyNumberFormat="1" applyFont="1" applyBorder="1"/>
    <xf numFmtId="165" fontId="20" fillId="0" borderId="1" xfId="1" applyNumberFormat="1" applyFont="1" applyBorder="1" applyAlignment="1">
      <alignment wrapText="1"/>
    </xf>
    <xf numFmtId="165" fontId="21" fillId="0" borderId="1" xfId="1" applyNumberFormat="1" applyFont="1" applyBorder="1" applyAlignment="1">
      <alignment horizontal="center" vertical="top"/>
    </xf>
    <xf numFmtId="165" fontId="21" fillId="0" borderId="1" xfId="1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22" fillId="0" borderId="1" xfId="0" applyFont="1" applyBorder="1" applyAlignment="1">
      <alignment horizontal="left" vertical="top" wrapText="1"/>
    </xf>
    <xf numFmtId="0" fontId="13" fillId="0" borderId="1" xfId="0" applyFont="1" applyBorder="1"/>
    <xf numFmtId="165" fontId="13" fillId="0" borderId="1" xfId="1" applyNumberFormat="1" applyFont="1" applyBorder="1" applyAlignment="1">
      <alignment horizontal="right" vertical="top"/>
    </xf>
    <xf numFmtId="165" fontId="3" fillId="0" borderId="3" xfId="0" applyNumberFormat="1" applyFont="1" applyBorder="1"/>
    <xf numFmtId="0" fontId="16" fillId="0" borderId="4" xfId="0" applyFont="1" applyFill="1" applyBorder="1" applyAlignment="1">
      <alignment horizontal="left" vertical="top" wrapText="1"/>
    </xf>
    <xf numFmtId="165" fontId="13" fillId="0" borderId="5" xfId="0" applyNumberFormat="1" applyFont="1" applyBorder="1"/>
    <xf numFmtId="0" fontId="13" fillId="2" borderId="9" xfId="0" applyFont="1" applyFill="1" applyBorder="1"/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13" fillId="0" borderId="4" xfId="0" applyFont="1" applyBorder="1"/>
    <xf numFmtId="165" fontId="13" fillId="0" borderId="4" xfId="1" applyNumberFormat="1" applyFont="1" applyBorder="1" applyAlignment="1">
      <alignment horizontal="center" vertical="top"/>
    </xf>
    <xf numFmtId="0" fontId="23" fillId="0" borderId="0" xfId="3"/>
    <xf numFmtId="0" fontId="7" fillId="0" borderId="1" xfId="3" applyFont="1" applyBorder="1" applyAlignment="1">
      <alignment horizontal="center" vertical="top" wrapText="1"/>
    </xf>
    <xf numFmtId="0" fontId="7" fillId="0" borderId="1" xfId="3" applyFont="1" applyBorder="1" applyAlignment="1">
      <alignment horizontal="left" vertical="top" wrapText="1"/>
    </xf>
    <xf numFmtId="3" fontId="7" fillId="0" borderId="1" xfId="3" applyNumberFormat="1" applyFont="1" applyBorder="1" applyAlignment="1">
      <alignment horizontal="right" vertical="top" wrapText="1"/>
    </xf>
    <xf numFmtId="0" fontId="6" fillId="0" borderId="1" xfId="3" applyFont="1" applyBorder="1" applyAlignment="1">
      <alignment horizontal="left" vertical="top" wrapText="1"/>
    </xf>
    <xf numFmtId="3" fontId="6" fillId="0" borderId="1" xfId="3" applyNumberFormat="1" applyFont="1" applyBorder="1" applyAlignment="1">
      <alignment horizontal="right" vertical="top" wrapText="1"/>
    </xf>
    <xf numFmtId="0" fontId="7" fillId="0" borderId="7" xfId="3" applyFont="1" applyBorder="1" applyAlignment="1">
      <alignment horizontal="center" vertical="top" wrapText="1"/>
    </xf>
    <xf numFmtId="3" fontId="7" fillId="0" borderId="3" xfId="3" applyNumberFormat="1" applyFont="1" applyBorder="1" applyAlignment="1">
      <alignment horizontal="right" vertical="top" wrapText="1"/>
    </xf>
    <xf numFmtId="0" fontId="6" fillId="0" borderId="7" xfId="3" applyFont="1" applyBorder="1" applyAlignment="1">
      <alignment horizontal="center" vertical="top" wrapText="1"/>
    </xf>
    <xf numFmtId="3" fontId="6" fillId="0" borderId="3" xfId="3" applyNumberFormat="1" applyFont="1" applyBorder="1" applyAlignment="1">
      <alignment horizontal="right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4" xfId="3" applyFont="1" applyBorder="1" applyAlignment="1">
      <alignment horizontal="left" vertical="top" wrapText="1"/>
    </xf>
    <xf numFmtId="3" fontId="7" fillId="0" borderId="4" xfId="3" applyNumberFormat="1" applyFont="1" applyBorder="1" applyAlignment="1">
      <alignment horizontal="right" vertical="top" wrapText="1"/>
    </xf>
    <xf numFmtId="3" fontId="7" fillId="0" borderId="5" xfId="3" applyNumberFormat="1" applyFont="1" applyBorder="1" applyAlignment="1">
      <alignment horizontal="right" vertical="top" wrapText="1"/>
    </xf>
    <xf numFmtId="0" fontId="23" fillId="0" borderId="0" xfId="3" applyBorder="1"/>
    <xf numFmtId="0" fontId="23" fillId="5" borderId="0" xfId="3" applyFill="1" applyBorder="1" applyAlignment="1"/>
    <xf numFmtId="0" fontId="23" fillId="0" borderId="0" xfId="3" applyBorder="1" applyAlignment="1"/>
    <xf numFmtId="0" fontId="23" fillId="0" borderId="0" xfId="3" applyAlignment="1"/>
    <xf numFmtId="0" fontId="25" fillId="5" borderId="0" xfId="3" applyFont="1" applyFill="1" applyAlignment="1">
      <alignment horizontal="center" vertical="top"/>
    </xf>
    <xf numFmtId="0" fontId="25" fillId="2" borderId="1" xfId="3" applyFont="1" applyFill="1" applyBorder="1" applyAlignment="1">
      <alignment horizontal="center" vertical="top" wrapText="1"/>
    </xf>
    <xf numFmtId="0" fontId="24" fillId="0" borderId="1" xfId="3" applyFont="1" applyBorder="1" applyAlignment="1">
      <alignment horizontal="center" vertical="top" wrapText="1"/>
    </xf>
    <xf numFmtId="0" fontId="26" fillId="0" borderId="0" xfId="3" applyFont="1"/>
    <xf numFmtId="0" fontId="6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vertical="center" wrapText="1"/>
    </xf>
    <xf numFmtId="0" fontId="15" fillId="0" borderId="1" xfId="3" applyFont="1" applyBorder="1" applyAlignment="1">
      <alignment horizontal="left" vertical="top" wrapText="1"/>
    </xf>
    <xf numFmtId="3" fontId="15" fillId="0" borderId="1" xfId="3" applyNumberFormat="1" applyFont="1" applyBorder="1" applyAlignment="1">
      <alignment horizontal="right" vertical="top" wrapText="1"/>
    </xf>
    <xf numFmtId="0" fontId="12" fillId="0" borderId="1" xfId="3" applyFont="1" applyBorder="1" applyAlignment="1">
      <alignment horizontal="left" vertical="top" wrapText="1"/>
    </xf>
    <xf numFmtId="3" fontId="12" fillId="0" borderId="1" xfId="3" applyNumberFormat="1" applyFont="1" applyBorder="1" applyAlignment="1">
      <alignment horizontal="right" vertical="top" wrapText="1"/>
    </xf>
    <xf numFmtId="0" fontId="27" fillId="2" borderId="9" xfId="3" applyFont="1" applyFill="1" applyBorder="1" applyAlignment="1">
      <alignment horizontal="center" vertical="top" wrapText="1"/>
    </xf>
    <xf numFmtId="0" fontId="27" fillId="2" borderId="10" xfId="3" applyFont="1" applyFill="1" applyBorder="1" applyAlignment="1">
      <alignment horizontal="center" vertical="top" wrapText="1"/>
    </xf>
    <xf numFmtId="0" fontId="27" fillId="2" borderId="11" xfId="3" applyFont="1" applyFill="1" applyBorder="1" applyAlignment="1">
      <alignment horizontal="center" vertical="top" wrapText="1"/>
    </xf>
    <xf numFmtId="0" fontId="27" fillId="2" borderId="7" xfId="3" applyFont="1" applyFill="1" applyBorder="1" applyAlignment="1">
      <alignment horizontal="center" vertical="top" wrapText="1"/>
    </xf>
    <xf numFmtId="0" fontId="27" fillId="2" borderId="1" xfId="3" applyFont="1" applyFill="1" applyBorder="1" applyAlignment="1">
      <alignment horizontal="center" vertical="top" wrapText="1"/>
    </xf>
    <xf numFmtId="0" fontId="27" fillId="2" borderId="3" xfId="3" applyFont="1" applyFill="1" applyBorder="1" applyAlignment="1">
      <alignment horizontal="center" vertical="top" wrapText="1"/>
    </xf>
    <xf numFmtId="9" fontId="4" fillId="0" borderId="1" xfId="2" applyFont="1" applyBorder="1" applyAlignment="1">
      <alignment wrapText="1"/>
    </xf>
    <xf numFmtId="3" fontId="0" fillId="0" borderId="0" xfId="0" applyNumberFormat="1"/>
    <xf numFmtId="0" fontId="23" fillId="0" borderId="0" xfId="3"/>
    <xf numFmtId="0" fontId="28" fillId="0" borderId="0" xfId="3" applyFont="1"/>
    <xf numFmtId="49" fontId="23" fillId="0" borderId="0" xfId="3" applyNumberFormat="1"/>
    <xf numFmtId="0" fontId="23" fillId="0" borderId="0" xfId="3" applyAlignment="1">
      <alignment horizontal="center"/>
    </xf>
    <xf numFmtId="0" fontId="31" fillId="0" borderId="0" xfId="4"/>
    <xf numFmtId="0" fontId="31" fillId="0" borderId="0" xfId="4" applyAlignment="1">
      <alignment horizontal="center"/>
    </xf>
    <xf numFmtId="0" fontId="32" fillId="0" borderId="0" xfId="4" applyFont="1"/>
    <xf numFmtId="3" fontId="31" fillId="0" borderId="0" xfId="4" applyNumberFormat="1" applyAlignment="1">
      <alignment horizontal="center"/>
    </xf>
    <xf numFmtId="3" fontId="31" fillId="0" borderId="0" xfId="4" applyNumberFormat="1"/>
    <xf numFmtId="0" fontId="33" fillId="0" borderId="0" xfId="4" applyFont="1"/>
    <xf numFmtId="0" fontId="31" fillId="0" borderId="0" xfId="4" applyAlignment="1">
      <alignment vertical="center"/>
    </xf>
    <xf numFmtId="168" fontId="36" fillId="0" borderId="4" xfId="5" applyNumberFormat="1" applyFont="1" applyBorder="1" applyAlignment="1">
      <alignment horizontal="center" vertical="center"/>
    </xf>
    <xf numFmtId="168" fontId="36" fillId="0" borderId="1" xfId="5" applyNumberFormat="1" applyFont="1" applyBorder="1" applyAlignment="1">
      <alignment horizontal="center" vertical="center"/>
    </xf>
    <xf numFmtId="0" fontId="34" fillId="0" borderId="7" xfId="4" applyFont="1" applyBorder="1" applyAlignment="1">
      <alignment vertical="center" wrapText="1"/>
    </xf>
    <xf numFmtId="168" fontId="36" fillId="0" borderId="10" xfId="5" applyNumberFormat="1" applyFont="1" applyBorder="1" applyAlignment="1">
      <alignment horizontal="center" vertical="center"/>
    </xf>
    <xf numFmtId="0" fontId="31" fillId="0" borderId="0" xfId="4" applyAlignment="1">
      <alignment horizontal="center" vertical="center"/>
    </xf>
    <xf numFmtId="0" fontId="35" fillId="0" borderId="0" xfId="5" applyAlignment="1">
      <alignment vertical="center"/>
    </xf>
    <xf numFmtId="0" fontId="38" fillId="0" borderId="0" xfId="5" applyFont="1" applyAlignment="1">
      <alignment horizontal="center" vertical="center"/>
    </xf>
    <xf numFmtId="0" fontId="35" fillId="0" borderId="0" xfId="5" applyAlignment="1">
      <alignment vertical="center" wrapText="1"/>
    </xf>
    <xf numFmtId="169" fontId="39" fillId="0" borderId="5" xfId="5" applyNumberFormat="1" applyFont="1" applyBorder="1" applyAlignment="1">
      <alignment vertical="center"/>
    </xf>
    <xf numFmtId="0" fontId="39" fillId="0" borderId="8" xfId="5" applyFont="1" applyBorder="1" applyAlignment="1">
      <alignment horizontal="left" vertical="center" wrapText="1"/>
    </xf>
    <xf numFmtId="169" fontId="36" fillId="0" borderId="3" xfId="5" applyNumberFormat="1" applyFont="1" applyBorder="1" applyAlignment="1" applyProtection="1">
      <alignment vertical="center"/>
      <protection locked="0"/>
    </xf>
    <xf numFmtId="169" fontId="39" fillId="0" borderId="3" xfId="5" applyNumberFormat="1" applyFont="1" applyBorder="1" applyAlignment="1">
      <alignment vertical="center"/>
    </xf>
    <xf numFmtId="169" fontId="39" fillId="0" borderId="3" xfId="5" applyNumberFormat="1" applyFont="1" applyBorder="1" applyAlignment="1" applyProtection="1">
      <alignment vertical="center"/>
      <protection locked="0"/>
    </xf>
    <xf numFmtId="169" fontId="36" fillId="0" borderId="13" xfId="5" applyNumberFormat="1" applyFont="1" applyBorder="1" applyAlignment="1" applyProtection="1">
      <alignment vertical="center"/>
      <protection locked="0"/>
    </xf>
    <xf numFmtId="168" fontId="36" fillId="0" borderId="6" xfId="5" applyNumberFormat="1" applyFont="1" applyBorder="1" applyAlignment="1">
      <alignment horizontal="center" vertical="center"/>
    </xf>
    <xf numFmtId="49" fontId="35" fillId="0" borderId="0" xfId="5" applyNumberFormat="1" applyAlignment="1">
      <alignment horizontal="center" vertical="center"/>
    </xf>
    <xf numFmtId="49" fontId="39" fillId="0" borderId="5" xfId="5" applyNumberFormat="1" applyFont="1" applyBorder="1" applyAlignment="1">
      <alignment horizontal="center" vertical="center"/>
    </xf>
    <xf numFmtId="49" fontId="39" fillId="0" borderId="4" xfId="5" applyNumberFormat="1" applyFont="1" applyBorder="1" applyAlignment="1">
      <alignment horizontal="center" vertical="center"/>
    </xf>
    <xf numFmtId="49" fontId="39" fillId="0" borderId="8" xfId="5" applyNumberFormat="1" applyFont="1" applyBorder="1" applyAlignment="1">
      <alignment horizontal="center" vertical="center" wrapText="1"/>
    </xf>
    <xf numFmtId="0" fontId="35" fillId="0" borderId="0" xfId="5" applyAlignment="1">
      <alignment horizontal="center" vertical="center"/>
    </xf>
    <xf numFmtId="0" fontId="0" fillId="0" borderId="0" xfId="5" applyFont="1" applyAlignment="1">
      <alignment vertical="center" wrapText="1"/>
    </xf>
    <xf numFmtId="0" fontId="43" fillId="0" borderId="0" xfId="4" applyFont="1"/>
    <xf numFmtId="0" fontId="44" fillId="0" borderId="0" xfId="4" applyFont="1"/>
    <xf numFmtId="0" fontId="45" fillId="0" borderId="8" xfId="4" applyFont="1" applyBorder="1" applyAlignment="1">
      <alignment horizontal="center" vertical="center" wrapText="1"/>
    </xf>
    <xf numFmtId="0" fontId="45" fillId="0" borderId="4" xfId="4" applyFont="1" applyBorder="1" applyAlignment="1">
      <alignment horizontal="center" vertical="center" wrapText="1"/>
    </xf>
    <xf numFmtId="0" fontId="45" fillId="0" borderId="5" xfId="4" applyFont="1" applyBorder="1" applyAlignment="1">
      <alignment horizontal="center" vertical="center" wrapText="1"/>
    </xf>
    <xf numFmtId="0" fontId="46" fillId="0" borderId="9" xfId="4" applyFont="1" applyBorder="1" applyAlignment="1">
      <alignment vertical="center" wrapText="1"/>
    </xf>
    <xf numFmtId="167" fontId="46" fillId="0" borderId="10" xfId="4" applyNumberFormat="1" applyFont="1" applyBorder="1" applyAlignment="1" applyProtection="1">
      <alignment horizontal="right" vertical="center" wrapText="1"/>
      <protection locked="0"/>
    </xf>
    <xf numFmtId="167" fontId="46" fillId="0" borderId="11" xfId="4" applyNumberFormat="1" applyFont="1" applyBorder="1" applyAlignment="1" applyProtection="1">
      <alignment horizontal="right" vertical="center" wrapText="1"/>
      <protection locked="0"/>
    </xf>
    <xf numFmtId="0" fontId="46" fillId="0" borderId="7" xfId="4" applyFont="1" applyBorder="1" applyAlignment="1">
      <alignment vertical="center" wrapText="1"/>
    </xf>
    <xf numFmtId="167" fontId="46" fillId="0" borderId="1" xfId="4" applyNumberFormat="1" applyFont="1" applyBorder="1" applyAlignment="1">
      <alignment horizontal="right" vertical="center" wrapText="1"/>
    </xf>
    <xf numFmtId="167" fontId="46" fillId="0" borderId="3" xfId="4" applyNumberFormat="1" applyFont="1" applyBorder="1" applyAlignment="1">
      <alignment horizontal="right" vertical="center" wrapText="1"/>
    </xf>
    <xf numFmtId="0" fontId="48" fillId="0" borderId="7" xfId="4" applyFont="1" applyBorder="1" applyAlignment="1">
      <alignment horizontal="left" vertical="center" wrapText="1" indent="1"/>
    </xf>
    <xf numFmtId="167" fontId="45" fillId="0" borderId="1" xfId="4" applyNumberFormat="1" applyFont="1" applyBorder="1" applyAlignment="1" applyProtection="1">
      <alignment horizontal="right" vertical="center" wrapText="1"/>
      <protection locked="0"/>
    </xf>
    <xf numFmtId="167" fontId="45" fillId="0" borderId="3" xfId="4" applyNumberFormat="1" applyFont="1" applyBorder="1" applyAlignment="1" applyProtection="1">
      <alignment horizontal="right" vertical="center" wrapText="1"/>
      <protection locked="0"/>
    </xf>
    <xf numFmtId="167" fontId="43" fillId="0" borderId="1" xfId="4" applyNumberFormat="1" applyFont="1" applyBorder="1" applyAlignment="1" applyProtection="1">
      <alignment horizontal="right" vertical="center" wrapText="1"/>
      <protection locked="0"/>
    </xf>
    <xf numFmtId="167" fontId="43" fillId="0" borderId="3" xfId="4" applyNumberFormat="1" applyFont="1" applyBorder="1" applyAlignment="1" applyProtection="1">
      <alignment horizontal="right" vertical="center" wrapText="1"/>
      <protection locked="0"/>
    </xf>
    <xf numFmtId="167" fontId="43" fillId="0" borderId="1" xfId="4" applyNumberFormat="1" applyFont="1" applyBorder="1" applyAlignment="1">
      <alignment horizontal="right" vertical="center" wrapText="1"/>
    </xf>
    <xf numFmtId="167" fontId="43" fillId="0" borderId="3" xfId="4" applyNumberFormat="1" applyFont="1" applyBorder="1" applyAlignment="1">
      <alignment horizontal="right" vertical="center" wrapText="1"/>
    </xf>
    <xf numFmtId="0" fontId="46" fillId="0" borderId="8" xfId="4" applyFont="1" applyBorder="1" applyAlignment="1">
      <alignment vertical="center" wrapText="1"/>
    </xf>
    <xf numFmtId="167" fontId="46" fillId="0" borderId="4" xfId="4" applyNumberFormat="1" applyFont="1" applyBorder="1" applyAlignment="1">
      <alignment horizontal="right" vertical="center" wrapText="1"/>
    </xf>
    <xf numFmtId="167" fontId="46" fillId="0" borderId="5" xfId="4" applyNumberFormat="1" applyFont="1" applyBorder="1" applyAlignment="1">
      <alignment horizontal="right" vertical="center" wrapText="1"/>
    </xf>
    <xf numFmtId="0" fontId="0" fillId="0" borderId="0" xfId="0"/>
    <xf numFmtId="0" fontId="0" fillId="0" borderId="0" xfId="0" applyAlignment="1">
      <alignment horizontal="right"/>
    </xf>
    <xf numFmtId="3" fontId="2" fillId="0" borderId="1" xfId="0" applyNumberFormat="1" applyFont="1" applyBorder="1" applyAlignment="1">
      <alignment vertical="center"/>
    </xf>
    <xf numFmtId="0" fontId="50" fillId="0" borderId="1" xfId="0" applyFont="1" applyBorder="1" applyAlignment="1">
      <alignment wrapText="1"/>
    </xf>
    <xf numFmtId="3" fontId="50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1" fillId="0" borderId="0" xfId="0" applyFont="1"/>
    <xf numFmtId="0" fontId="49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3" fontId="26" fillId="0" borderId="32" xfId="3" applyNumberFormat="1" applyFont="1" applyBorder="1"/>
    <xf numFmtId="0" fontId="26" fillId="0" borderId="31" xfId="3" applyFont="1" applyBorder="1"/>
    <xf numFmtId="0" fontId="23" fillId="0" borderId="22" xfId="3" applyBorder="1"/>
    <xf numFmtId="0" fontId="23" fillId="0" borderId="30" xfId="3" applyBorder="1"/>
    <xf numFmtId="3" fontId="23" fillId="0" borderId="22" xfId="3" applyNumberFormat="1" applyBorder="1"/>
    <xf numFmtId="0" fontId="23" fillId="0" borderId="29" xfId="3" applyBorder="1"/>
    <xf numFmtId="0" fontId="23" fillId="0" borderId="29" xfId="3" applyBorder="1" applyAlignment="1">
      <alignment wrapText="1"/>
    </xf>
    <xf numFmtId="0" fontId="23" fillId="0" borderId="0" xfId="3" applyAlignment="1">
      <alignment horizontal="right"/>
    </xf>
    <xf numFmtId="0" fontId="12" fillId="0" borderId="0" xfId="3" applyFont="1"/>
    <xf numFmtId="171" fontId="7" fillId="0" borderId="0" xfId="7" applyNumberFormat="1" applyFont="1" applyFill="1" applyBorder="1" applyAlignment="1" applyProtection="1">
      <alignment horizontal="right" vertical="top" wrapText="1"/>
    </xf>
    <xf numFmtId="171" fontId="7" fillId="0" borderId="22" xfId="7" applyNumberFormat="1" applyFont="1" applyFill="1" applyBorder="1" applyAlignment="1" applyProtection="1">
      <alignment horizontal="right" vertical="top" wrapText="1"/>
    </xf>
    <xf numFmtId="0" fontId="7" fillId="0" borderId="29" xfId="3" applyFont="1" applyBorder="1" applyAlignment="1">
      <alignment vertical="top" wrapText="1"/>
    </xf>
    <xf numFmtId="0" fontId="23" fillId="0" borderId="23" xfId="3" applyBorder="1"/>
    <xf numFmtId="0" fontId="6" fillId="0" borderId="0" xfId="3" applyFont="1"/>
    <xf numFmtId="171" fontId="6" fillId="0" borderId="0" xfId="7" applyNumberFormat="1" applyFont="1" applyFill="1" applyBorder="1" applyAlignment="1" applyProtection="1">
      <alignment horizontal="right" vertical="top" wrapText="1"/>
    </xf>
    <xf numFmtId="171" fontId="6" fillId="0" borderId="28" xfId="7" applyNumberFormat="1" applyFont="1" applyFill="1" applyBorder="1" applyAlignment="1" applyProtection="1">
      <alignment horizontal="right" vertical="top" wrapText="1"/>
    </xf>
    <xf numFmtId="0" fontId="6" fillId="0" borderId="0" xfId="3" applyFont="1" applyAlignment="1">
      <alignment vertical="top" wrapText="1"/>
    </xf>
    <xf numFmtId="171" fontId="6" fillId="0" borderId="27" xfId="7" applyNumberFormat="1" applyFont="1" applyFill="1" applyBorder="1" applyAlignment="1" applyProtection="1">
      <alignment horizontal="right" vertical="top" wrapText="1"/>
    </xf>
    <xf numFmtId="0" fontId="6" fillId="0" borderId="26" xfId="3" applyFont="1" applyBorder="1" applyAlignment="1">
      <alignment vertical="top" wrapText="1"/>
    </xf>
    <xf numFmtId="171" fontId="51" fillId="0" borderId="27" xfId="7" applyNumberFormat="1" applyFont="1" applyFill="1" applyBorder="1" applyAlignment="1" applyProtection="1">
      <alignment horizontal="right" vertical="top" wrapText="1"/>
    </xf>
    <xf numFmtId="0" fontId="51" fillId="0" borderId="26" xfId="3" applyFont="1" applyBorder="1" applyAlignment="1">
      <alignment vertical="top" wrapText="1"/>
    </xf>
    <xf numFmtId="0" fontId="51" fillId="0" borderId="26" xfId="3" applyFont="1" applyBorder="1" applyAlignment="1">
      <alignment horizontal="left" vertical="top" wrapText="1"/>
    </xf>
    <xf numFmtId="171" fontId="7" fillId="0" borderId="27" xfId="7" applyNumberFormat="1" applyFont="1" applyFill="1" applyBorder="1" applyAlignment="1" applyProtection="1">
      <alignment horizontal="right" vertical="top" wrapText="1"/>
    </xf>
    <xf numFmtId="0" fontId="7" fillId="0" borderId="26" xfId="3" applyFont="1" applyBorder="1" applyAlignment="1">
      <alignment horizontal="left" vertical="top" wrapText="1"/>
    </xf>
    <xf numFmtId="0" fontId="15" fillId="0" borderId="0" xfId="3" applyFont="1"/>
    <xf numFmtId="0" fontId="19" fillId="0" borderId="0" xfId="3" applyFont="1" applyAlignment="1">
      <alignment horizontal="center" vertical="top" wrapText="1"/>
    </xf>
    <xf numFmtId="0" fontId="30" fillId="0" borderId="0" xfId="3" applyFont="1" applyAlignment="1">
      <alignment horizontal="left"/>
    </xf>
    <xf numFmtId="0" fontId="52" fillId="0" borderId="0" xfId="3" applyFont="1"/>
    <xf numFmtId="0" fontId="53" fillId="0" borderId="0" xfId="3" applyFont="1" applyAlignment="1">
      <alignment horizontal="left"/>
    </xf>
    <xf numFmtId="0" fontId="54" fillId="0" borderId="0" xfId="3" applyFont="1"/>
    <xf numFmtId="0" fontId="55" fillId="0" borderId="1" xfId="0" applyFont="1" applyBorder="1"/>
    <xf numFmtId="0" fontId="10" fillId="0" borderId="1" xfId="0" applyFont="1" applyBorder="1"/>
    <xf numFmtId="0" fontId="10" fillId="6" borderId="1" xfId="0" applyFont="1" applyFill="1" applyBorder="1" applyAlignment="1">
      <alignment horizontal="center"/>
    </xf>
    <xf numFmtId="165" fontId="55" fillId="0" borderId="1" xfId="1" applyNumberFormat="1" applyFont="1" applyBorder="1"/>
    <xf numFmtId="165" fontId="10" fillId="0" borderId="1" xfId="1" applyNumberFormat="1" applyFont="1" applyBorder="1"/>
    <xf numFmtId="0" fontId="23" fillId="0" borderId="0" xfId="3" applyAlignment="1">
      <alignment horizontal="left"/>
    </xf>
    <xf numFmtId="2" fontId="16" fillId="0" borderId="22" xfId="3" applyNumberFormat="1" applyFont="1" applyBorder="1"/>
    <xf numFmtId="0" fontId="29" fillId="0" borderId="22" xfId="3" applyFont="1" applyBorder="1"/>
    <xf numFmtId="0" fontId="16" fillId="0" borderId="22" xfId="3" applyFont="1" applyBorder="1"/>
    <xf numFmtId="2" fontId="29" fillId="0" borderId="27" xfId="3" applyNumberFormat="1" applyFont="1" applyBorder="1"/>
    <xf numFmtId="2" fontId="29" fillId="0" borderId="33" xfId="3" applyNumberFormat="1" applyFont="1" applyBorder="1"/>
    <xf numFmtId="2" fontId="29" fillId="0" borderId="34" xfId="3" applyNumberFormat="1" applyFont="1" applyBorder="1"/>
    <xf numFmtId="0" fontId="29" fillId="0" borderId="34" xfId="3" applyFont="1" applyBorder="1"/>
    <xf numFmtId="2" fontId="29" fillId="0" borderId="28" xfId="3" applyNumberFormat="1" applyFont="1" applyBorder="1"/>
    <xf numFmtId="2" fontId="29" fillId="0" borderId="0" xfId="3" applyNumberFormat="1" applyFont="1"/>
    <xf numFmtId="0" fontId="29" fillId="0" borderId="0" xfId="3" applyFont="1"/>
    <xf numFmtId="0" fontId="29" fillId="0" borderId="35" xfId="3" applyFont="1" applyBorder="1"/>
    <xf numFmtId="2" fontId="29" fillId="0" borderId="36" xfId="3" applyNumberFormat="1" applyFont="1" applyBorder="1"/>
    <xf numFmtId="2" fontId="29" fillId="0" borderId="37" xfId="3" applyNumberFormat="1" applyFont="1" applyBorder="1"/>
    <xf numFmtId="2" fontId="29" fillId="0" borderId="38" xfId="3" applyNumberFormat="1" applyFont="1" applyBorder="1"/>
    <xf numFmtId="0" fontId="29" fillId="0" borderId="38" xfId="3" applyFont="1" applyBorder="1"/>
    <xf numFmtId="0" fontId="29" fillId="0" borderId="39" xfId="3" applyFont="1" applyBorder="1"/>
    <xf numFmtId="2" fontId="29" fillId="0" borderId="40" xfId="3" applyNumberFormat="1" applyFont="1" applyBorder="1"/>
    <xf numFmtId="0" fontId="29" fillId="0" borderId="41" xfId="3" applyFont="1" applyBorder="1"/>
    <xf numFmtId="2" fontId="16" fillId="0" borderId="42" xfId="3" applyNumberFormat="1" applyFont="1" applyBorder="1"/>
    <xf numFmtId="2" fontId="16" fillId="0" borderId="43" xfId="3" applyNumberFormat="1" applyFont="1" applyBorder="1"/>
    <xf numFmtId="0" fontId="23" fillId="0" borderId="43" xfId="3" applyBorder="1"/>
    <xf numFmtId="0" fontId="16" fillId="0" borderId="44" xfId="3" applyFont="1" applyBorder="1"/>
    <xf numFmtId="0" fontId="49" fillId="6" borderId="1" xfId="0" applyFont="1" applyFill="1" applyBorder="1" applyAlignment="1">
      <alignment horizontal="center" vertical="center"/>
    </xf>
    <xf numFmtId="0" fontId="49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wrapText="1"/>
    </xf>
    <xf numFmtId="3" fontId="2" fillId="6" borderId="1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horizontal="center"/>
    </xf>
    <xf numFmtId="0" fontId="23" fillId="6" borderId="22" xfId="3" applyFill="1" applyBorder="1" applyAlignment="1">
      <alignment horizontal="center"/>
    </xf>
    <xf numFmtId="0" fontId="23" fillId="6" borderId="23" xfId="3" applyFill="1" applyBorder="1"/>
    <xf numFmtId="0" fontId="19" fillId="6" borderId="24" xfId="3" applyFont="1" applyFill="1" applyBorder="1" applyAlignment="1">
      <alignment horizontal="left" vertical="top" wrapText="1"/>
    </xf>
    <xf numFmtId="0" fontId="19" fillId="6" borderId="25" xfId="3" applyFont="1" applyFill="1" applyBorder="1" applyAlignment="1">
      <alignment horizontal="center" vertical="top" wrapText="1"/>
    </xf>
    <xf numFmtId="0" fontId="56" fillId="0" borderId="0" xfId="3" applyFont="1"/>
    <xf numFmtId="0" fontId="26" fillId="6" borderId="22" xfId="3" applyFont="1" applyFill="1" applyBorder="1"/>
    <xf numFmtId="0" fontId="23" fillId="6" borderId="22" xfId="3" applyFill="1" applyBorder="1"/>
    <xf numFmtId="0" fontId="16" fillId="6" borderId="22" xfId="3" applyFont="1" applyFill="1" applyBorder="1"/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19" fillId="0" borderId="0" xfId="4" applyFont="1" applyAlignment="1">
      <alignment horizontal="center" vertical="center" wrapText="1"/>
    </xf>
    <xf numFmtId="0" fontId="19" fillId="0" borderId="0" xfId="4" applyFont="1" applyAlignment="1">
      <alignment horizontal="center" vertical="center"/>
    </xf>
    <xf numFmtId="0" fontId="45" fillId="0" borderId="0" xfId="4" applyFont="1" applyAlignment="1">
      <alignment horizontal="right"/>
    </xf>
    <xf numFmtId="0" fontId="45" fillId="0" borderId="1" xfId="4" applyFont="1" applyBorder="1" applyAlignment="1">
      <alignment horizontal="center" wrapText="1"/>
    </xf>
    <xf numFmtId="0" fontId="45" fillId="0" borderId="3" xfId="4" applyFont="1" applyBorder="1" applyAlignment="1">
      <alignment horizontal="center" wrapText="1"/>
    </xf>
    <xf numFmtId="0" fontId="31" fillId="0" borderId="0" xfId="4" applyAlignment="1">
      <alignment horizontal="left"/>
    </xf>
    <xf numFmtId="0" fontId="46" fillId="0" borderId="21" xfId="4" applyFont="1" applyBorder="1" applyAlignment="1">
      <alignment horizontal="center" vertical="center" wrapText="1"/>
    </xf>
    <xf numFmtId="0" fontId="46" fillId="0" borderId="18" xfId="4" applyFont="1" applyBorder="1" applyAlignment="1">
      <alignment horizontal="center" vertical="center" wrapText="1"/>
    </xf>
    <xf numFmtId="0" fontId="46" fillId="0" borderId="12" xfId="4" applyFont="1" applyBorder="1" applyAlignment="1">
      <alignment horizontal="center" vertical="center" wrapText="1"/>
    </xf>
    <xf numFmtId="0" fontId="47" fillId="0" borderId="20" xfId="5" applyFont="1" applyBorder="1" applyAlignment="1">
      <alignment horizontal="center" vertical="center" textRotation="90"/>
    </xf>
    <xf numFmtId="0" fontId="47" fillId="0" borderId="17" xfId="5" applyFont="1" applyBorder="1" applyAlignment="1">
      <alignment horizontal="center" vertical="center" textRotation="90"/>
    </xf>
    <xf numFmtId="0" fontId="47" fillId="0" borderId="6" xfId="5" applyFont="1" applyBorder="1" applyAlignment="1">
      <alignment horizontal="center" vertical="center" textRotation="90"/>
    </xf>
    <xf numFmtId="0" fontId="45" fillId="0" borderId="10" xfId="4" applyFont="1" applyBorder="1" applyAlignment="1">
      <alignment horizontal="center" vertical="center" wrapText="1"/>
    </xf>
    <xf numFmtId="0" fontId="45" fillId="0" borderId="1" xfId="4" applyFont="1" applyBorder="1" applyAlignment="1">
      <alignment horizontal="center" vertical="center" wrapText="1"/>
    </xf>
    <xf numFmtId="0" fontId="45" fillId="0" borderId="19" xfId="4" applyFont="1" applyBorder="1" applyAlignment="1">
      <alignment horizontal="center" vertical="center" wrapText="1"/>
    </xf>
    <xf numFmtId="0" fontId="45" fillId="0" borderId="13" xfId="4" applyFont="1" applyBorder="1" applyAlignment="1">
      <alignment horizontal="center" vertical="center" wrapText="1"/>
    </xf>
    <xf numFmtId="0" fontId="42" fillId="0" borderId="0" xfId="5" applyFont="1" applyAlignment="1">
      <alignment horizontal="center" vertical="center" wrapText="1"/>
    </xf>
    <xf numFmtId="0" fontId="41" fillId="0" borderId="0" xfId="5" applyFont="1" applyAlignment="1">
      <alignment horizontal="center" vertical="center" wrapText="1"/>
    </xf>
    <xf numFmtId="0" fontId="37" fillId="0" borderId="0" xfId="5" applyFont="1" applyAlignment="1">
      <alignment horizontal="right" vertical="center"/>
    </xf>
    <xf numFmtId="0" fontId="31" fillId="0" borderId="0" xfId="4" applyAlignment="1">
      <alignment horizontal="center"/>
    </xf>
    <xf numFmtId="0" fontId="41" fillId="0" borderId="9" xfId="5" applyFont="1" applyBorder="1" applyAlignment="1">
      <alignment horizontal="center" vertical="center" wrapText="1"/>
    </xf>
    <xf numFmtId="0" fontId="41" fillId="0" borderId="7" xfId="5" applyFont="1" applyBorder="1" applyAlignment="1">
      <alignment horizontal="center" vertical="center" wrapText="1"/>
    </xf>
    <xf numFmtId="0" fontId="37" fillId="0" borderId="10" xfId="5" applyFont="1" applyBorder="1" applyAlignment="1">
      <alignment horizontal="center" vertical="center" textRotation="90"/>
    </xf>
    <xf numFmtId="0" fontId="37" fillId="0" borderId="1" xfId="5" applyFont="1" applyBorder="1" applyAlignment="1">
      <alignment horizontal="center" vertical="center" textRotation="90"/>
    </xf>
    <xf numFmtId="0" fontId="40" fillId="0" borderId="11" xfId="5" applyFont="1" applyBorder="1" applyAlignment="1">
      <alignment horizontal="center" vertical="center" wrapText="1"/>
    </xf>
    <xf numFmtId="0" fontId="40" fillId="0" borderId="3" xfId="5" applyFont="1" applyBorder="1" applyAlignment="1">
      <alignment horizontal="center" vertical="center"/>
    </xf>
    <xf numFmtId="0" fontId="23" fillId="0" borderId="22" xfId="3" applyBorder="1" applyAlignment="1">
      <alignment horizontal="left"/>
    </xf>
    <xf numFmtId="0" fontId="23" fillId="0" borderId="30" xfId="3" applyBorder="1" applyAlignment="1">
      <alignment horizontal="left"/>
    </xf>
    <xf numFmtId="0" fontId="19" fillId="0" borderId="0" xfId="3" applyFont="1" applyAlignment="1">
      <alignment horizontal="center"/>
    </xf>
    <xf numFmtId="0" fontId="23" fillId="0" borderId="0" xfId="3" applyAlignment="1">
      <alignment horizontal="center"/>
    </xf>
    <xf numFmtId="171" fontId="51" fillId="0" borderId="27" xfId="7" applyNumberFormat="1" applyFont="1" applyFill="1" applyBorder="1" applyAlignment="1" applyProtection="1">
      <alignment horizontal="right" vertical="top" wrapText="1"/>
    </xf>
    <xf numFmtId="0" fontId="26" fillId="0" borderId="0" xfId="3" applyFont="1" applyAlignment="1">
      <alignment horizontal="center"/>
    </xf>
    <xf numFmtId="0" fontId="16" fillId="0" borderId="22" xfId="3" applyFont="1" applyBorder="1" applyAlignment="1">
      <alignment horizontal="left"/>
    </xf>
    <xf numFmtId="0" fontId="23" fillId="0" borderId="0" xfId="3" applyAlignment="1">
      <alignment horizontal="left"/>
    </xf>
    <xf numFmtId="0" fontId="57" fillId="0" borderId="0" xfId="0" applyFont="1"/>
    <xf numFmtId="0" fontId="50" fillId="2" borderId="9" xfId="0" applyFont="1" applyFill="1" applyBorder="1"/>
    <xf numFmtId="0" fontId="50" fillId="2" borderId="10" xfId="0" applyFont="1" applyFill="1" applyBorder="1"/>
    <xf numFmtId="0" fontId="58" fillId="2" borderId="10" xfId="0" applyFont="1" applyFill="1" applyBorder="1"/>
    <xf numFmtId="0" fontId="50" fillId="2" borderId="11" xfId="0" applyFont="1" applyFill="1" applyBorder="1"/>
    <xf numFmtId="0" fontId="59" fillId="2" borderId="7" xfId="0" applyFont="1" applyFill="1" applyBorder="1"/>
    <xf numFmtId="0" fontId="59" fillId="2" borderId="1" xfId="0" applyFont="1" applyFill="1" applyBorder="1" applyAlignment="1">
      <alignment horizontal="center" vertical="center"/>
    </xf>
    <xf numFmtId="0" fontId="59" fillId="2" borderId="1" xfId="0" applyFont="1" applyFill="1" applyBorder="1" applyAlignment="1">
      <alignment horizontal="center" vertical="center" wrapText="1"/>
    </xf>
    <xf numFmtId="0" fontId="59" fillId="2" borderId="3" xfId="0" applyFont="1" applyFill="1" applyBorder="1" applyAlignment="1">
      <alignment horizontal="center" vertical="center" wrapText="1"/>
    </xf>
    <xf numFmtId="0" fontId="59" fillId="2" borderId="8" xfId="0" applyFont="1" applyFill="1" applyBorder="1"/>
    <xf numFmtId="0" fontId="59" fillId="2" borderId="4" xfId="0" applyFont="1" applyFill="1" applyBorder="1" applyAlignment="1">
      <alignment horizontal="center" vertical="center"/>
    </xf>
    <xf numFmtId="0" fontId="59" fillId="2" borderId="4" xfId="0" applyFont="1" applyFill="1" applyBorder="1" applyAlignment="1">
      <alignment wrapText="1"/>
    </xf>
    <xf numFmtId="0" fontId="60" fillId="2" borderId="4" xfId="0" applyFont="1" applyFill="1" applyBorder="1" applyAlignment="1">
      <alignment horizontal="center" vertical="center"/>
    </xf>
    <xf numFmtId="0" fontId="60" fillId="2" borderId="4" xfId="0" applyFont="1" applyFill="1" applyBorder="1" applyAlignment="1">
      <alignment wrapText="1"/>
    </xf>
    <xf numFmtId="0" fontId="60" fillId="2" borderId="5" xfId="0" applyFont="1" applyFill="1" applyBorder="1" applyAlignment="1">
      <alignment wrapText="1"/>
    </xf>
    <xf numFmtId="0" fontId="50" fillId="0" borderId="12" xfId="0" applyFont="1" applyBorder="1"/>
    <xf numFmtId="0" fontId="58" fillId="0" borderId="6" xfId="0" applyFont="1" applyBorder="1" applyAlignment="1">
      <alignment wrapText="1"/>
    </xf>
    <xf numFmtId="165" fontId="58" fillId="0" borderId="6" xfId="1" applyNumberFormat="1" applyFont="1" applyBorder="1" applyAlignment="1">
      <alignment wrapText="1"/>
    </xf>
    <xf numFmtId="166" fontId="50" fillId="0" borderId="6" xfId="2" applyNumberFormat="1" applyFont="1" applyBorder="1"/>
    <xf numFmtId="9" fontId="58" fillId="0" borderId="6" xfId="2" applyFont="1" applyBorder="1"/>
    <xf numFmtId="165" fontId="58" fillId="0" borderId="6" xfId="1" applyNumberFormat="1" applyFont="1" applyBorder="1"/>
    <xf numFmtId="165" fontId="58" fillId="0" borderId="6" xfId="0" applyNumberFormat="1" applyFont="1" applyBorder="1"/>
    <xf numFmtId="166" fontId="58" fillId="0" borderId="13" xfId="0" applyNumberFormat="1" applyFont="1" applyBorder="1"/>
    <xf numFmtId="0" fontId="50" fillId="0" borderId="7" xfId="0" applyFont="1" applyBorder="1"/>
    <xf numFmtId="0" fontId="58" fillId="0" borderId="1" xfId="0" applyFont="1" applyBorder="1" applyAlignment="1">
      <alignment wrapText="1"/>
    </xf>
    <xf numFmtId="165" fontId="58" fillId="0" borderId="1" xfId="1" applyNumberFormat="1" applyFont="1" applyBorder="1" applyAlignment="1">
      <alignment wrapText="1"/>
    </xf>
    <xf numFmtId="166" fontId="50" fillId="0" borderId="1" xfId="2" applyNumberFormat="1" applyFont="1" applyBorder="1"/>
    <xf numFmtId="9" fontId="58" fillId="0" borderId="1" xfId="2" applyFont="1" applyBorder="1"/>
    <xf numFmtId="165" fontId="58" fillId="0" borderId="1" xfId="1" applyNumberFormat="1" applyFont="1" applyBorder="1"/>
    <xf numFmtId="165" fontId="58" fillId="0" borderId="1" xfId="0" applyNumberFormat="1" applyFont="1" applyBorder="1"/>
    <xf numFmtId="166" fontId="58" fillId="0" borderId="3" xfId="0" applyNumberFormat="1" applyFont="1" applyBorder="1"/>
    <xf numFmtId="166" fontId="58" fillId="0" borderId="1" xfId="2" applyNumberFormat="1" applyFont="1" applyBorder="1"/>
    <xf numFmtId="0" fontId="58" fillId="0" borderId="1" xfId="0" applyFont="1" applyBorder="1"/>
    <xf numFmtId="165" fontId="50" fillId="0" borderId="1" xfId="1" applyNumberFormat="1" applyFont="1" applyBorder="1"/>
    <xf numFmtId="165" fontId="60" fillId="0" borderId="1" xfId="1" applyNumberFormat="1" applyFont="1" applyBorder="1"/>
    <xf numFmtId="166" fontId="60" fillId="0" borderId="1" xfId="2" applyNumberFormat="1" applyFont="1" applyBorder="1"/>
    <xf numFmtId="0" fontId="43" fillId="0" borderId="1" xfId="0" applyFont="1" applyBorder="1" applyAlignment="1">
      <alignment horizontal="left" vertical="top" wrapText="1"/>
    </xf>
    <xf numFmtId="3" fontId="43" fillId="0" borderId="1" xfId="0" applyNumberFormat="1" applyFont="1" applyBorder="1" applyAlignment="1">
      <alignment horizontal="right" vertical="top" wrapText="1"/>
    </xf>
    <xf numFmtId="0" fontId="43" fillId="0" borderId="6" xfId="0" applyFont="1" applyBorder="1" applyAlignment="1">
      <alignment horizontal="left" vertical="top" wrapText="1"/>
    </xf>
    <xf numFmtId="3" fontId="43" fillId="0" borderId="6" xfId="0" applyNumberFormat="1" applyFont="1" applyBorder="1" applyAlignment="1">
      <alignment horizontal="right" vertical="top" wrapText="1"/>
    </xf>
    <xf numFmtId="0" fontId="59" fillId="0" borderId="14" xfId="0" applyFont="1" applyFill="1" applyBorder="1"/>
    <xf numFmtId="0" fontId="46" fillId="0" borderId="15" xfId="0" applyFont="1" applyFill="1" applyBorder="1" applyAlignment="1">
      <alignment horizontal="left" vertical="top" wrapText="1"/>
    </xf>
    <xf numFmtId="3" fontId="60" fillId="0" borderId="2" xfId="0" applyNumberFormat="1" applyFont="1" applyBorder="1"/>
    <xf numFmtId="166" fontId="60" fillId="0" borderId="4" xfId="2" applyNumberFormat="1" applyFont="1" applyBorder="1"/>
    <xf numFmtId="165" fontId="60" fillId="0" borderId="4" xfId="0" applyNumberFormat="1" applyFont="1" applyBorder="1"/>
    <xf numFmtId="9" fontId="60" fillId="0" borderId="4" xfId="2" applyFont="1" applyBorder="1"/>
    <xf numFmtId="9" fontId="60" fillId="0" borderId="4" xfId="2" applyNumberFormat="1" applyFont="1" applyBorder="1"/>
    <xf numFmtId="166" fontId="60" fillId="0" borderId="5" xfId="0" applyNumberFormat="1" applyFont="1" applyBorder="1"/>
  </cellXfs>
  <cellStyles count="8">
    <cellStyle name="Ezres" xfId="1" builtinId="3"/>
    <cellStyle name="Ezres 2" xfId="7"/>
    <cellStyle name="Normál" xfId="0" builtinId="0"/>
    <cellStyle name="Normál 2" xfId="3"/>
    <cellStyle name="Normál 3" xfId="6"/>
    <cellStyle name="Normál_VAGYONK" xfId="5"/>
    <cellStyle name="Normál_VAGYONKIM" xfId="4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0"/>
  <sheetViews>
    <sheetView workbookViewId="0"/>
  </sheetViews>
  <sheetFormatPr defaultRowHeight="15"/>
  <cols>
    <col min="1" max="1" width="5.5703125" customWidth="1"/>
    <col min="2" max="2" width="39.7109375" customWidth="1"/>
    <col min="3" max="3" width="12.28515625" customWidth="1"/>
    <col min="4" max="4" width="14.7109375" customWidth="1"/>
    <col min="5" max="5" width="12.42578125" customWidth="1"/>
    <col min="6" max="6" width="13.28515625" bestFit="1" customWidth="1"/>
    <col min="7" max="7" width="11.28515625" bestFit="1" customWidth="1"/>
    <col min="8" max="8" width="12.28515625" bestFit="1" customWidth="1"/>
    <col min="9" max="9" width="12.85546875" customWidth="1"/>
    <col min="10" max="10" width="11.42578125" customWidth="1"/>
    <col min="11" max="11" width="13.5703125" customWidth="1"/>
    <col min="12" max="12" width="10.5703125" customWidth="1"/>
    <col min="13" max="13" width="11.5703125" customWidth="1"/>
    <col min="15" max="17" width="12.28515625" bestFit="1" customWidth="1"/>
  </cols>
  <sheetData>
    <row r="1" spans="1:18" ht="14.25" customHeight="1">
      <c r="A1" s="1" t="s">
        <v>485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8" hidden="1">
      <c r="A2" s="2"/>
      <c r="B2" s="2"/>
      <c r="C2" s="2"/>
      <c r="D2" s="2"/>
      <c r="E2" s="2" t="s">
        <v>0</v>
      </c>
      <c r="F2" s="2"/>
      <c r="G2" s="2"/>
      <c r="H2" s="2"/>
      <c r="I2" s="2"/>
      <c r="J2" s="2"/>
      <c r="K2" s="2"/>
    </row>
    <row r="3" spans="1:18" ht="14.25" hidden="1" customHeight="1"/>
    <row r="4" spans="1:18" hidden="1"/>
    <row r="5" spans="1:18" ht="15.75">
      <c r="F5" s="39" t="s">
        <v>0</v>
      </c>
      <c r="G5" s="39"/>
      <c r="H5" s="39"/>
      <c r="I5" s="39"/>
      <c r="J5" s="39"/>
      <c r="K5" s="39"/>
      <c r="L5" s="15"/>
    </row>
    <row r="6" spans="1:18" ht="5.25" customHeight="1" thickBot="1">
      <c r="R6" t="s">
        <v>133</v>
      </c>
    </row>
    <row r="7" spans="1:18" ht="22.5" customHeight="1">
      <c r="A7" s="42"/>
      <c r="B7" s="43"/>
      <c r="C7" s="11"/>
      <c r="D7" s="11" t="s">
        <v>77</v>
      </c>
      <c r="E7" s="11"/>
      <c r="F7" s="11"/>
      <c r="G7" s="11" t="s">
        <v>90</v>
      </c>
      <c r="H7" s="11"/>
      <c r="I7" s="11"/>
      <c r="J7" s="11"/>
      <c r="K7" s="11" t="s">
        <v>91</v>
      </c>
      <c r="L7" s="11"/>
      <c r="M7" s="11"/>
      <c r="N7" s="11"/>
      <c r="O7" s="11"/>
      <c r="P7" s="11" t="s">
        <v>92</v>
      </c>
      <c r="Q7" s="11"/>
      <c r="R7" s="45"/>
    </row>
    <row r="8" spans="1:18" ht="66" customHeight="1">
      <c r="A8" s="28"/>
      <c r="B8" s="8" t="s">
        <v>73</v>
      </c>
      <c r="C8" s="11" t="s">
        <v>74</v>
      </c>
      <c r="D8" s="11" t="s">
        <v>75</v>
      </c>
      <c r="E8" s="11" t="s">
        <v>3</v>
      </c>
      <c r="F8" s="11" t="s">
        <v>76</v>
      </c>
      <c r="G8" s="11" t="s">
        <v>74</v>
      </c>
      <c r="H8" s="11" t="s">
        <v>75</v>
      </c>
      <c r="I8" s="11" t="s">
        <v>3</v>
      </c>
      <c r="J8" s="11" t="s">
        <v>76</v>
      </c>
      <c r="K8" s="11" t="s">
        <v>74</v>
      </c>
      <c r="L8" s="11" t="s">
        <v>75</v>
      </c>
      <c r="M8" s="11" t="s">
        <v>3</v>
      </c>
      <c r="N8" s="11" t="s">
        <v>76</v>
      </c>
      <c r="O8" s="11" t="s">
        <v>74</v>
      </c>
      <c r="P8" s="11" t="s">
        <v>75</v>
      </c>
      <c r="Q8" s="11" t="s">
        <v>3</v>
      </c>
      <c r="R8" s="46" t="s">
        <v>76</v>
      </c>
    </row>
    <row r="9" spans="1:18">
      <c r="A9" s="41"/>
      <c r="B9" s="9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47"/>
    </row>
    <row r="10" spans="1:18" ht="24" customHeight="1">
      <c r="A10" s="41" t="s">
        <v>4</v>
      </c>
      <c r="B10" s="10" t="s">
        <v>5</v>
      </c>
      <c r="C10" s="11">
        <v>110712737</v>
      </c>
      <c r="D10" s="11">
        <v>113324012</v>
      </c>
      <c r="E10" s="11">
        <v>113324012</v>
      </c>
      <c r="F10" s="142">
        <f>E10/D10</f>
        <v>1</v>
      </c>
      <c r="G10" s="11"/>
      <c r="H10" s="11"/>
      <c r="I10" s="11"/>
      <c r="J10" s="11"/>
      <c r="K10" s="11"/>
      <c r="L10" s="11"/>
      <c r="M10" s="11"/>
      <c r="N10" s="11"/>
      <c r="O10" s="11">
        <f>SUM(C10,G10,K10)</f>
        <v>110712737</v>
      </c>
      <c r="P10" s="11">
        <f>SUM(D10,H10,L10)</f>
        <v>113324012</v>
      </c>
      <c r="Q10" s="11">
        <f>SUM(E10,I10,M10)</f>
        <v>113324012</v>
      </c>
      <c r="R10" s="48">
        <f>SUM(F10,J10,N10)</f>
        <v>1</v>
      </c>
    </row>
    <row r="11" spans="1:18" ht="24.75">
      <c r="A11" s="41" t="s">
        <v>6</v>
      </c>
      <c r="B11" s="10" t="s">
        <v>7</v>
      </c>
      <c r="C11" s="11">
        <v>51104400</v>
      </c>
      <c r="D11" s="11">
        <v>55891633</v>
      </c>
      <c r="E11" s="11">
        <v>55891633</v>
      </c>
      <c r="F11" s="142">
        <f t="shared" ref="F11:F50" si="0">E11/D11</f>
        <v>1</v>
      </c>
      <c r="G11" s="11"/>
      <c r="H11" s="11"/>
      <c r="I11" s="11"/>
      <c r="J11" s="11"/>
      <c r="K11" s="11"/>
      <c r="L11" s="11"/>
      <c r="M11" s="11"/>
      <c r="N11" s="11"/>
      <c r="O11" s="11">
        <f t="shared" ref="O11:O50" si="1">SUM(C11,G11,K11)</f>
        <v>51104400</v>
      </c>
      <c r="P11" s="11">
        <f t="shared" ref="P11:P50" si="2">SUM(D11,H11,L11)</f>
        <v>55891633</v>
      </c>
      <c r="Q11" s="11">
        <f t="shared" ref="Q11:Q50" si="3">SUM(E11,I11,M11)</f>
        <v>55891633</v>
      </c>
      <c r="R11" s="48">
        <f t="shared" ref="R11:R34" si="4">SUM(F11,J11,N11)</f>
        <v>1</v>
      </c>
    </row>
    <row r="12" spans="1:18" ht="24.75">
      <c r="A12" s="41" t="s">
        <v>8</v>
      </c>
      <c r="B12" s="10" t="s">
        <v>9</v>
      </c>
      <c r="C12" s="11">
        <v>31358745</v>
      </c>
      <c r="D12" s="11">
        <v>32506006</v>
      </c>
      <c r="E12" s="11">
        <v>32506006</v>
      </c>
      <c r="F12" s="142">
        <f t="shared" si="0"/>
        <v>1</v>
      </c>
      <c r="G12" s="11"/>
      <c r="H12" s="11"/>
      <c r="I12" s="11"/>
      <c r="J12" s="11"/>
      <c r="K12" s="11"/>
      <c r="L12" s="11"/>
      <c r="M12" s="11"/>
      <c r="N12" s="11"/>
      <c r="O12" s="11">
        <f t="shared" si="1"/>
        <v>31358745</v>
      </c>
      <c r="P12" s="11">
        <f t="shared" si="2"/>
        <v>32506006</v>
      </c>
      <c r="Q12" s="11">
        <f t="shared" si="3"/>
        <v>32506006</v>
      </c>
      <c r="R12" s="48">
        <f t="shared" si="4"/>
        <v>1</v>
      </c>
    </row>
    <row r="13" spans="1:18" ht="27.75" customHeight="1">
      <c r="A13" s="41" t="s">
        <v>10</v>
      </c>
      <c r="B13" s="10" t="s">
        <v>11</v>
      </c>
      <c r="C13" s="11">
        <v>3034680</v>
      </c>
      <c r="D13" s="11">
        <v>3137680</v>
      </c>
      <c r="E13" s="11">
        <v>3137680</v>
      </c>
      <c r="F13" s="142">
        <f t="shared" si="0"/>
        <v>1</v>
      </c>
      <c r="G13" s="11"/>
      <c r="H13" s="11"/>
      <c r="I13" s="11"/>
      <c r="J13" s="11"/>
      <c r="K13" s="11"/>
      <c r="L13" s="11"/>
      <c r="M13" s="11"/>
      <c r="N13" s="11"/>
      <c r="O13" s="11">
        <f t="shared" si="1"/>
        <v>3034680</v>
      </c>
      <c r="P13" s="11">
        <f t="shared" si="2"/>
        <v>3137680</v>
      </c>
      <c r="Q13" s="11">
        <f t="shared" si="3"/>
        <v>3137680</v>
      </c>
      <c r="R13" s="48">
        <f t="shared" si="4"/>
        <v>1</v>
      </c>
    </row>
    <row r="14" spans="1:18" ht="33" customHeight="1">
      <c r="A14" s="41" t="s">
        <v>12</v>
      </c>
      <c r="B14" s="10" t="s">
        <v>13</v>
      </c>
      <c r="C14" s="11">
        <v>0</v>
      </c>
      <c r="D14" s="11">
        <v>14950630</v>
      </c>
      <c r="E14" s="11">
        <v>14950630</v>
      </c>
      <c r="F14" s="142">
        <f t="shared" si="0"/>
        <v>1</v>
      </c>
      <c r="G14" s="11"/>
      <c r="H14" s="11"/>
      <c r="I14" s="11"/>
      <c r="J14" s="11"/>
      <c r="K14" s="11"/>
      <c r="L14" s="11"/>
      <c r="M14" s="11"/>
      <c r="N14" s="11"/>
      <c r="O14" s="11">
        <f t="shared" si="1"/>
        <v>0</v>
      </c>
      <c r="P14" s="11">
        <f t="shared" si="2"/>
        <v>14950630</v>
      </c>
      <c r="Q14" s="11">
        <f t="shared" si="3"/>
        <v>14950630</v>
      </c>
      <c r="R14" s="48">
        <f t="shared" si="4"/>
        <v>1</v>
      </c>
    </row>
    <row r="15" spans="1:18">
      <c r="A15" s="41" t="s">
        <v>14</v>
      </c>
      <c r="B15" s="10" t="s">
        <v>15</v>
      </c>
      <c r="C15" s="11">
        <v>0</v>
      </c>
      <c r="D15" s="11">
        <v>339277</v>
      </c>
      <c r="E15" s="11">
        <v>339277</v>
      </c>
      <c r="F15" s="142">
        <f t="shared" si="0"/>
        <v>1</v>
      </c>
      <c r="G15" s="11"/>
      <c r="H15" s="11"/>
      <c r="I15" s="11"/>
      <c r="J15" s="11"/>
      <c r="K15" s="11"/>
      <c r="L15" s="11"/>
      <c r="M15" s="11"/>
      <c r="N15" s="11"/>
      <c r="O15" s="11">
        <f t="shared" si="1"/>
        <v>0</v>
      </c>
      <c r="P15" s="11">
        <f t="shared" si="2"/>
        <v>339277</v>
      </c>
      <c r="Q15" s="11">
        <f t="shared" si="3"/>
        <v>339277</v>
      </c>
      <c r="R15" s="48">
        <f t="shared" si="4"/>
        <v>1</v>
      </c>
    </row>
    <row r="16" spans="1:18">
      <c r="A16" s="41" t="s">
        <v>16</v>
      </c>
      <c r="B16" s="10" t="s">
        <v>17</v>
      </c>
      <c r="C16" s="11">
        <v>196210562</v>
      </c>
      <c r="D16" s="11">
        <v>220149238</v>
      </c>
      <c r="E16" s="11">
        <v>220149238</v>
      </c>
      <c r="F16" s="142">
        <f t="shared" si="0"/>
        <v>1</v>
      </c>
      <c r="G16" s="11"/>
      <c r="H16" s="11"/>
      <c r="I16" s="11"/>
      <c r="J16" s="11"/>
      <c r="K16" s="11"/>
      <c r="L16" s="11"/>
      <c r="M16" s="11"/>
      <c r="N16" s="11"/>
      <c r="O16" s="11">
        <f t="shared" si="1"/>
        <v>196210562</v>
      </c>
      <c r="P16" s="11">
        <f t="shared" si="2"/>
        <v>220149238</v>
      </c>
      <c r="Q16" s="11">
        <f t="shared" si="3"/>
        <v>220149238</v>
      </c>
      <c r="R16" s="48">
        <f t="shared" si="4"/>
        <v>1</v>
      </c>
    </row>
    <row r="17" spans="1:18" ht="24.75">
      <c r="A17" s="41" t="s">
        <v>18</v>
      </c>
      <c r="B17" s="10" t="s">
        <v>19</v>
      </c>
      <c r="C17" s="11">
        <v>0</v>
      </c>
      <c r="D17" s="11">
        <v>16675742</v>
      </c>
      <c r="E17" s="11">
        <v>15464067</v>
      </c>
      <c r="F17" s="142">
        <f t="shared" si="0"/>
        <v>0.92733906533214538</v>
      </c>
      <c r="G17" s="11">
        <v>0</v>
      </c>
      <c r="H17" s="11">
        <v>5621887</v>
      </c>
      <c r="I17" s="11">
        <v>5621887</v>
      </c>
      <c r="J17" s="11">
        <v>1</v>
      </c>
      <c r="K17" s="11"/>
      <c r="L17" s="11"/>
      <c r="M17" s="11"/>
      <c r="N17" s="11"/>
      <c r="O17" s="11">
        <f t="shared" si="1"/>
        <v>0</v>
      </c>
      <c r="P17" s="11">
        <f t="shared" si="2"/>
        <v>22297629</v>
      </c>
      <c r="Q17" s="11">
        <f t="shared" si="3"/>
        <v>21085954</v>
      </c>
      <c r="R17" s="48">
        <f t="shared" si="4"/>
        <v>1.9273390653321454</v>
      </c>
    </row>
    <row r="18" spans="1:18">
      <c r="A18" s="41" t="s">
        <v>20</v>
      </c>
      <c r="B18" s="10" t="s">
        <v>21</v>
      </c>
      <c r="C18" s="11">
        <v>0</v>
      </c>
      <c r="D18" s="11">
        <v>0</v>
      </c>
      <c r="E18" s="11">
        <v>6269700</v>
      </c>
      <c r="F18" s="142"/>
      <c r="G18" s="11"/>
      <c r="H18" s="11"/>
      <c r="I18" s="11"/>
      <c r="J18" s="11"/>
      <c r="K18" s="11"/>
      <c r="L18" s="11"/>
      <c r="M18" s="11"/>
      <c r="N18" s="11"/>
      <c r="O18" s="11">
        <f t="shared" si="1"/>
        <v>0</v>
      </c>
      <c r="P18" s="11">
        <f t="shared" si="2"/>
        <v>0</v>
      </c>
      <c r="Q18" s="11">
        <f t="shared" si="3"/>
        <v>6269700</v>
      </c>
      <c r="R18" s="48">
        <f t="shared" si="4"/>
        <v>0</v>
      </c>
    </row>
    <row r="19" spans="1:18">
      <c r="A19" s="41" t="s">
        <v>22</v>
      </c>
      <c r="B19" s="10" t="s">
        <v>23</v>
      </c>
      <c r="C19" s="11">
        <v>0</v>
      </c>
      <c r="D19" s="11">
        <v>0</v>
      </c>
      <c r="E19" s="11">
        <v>6462367</v>
      </c>
      <c r="F19" s="142"/>
      <c r="G19" s="11"/>
      <c r="H19" s="11"/>
      <c r="I19" s="11"/>
      <c r="J19" s="11"/>
      <c r="K19" s="11"/>
      <c r="L19" s="11"/>
      <c r="M19" s="11"/>
      <c r="N19" s="11"/>
      <c r="O19" s="11">
        <f t="shared" si="1"/>
        <v>0</v>
      </c>
      <c r="P19" s="11">
        <f t="shared" si="2"/>
        <v>0</v>
      </c>
      <c r="Q19" s="11">
        <f t="shared" si="3"/>
        <v>6462367</v>
      </c>
      <c r="R19" s="48">
        <f t="shared" si="4"/>
        <v>0</v>
      </c>
    </row>
    <row r="20" spans="1:18">
      <c r="A20" s="41" t="s">
        <v>24</v>
      </c>
      <c r="B20" s="10" t="s">
        <v>25</v>
      </c>
      <c r="C20" s="11">
        <v>0</v>
      </c>
      <c r="D20" s="11">
        <v>0</v>
      </c>
      <c r="E20" s="11">
        <v>2732000</v>
      </c>
      <c r="F20" s="142"/>
      <c r="G20" s="11"/>
      <c r="H20" s="11"/>
      <c r="I20" s="11"/>
      <c r="J20" s="11"/>
      <c r="K20" s="11"/>
      <c r="L20" s="11"/>
      <c r="M20" s="11"/>
      <c r="N20" s="11"/>
      <c r="O20" s="11">
        <f t="shared" si="1"/>
        <v>0</v>
      </c>
      <c r="P20" s="11">
        <f t="shared" si="2"/>
        <v>0</v>
      </c>
      <c r="Q20" s="11">
        <f t="shared" si="3"/>
        <v>2732000</v>
      </c>
      <c r="R20" s="48">
        <f t="shared" si="4"/>
        <v>0</v>
      </c>
    </row>
    <row r="21" spans="1:18">
      <c r="A21" s="41" t="s">
        <v>26</v>
      </c>
      <c r="B21" s="10" t="s">
        <v>27</v>
      </c>
      <c r="C21" s="11">
        <v>196210562</v>
      </c>
      <c r="D21" s="11">
        <v>236824980</v>
      </c>
      <c r="E21" s="11">
        <v>235613305</v>
      </c>
      <c r="F21" s="142">
        <f t="shared" si="0"/>
        <v>0.99488366894404467</v>
      </c>
      <c r="G21" s="11"/>
      <c r="H21" s="11"/>
      <c r="I21" s="11"/>
      <c r="J21" s="11"/>
      <c r="K21" s="11"/>
      <c r="L21" s="11"/>
      <c r="M21" s="11"/>
      <c r="N21" s="11"/>
      <c r="O21" s="11">
        <f t="shared" si="1"/>
        <v>196210562</v>
      </c>
      <c r="P21" s="11">
        <f t="shared" si="2"/>
        <v>236824980</v>
      </c>
      <c r="Q21" s="11">
        <f t="shared" si="3"/>
        <v>235613305</v>
      </c>
      <c r="R21" s="48">
        <f t="shared" si="4"/>
        <v>0.99488366894404467</v>
      </c>
    </row>
    <row r="22" spans="1:18">
      <c r="A22" s="41" t="s">
        <v>28</v>
      </c>
      <c r="B22" s="10" t="s">
        <v>29</v>
      </c>
      <c r="C22" s="11">
        <v>0</v>
      </c>
      <c r="D22" s="11">
        <v>8612782</v>
      </c>
      <c r="E22" s="11">
        <v>8612782</v>
      </c>
      <c r="F22" s="142">
        <f t="shared" si="0"/>
        <v>1</v>
      </c>
      <c r="G22" s="11"/>
      <c r="H22" s="11"/>
      <c r="I22" s="11"/>
      <c r="J22" s="11"/>
      <c r="K22" s="11"/>
      <c r="L22" s="11"/>
      <c r="M22" s="11"/>
      <c r="N22" s="11"/>
      <c r="O22" s="11">
        <f t="shared" si="1"/>
        <v>0</v>
      </c>
      <c r="P22" s="11">
        <f t="shared" si="2"/>
        <v>8612782</v>
      </c>
      <c r="Q22" s="11">
        <f t="shared" si="3"/>
        <v>8612782</v>
      </c>
      <c r="R22" s="48">
        <f t="shared" si="4"/>
        <v>1</v>
      </c>
    </row>
    <row r="23" spans="1:18" ht="24.75">
      <c r="A23" s="41" t="s">
        <v>30</v>
      </c>
      <c r="B23" s="10" t="s">
        <v>31</v>
      </c>
      <c r="C23" s="11">
        <v>0</v>
      </c>
      <c r="D23" s="11">
        <v>8612782</v>
      </c>
      <c r="E23" s="11">
        <v>8612782</v>
      </c>
      <c r="F23" s="142">
        <f t="shared" si="0"/>
        <v>1</v>
      </c>
      <c r="G23" s="11"/>
      <c r="H23" s="11"/>
      <c r="I23" s="11"/>
      <c r="J23" s="11"/>
      <c r="K23" s="11"/>
      <c r="L23" s="11"/>
      <c r="M23" s="11"/>
      <c r="N23" s="11"/>
      <c r="O23" s="11">
        <f t="shared" si="1"/>
        <v>0</v>
      </c>
      <c r="P23" s="11">
        <f t="shared" si="2"/>
        <v>8612782</v>
      </c>
      <c r="Q23" s="11">
        <f t="shared" si="3"/>
        <v>8612782</v>
      </c>
      <c r="R23" s="48">
        <f t="shared" si="4"/>
        <v>1</v>
      </c>
    </row>
    <row r="24" spans="1:18">
      <c r="A24" s="41" t="s">
        <v>32</v>
      </c>
      <c r="B24" s="10" t="s">
        <v>33</v>
      </c>
      <c r="C24" s="11">
        <v>11731000</v>
      </c>
      <c r="D24" s="11">
        <v>11731000</v>
      </c>
      <c r="E24" s="11">
        <v>10112335</v>
      </c>
      <c r="F24" s="142">
        <f t="shared" si="0"/>
        <v>0.86201815701986195</v>
      </c>
      <c r="G24" s="11"/>
      <c r="H24" s="11"/>
      <c r="I24" s="11"/>
      <c r="J24" s="11"/>
      <c r="K24" s="11"/>
      <c r="L24" s="11"/>
      <c r="M24" s="11"/>
      <c r="N24" s="11"/>
      <c r="O24" s="11">
        <f t="shared" si="1"/>
        <v>11731000</v>
      </c>
      <c r="P24" s="11">
        <f t="shared" si="2"/>
        <v>11731000</v>
      </c>
      <c r="Q24" s="11">
        <f t="shared" si="3"/>
        <v>10112335</v>
      </c>
      <c r="R24" s="48">
        <f t="shared" si="4"/>
        <v>0.86201815701986195</v>
      </c>
    </row>
    <row r="25" spans="1:18">
      <c r="A25" s="41" t="s">
        <v>34</v>
      </c>
      <c r="B25" s="10" t="s">
        <v>35</v>
      </c>
      <c r="C25" s="11">
        <v>0</v>
      </c>
      <c r="D25" s="11">
        <v>0</v>
      </c>
      <c r="E25" s="11">
        <v>10112335</v>
      </c>
      <c r="F25" s="142"/>
      <c r="G25" s="11"/>
      <c r="H25" s="11"/>
      <c r="I25" s="11"/>
      <c r="J25" s="11"/>
      <c r="K25" s="11"/>
      <c r="L25" s="11"/>
      <c r="M25" s="11"/>
      <c r="N25" s="11"/>
      <c r="O25" s="11">
        <f t="shared" si="1"/>
        <v>0</v>
      </c>
      <c r="P25" s="11">
        <f t="shared" si="2"/>
        <v>0</v>
      </c>
      <c r="Q25" s="11">
        <f t="shared" si="3"/>
        <v>10112335</v>
      </c>
      <c r="R25" s="48">
        <f t="shared" si="4"/>
        <v>0</v>
      </c>
    </row>
    <row r="26" spans="1:18">
      <c r="A26" s="41" t="s">
        <v>36</v>
      </c>
      <c r="B26" s="10" t="s">
        <v>37</v>
      </c>
      <c r="C26" s="11">
        <v>33000000</v>
      </c>
      <c r="D26" s="11">
        <v>52209310</v>
      </c>
      <c r="E26" s="11">
        <v>50275260</v>
      </c>
      <c r="F26" s="142">
        <f t="shared" si="0"/>
        <v>0.96295584063455353</v>
      </c>
      <c r="G26" s="11"/>
      <c r="H26" s="11"/>
      <c r="I26" s="11"/>
      <c r="J26" s="11"/>
      <c r="K26" s="11"/>
      <c r="L26" s="11"/>
      <c r="M26" s="11"/>
      <c r="N26" s="11"/>
      <c r="O26" s="11">
        <f t="shared" si="1"/>
        <v>33000000</v>
      </c>
      <c r="P26" s="11">
        <f t="shared" si="2"/>
        <v>52209310</v>
      </c>
      <c r="Q26" s="11">
        <f t="shared" si="3"/>
        <v>50275260</v>
      </c>
      <c r="R26" s="48">
        <f t="shared" si="4"/>
        <v>0.96295584063455353</v>
      </c>
    </row>
    <row r="27" spans="1:18" ht="24.75">
      <c r="A27" s="41" t="s">
        <v>38</v>
      </c>
      <c r="B27" s="10" t="s">
        <v>39</v>
      </c>
      <c r="C27" s="11">
        <v>0</v>
      </c>
      <c r="D27" s="11">
        <v>0</v>
      </c>
      <c r="E27" s="11">
        <v>50275260</v>
      </c>
      <c r="F27" s="142"/>
      <c r="G27" s="11"/>
      <c r="H27" s="11"/>
      <c r="I27" s="11"/>
      <c r="J27" s="11"/>
      <c r="K27" s="11"/>
      <c r="L27" s="11"/>
      <c r="M27" s="11"/>
      <c r="N27" s="11"/>
      <c r="O27" s="11">
        <f t="shared" si="1"/>
        <v>0</v>
      </c>
      <c r="P27" s="11">
        <f t="shared" si="2"/>
        <v>0</v>
      </c>
      <c r="Q27" s="11">
        <f t="shared" si="3"/>
        <v>50275260</v>
      </c>
      <c r="R27" s="48">
        <f t="shared" si="4"/>
        <v>0</v>
      </c>
    </row>
    <row r="28" spans="1:18">
      <c r="A28" s="41" t="s">
        <v>40</v>
      </c>
      <c r="B28" s="10" t="s">
        <v>41</v>
      </c>
      <c r="C28" s="11">
        <v>14000000</v>
      </c>
      <c r="D28" s="11">
        <v>19820283</v>
      </c>
      <c r="E28" s="11">
        <v>13695092</v>
      </c>
      <c r="F28" s="142">
        <f t="shared" si="0"/>
        <v>0.69096349431539394</v>
      </c>
      <c r="G28" s="11"/>
      <c r="H28" s="11"/>
      <c r="I28" s="11"/>
      <c r="J28" s="11"/>
      <c r="K28" s="11"/>
      <c r="L28" s="11"/>
      <c r="M28" s="11"/>
      <c r="N28" s="11"/>
      <c r="O28" s="11">
        <f t="shared" si="1"/>
        <v>14000000</v>
      </c>
      <c r="P28" s="11">
        <f t="shared" si="2"/>
        <v>19820283</v>
      </c>
      <c r="Q28" s="11">
        <f t="shared" si="3"/>
        <v>13695092</v>
      </c>
      <c r="R28" s="48">
        <f t="shared" si="4"/>
        <v>0.69096349431539394</v>
      </c>
    </row>
    <row r="29" spans="1:18" ht="27.75" customHeight="1">
      <c r="A29" s="41" t="s">
        <v>42</v>
      </c>
      <c r="B29" s="10" t="s">
        <v>43</v>
      </c>
      <c r="C29" s="11">
        <v>0</v>
      </c>
      <c r="D29" s="11">
        <v>0</v>
      </c>
      <c r="E29" s="11">
        <v>13695092</v>
      </c>
      <c r="F29" s="142"/>
      <c r="G29" s="11"/>
      <c r="H29" s="11"/>
      <c r="I29" s="11"/>
      <c r="J29" s="11"/>
      <c r="K29" s="11"/>
      <c r="L29" s="11"/>
      <c r="M29" s="11"/>
      <c r="N29" s="11"/>
      <c r="O29" s="11">
        <f t="shared" si="1"/>
        <v>0</v>
      </c>
      <c r="P29" s="11">
        <f t="shared" si="2"/>
        <v>0</v>
      </c>
      <c r="Q29" s="11">
        <f t="shared" si="3"/>
        <v>13695092</v>
      </c>
      <c r="R29" s="48">
        <f t="shared" si="4"/>
        <v>0</v>
      </c>
    </row>
    <row r="30" spans="1:18">
      <c r="A30" s="41" t="s">
        <v>44</v>
      </c>
      <c r="B30" s="10" t="s">
        <v>45</v>
      </c>
      <c r="C30" s="11">
        <v>47000000</v>
      </c>
      <c r="D30" s="11">
        <v>72029593</v>
      </c>
      <c r="E30" s="11">
        <v>63970352</v>
      </c>
      <c r="F30" s="142">
        <f t="shared" si="0"/>
        <v>0.8881120847094055</v>
      </c>
      <c r="G30" s="11"/>
      <c r="H30" s="11"/>
      <c r="I30" s="11"/>
      <c r="J30" s="11"/>
      <c r="K30" s="11"/>
      <c r="L30" s="11"/>
      <c r="M30" s="11"/>
      <c r="N30" s="11"/>
      <c r="O30" s="11">
        <f t="shared" si="1"/>
        <v>47000000</v>
      </c>
      <c r="P30" s="11">
        <f t="shared" si="2"/>
        <v>72029593</v>
      </c>
      <c r="Q30" s="11">
        <f t="shared" si="3"/>
        <v>63970352</v>
      </c>
      <c r="R30" s="48">
        <f t="shared" si="4"/>
        <v>0.8881120847094055</v>
      </c>
    </row>
    <row r="31" spans="1:18">
      <c r="A31" s="41" t="s">
        <v>46</v>
      </c>
      <c r="B31" s="10" t="s">
        <v>47</v>
      </c>
      <c r="C31" s="11">
        <v>1850000</v>
      </c>
      <c r="D31" s="11">
        <v>1850000</v>
      </c>
      <c r="E31" s="11">
        <v>794246</v>
      </c>
      <c r="F31" s="142">
        <f t="shared" si="0"/>
        <v>0.42932216216216218</v>
      </c>
      <c r="G31" s="11"/>
      <c r="H31" s="11"/>
      <c r="I31" s="11"/>
      <c r="J31" s="11"/>
      <c r="K31" s="11"/>
      <c r="L31" s="11"/>
      <c r="M31" s="11"/>
      <c r="N31" s="11"/>
      <c r="O31" s="11">
        <f t="shared" si="1"/>
        <v>1850000</v>
      </c>
      <c r="P31" s="11">
        <f t="shared" si="2"/>
        <v>1850000</v>
      </c>
      <c r="Q31" s="11">
        <f t="shared" si="3"/>
        <v>794246</v>
      </c>
      <c r="R31" s="48">
        <f t="shared" si="4"/>
        <v>0.42932216216216218</v>
      </c>
    </row>
    <row r="32" spans="1:18" ht="48.75">
      <c r="A32" s="41" t="s">
        <v>48</v>
      </c>
      <c r="B32" s="10" t="s">
        <v>49</v>
      </c>
      <c r="C32" s="11">
        <v>0</v>
      </c>
      <c r="D32" s="11">
        <v>0</v>
      </c>
      <c r="E32" s="11">
        <v>54000</v>
      </c>
      <c r="F32" s="142"/>
      <c r="G32" s="11"/>
      <c r="H32" s="11"/>
      <c r="I32" s="11"/>
      <c r="J32" s="11"/>
      <c r="K32" s="11"/>
      <c r="L32" s="11"/>
      <c r="M32" s="11"/>
      <c r="N32" s="11"/>
      <c r="O32" s="11">
        <f t="shared" si="1"/>
        <v>0</v>
      </c>
      <c r="P32" s="11">
        <f t="shared" si="2"/>
        <v>0</v>
      </c>
      <c r="Q32" s="11">
        <f t="shared" si="3"/>
        <v>54000</v>
      </c>
      <c r="R32" s="48">
        <f t="shared" si="4"/>
        <v>0</v>
      </c>
    </row>
    <row r="33" spans="1:18">
      <c r="A33" s="41" t="s">
        <v>50</v>
      </c>
      <c r="B33" s="10" t="s">
        <v>51</v>
      </c>
      <c r="C33" s="11">
        <v>0</v>
      </c>
      <c r="D33" s="11">
        <v>0</v>
      </c>
      <c r="E33" s="11">
        <v>20156</v>
      </c>
      <c r="F33" s="142"/>
      <c r="G33" s="11"/>
      <c r="H33" s="11"/>
      <c r="I33" s="11"/>
      <c r="J33" s="11"/>
      <c r="K33" s="11"/>
      <c r="L33" s="11"/>
      <c r="M33" s="11"/>
      <c r="N33" s="11"/>
      <c r="O33" s="11">
        <f t="shared" si="1"/>
        <v>0</v>
      </c>
      <c r="P33" s="11">
        <f t="shared" si="2"/>
        <v>0</v>
      </c>
      <c r="Q33" s="11">
        <f t="shared" si="3"/>
        <v>20156</v>
      </c>
      <c r="R33" s="48">
        <f t="shared" si="4"/>
        <v>0</v>
      </c>
    </row>
    <row r="34" spans="1:18">
      <c r="A34" s="41" t="s">
        <v>52</v>
      </c>
      <c r="B34" s="10" t="s">
        <v>53</v>
      </c>
      <c r="C34" s="11">
        <v>60581000</v>
      </c>
      <c r="D34" s="11">
        <v>85610593</v>
      </c>
      <c r="E34" s="11">
        <v>74876933</v>
      </c>
      <c r="F34" s="142">
        <f t="shared" si="0"/>
        <v>0.87462229119239954</v>
      </c>
      <c r="G34" s="11"/>
      <c r="H34" s="11"/>
      <c r="I34" s="11"/>
      <c r="J34" s="11"/>
      <c r="K34" s="11"/>
      <c r="L34" s="11"/>
      <c r="M34" s="11"/>
      <c r="N34" s="11"/>
      <c r="O34" s="11">
        <f t="shared" si="1"/>
        <v>60581000</v>
      </c>
      <c r="P34" s="11">
        <f t="shared" si="2"/>
        <v>85610593</v>
      </c>
      <c r="Q34" s="11">
        <f t="shared" si="3"/>
        <v>74876933</v>
      </c>
      <c r="R34" s="48">
        <f t="shared" si="4"/>
        <v>0.87462229119239954</v>
      </c>
    </row>
    <row r="35" spans="1:18">
      <c r="A35" s="41" t="s">
        <v>54</v>
      </c>
      <c r="B35" s="10" t="s">
        <v>55</v>
      </c>
      <c r="C35" s="11">
        <v>12200438</v>
      </c>
      <c r="D35" s="11">
        <v>16713834</v>
      </c>
      <c r="E35" s="11">
        <v>16589334</v>
      </c>
      <c r="F35" s="142">
        <f t="shared" si="0"/>
        <v>0.99255108073946408</v>
      </c>
      <c r="G35" s="11">
        <v>0</v>
      </c>
      <c r="H35" s="11">
        <v>1788</v>
      </c>
      <c r="I35" s="11">
        <v>0</v>
      </c>
      <c r="J35" s="11"/>
      <c r="K35" s="11">
        <v>10769000</v>
      </c>
      <c r="L35" s="11">
        <v>10769000</v>
      </c>
      <c r="M35" s="11">
        <v>10023334</v>
      </c>
      <c r="N35" s="11">
        <f t="shared" ref="N35:N50" si="5">M35/L35</f>
        <v>0.93075810195932773</v>
      </c>
      <c r="O35" s="11">
        <f t="shared" si="1"/>
        <v>22969438</v>
      </c>
      <c r="P35" s="11">
        <f t="shared" si="2"/>
        <v>27484622</v>
      </c>
      <c r="Q35" s="11">
        <f t="shared" si="3"/>
        <v>26612668</v>
      </c>
      <c r="R35" s="48">
        <f>Q35/P35</f>
        <v>0.96827484110933015</v>
      </c>
    </row>
    <row r="36" spans="1:18" ht="24.75">
      <c r="A36" s="41" t="s">
        <v>56</v>
      </c>
      <c r="B36" s="10" t="s">
        <v>57</v>
      </c>
      <c r="C36" s="11">
        <v>0</v>
      </c>
      <c r="D36" s="11">
        <v>0</v>
      </c>
      <c r="E36" s="11">
        <v>11209898</v>
      </c>
      <c r="F36" s="142"/>
      <c r="G36" s="11"/>
      <c r="H36" s="11"/>
      <c r="I36" s="11"/>
      <c r="J36" s="11"/>
      <c r="K36" s="11"/>
      <c r="L36" s="11"/>
      <c r="M36" s="11"/>
      <c r="N36" s="11"/>
      <c r="O36" s="11">
        <f t="shared" si="1"/>
        <v>0</v>
      </c>
      <c r="P36" s="11">
        <f t="shared" si="2"/>
        <v>0</v>
      </c>
      <c r="Q36" s="11">
        <f t="shared" si="3"/>
        <v>11209898</v>
      </c>
      <c r="R36" s="48"/>
    </row>
    <row r="37" spans="1:18" ht="24.75">
      <c r="A37" s="41" t="s">
        <v>58</v>
      </c>
      <c r="B37" s="10" t="s">
        <v>59</v>
      </c>
      <c r="C37" s="11">
        <v>0</v>
      </c>
      <c r="D37" s="11">
        <v>0</v>
      </c>
      <c r="E37" s="11">
        <v>5379436</v>
      </c>
      <c r="F37" s="142"/>
      <c r="G37" s="11"/>
      <c r="H37" s="11"/>
      <c r="I37" s="11"/>
      <c r="J37" s="11"/>
      <c r="K37" s="11"/>
      <c r="L37" s="11"/>
      <c r="M37" s="11"/>
      <c r="N37" s="11"/>
      <c r="O37" s="11">
        <f t="shared" si="1"/>
        <v>0</v>
      </c>
      <c r="P37" s="11">
        <f t="shared" si="2"/>
        <v>0</v>
      </c>
      <c r="Q37" s="11">
        <f t="shared" si="3"/>
        <v>5379436</v>
      </c>
      <c r="R37" s="48"/>
    </row>
    <row r="38" spans="1:18">
      <c r="A38" s="41" t="s">
        <v>60</v>
      </c>
      <c r="B38" s="10" t="s">
        <v>61</v>
      </c>
      <c r="C38" s="11">
        <v>2754000</v>
      </c>
      <c r="D38" s="11">
        <v>4512737</v>
      </c>
      <c r="E38" s="11">
        <v>4479122</v>
      </c>
      <c r="F38" s="142">
        <f t="shared" si="0"/>
        <v>0.99255108374363499</v>
      </c>
      <c r="G38" s="11"/>
      <c r="H38" s="11"/>
      <c r="I38" s="11"/>
      <c r="J38" s="11"/>
      <c r="K38" s="11">
        <v>2908000</v>
      </c>
      <c r="L38" s="11">
        <v>2908000</v>
      </c>
      <c r="M38" s="11">
        <v>2706292</v>
      </c>
      <c r="N38" s="11">
        <f t="shared" si="5"/>
        <v>0.93063686382393396</v>
      </c>
      <c r="O38" s="11">
        <f t="shared" si="1"/>
        <v>5662000</v>
      </c>
      <c r="P38" s="11">
        <f t="shared" si="2"/>
        <v>7420737</v>
      </c>
      <c r="Q38" s="11">
        <f t="shared" si="3"/>
        <v>7185414</v>
      </c>
      <c r="R38" s="48">
        <f t="shared" ref="R38:R50" si="6">Q38/P38</f>
        <v>0.96828845975810762</v>
      </c>
    </row>
    <row r="39" spans="1:18">
      <c r="A39" s="41" t="s">
        <v>62</v>
      </c>
      <c r="B39" s="10" t="s">
        <v>63</v>
      </c>
      <c r="C39" s="11">
        <v>15000</v>
      </c>
      <c r="D39" s="11">
        <v>15000</v>
      </c>
      <c r="E39" s="11">
        <v>197</v>
      </c>
      <c r="F39" s="142">
        <f t="shared" si="0"/>
        <v>1.3133333333333334E-2</v>
      </c>
      <c r="G39" s="11"/>
      <c r="H39" s="11">
        <v>1097</v>
      </c>
      <c r="I39" s="11">
        <v>1</v>
      </c>
      <c r="J39" s="11"/>
      <c r="K39" s="11"/>
      <c r="L39" s="11"/>
      <c r="M39" s="11">
        <v>4</v>
      </c>
      <c r="N39" s="11"/>
      <c r="O39" s="11">
        <f t="shared" si="1"/>
        <v>15000</v>
      </c>
      <c r="P39" s="11">
        <f t="shared" si="2"/>
        <v>16097</v>
      </c>
      <c r="Q39" s="11">
        <f t="shared" si="3"/>
        <v>202</v>
      </c>
      <c r="R39" s="48">
        <f t="shared" si="6"/>
        <v>1.2548922159408586E-2</v>
      </c>
    </row>
    <row r="40" spans="1:18">
      <c r="A40" s="41" t="s">
        <v>64</v>
      </c>
      <c r="B40" s="10" t="s">
        <v>65</v>
      </c>
      <c r="C40" s="11">
        <v>0</v>
      </c>
      <c r="D40" s="11">
        <v>0</v>
      </c>
      <c r="E40" s="11">
        <v>31</v>
      </c>
      <c r="F40" s="142"/>
      <c r="G40" s="11"/>
      <c r="H40" s="11"/>
      <c r="I40" s="11"/>
      <c r="J40" s="11"/>
      <c r="K40" s="11"/>
      <c r="L40" s="11"/>
      <c r="M40" s="11"/>
      <c r="N40" s="11"/>
      <c r="O40" s="11">
        <f t="shared" si="1"/>
        <v>0</v>
      </c>
      <c r="P40" s="11">
        <f t="shared" si="2"/>
        <v>0</v>
      </c>
      <c r="Q40" s="11">
        <f t="shared" si="3"/>
        <v>31</v>
      </c>
      <c r="R40" s="48"/>
    </row>
    <row r="41" spans="1:18">
      <c r="A41" s="41" t="s">
        <v>66</v>
      </c>
      <c r="B41" s="10" t="s">
        <v>67</v>
      </c>
      <c r="C41" s="11">
        <v>15000</v>
      </c>
      <c r="D41" s="11">
        <v>15000</v>
      </c>
      <c r="E41" s="11">
        <v>197</v>
      </c>
      <c r="F41" s="142">
        <f t="shared" si="0"/>
        <v>1.3133333333333334E-2</v>
      </c>
      <c r="G41" s="11"/>
      <c r="H41" s="11"/>
      <c r="I41" s="11"/>
      <c r="J41" s="11"/>
      <c r="K41" s="11"/>
      <c r="L41" s="11"/>
      <c r="M41" s="11"/>
      <c r="N41" s="11"/>
      <c r="O41" s="11">
        <f t="shared" si="1"/>
        <v>15000</v>
      </c>
      <c r="P41" s="11">
        <f t="shared" si="2"/>
        <v>15000</v>
      </c>
      <c r="Q41" s="11">
        <f t="shared" si="3"/>
        <v>197</v>
      </c>
      <c r="R41" s="48">
        <f t="shared" si="6"/>
        <v>1.3133333333333334E-2</v>
      </c>
    </row>
    <row r="42" spans="1:18">
      <c r="A42" s="41" t="s">
        <v>68</v>
      </c>
      <c r="B42" s="10" t="s">
        <v>69</v>
      </c>
      <c r="C42" s="11">
        <v>0</v>
      </c>
      <c r="D42" s="11">
        <v>38</v>
      </c>
      <c r="E42" s="11">
        <v>38</v>
      </c>
      <c r="F42" s="142">
        <f t="shared" si="0"/>
        <v>1</v>
      </c>
      <c r="G42" s="11"/>
      <c r="H42" s="11">
        <v>2203</v>
      </c>
      <c r="I42" s="11">
        <v>1332</v>
      </c>
      <c r="J42" s="11">
        <f t="shared" ref="J42:J50" si="7">I42/H42</f>
        <v>0.60463004993191105</v>
      </c>
      <c r="K42" s="11"/>
      <c r="L42" s="11"/>
      <c r="M42" s="11"/>
      <c r="N42" s="11"/>
      <c r="O42" s="11">
        <f t="shared" si="1"/>
        <v>0</v>
      </c>
      <c r="P42" s="11">
        <f t="shared" si="2"/>
        <v>2241</v>
      </c>
      <c r="Q42" s="11">
        <f t="shared" si="3"/>
        <v>1370</v>
      </c>
      <c r="R42" s="48">
        <f t="shared" si="6"/>
        <v>0.6113342257920571</v>
      </c>
    </row>
    <row r="43" spans="1:18">
      <c r="A43" s="41" t="s">
        <v>70</v>
      </c>
      <c r="B43" s="10" t="s">
        <v>71</v>
      </c>
      <c r="C43" s="11">
        <v>14969438</v>
      </c>
      <c r="D43" s="11">
        <v>21241609</v>
      </c>
      <c r="E43" s="11">
        <v>21068691</v>
      </c>
      <c r="F43" s="142">
        <f t="shared" si="0"/>
        <v>0.9918594678962408</v>
      </c>
      <c r="G43" s="11"/>
      <c r="H43" s="11">
        <v>5088</v>
      </c>
      <c r="I43" s="11">
        <v>1333</v>
      </c>
      <c r="J43" s="11">
        <f t="shared" si="7"/>
        <v>0.26198899371069184</v>
      </c>
      <c r="K43" s="11"/>
      <c r="L43" s="11"/>
      <c r="M43" s="11"/>
      <c r="N43" s="11"/>
      <c r="O43" s="11">
        <f t="shared" si="1"/>
        <v>14969438</v>
      </c>
      <c r="P43" s="11">
        <f t="shared" si="2"/>
        <v>21246697</v>
      </c>
      <c r="Q43" s="11">
        <f t="shared" si="3"/>
        <v>21070024</v>
      </c>
      <c r="R43" s="48">
        <f t="shared" si="6"/>
        <v>0.99168468397699649</v>
      </c>
    </row>
    <row r="44" spans="1:18">
      <c r="A44" s="41" t="s">
        <v>72</v>
      </c>
      <c r="B44" s="10" t="s">
        <v>1</v>
      </c>
      <c r="C44" s="11">
        <v>271761000</v>
      </c>
      <c r="D44" s="11">
        <v>352289964</v>
      </c>
      <c r="E44" s="11">
        <v>340171711</v>
      </c>
      <c r="F44" s="142">
        <f t="shared" si="0"/>
        <v>0.96560148105723498</v>
      </c>
      <c r="G44" s="11"/>
      <c r="H44" s="11">
        <v>5626975</v>
      </c>
      <c r="I44" s="11">
        <v>5623220</v>
      </c>
      <c r="J44" s="11">
        <f>I44/H44</f>
        <v>0.99933267874835063</v>
      </c>
      <c r="K44" s="11">
        <f>SUM(K35:K38)</f>
        <v>13677000</v>
      </c>
      <c r="L44" s="11">
        <f>SUM(L35:L39)</f>
        <v>13677000</v>
      </c>
      <c r="M44" s="11">
        <f>SUM(M35:M39)</f>
        <v>12729630</v>
      </c>
      <c r="N44" s="11">
        <f t="shared" si="5"/>
        <v>0.9307326168019302</v>
      </c>
      <c r="O44" s="11">
        <f t="shared" si="1"/>
        <v>285438000</v>
      </c>
      <c r="P44" s="11">
        <f t="shared" si="2"/>
        <v>371593939</v>
      </c>
      <c r="Q44" s="11">
        <f t="shared" si="3"/>
        <v>358524561</v>
      </c>
      <c r="R44" s="48">
        <f t="shared" si="6"/>
        <v>0.9648288719800675</v>
      </c>
    </row>
    <row r="45" spans="1:18">
      <c r="A45" s="49" t="s">
        <v>83</v>
      </c>
      <c r="B45" s="13" t="s">
        <v>78</v>
      </c>
      <c r="C45" s="11">
        <v>197000000</v>
      </c>
      <c r="D45" s="11">
        <v>326855331</v>
      </c>
      <c r="E45" s="11">
        <v>326855331</v>
      </c>
      <c r="F45" s="142">
        <f t="shared" si="0"/>
        <v>1</v>
      </c>
      <c r="G45" s="11"/>
      <c r="H45" s="11"/>
      <c r="I45" s="11"/>
      <c r="J45" s="11"/>
      <c r="K45" s="11"/>
      <c r="L45" s="11"/>
      <c r="M45" s="11"/>
      <c r="N45" s="11"/>
      <c r="O45" s="11">
        <f t="shared" si="1"/>
        <v>197000000</v>
      </c>
      <c r="P45" s="11">
        <f t="shared" si="2"/>
        <v>326855331</v>
      </c>
      <c r="Q45" s="11">
        <f t="shared" si="3"/>
        <v>326855331</v>
      </c>
      <c r="R45" s="48">
        <f t="shared" si="6"/>
        <v>1</v>
      </c>
    </row>
    <row r="46" spans="1:18">
      <c r="A46" s="49" t="s">
        <v>84</v>
      </c>
      <c r="B46" s="13" t="s">
        <v>79</v>
      </c>
      <c r="C46" s="11">
        <v>197000000</v>
      </c>
      <c r="D46" s="11">
        <v>326855331</v>
      </c>
      <c r="E46" s="11">
        <v>326855331</v>
      </c>
      <c r="F46" s="142">
        <f t="shared" si="0"/>
        <v>1</v>
      </c>
      <c r="G46" s="11"/>
      <c r="H46" s="11"/>
      <c r="I46" s="11"/>
      <c r="J46" s="11"/>
      <c r="K46" s="11"/>
      <c r="L46" s="11"/>
      <c r="M46" s="11"/>
      <c r="N46" s="11"/>
      <c r="O46" s="11">
        <f t="shared" si="1"/>
        <v>197000000</v>
      </c>
      <c r="P46" s="11">
        <f t="shared" si="2"/>
        <v>326855331</v>
      </c>
      <c r="Q46" s="11">
        <f t="shared" si="3"/>
        <v>326855331</v>
      </c>
      <c r="R46" s="48">
        <f t="shared" si="6"/>
        <v>1</v>
      </c>
    </row>
    <row r="47" spans="1:18">
      <c r="A47" s="49" t="s">
        <v>85</v>
      </c>
      <c r="B47" s="13" t="s">
        <v>80</v>
      </c>
      <c r="C47" s="11">
        <v>0</v>
      </c>
      <c r="D47" s="11">
        <v>7885252</v>
      </c>
      <c r="E47" s="11">
        <v>7885252</v>
      </c>
      <c r="F47" s="142">
        <f t="shared" si="0"/>
        <v>1</v>
      </c>
      <c r="G47" s="11"/>
      <c r="H47" s="11"/>
      <c r="I47" s="11"/>
      <c r="J47" s="11"/>
      <c r="K47" s="11"/>
      <c r="L47" s="11"/>
      <c r="M47" s="11"/>
      <c r="N47" s="11"/>
      <c r="O47" s="11">
        <f t="shared" si="1"/>
        <v>0</v>
      </c>
      <c r="P47" s="11">
        <f t="shared" si="2"/>
        <v>7885252</v>
      </c>
      <c r="Q47" s="11">
        <f t="shared" si="3"/>
        <v>7885252</v>
      </c>
      <c r="R47" s="48">
        <f t="shared" si="6"/>
        <v>1</v>
      </c>
    </row>
    <row r="48" spans="1:18">
      <c r="A48" s="49" t="s">
        <v>86</v>
      </c>
      <c r="B48" s="13" t="s">
        <v>81</v>
      </c>
      <c r="C48" s="11">
        <v>197000000</v>
      </c>
      <c r="D48" s="11">
        <v>334740583</v>
      </c>
      <c r="E48" s="11">
        <v>334740583</v>
      </c>
      <c r="F48" s="142">
        <f t="shared" si="0"/>
        <v>1</v>
      </c>
      <c r="G48" s="11">
        <v>94993000</v>
      </c>
      <c r="H48" s="11">
        <v>97157060</v>
      </c>
      <c r="I48" s="11">
        <v>94396888</v>
      </c>
      <c r="J48" s="11">
        <f t="shared" si="7"/>
        <v>0.97159061832459725</v>
      </c>
      <c r="K48" s="11">
        <v>88795000</v>
      </c>
      <c r="L48" s="11">
        <v>92186470</v>
      </c>
      <c r="M48" s="11">
        <v>88664000</v>
      </c>
      <c r="N48" s="11">
        <f t="shared" si="5"/>
        <v>0.96178972901337911</v>
      </c>
      <c r="O48" s="11">
        <f t="shared" si="1"/>
        <v>380788000</v>
      </c>
      <c r="P48" s="11">
        <f t="shared" si="2"/>
        <v>524084113</v>
      </c>
      <c r="Q48" s="11">
        <f t="shared" si="3"/>
        <v>517801471</v>
      </c>
      <c r="R48" s="48">
        <f t="shared" si="6"/>
        <v>0.98801214949249949</v>
      </c>
    </row>
    <row r="49" spans="1:18">
      <c r="A49" s="49" t="s">
        <v>87</v>
      </c>
      <c r="B49" s="13" t="s">
        <v>82</v>
      </c>
      <c r="C49" s="11">
        <v>197000000</v>
      </c>
      <c r="D49" s="11">
        <v>334740583</v>
      </c>
      <c r="E49" s="11">
        <v>334740583</v>
      </c>
      <c r="F49" s="142">
        <f t="shared" si="0"/>
        <v>1</v>
      </c>
      <c r="G49" s="11">
        <v>94993000</v>
      </c>
      <c r="H49" s="11">
        <v>97157060</v>
      </c>
      <c r="I49" s="11">
        <v>94396888</v>
      </c>
      <c r="J49" s="11">
        <f t="shared" si="7"/>
        <v>0.97159061832459725</v>
      </c>
      <c r="K49" s="11"/>
      <c r="L49" s="11"/>
      <c r="M49" s="11"/>
      <c r="N49" s="11"/>
      <c r="O49" s="11">
        <f t="shared" si="1"/>
        <v>291993000</v>
      </c>
      <c r="P49" s="11">
        <f t="shared" si="2"/>
        <v>431897643</v>
      </c>
      <c r="Q49" s="11">
        <f t="shared" si="3"/>
        <v>429137471</v>
      </c>
      <c r="R49" s="48">
        <f t="shared" si="6"/>
        <v>0.99360919874248999</v>
      </c>
    </row>
    <row r="50" spans="1:18" ht="16.5" thickBot="1">
      <c r="A50" s="50" t="s">
        <v>88</v>
      </c>
      <c r="B50" s="51" t="s">
        <v>89</v>
      </c>
      <c r="C50" s="11">
        <f>SUM(C44,C49)</f>
        <v>468761000</v>
      </c>
      <c r="D50" s="11">
        <f t="shared" ref="D50:E50" si="8">SUM(D44,D49)</f>
        <v>687030547</v>
      </c>
      <c r="E50" s="11">
        <f t="shared" si="8"/>
        <v>674912294</v>
      </c>
      <c r="F50" s="142">
        <f t="shared" si="0"/>
        <v>0.98236140583134801</v>
      </c>
      <c r="G50" s="11">
        <v>94993000</v>
      </c>
      <c r="H50" s="11">
        <f>SUM(H44+H49)</f>
        <v>102784035</v>
      </c>
      <c r="I50" s="11">
        <f>SUM(I44+I49)</f>
        <v>100020108</v>
      </c>
      <c r="J50" s="11">
        <f t="shared" si="7"/>
        <v>0.97310937442765311</v>
      </c>
      <c r="K50" s="11">
        <f>SUM(K44:K48)</f>
        <v>102472000</v>
      </c>
      <c r="L50" s="11">
        <f t="shared" ref="L50:M50" si="9">SUM(L44:L48)</f>
        <v>105863470</v>
      </c>
      <c r="M50" s="11">
        <f t="shared" si="9"/>
        <v>101393630</v>
      </c>
      <c r="N50" s="11">
        <f t="shared" si="5"/>
        <v>0.95777731449762604</v>
      </c>
      <c r="O50" s="11">
        <f t="shared" si="1"/>
        <v>666226000</v>
      </c>
      <c r="P50" s="11">
        <f t="shared" si="2"/>
        <v>895678052</v>
      </c>
      <c r="Q50" s="11">
        <f t="shared" si="3"/>
        <v>876326032</v>
      </c>
      <c r="R50" s="52">
        <f t="shared" si="6"/>
        <v>0.97839399999052334</v>
      </c>
    </row>
  </sheetData>
  <phoneticPr fontId="8" type="noConversion"/>
  <pageMargins left="0.7" right="0.7" top="0.75" bottom="0.75" header="0.3" footer="0.3"/>
  <pageSetup paperSize="9" scale="5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A4" sqref="A4"/>
    </sheetView>
  </sheetViews>
  <sheetFormatPr defaultColWidth="9.140625" defaultRowHeight="12.75"/>
  <cols>
    <col min="1" max="1" width="61" style="162" customWidth="1"/>
    <col min="2" max="2" width="5.28515625" style="161" customWidth="1"/>
    <col min="3" max="3" width="15.42578125" style="160" customWidth="1"/>
    <col min="4" max="16384" width="9.140625" style="160"/>
  </cols>
  <sheetData>
    <row r="1" spans="1:3" ht="32.25" customHeight="1">
      <c r="A1" s="296" t="s">
        <v>387</v>
      </c>
      <c r="B1" s="296"/>
      <c r="C1" s="296"/>
    </row>
    <row r="2" spans="1:3" ht="15.75">
      <c r="A2" s="297" t="s">
        <v>389</v>
      </c>
      <c r="B2" s="297"/>
      <c r="C2" s="297"/>
    </row>
    <row r="4" spans="1:3" ht="15.75" thickBot="1">
      <c r="A4" s="175" t="s">
        <v>494</v>
      </c>
      <c r="B4" s="298" t="s">
        <v>369</v>
      </c>
      <c r="C4" s="298"/>
    </row>
    <row r="5" spans="1:3" s="174" customFormat="1" ht="31.5" customHeight="1">
      <c r="A5" s="300" t="s">
        <v>386</v>
      </c>
      <c r="B5" s="302" t="s">
        <v>367</v>
      </c>
      <c r="C5" s="304" t="s">
        <v>385</v>
      </c>
    </row>
    <row r="6" spans="1:3" s="174" customFormat="1">
      <c r="A6" s="301"/>
      <c r="B6" s="303"/>
      <c r="C6" s="305"/>
    </row>
    <row r="7" spans="1:3" s="170" customFormat="1" ht="13.5" thickBot="1">
      <c r="A7" s="173" t="s">
        <v>384</v>
      </c>
      <c r="B7" s="172" t="s">
        <v>361</v>
      </c>
      <c r="C7" s="171" t="s">
        <v>360</v>
      </c>
    </row>
    <row r="8" spans="1:3" ht="15.75" customHeight="1">
      <c r="A8" s="157" t="s">
        <v>383</v>
      </c>
      <c r="B8" s="169" t="s">
        <v>356</v>
      </c>
      <c r="C8" s="168">
        <v>1150175</v>
      </c>
    </row>
    <row r="9" spans="1:3" ht="15.75" customHeight="1">
      <c r="A9" s="157" t="s">
        <v>382</v>
      </c>
      <c r="B9" s="156" t="s">
        <v>354</v>
      </c>
      <c r="C9" s="168">
        <v>-3559</v>
      </c>
    </row>
    <row r="10" spans="1:3" ht="15.75" customHeight="1">
      <c r="A10" s="157" t="s">
        <v>381</v>
      </c>
      <c r="B10" s="156" t="s">
        <v>352</v>
      </c>
      <c r="C10" s="168">
        <v>153604</v>
      </c>
    </row>
    <row r="11" spans="1:3" ht="15.75" customHeight="1">
      <c r="A11" s="157" t="s">
        <v>380</v>
      </c>
      <c r="B11" s="156" t="s">
        <v>350</v>
      </c>
      <c r="C11" s="165">
        <v>162669</v>
      </c>
    </row>
    <row r="12" spans="1:3" ht="15.75" customHeight="1">
      <c r="A12" s="157" t="s">
        <v>379</v>
      </c>
      <c r="B12" s="156" t="s">
        <v>348</v>
      </c>
      <c r="C12" s="165"/>
    </row>
    <row r="13" spans="1:3" ht="15.75" customHeight="1">
      <c r="A13" s="157" t="s">
        <v>378</v>
      </c>
      <c r="B13" s="156" t="s">
        <v>346</v>
      </c>
      <c r="C13" s="165">
        <v>-877</v>
      </c>
    </row>
    <row r="14" spans="1:3" ht="15.75" customHeight="1">
      <c r="A14" s="157" t="s">
        <v>377</v>
      </c>
      <c r="B14" s="156" t="s">
        <v>344</v>
      </c>
      <c r="C14" s="166">
        <f>SUM(C8:C13)</f>
        <v>1462012</v>
      </c>
    </row>
    <row r="15" spans="1:3" ht="15.75" customHeight="1">
      <c r="A15" s="157" t="s">
        <v>376</v>
      </c>
      <c r="B15" s="156" t="s">
        <v>342</v>
      </c>
      <c r="C15" s="167"/>
    </row>
    <row r="16" spans="1:3" ht="15.75" customHeight="1">
      <c r="A16" s="157" t="s">
        <v>375</v>
      </c>
      <c r="B16" s="156" t="s">
        <v>340</v>
      </c>
      <c r="C16" s="165">
        <v>7885</v>
      </c>
    </row>
    <row r="17" spans="1:5" ht="15.75" customHeight="1">
      <c r="A17" s="157" t="s">
        <v>374</v>
      </c>
      <c r="B17" s="156" t="s">
        <v>22</v>
      </c>
      <c r="C17" s="165">
        <v>1534</v>
      </c>
    </row>
    <row r="18" spans="1:5" ht="15.75" customHeight="1">
      <c r="A18" s="157" t="s">
        <v>373</v>
      </c>
      <c r="B18" s="156" t="s">
        <v>24</v>
      </c>
      <c r="C18" s="166">
        <f>+C15+C16+C17</f>
        <v>9419</v>
      </c>
    </row>
    <row r="19" spans="1:5" ht="15.75" customHeight="1">
      <c r="A19" s="157" t="s">
        <v>372</v>
      </c>
      <c r="B19" s="156" t="s">
        <v>26</v>
      </c>
      <c r="C19" s="165"/>
    </row>
    <row r="20" spans="1:5" ht="15.75" customHeight="1">
      <c r="A20" s="157" t="s">
        <v>371</v>
      </c>
      <c r="B20" s="156" t="s">
        <v>28</v>
      </c>
      <c r="C20" s="165">
        <v>8758</v>
      </c>
    </row>
    <row r="21" spans="1:5" ht="15.75" customHeight="1" thickBot="1">
      <c r="A21" s="164" t="s">
        <v>370</v>
      </c>
      <c r="B21" s="155" t="s">
        <v>30</v>
      </c>
      <c r="C21" s="163">
        <f>+C14+C18+C19+C20</f>
        <v>1480189</v>
      </c>
    </row>
    <row r="22" spans="1:5" ht="15.75">
      <c r="A22" s="153"/>
      <c r="B22" s="148"/>
      <c r="C22" s="152"/>
      <c r="D22" s="152"/>
      <c r="E22" s="152"/>
    </row>
    <row r="23" spans="1:5" ht="15.75">
      <c r="A23" s="153"/>
      <c r="B23" s="148"/>
      <c r="C23" s="152"/>
      <c r="D23" s="152"/>
      <c r="E23" s="152"/>
    </row>
    <row r="24" spans="1:5" ht="15.75">
      <c r="A24" s="148"/>
      <c r="B24" s="148"/>
      <c r="C24" s="152"/>
      <c r="D24" s="152"/>
      <c r="E24" s="152"/>
    </row>
    <row r="25" spans="1:5" ht="15.75">
      <c r="A25" s="299"/>
      <c r="B25" s="299"/>
      <c r="C25" s="299"/>
      <c r="D25" s="148"/>
      <c r="E25" s="148"/>
    </row>
    <row r="26" spans="1:5" ht="15.75">
      <c r="A26" s="299"/>
      <c r="B26" s="299"/>
      <c r="C26" s="299"/>
      <c r="D26" s="148"/>
      <c r="E26" s="148"/>
    </row>
  </sheetData>
  <mergeCells count="8">
    <mergeCell ref="A1:C1"/>
    <mergeCell ref="A2:C2"/>
    <mergeCell ref="B4:C4"/>
    <mergeCell ref="A25:C25"/>
    <mergeCell ref="A26:C26"/>
    <mergeCell ref="A5:A6"/>
    <mergeCell ref="B5:B6"/>
    <mergeCell ref="C5:C6"/>
  </mergeCells>
  <printOptions horizontalCentered="1"/>
  <pageMargins left="0.78680555555555554" right="0.78680555555555554" top="1.2465277777777777" bottom="0.98402777777777772" header="0.5" footer="0.5"/>
  <pageSetup paperSize="9" firstPageNumber="429496319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B2:G31"/>
  <sheetViews>
    <sheetView workbookViewId="0">
      <selection activeCell="B2" sqref="B2"/>
    </sheetView>
  </sheetViews>
  <sheetFormatPr defaultRowHeight="15"/>
  <cols>
    <col min="2" max="2" width="49.7109375" customWidth="1"/>
    <col min="3" max="3" width="15.85546875" customWidth="1"/>
    <col min="4" max="4" width="17" customWidth="1"/>
  </cols>
  <sheetData>
    <row r="2" spans="2:7">
      <c r="B2" s="1" t="s">
        <v>495</v>
      </c>
      <c r="C2" s="2"/>
      <c r="D2" s="1"/>
      <c r="E2" s="2"/>
      <c r="F2" s="1"/>
      <c r="G2" s="2"/>
    </row>
    <row r="4" spans="2:7" ht="14.25" customHeight="1">
      <c r="B4" s="204" t="s">
        <v>396</v>
      </c>
      <c r="C4" s="204"/>
      <c r="D4" s="203"/>
    </row>
    <row r="5" spans="2:7">
      <c r="B5" s="205" t="s">
        <v>397</v>
      </c>
      <c r="C5" s="2"/>
    </row>
    <row r="6" spans="2:7">
      <c r="B6" s="197"/>
      <c r="C6" s="198" t="s">
        <v>390</v>
      </c>
    </row>
    <row r="7" spans="2:7" ht="15.75">
      <c r="B7" s="265" t="s">
        <v>2</v>
      </c>
      <c r="C7" s="266" t="s">
        <v>391</v>
      </c>
    </row>
    <row r="8" spans="2:7">
      <c r="B8" s="267" t="s">
        <v>392</v>
      </c>
      <c r="C8" s="268">
        <f>SUM(C9:C13)</f>
        <v>1452253</v>
      </c>
    </row>
    <row r="9" spans="2:7">
      <c r="B9" s="200" t="s">
        <v>393</v>
      </c>
      <c r="C9" s="201">
        <v>70000</v>
      </c>
      <c r="D9" s="143"/>
    </row>
    <row r="10" spans="2:7">
      <c r="B10" s="200" t="s">
        <v>394</v>
      </c>
      <c r="C10" s="201">
        <v>1030000</v>
      </c>
      <c r="D10" s="143"/>
    </row>
    <row r="11" spans="2:7" s="197" customFormat="1">
      <c r="B11" s="200" t="s">
        <v>398</v>
      </c>
      <c r="C11" s="201">
        <v>139253</v>
      </c>
      <c r="D11" s="143"/>
    </row>
    <row r="12" spans="2:7" s="197" customFormat="1">
      <c r="B12" s="200" t="s">
        <v>399</v>
      </c>
      <c r="C12" s="201">
        <v>190000</v>
      </c>
      <c r="D12" s="143"/>
    </row>
    <row r="13" spans="2:7">
      <c r="B13" s="200" t="s">
        <v>395</v>
      </c>
      <c r="C13" s="201">
        <v>23000</v>
      </c>
      <c r="D13" s="143"/>
    </row>
    <row r="14" spans="2:7">
      <c r="D14" s="143"/>
    </row>
    <row r="15" spans="2:7">
      <c r="D15" s="143"/>
    </row>
    <row r="16" spans="2:7">
      <c r="D16" s="143"/>
    </row>
    <row r="17" spans="4:4">
      <c r="D17" s="143"/>
    </row>
    <row r="18" spans="4:4">
      <c r="D18" s="143"/>
    </row>
    <row r="19" spans="4:4">
      <c r="D19" s="143"/>
    </row>
    <row r="20" spans="4:4">
      <c r="D20" s="143"/>
    </row>
    <row r="21" spans="4:4">
      <c r="D21" s="143"/>
    </row>
    <row r="22" spans="4:4">
      <c r="D22" s="143"/>
    </row>
    <row r="23" spans="4:4">
      <c r="D23" s="143"/>
    </row>
    <row r="24" spans="4:4">
      <c r="D24" s="143"/>
    </row>
    <row r="25" spans="4:4">
      <c r="D25" s="143"/>
    </row>
    <row r="27" spans="4:4">
      <c r="D27" s="143"/>
    </row>
    <row r="28" spans="4:4">
      <c r="D28" s="143"/>
    </row>
    <row r="29" spans="4:4">
      <c r="D29" s="143"/>
    </row>
    <row r="30" spans="4:4">
      <c r="D30" s="143"/>
    </row>
    <row r="31" spans="4:4">
      <c r="D31" s="143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A2" sqref="A2"/>
    </sheetView>
  </sheetViews>
  <sheetFormatPr defaultRowHeight="15"/>
  <cols>
    <col min="1" max="1" width="33.85546875" customWidth="1"/>
    <col min="2" max="2" width="21.7109375" customWidth="1"/>
    <col min="3" max="3" width="12.42578125" customWidth="1"/>
    <col min="4" max="4" width="11.7109375" customWidth="1"/>
  </cols>
  <sheetData>
    <row r="1" spans="1:5" ht="15.75">
      <c r="A1" s="203"/>
      <c r="B1" s="197"/>
    </row>
    <row r="2" spans="1:5">
      <c r="A2" s="1" t="s">
        <v>496</v>
      </c>
    </row>
    <row r="3" spans="1:5" s="197" customFormat="1">
      <c r="A3" s="1"/>
    </row>
    <row r="4" spans="1:5" ht="15.75">
      <c r="A4" s="39" t="s">
        <v>406</v>
      </c>
      <c r="B4" s="39"/>
      <c r="C4" s="39"/>
      <c r="D4" s="204"/>
      <c r="E4" s="204"/>
    </row>
    <row r="5" spans="1:5">
      <c r="D5" t="s">
        <v>146</v>
      </c>
    </row>
    <row r="6" spans="1:5">
      <c r="A6" s="197"/>
      <c r="B6" s="198"/>
    </row>
    <row r="7" spans="1:5" ht="15.75">
      <c r="A7" s="265" t="s">
        <v>400</v>
      </c>
      <c r="B7" s="266" t="s">
        <v>401</v>
      </c>
      <c r="C7" s="269" t="s">
        <v>402</v>
      </c>
      <c r="D7" s="269" t="s">
        <v>403</v>
      </c>
    </row>
    <row r="8" spans="1:5" ht="30">
      <c r="A8" s="202" t="s">
        <v>404</v>
      </c>
      <c r="B8" s="199">
        <v>460000</v>
      </c>
      <c r="C8" s="206">
        <v>0</v>
      </c>
      <c r="D8" s="206">
        <v>0</v>
      </c>
    </row>
    <row r="9" spans="1:5">
      <c r="A9" s="200"/>
      <c r="B9" s="201"/>
      <c r="C9" s="206"/>
      <c r="D9" s="206"/>
    </row>
    <row r="10" spans="1:5">
      <c r="A10" s="200"/>
      <c r="B10" s="201"/>
      <c r="C10" s="206"/>
      <c r="D10" s="206"/>
    </row>
    <row r="11" spans="1:5">
      <c r="A11" s="202" t="s">
        <v>405</v>
      </c>
      <c r="B11" s="199">
        <v>460000</v>
      </c>
      <c r="C11" s="206">
        <v>0</v>
      </c>
      <c r="D11" s="206">
        <v>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46"/>
  <sheetViews>
    <sheetView view="pageBreakPreview" zoomScale="130" zoomScaleSheetLayoutView="130" workbookViewId="0">
      <selection activeCell="B2" sqref="B2"/>
    </sheetView>
  </sheetViews>
  <sheetFormatPr defaultColWidth="9" defaultRowHeight="12.75"/>
  <cols>
    <col min="1" max="1" width="3" style="144" customWidth="1"/>
    <col min="2" max="2" width="39.42578125" style="144" customWidth="1"/>
    <col min="3" max="3" width="27.28515625" style="144" customWidth="1"/>
    <col min="4" max="4" width="13.5703125" style="144" customWidth="1"/>
    <col min="5" max="5" width="18.42578125" style="144" customWidth="1"/>
    <col min="6" max="16384" width="9" style="144"/>
  </cols>
  <sheetData>
    <row r="2" spans="1:5">
      <c r="B2" s="235" t="s">
        <v>497</v>
      </c>
      <c r="C2" s="236"/>
      <c r="D2" s="234"/>
    </row>
    <row r="3" spans="1:5" ht="15.75" customHeight="1">
      <c r="A3" s="308" t="s">
        <v>455</v>
      </c>
      <c r="B3" s="308"/>
      <c r="C3" s="308"/>
      <c r="D3" s="308"/>
      <c r="E3" s="308"/>
    </row>
    <row r="4" spans="1:5">
      <c r="B4" s="146"/>
      <c r="D4" s="309"/>
      <c r="E4" s="309"/>
    </row>
    <row r="5" spans="1:5" s="147" customFormat="1">
      <c r="A5" s="270"/>
      <c r="B5" s="270" t="s">
        <v>384</v>
      </c>
      <c r="C5" s="270" t="s">
        <v>361</v>
      </c>
    </row>
    <row r="6" spans="1:5" ht="13.5" thickBot="1">
      <c r="A6" s="271">
        <v>1</v>
      </c>
      <c r="B6" s="272" t="s">
        <v>413</v>
      </c>
      <c r="C6" s="273" t="s">
        <v>414</v>
      </c>
      <c r="D6" s="232"/>
    </row>
    <row r="7" spans="1:5">
      <c r="A7" s="209">
        <v>2</v>
      </c>
      <c r="B7" s="225" t="s">
        <v>415</v>
      </c>
      <c r="C7" s="224">
        <v>6000000</v>
      </c>
      <c r="D7" s="221"/>
      <c r="E7" s="231"/>
    </row>
    <row r="8" spans="1:5">
      <c r="A8" s="219">
        <v>3</v>
      </c>
      <c r="B8" s="225" t="s">
        <v>416</v>
      </c>
      <c r="C8" s="224">
        <v>145000</v>
      </c>
      <c r="D8" s="221"/>
      <c r="E8" s="231"/>
    </row>
    <row r="9" spans="1:5">
      <c r="A9" s="219">
        <v>4</v>
      </c>
      <c r="B9" s="230" t="s">
        <v>417</v>
      </c>
      <c r="C9" s="229">
        <f>SUM(C10:C23)</f>
        <v>7442000</v>
      </c>
      <c r="D9" s="221"/>
      <c r="E9" s="220"/>
    </row>
    <row r="10" spans="1:5">
      <c r="A10" s="219">
        <v>5</v>
      </c>
      <c r="B10" s="228" t="s">
        <v>418</v>
      </c>
      <c r="C10" s="226">
        <v>5100000</v>
      </c>
      <c r="D10" s="221"/>
      <c r="E10" s="220"/>
    </row>
    <row r="11" spans="1:5">
      <c r="A11" s="209">
        <v>6</v>
      </c>
      <c r="B11" s="228" t="s">
        <v>419</v>
      </c>
      <c r="C11" s="310"/>
      <c r="D11" s="221"/>
      <c r="E11" s="220"/>
    </row>
    <row r="12" spans="1:5">
      <c r="A12" s="219">
        <v>7</v>
      </c>
      <c r="B12" s="228" t="s">
        <v>420</v>
      </c>
      <c r="C12" s="310"/>
      <c r="D12" s="221"/>
      <c r="E12" s="220"/>
    </row>
    <row r="13" spans="1:5">
      <c r="A13" s="219">
        <v>8</v>
      </c>
      <c r="B13" s="227" t="s">
        <v>421</v>
      </c>
      <c r="C13" s="310"/>
      <c r="D13" s="221"/>
      <c r="E13" s="220"/>
    </row>
    <row r="14" spans="1:5">
      <c r="A14" s="219">
        <v>9</v>
      </c>
      <c r="B14" s="227" t="s">
        <v>422</v>
      </c>
      <c r="C14" s="226">
        <v>1640000</v>
      </c>
      <c r="D14" s="221"/>
      <c r="E14" s="220"/>
    </row>
    <row r="15" spans="1:5">
      <c r="A15" s="209">
        <v>10</v>
      </c>
      <c r="B15" s="227" t="s">
        <v>423</v>
      </c>
      <c r="C15" s="226"/>
      <c r="D15" s="221"/>
      <c r="E15" s="220"/>
    </row>
    <row r="16" spans="1:5">
      <c r="A16" s="219"/>
      <c r="B16" s="225"/>
      <c r="C16" s="224"/>
      <c r="D16" s="221"/>
      <c r="E16" s="220"/>
    </row>
    <row r="17" spans="1:5">
      <c r="A17" s="219">
        <v>11</v>
      </c>
      <c r="B17" s="225" t="s">
        <v>424</v>
      </c>
      <c r="C17" s="224">
        <v>255000</v>
      </c>
      <c r="D17" s="221"/>
      <c r="E17" s="220"/>
    </row>
    <row r="18" spans="1:5">
      <c r="A18" s="219"/>
      <c r="B18" s="223" t="s">
        <v>425</v>
      </c>
      <c r="C18" s="222">
        <v>64000</v>
      </c>
      <c r="D18" s="221"/>
      <c r="E18" s="220"/>
    </row>
    <row r="19" spans="1:5">
      <c r="A19" s="219"/>
      <c r="B19" s="223" t="s">
        <v>426</v>
      </c>
      <c r="C19" s="222">
        <v>39000</v>
      </c>
      <c r="D19" s="221"/>
      <c r="E19" s="220"/>
    </row>
    <row r="20" spans="1:5">
      <c r="A20" s="219"/>
      <c r="B20" s="223" t="s">
        <v>427</v>
      </c>
      <c r="C20" s="222">
        <v>77000</v>
      </c>
      <c r="D20" s="221"/>
      <c r="E20" s="220"/>
    </row>
    <row r="21" spans="1:5">
      <c r="A21" s="219"/>
      <c r="B21" s="223" t="s">
        <v>428</v>
      </c>
      <c r="C21" s="222">
        <v>37000</v>
      </c>
      <c r="D21" s="221"/>
      <c r="E21" s="220"/>
    </row>
    <row r="22" spans="1:5">
      <c r="A22" s="219"/>
      <c r="B22" s="223" t="s">
        <v>429</v>
      </c>
      <c r="C22" s="222">
        <v>200000</v>
      </c>
      <c r="D22" s="221"/>
      <c r="E22" s="220"/>
    </row>
    <row r="23" spans="1:5">
      <c r="A23" s="219"/>
      <c r="B23" s="223" t="s">
        <v>430</v>
      </c>
      <c r="C23" s="222">
        <v>30000</v>
      </c>
      <c r="D23" s="221"/>
      <c r="E23" s="220"/>
    </row>
    <row r="24" spans="1:5" s="129" customFormat="1">
      <c r="A24" s="219">
        <v>12</v>
      </c>
      <c r="B24" s="218" t="s">
        <v>431</v>
      </c>
      <c r="C24" s="217">
        <f>SUM(C7,C9,C8)</f>
        <v>13587000</v>
      </c>
      <c r="D24" s="216"/>
      <c r="E24" s="215"/>
    </row>
    <row r="25" spans="1:5">
      <c r="A25" s="210"/>
    </row>
    <row r="26" spans="1:5">
      <c r="C26" s="274" t="s">
        <v>432</v>
      </c>
      <c r="D26" s="145"/>
    </row>
    <row r="27" spans="1:5">
      <c r="E27" s="214" t="s">
        <v>433</v>
      </c>
    </row>
    <row r="28" spans="1:5">
      <c r="A28" s="209">
        <v>11</v>
      </c>
      <c r="B28" s="275" t="s">
        <v>434</v>
      </c>
      <c r="C28" s="275" t="s">
        <v>435</v>
      </c>
      <c r="D28" s="275" t="s">
        <v>436</v>
      </c>
      <c r="E28" s="275" t="s">
        <v>437</v>
      </c>
    </row>
    <row r="29" spans="1:5">
      <c r="A29" s="209">
        <v>12</v>
      </c>
      <c r="B29" s="212" t="s">
        <v>438</v>
      </c>
      <c r="C29" s="209" t="s">
        <v>439</v>
      </c>
      <c r="D29" s="209">
        <v>100</v>
      </c>
      <c r="E29" s="211">
        <v>1620000</v>
      </c>
    </row>
    <row r="30" spans="1:5">
      <c r="A30" s="209">
        <v>13</v>
      </c>
      <c r="B30" s="212" t="s">
        <v>440</v>
      </c>
      <c r="C30" s="209" t="s">
        <v>439</v>
      </c>
      <c r="D30" s="209">
        <v>100</v>
      </c>
      <c r="E30" s="211">
        <v>0</v>
      </c>
    </row>
    <row r="31" spans="1:5">
      <c r="A31" s="209">
        <v>14</v>
      </c>
      <c r="B31" s="212" t="s">
        <v>441</v>
      </c>
      <c r="C31" s="209" t="s">
        <v>442</v>
      </c>
      <c r="D31" s="209"/>
      <c r="E31" s="211">
        <v>106335</v>
      </c>
    </row>
    <row r="32" spans="1:5" ht="25.5">
      <c r="A32" s="209">
        <v>15</v>
      </c>
      <c r="B32" s="213" t="s">
        <v>443</v>
      </c>
      <c r="C32" s="209" t="s">
        <v>442</v>
      </c>
      <c r="D32" s="209"/>
      <c r="E32" s="211">
        <v>52800</v>
      </c>
    </row>
    <row r="33" spans="1:5">
      <c r="A33" s="209">
        <v>16</v>
      </c>
      <c r="B33" s="212" t="s">
        <v>444</v>
      </c>
      <c r="C33" s="209" t="s">
        <v>442</v>
      </c>
      <c r="D33" s="209"/>
      <c r="E33" s="211">
        <v>1535084</v>
      </c>
    </row>
    <row r="34" spans="1:5">
      <c r="A34" s="209">
        <v>17</v>
      </c>
      <c r="B34" s="212" t="s">
        <v>445</v>
      </c>
      <c r="C34" s="209" t="s">
        <v>446</v>
      </c>
      <c r="D34" s="209"/>
      <c r="E34" s="211">
        <v>0</v>
      </c>
    </row>
    <row r="35" spans="1:5">
      <c r="A35" s="209">
        <v>18</v>
      </c>
      <c r="B35" s="212" t="s">
        <v>447</v>
      </c>
      <c r="C35" s="209"/>
      <c r="D35" s="209"/>
      <c r="E35" s="211"/>
    </row>
    <row r="36" spans="1:5">
      <c r="A36" s="209">
        <v>19</v>
      </c>
      <c r="B36" s="212" t="s">
        <v>448</v>
      </c>
      <c r="C36" s="209"/>
      <c r="D36" s="209"/>
      <c r="E36" s="211"/>
    </row>
    <row r="37" spans="1:5">
      <c r="A37" s="209">
        <v>20</v>
      </c>
      <c r="B37" s="212" t="s">
        <v>449</v>
      </c>
      <c r="C37" s="209"/>
      <c r="D37" s="209"/>
      <c r="E37" s="211"/>
    </row>
    <row r="38" spans="1:5">
      <c r="A38" s="209">
        <v>21</v>
      </c>
      <c r="B38" s="306" t="s">
        <v>450</v>
      </c>
      <c r="C38" s="306"/>
      <c r="D38" s="306"/>
      <c r="E38" s="211"/>
    </row>
    <row r="39" spans="1:5">
      <c r="A39" s="209">
        <v>22</v>
      </c>
      <c r="B39" s="306" t="s">
        <v>451</v>
      </c>
      <c r="C39" s="306"/>
      <c r="D39" s="306"/>
      <c r="E39" s="211"/>
    </row>
    <row r="40" spans="1:5">
      <c r="A40" s="209">
        <v>23</v>
      </c>
      <c r="B40" s="306" t="s">
        <v>452</v>
      </c>
      <c r="C40" s="306"/>
      <c r="D40" s="306"/>
      <c r="E40" s="211"/>
    </row>
    <row r="41" spans="1:5">
      <c r="A41" s="209">
        <v>24</v>
      </c>
      <c r="B41" s="306" t="s">
        <v>453</v>
      </c>
      <c r="C41" s="306"/>
      <c r="D41" s="306"/>
      <c r="E41" s="211"/>
    </row>
    <row r="42" spans="1:5" ht="13.5" thickBot="1">
      <c r="A42" s="209">
        <v>25</v>
      </c>
      <c r="B42" s="307" t="s">
        <v>454</v>
      </c>
      <c r="C42" s="307"/>
      <c r="D42" s="307"/>
      <c r="E42" s="210"/>
    </row>
    <row r="43" spans="1:5" ht="13.5" thickBot="1">
      <c r="A43" s="209">
        <v>26</v>
      </c>
      <c r="B43" s="208" t="s">
        <v>284</v>
      </c>
      <c r="C43" s="208"/>
      <c r="D43" s="208"/>
      <c r="E43" s="207">
        <f>SUM(E29:E42)</f>
        <v>3314219</v>
      </c>
    </row>
    <row r="46" spans="1:5">
      <c r="C46" s="144" t="s">
        <v>26</v>
      </c>
    </row>
  </sheetData>
  <sheetProtection selectLockedCells="1" selectUnlockedCells="1"/>
  <mergeCells count="8">
    <mergeCell ref="B41:D41"/>
    <mergeCell ref="B42:D42"/>
    <mergeCell ref="A3:E3"/>
    <mergeCell ref="D4:E4"/>
    <mergeCell ref="C11:C13"/>
    <mergeCell ref="B38:D38"/>
    <mergeCell ref="B39:D39"/>
    <mergeCell ref="B40:D40"/>
  </mergeCells>
  <pageMargins left="0.25" right="0.25" top="0.75" bottom="0.75" header="0.51180555555555551" footer="0.51180555555555551"/>
  <pageSetup paperSize="9" firstPageNumber="0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2:H16"/>
  <sheetViews>
    <sheetView workbookViewId="0">
      <selection activeCell="E24" sqref="E24"/>
    </sheetView>
  </sheetViews>
  <sheetFormatPr defaultRowHeight="15"/>
  <cols>
    <col min="1" max="1" width="27" customWidth="1"/>
    <col min="2" max="2" width="12" customWidth="1"/>
    <col min="3" max="3" width="12.42578125" customWidth="1"/>
    <col min="4" max="4" width="13.140625" bestFit="1" customWidth="1"/>
    <col min="5" max="5" width="26.42578125" customWidth="1"/>
    <col min="6" max="8" width="13.140625" bestFit="1" customWidth="1"/>
  </cols>
  <sheetData>
    <row r="2" spans="1:8">
      <c r="A2" s="1" t="s">
        <v>498</v>
      </c>
    </row>
    <row r="4" spans="1:8" ht="15.75">
      <c r="B4" s="39" t="s">
        <v>407</v>
      </c>
      <c r="C4" s="39"/>
      <c r="D4" s="39"/>
      <c r="E4" s="39"/>
      <c r="F4" s="39"/>
      <c r="G4" s="39"/>
    </row>
    <row r="6" spans="1:8">
      <c r="H6" t="s">
        <v>463</v>
      </c>
    </row>
    <row r="7" spans="1:8" ht="15.75">
      <c r="A7" s="239" t="s">
        <v>400</v>
      </c>
      <c r="B7" s="239">
        <v>2020</v>
      </c>
      <c r="C7" s="239">
        <v>2021</v>
      </c>
      <c r="D7" s="239">
        <v>2022</v>
      </c>
      <c r="E7" s="239" t="s">
        <v>400</v>
      </c>
      <c r="F7" s="239">
        <v>2020</v>
      </c>
      <c r="G7" s="239">
        <v>2021</v>
      </c>
      <c r="H7" s="239">
        <v>2022</v>
      </c>
    </row>
    <row r="8" spans="1:8" ht="15.75">
      <c r="A8" s="239" t="s">
        <v>408</v>
      </c>
      <c r="B8" s="239"/>
      <c r="C8" s="239"/>
      <c r="D8" s="239"/>
      <c r="E8" s="239" t="s">
        <v>409</v>
      </c>
      <c r="F8" s="239"/>
      <c r="G8" s="239"/>
      <c r="H8" s="239"/>
    </row>
    <row r="9" spans="1:8" ht="15.75">
      <c r="A9" s="237" t="s">
        <v>410</v>
      </c>
      <c r="B9" s="240">
        <v>236000</v>
      </c>
      <c r="C9" s="240">
        <v>237000</v>
      </c>
      <c r="D9" s="240">
        <v>240000</v>
      </c>
      <c r="E9" s="237" t="s">
        <v>457</v>
      </c>
      <c r="F9" s="240">
        <v>31000</v>
      </c>
      <c r="G9" s="240">
        <v>32000</v>
      </c>
      <c r="H9" s="240">
        <v>33000</v>
      </c>
    </row>
    <row r="10" spans="1:8" ht="15.75">
      <c r="A10" s="237" t="s">
        <v>53</v>
      </c>
      <c r="B10" s="240">
        <v>75000</v>
      </c>
      <c r="C10" s="240">
        <v>63000</v>
      </c>
      <c r="D10" s="240">
        <v>75000</v>
      </c>
      <c r="E10" s="237" t="s">
        <v>458</v>
      </c>
      <c r="F10" s="240">
        <v>5300</v>
      </c>
      <c r="G10" s="240">
        <v>5400</v>
      </c>
      <c r="H10" s="240">
        <v>5500</v>
      </c>
    </row>
    <row r="11" spans="1:8" ht="15.75">
      <c r="A11" s="237" t="s">
        <v>69</v>
      </c>
      <c r="B11" s="240">
        <v>23300</v>
      </c>
      <c r="C11" s="240">
        <v>21000</v>
      </c>
      <c r="D11" s="240">
        <v>21000</v>
      </c>
      <c r="E11" s="237" t="s">
        <v>95</v>
      </c>
      <c r="F11" s="240">
        <v>35000</v>
      </c>
      <c r="G11" s="240">
        <v>30000</v>
      </c>
      <c r="H11" s="240">
        <v>31000</v>
      </c>
    </row>
    <row r="12" spans="1:8" ht="15.75">
      <c r="A12" s="237" t="s">
        <v>412</v>
      </c>
      <c r="B12" s="240">
        <v>17000</v>
      </c>
      <c r="C12" s="240">
        <v>18400</v>
      </c>
      <c r="D12" s="240">
        <v>18500</v>
      </c>
      <c r="E12" s="237" t="s">
        <v>459</v>
      </c>
      <c r="F12" s="240">
        <v>20000</v>
      </c>
      <c r="G12" s="240">
        <v>14000</v>
      </c>
      <c r="H12" s="240">
        <v>12000</v>
      </c>
    </row>
    <row r="13" spans="1:8" ht="15.75">
      <c r="A13" s="237" t="s">
        <v>456</v>
      </c>
      <c r="B13" s="240">
        <v>225000</v>
      </c>
      <c r="C13" s="240">
        <v>200000</v>
      </c>
      <c r="D13" s="240">
        <v>200000</v>
      </c>
      <c r="E13" s="237" t="s">
        <v>460</v>
      </c>
      <c r="F13" s="240">
        <v>90000</v>
      </c>
      <c r="G13" s="240">
        <v>68000</v>
      </c>
      <c r="H13" s="240">
        <v>80000</v>
      </c>
    </row>
    <row r="14" spans="1:8" ht="15.75">
      <c r="A14" s="237"/>
      <c r="B14" s="240"/>
      <c r="C14" s="240"/>
      <c r="D14" s="240"/>
      <c r="E14" s="237" t="s">
        <v>461</v>
      </c>
      <c r="F14" s="240">
        <v>200000</v>
      </c>
      <c r="G14" s="240">
        <v>195000</v>
      </c>
      <c r="H14" s="240">
        <v>198000</v>
      </c>
    </row>
    <row r="15" spans="1:8" s="197" customFormat="1" ht="15.75">
      <c r="A15" s="237"/>
      <c r="B15" s="240"/>
      <c r="C15" s="240"/>
      <c r="D15" s="240"/>
      <c r="E15" s="237" t="s">
        <v>462</v>
      </c>
      <c r="F15" s="240">
        <v>195000</v>
      </c>
      <c r="G15" s="240">
        <v>195000</v>
      </c>
      <c r="H15" s="240">
        <v>195000</v>
      </c>
    </row>
    <row r="16" spans="1:8" ht="15.75">
      <c r="A16" s="238" t="s">
        <v>411</v>
      </c>
      <c r="B16" s="241">
        <f>SUM(B9:B14)</f>
        <v>576300</v>
      </c>
      <c r="C16" s="241">
        <f t="shared" ref="C16:D16" si="0">SUM(C9:C14)</f>
        <v>539400</v>
      </c>
      <c r="D16" s="241">
        <f t="shared" si="0"/>
        <v>554500</v>
      </c>
      <c r="E16" s="238" t="s">
        <v>405</v>
      </c>
      <c r="F16" s="241">
        <f>SUM(F9:F15)</f>
        <v>576300</v>
      </c>
      <c r="G16" s="241">
        <f>SUM(G9:G15)</f>
        <v>539400</v>
      </c>
      <c r="H16" s="241">
        <f>SUM(H9:H15)</f>
        <v>554500</v>
      </c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22"/>
  <sheetViews>
    <sheetView view="pageBreakPreview" zoomScale="115" zoomScaleSheetLayoutView="115" workbookViewId="0">
      <selection activeCell="B2" sqref="B2"/>
    </sheetView>
  </sheetViews>
  <sheetFormatPr defaultColWidth="9" defaultRowHeight="12.75"/>
  <cols>
    <col min="1" max="1" width="5.5703125" style="144" customWidth="1"/>
    <col min="2" max="2" width="37.7109375" style="144" customWidth="1"/>
    <col min="3" max="3" width="26.28515625" style="144" customWidth="1"/>
    <col min="4" max="4" width="22" style="144" customWidth="1"/>
    <col min="5" max="5" width="20.42578125" style="144" customWidth="1"/>
    <col min="6" max="6" width="25.85546875" style="144" customWidth="1"/>
    <col min="7" max="7" width="12.140625" style="144" customWidth="1"/>
    <col min="8" max="16384" width="9" style="144"/>
  </cols>
  <sheetData>
    <row r="2" spans="1:7" ht="15.75">
      <c r="A2" s="233"/>
      <c r="B2" s="233" t="s">
        <v>499</v>
      </c>
    </row>
    <row r="3" spans="1:7">
      <c r="A3" s="311" t="s">
        <v>484</v>
      </c>
      <c r="B3" s="311"/>
      <c r="C3" s="311"/>
      <c r="D3" s="311"/>
      <c r="E3" s="311"/>
      <c r="F3" s="311"/>
      <c r="G3" s="311"/>
    </row>
    <row r="5" spans="1:7">
      <c r="A5" s="276"/>
      <c r="B5" s="270" t="s">
        <v>384</v>
      </c>
      <c r="C5" s="270" t="s">
        <v>361</v>
      </c>
      <c r="D5" s="270" t="s">
        <v>360</v>
      </c>
      <c r="E5" s="270" t="s">
        <v>359</v>
      </c>
      <c r="F5" s="270" t="s">
        <v>358</v>
      </c>
      <c r="G5" s="270" t="s">
        <v>483</v>
      </c>
    </row>
    <row r="6" spans="1:7" ht="15.75">
      <c r="A6" s="276">
        <v>1</v>
      </c>
      <c r="B6" s="277" t="s">
        <v>482</v>
      </c>
      <c r="C6" s="277"/>
      <c r="D6" s="277" t="s">
        <v>481</v>
      </c>
      <c r="E6" s="277" t="s">
        <v>480</v>
      </c>
      <c r="F6" s="277" t="s">
        <v>478</v>
      </c>
      <c r="G6" s="277" t="s">
        <v>479</v>
      </c>
    </row>
    <row r="7" spans="1:7" ht="15.75">
      <c r="A7" s="209">
        <v>2</v>
      </c>
      <c r="B7" s="245" t="s">
        <v>77</v>
      </c>
      <c r="C7" s="209"/>
      <c r="D7" s="243">
        <f>SUM(D10:D13)</f>
        <v>4</v>
      </c>
      <c r="E7" s="243"/>
      <c r="F7" s="243">
        <v>7</v>
      </c>
      <c r="G7" s="243">
        <f>SUM(D7:F7)</f>
        <v>11</v>
      </c>
    </row>
    <row r="8" spans="1:7" ht="15.75">
      <c r="A8" s="209">
        <v>3</v>
      </c>
      <c r="B8" s="264" t="s">
        <v>478</v>
      </c>
      <c r="C8" s="263"/>
      <c r="D8" s="262"/>
      <c r="E8" s="262"/>
      <c r="F8" s="262">
        <v>6</v>
      </c>
      <c r="G8" s="261">
        <f>SUM(D8:F8)</f>
        <v>6</v>
      </c>
    </row>
    <row r="9" spans="1:7" ht="15.75">
      <c r="A9" s="209">
        <v>4</v>
      </c>
      <c r="B9" s="260" t="s">
        <v>477</v>
      </c>
      <c r="C9" s="249"/>
      <c r="D9" s="248"/>
      <c r="E9" s="248"/>
      <c r="F9" s="248">
        <v>1</v>
      </c>
      <c r="G9" s="261">
        <f>SUM(D9:F9)</f>
        <v>1</v>
      </c>
    </row>
    <row r="10" spans="1:7" ht="15.75">
      <c r="A10" s="209">
        <v>5</v>
      </c>
      <c r="B10" s="249" t="s">
        <v>476</v>
      </c>
      <c r="C10" s="260" t="s">
        <v>468</v>
      </c>
      <c r="D10" s="248">
        <v>1</v>
      </c>
      <c r="E10" s="248"/>
      <c r="F10" s="255"/>
      <c r="G10" s="246">
        <f>SUM(D10:E10)</f>
        <v>1</v>
      </c>
    </row>
    <row r="11" spans="1:7" ht="15.75">
      <c r="A11" s="209">
        <v>6</v>
      </c>
      <c r="B11" s="249" t="s">
        <v>475</v>
      </c>
      <c r="C11" s="260" t="s">
        <v>468</v>
      </c>
      <c r="D11" s="259">
        <v>1</v>
      </c>
      <c r="E11" s="259"/>
      <c r="F11" s="248"/>
      <c r="G11" s="254">
        <f>SUM(D11:E11)</f>
        <v>1</v>
      </c>
    </row>
    <row r="12" spans="1:7" ht="15.75">
      <c r="A12" s="209">
        <v>7</v>
      </c>
      <c r="B12" s="252" t="s">
        <v>474</v>
      </c>
      <c r="C12" s="253" t="s">
        <v>472</v>
      </c>
      <c r="D12" s="251">
        <v>1</v>
      </c>
      <c r="E12" s="251"/>
      <c r="F12" s="251"/>
      <c r="G12" s="250">
        <v>1</v>
      </c>
    </row>
    <row r="13" spans="1:7" ht="15.75">
      <c r="A13" s="209">
        <v>8</v>
      </c>
      <c r="B13" s="252" t="s">
        <v>473</v>
      </c>
      <c r="C13" s="253" t="s">
        <v>472</v>
      </c>
      <c r="D13" s="251">
        <v>1</v>
      </c>
      <c r="E13" s="251"/>
      <c r="F13" s="251"/>
      <c r="G13" s="250">
        <v>1</v>
      </c>
    </row>
    <row r="14" spans="1:7" ht="15.75">
      <c r="A14" s="209">
        <v>9</v>
      </c>
      <c r="B14" s="245" t="s">
        <v>90</v>
      </c>
      <c r="C14" s="244"/>
      <c r="D14" s="243">
        <f>SUM(D15:D16)</f>
        <v>15</v>
      </c>
      <c r="E14" s="243">
        <f>E15</f>
        <v>0</v>
      </c>
      <c r="F14" s="243">
        <f>F15</f>
        <v>0</v>
      </c>
      <c r="G14" s="243">
        <f>SUM(D14:F14)</f>
        <v>15</v>
      </c>
    </row>
    <row r="15" spans="1:7" ht="15.75">
      <c r="A15" s="209">
        <v>10</v>
      </c>
      <c r="B15" s="258" t="s">
        <v>471</v>
      </c>
      <c r="C15" s="257" t="s">
        <v>470</v>
      </c>
      <c r="D15" s="256">
        <v>14</v>
      </c>
      <c r="E15" s="256"/>
      <c r="F15" s="255"/>
      <c r="G15" s="254">
        <f>SUM(D15:E15)</f>
        <v>14</v>
      </c>
    </row>
    <row r="16" spans="1:7" ht="15.75">
      <c r="A16" s="209"/>
      <c r="B16" s="253" t="s">
        <v>469</v>
      </c>
      <c r="C16" s="252"/>
      <c r="D16" s="251">
        <v>1</v>
      </c>
      <c r="E16" s="251"/>
      <c r="F16" s="251"/>
      <c r="G16" s="250">
        <v>2</v>
      </c>
    </row>
    <row r="17" spans="1:7" ht="15.75">
      <c r="A17" s="209">
        <v>11</v>
      </c>
      <c r="B17" s="245" t="s">
        <v>130</v>
      </c>
      <c r="C17" s="245"/>
      <c r="D17" s="243"/>
      <c r="E17" s="243"/>
      <c r="F17" s="243"/>
      <c r="G17" s="243"/>
    </row>
    <row r="18" spans="1:7" ht="15.75">
      <c r="A18" s="209">
        <v>12</v>
      </c>
      <c r="B18" s="249"/>
      <c r="C18" s="249" t="s">
        <v>468</v>
      </c>
      <c r="D18" s="248">
        <v>21</v>
      </c>
      <c r="E18" s="248"/>
      <c r="F18" s="247"/>
      <c r="G18" s="246">
        <f>SUM(D18:E18)</f>
        <v>21</v>
      </c>
    </row>
    <row r="19" spans="1:7" ht="15.75">
      <c r="A19" s="209">
        <v>14</v>
      </c>
      <c r="B19" s="312" t="s">
        <v>467</v>
      </c>
      <c r="C19" s="312"/>
      <c r="D19" s="243">
        <f>SUM(D18:D18)</f>
        <v>21</v>
      </c>
      <c r="E19" s="243">
        <f>SUM(E18:E18)</f>
        <v>0</v>
      </c>
      <c r="F19" s="243">
        <f>SUM(F18:F18)</f>
        <v>0</v>
      </c>
      <c r="G19" s="243">
        <f>SUM(D19:E19)</f>
        <v>21</v>
      </c>
    </row>
    <row r="20" spans="1:7" ht="15.75">
      <c r="A20" s="209">
        <v>15</v>
      </c>
      <c r="B20" s="245" t="s">
        <v>466</v>
      </c>
      <c r="C20" s="245"/>
      <c r="D20" s="243">
        <f>SUM(D7,D14,D19)</f>
        <v>40</v>
      </c>
      <c r="E20" s="243">
        <f>E7+E14+E17</f>
        <v>0</v>
      </c>
      <c r="F20" s="243">
        <f>F7+F14+F17</f>
        <v>7</v>
      </c>
      <c r="G20" s="243">
        <f>SUM(G19,G14,G7)</f>
        <v>47</v>
      </c>
    </row>
    <row r="21" spans="1:7" ht="15.75">
      <c r="A21" s="209">
        <v>16</v>
      </c>
      <c r="B21" s="312" t="s">
        <v>465</v>
      </c>
      <c r="C21" s="312"/>
      <c r="D21" s="243"/>
      <c r="E21" s="244"/>
      <c r="F21" s="244"/>
      <c r="G21" s="243">
        <v>6</v>
      </c>
    </row>
    <row r="22" spans="1:7">
      <c r="B22" s="313" t="s">
        <v>464</v>
      </c>
      <c r="C22" s="313"/>
      <c r="D22" s="313"/>
      <c r="E22" s="313"/>
      <c r="F22" s="242"/>
    </row>
  </sheetData>
  <sheetProtection selectLockedCells="1" selectUnlockedCells="1"/>
  <mergeCells count="4">
    <mergeCell ref="A3:G3"/>
    <mergeCell ref="B19:C19"/>
    <mergeCell ref="B21:C21"/>
    <mergeCell ref="B22:E22"/>
  </mergeCells>
  <pageMargins left="0.25" right="0.25" top="0.75" bottom="0.75" header="0.51180555555555551" footer="0.51180555555555551"/>
  <pageSetup paperSize="9" scale="95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4"/>
  <sheetViews>
    <sheetView tabSelected="1" workbookViewId="0">
      <selection activeCell="K23" sqref="K23"/>
    </sheetView>
  </sheetViews>
  <sheetFormatPr defaultRowHeight="15"/>
  <cols>
    <col min="1" max="1" width="3.85546875" customWidth="1"/>
    <col min="2" max="2" width="21.85546875" customWidth="1"/>
    <col min="3" max="3" width="12.5703125" customWidth="1"/>
    <col min="4" max="4" width="12.140625" customWidth="1"/>
    <col min="5" max="5" width="13" customWidth="1"/>
    <col min="6" max="6" width="7.28515625" customWidth="1"/>
    <col min="7" max="7" width="12.140625" customWidth="1"/>
    <col min="8" max="8" width="12.7109375" customWidth="1"/>
    <col min="9" max="9" width="10.85546875" customWidth="1"/>
    <col min="10" max="10" width="7.28515625" customWidth="1"/>
    <col min="11" max="11" width="10.85546875" customWidth="1"/>
    <col min="12" max="12" width="11" customWidth="1"/>
    <col min="13" max="13" width="11.42578125" customWidth="1"/>
    <col min="14" max="14" width="7.140625" customWidth="1"/>
    <col min="15" max="15" width="12.42578125" customWidth="1"/>
    <col min="16" max="16" width="14" customWidth="1"/>
    <col min="17" max="17" width="14.28515625" customWidth="1"/>
    <col min="18" max="18" width="7" customWidth="1"/>
  </cols>
  <sheetData>
    <row r="1" spans="1:18">
      <c r="A1" s="1" t="s">
        <v>486</v>
      </c>
      <c r="B1" s="2"/>
    </row>
    <row r="2" spans="1:18" ht="15.75">
      <c r="F2" s="39" t="s">
        <v>131</v>
      </c>
      <c r="G2" s="39"/>
      <c r="H2" s="39"/>
      <c r="I2" s="39"/>
      <c r="J2" s="39"/>
      <c r="K2" s="39"/>
      <c r="L2" s="39"/>
      <c r="M2" s="39"/>
    </row>
    <row r="3" spans="1:18" ht="15.75" thickBot="1">
      <c r="R3" t="s">
        <v>133</v>
      </c>
    </row>
    <row r="4" spans="1:18">
      <c r="A4" s="315"/>
      <c r="B4" s="316"/>
      <c r="C4" s="316"/>
      <c r="D4" s="317" t="s">
        <v>127</v>
      </c>
      <c r="E4" s="317"/>
      <c r="F4" s="317"/>
      <c r="G4" s="317"/>
      <c r="H4" s="317" t="s">
        <v>128</v>
      </c>
      <c r="I4" s="317"/>
      <c r="J4" s="317"/>
      <c r="K4" s="317"/>
      <c r="L4" s="317" t="s">
        <v>130</v>
      </c>
      <c r="M4" s="317"/>
      <c r="N4" s="317"/>
      <c r="O4" s="317" t="s">
        <v>129</v>
      </c>
      <c r="P4" s="317"/>
      <c r="Q4" s="316"/>
      <c r="R4" s="318"/>
    </row>
    <row r="5" spans="1:18" ht="22.5">
      <c r="A5" s="319"/>
      <c r="B5" s="320" t="s">
        <v>2</v>
      </c>
      <c r="C5" s="320" t="s">
        <v>125</v>
      </c>
      <c r="D5" s="321" t="s">
        <v>126</v>
      </c>
      <c r="E5" s="320" t="s">
        <v>3</v>
      </c>
      <c r="F5" s="321" t="s">
        <v>119</v>
      </c>
      <c r="G5" s="320" t="s">
        <v>125</v>
      </c>
      <c r="H5" s="320" t="s">
        <v>126</v>
      </c>
      <c r="I5" s="320" t="s">
        <v>3</v>
      </c>
      <c r="J5" s="321" t="s">
        <v>119</v>
      </c>
      <c r="K5" s="320" t="s">
        <v>125</v>
      </c>
      <c r="L5" s="321" t="s">
        <v>126</v>
      </c>
      <c r="M5" s="320" t="s">
        <v>3</v>
      </c>
      <c r="N5" s="321" t="s">
        <v>119</v>
      </c>
      <c r="O5" s="320" t="s">
        <v>125</v>
      </c>
      <c r="P5" s="320" t="s">
        <v>126</v>
      </c>
      <c r="Q5" s="320" t="s">
        <v>3</v>
      </c>
      <c r="R5" s="322" t="s">
        <v>119</v>
      </c>
    </row>
    <row r="6" spans="1:18" ht="15.75" thickBot="1">
      <c r="A6" s="323">
        <v>1</v>
      </c>
      <c r="B6" s="324">
        <v>2</v>
      </c>
      <c r="C6" s="324">
        <v>3</v>
      </c>
      <c r="D6" s="324">
        <v>4</v>
      </c>
      <c r="E6" s="324">
        <v>5</v>
      </c>
      <c r="F6" s="325"/>
      <c r="G6" s="326"/>
      <c r="H6" s="326"/>
      <c r="I6" s="326"/>
      <c r="J6" s="327"/>
      <c r="K6" s="326"/>
      <c r="L6" s="326"/>
      <c r="M6" s="326"/>
      <c r="N6" s="327"/>
      <c r="O6" s="326"/>
      <c r="P6" s="326"/>
      <c r="Q6" s="326"/>
      <c r="R6" s="328"/>
    </row>
    <row r="7" spans="1:18" ht="16.5" customHeight="1">
      <c r="A7" s="329" t="s">
        <v>4</v>
      </c>
      <c r="B7" s="330" t="s">
        <v>93</v>
      </c>
      <c r="C7" s="331">
        <v>23845000</v>
      </c>
      <c r="D7" s="331">
        <v>30662386</v>
      </c>
      <c r="E7" s="331">
        <v>30660823</v>
      </c>
      <c r="F7" s="332">
        <f>E7/D7</f>
        <v>0.99994902549331943</v>
      </c>
      <c r="G7" s="331">
        <v>72277000</v>
      </c>
      <c r="H7" s="331">
        <v>76062000</v>
      </c>
      <c r="I7" s="331">
        <v>73326304</v>
      </c>
      <c r="J7" s="333">
        <f>I7/H7</f>
        <v>0.96403334122163498</v>
      </c>
      <c r="K7" s="334">
        <v>60992000</v>
      </c>
      <c r="L7" s="334">
        <v>61142000</v>
      </c>
      <c r="M7" s="334">
        <v>58575599</v>
      </c>
      <c r="N7" s="333">
        <f>M7/L7</f>
        <v>0.95802556344247813</v>
      </c>
      <c r="O7" s="335">
        <f>SUM(C7,G7,K7)</f>
        <v>157114000</v>
      </c>
      <c r="P7" s="335">
        <f>SUM(D7,H7,L7)</f>
        <v>167866386</v>
      </c>
      <c r="Q7" s="335">
        <f>SUM(E7,I7,M7)</f>
        <v>162562726</v>
      </c>
      <c r="R7" s="336">
        <f>Q7/P7</f>
        <v>0.9684054674293161</v>
      </c>
    </row>
    <row r="8" spans="1:18" ht="26.25" customHeight="1">
      <c r="A8" s="337" t="s">
        <v>6</v>
      </c>
      <c r="B8" s="338" t="s">
        <v>94</v>
      </c>
      <c r="C8" s="339">
        <v>4620000</v>
      </c>
      <c r="D8" s="339">
        <v>5298657</v>
      </c>
      <c r="E8" s="339">
        <v>5298657</v>
      </c>
      <c r="F8" s="340">
        <f t="shared" ref="F8:F21" si="0">E8/D8</f>
        <v>1</v>
      </c>
      <c r="G8" s="339">
        <v>13350000</v>
      </c>
      <c r="H8" s="339">
        <v>13678814</v>
      </c>
      <c r="I8" s="339">
        <v>13660000</v>
      </c>
      <c r="J8" s="341">
        <f t="shared" ref="J8:J21" si="1">I8/H8</f>
        <v>0.9986245883597803</v>
      </c>
      <c r="K8" s="342">
        <v>12706000</v>
      </c>
      <c r="L8" s="342">
        <v>12706000</v>
      </c>
      <c r="M8" s="342">
        <v>12625090</v>
      </c>
      <c r="N8" s="341">
        <f t="shared" ref="N8:N9" si="2">M8/L8</f>
        <v>0.99363214229497876</v>
      </c>
      <c r="O8" s="343">
        <f t="shared" ref="O8:O21" si="3">SUM(C8,G8,K8)</f>
        <v>30676000</v>
      </c>
      <c r="P8" s="343">
        <f t="shared" ref="P8:P21" si="4">SUM(D8,H8,L8)</f>
        <v>31683471</v>
      </c>
      <c r="Q8" s="343">
        <f t="shared" ref="Q8:Q21" si="5">SUM(E8,I8,M8)</f>
        <v>31583747</v>
      </c>
      <c r="R8" s="344">
        <f t="shared" ref="R8:R21" si="6">Q8/P8</f>
        <v>0.99685249131952747</v>
      </c>
    </row>
    <row r="9" spans="1:18">
      <c r="A9" s="337" t="s">
        <v>8</v>
      </c>
      <c r="B9" s="338" t="s">
        <v>95</v>
      </c>
      <c r="C9" s="339">
        <v>45754000</v>
      </c>
      <c r="D9" s="339">
        <v>47349816</v>
      </c>
      <c r="E9" s="339">
        <v>29607458</v>
      </c>
      <c r="F9" s="340">
        <f t="shared" si="0"/>
        <v>0.62529193355260348</v>
      </c>
      <c r="G9" s="339">
        <v>9366000</v>
      </c>
      <c r="H9" s="339">
        <v>13043221</v>
      </c>
      <c r="I9" s="339">
        <v>11313178</v>
      </c>
      <c r="J9" s="341">
        <f t="shared" si="1"/>
        <v>0.86736075391193634</v>
      </c>
      <c r="K9" s="342">
        <v>28774000</v>
      </c>
      <c r="L9" s="342">
        <v>31606670</v>
      </c>
      <c r="M9" s="342">
        <v>29197977</v>
      </c>
      <c r="N9" s="341">
        <f t="shared" si="2"/>
        <v>0.92379162373005441</v>
      </c>
      <c r="O9" s="343">
        <f t="shared" si="3"/>
        <v>83894000</v>
      </c>
      <c r="P9" s="343">
        <f t="shared" si="4"/>
        <v>91999707</v>
      </c>
      <c r="Q9" s="343">
        <f t="shared" si="5"/>
        <v>70118613</v>
      </c>
      <c r="R9" s="344">
        <f t="shared" si="6"/>
        <v>0.76216126427446118</v>
      </c>
    </row>
    <row r="10" spans="1:18">
      <c r="A10" s="337" t="s">
        <v>10</v>
      </c>
      <c r="B10" s="338" t="s">
        <v>96</v>
      </c>
      <c r="C10" s="342">
        <v>6818000</v>
      </c>
      <c r="D10" s="342">
        <v>6880500</v>
      </c>
      <c r="E10" s="342">
        <v>2921902</v>
      </c>
      <c r="F10" s="340">
        <f t="shared" si="0"/>
        <v>0.42466419591599447</v>
      </c>
      <c r="G10" s="342"/>
      <c r="H10" s="342"/>
      <c r="I10" s="342"/>
      <c r="J10" s="341"/>
      <c r="K10" s="342"/>
      <c r="L10" s="342"/>
      <c r="M10" s="342"/>
      <c r="N10" s="345"/>
      <c r="O10" s="343">
        <f t="shared" si="3"/>
        <v>6818000</v>
      </c>
      <c r="P10" s="343">
        <f t="shared" si="4"/>
        <v>6880500</v>
      </c>
      <c r="Q10" s="343">
        <f t="shared" si="5"/>
        <v>2921902</v>
      </c>
      <c r="R10" s="344">
        <f t="shared" si="6"/>
        <v>0.42466419591599447</v>
      </c>
    </row>
    <row r="11" spans="1:18">
      <c r="A11" s="337" t="s">
        <v>12</v>
      </c>
      <c r="B11" s="346" t="s">
        <v>97</v>
      </c>
      <c r="C11" s="342">
        <v>0</v>
      </c>
      <c r="D11" s="342">
        <v>2931500</v>
      </c>
      <c r="E11" s="342">
        <v>2930498</v>
      </c>
      <c r="F11" s="340">
        <f t="shared" si="0"/>
        <v>0.99965819546307355</v>
      </c>
      <c r="G11" s="342"/>
      <c r="H11" s="342"/>
      <c r="I11" s="342"/>
      <c r="J11" s="341"/>
      <c r="K11" s="342"/>
      <c r="L11" s="342"/>
      <c r="M11" s="342"/>
      <c r="N11" s="345"/>
      <c r="O11" s="343">
        <f t="shared" si="3"/>
        <v>0</v>
      </c>
      <c r="P11" s="343">
        <f t="shared" si="4"/>
        <v>2931500</v>
      </c>
      <c r="Q11" s="343">
        <f t="shared" si="5"/>
        <v>2930498</v>
      </c>
      <c r="R11" s="344">
        <f t="shared" si="6"/>
        <v>0.99965819546307355</v>
      </c>
    </row>
    <row r="12" spans="1:18" ht="34.5">
      <c r="A12" s="337" t="s">
        <v>14</v>
      </c>
      <c r="B12" s="338" t="s">
        <v>98</v>
      </c>
      <c r="C12" s="347">
        <v>9045000</v>
      </c>
      <c r="D12" s="347">
        <v>6596000</v>
      </c>
      <c r="E12" s="347">
        <v>5716497</v>
      </c>
      <c r="F12" s="340">
        <f t="shared" si="0"/>
        <v>0.86666115827774404</v>
      </c>
      <c r="G12" s="348"/>
      <c r="H12" s="348"/>
      <c r="I12" s="348"/>
      <c r="J12" s="341"/>
      <c r="K12" s="348"/>
      <c r="L12" s="348"/>
      <c r="M12" s="348"/>
      <c r="N12" s="349"/>
      <c r="O12" s="343">
        <f t="shared" si="3"/>
        <v>9045000</v>
      </c>
      <c r="P12" s="343">
        <f t="shared" si="4"/>
        <v>6596000</v>
      </c>
      <c r="Q12" s="343">
        <f t="shared" si="5"/>
        <v>5716497</v>
      </c>
      <c r="R12" s="344">
        <f t="shared" si="6"/>
        <v>0.86666115827774404</v>
      </c>
    </row>
    <row r="13" spans="1:18">
      <c r="A13" s="337" t="s">
        <v>16</v>
      </c>
      <c r="B13" s="350" t="s">
        <v>99</v>
      </c>
      <c r="C13" s="351">
        <v>123466000</v>
      </c>
      <c r="D13" s="351">
        <v>306990541</v>
      </c>
      <c r="E13" s="351">
        <v>9707373</v>
      </c>
      <c r="F13" s="345">
        <f t="shared" si="0"/>
        <v>3.1621081771376139E-2</v>
      </c>
      <c r="G13" s="346"/>
      <c r="H13" s="346"/>
      <c r="I13" s="346"/>
      <c r="J13" s="341"/>
      <c r="K13" s="346"/>
      <c r="L13" s="346"/>
      <c r="M13" s="346"/>
      <c r="N13" s="346"/>
      <c r="O13" s="343">
        <f t="shared" si="3"/>
        <v>123466000</v>
      </c>
      <c r="P13" s="343">
        <f t="shared" si="4"/>
        <v>306990541</v>
      </c>
      <c r="Q13" s="343">
        <f t="shared" si="5"/>
        <v>9707373</v>
      </c>
      <c r="R13" s="344">
        <f t="shared" si="6"/>
        <v>3.1621081771376139E-2</v>
      </c>
    </row>
    <row r="14" spans="1:18">
      <c r="A14" s="337" t="s">
        <v>18</v>
      </c>
      <c r="B14" s="350" t="s">
        <v>104</v>
      </c>
      <c r="C14" s="351">
        <v>0</v>
      </c>
      <c r="D14" s="351">
        <v>8988940</v>
      </c>
      <c r="E14" s="351">
        <v>8988910</v>
      </c>
      <c r="F14" s="345">
        <f t="shared" si="0"/>
        <v>0.99999666256533026</v>
      </c>
      <c r="G14" s="346"/>
      <c r="H14" s="346"/>
      <c r="I14" s="346"/>
      <c r="J14" s="341"/>
      <c r="K14" s="346"/>
      <c r="L14" s="346">
        <v>408800</v>
      </c>
      <c r="M14" s="346">
        <v>408800</v>
      </c>
      <c r="N14" s="346"/>
      <c r="O14" s="343">
        <f t="shared" si="3"/>
        <v>0</v>
      </c>
      <c r="P14" s="343">
        <f t="shared" si="4"/>
        <v>9397740</v>
      </c>
      <c r="Q14" s="343">
        <f t="shared" si="5"/>
        <v>9397710</v>
      </c>
      <c r="R14" s="344">
        <f t="shared" si="6"/>
        <v>0.99999680774313826</v>
      </c>
    </row>
    <row r="15" spans="1:18">
      <c r="A15" s="337" t="s">
        <v>20</v>
      </c>
      <c r="B15" s="350" t="s">
        <v>108</v>
      </c>
      <c r="C15" s="351">
        <v>80470000</v>
      </c>
      <c r="D15" s="351">
        <v>86572960</v>
      </c>
      <c r="E15" s="351">
        <v>70767251</v>
      </c>
      <c r="F15" s="345">
        <f t="shared" si="0"/>
        <v>0.8174290332685864</v>
      </c>
      <c r="G15" s="346"/>
      <c r="H15" s="346"/>
      <c r="I15" s="346"/>
      <c r="J15" s="341"/>
      <c r="K15" s="346"/>
      <c r="L15" s="346"/>
      <c r="M15" s="346"/>
      <c r="N15" s="346"/>
      <c r="O15" s="343">
        <f t="shared" si="3"/>
        <v>80470000</v>
      </c>
      <c r="P15" s="343">
        <f t="shared" si="4"/>
        <v>86572960</v>
      </c>
      <c r="Q15" s="343">
        <f t="shared" si="5"/>
        <v>70767251</v>
      </c>
      <c r="R15" s="344">
        <f t="shared" si="6"/>
        <v>0.8174290332685864</v>
      </c>
    </row>
    <row r="16" spans="1:18">
      <c r="A16" s="337" t="s">
        <v>22</v>
      </c>
      <c r="B16" s="350" t="s">
        <v>109</v>
      </c>
      <c r="C16" s="351">
        <v>284973000</v>
      </c>
      <c r="D16" s="351">
        <v>492743800</v>
      </c>
      <c r="E16" s="351">
        <v>157952374</v>
      </c>
      <c r="F16" s="345">
        <f t="shared" si="0"/>
        <v>0.32055679645284224</v>
      </c>
      <c r="G16" s="343">
        <f>SUM(G7:G15)</f>
        <v>94993000</v>
      </c>
      <c r="H16" s="343">
        <f t="shared" ref="H16:I16" si="7">SUM(H7:H15)</f>
        <v>102784035</v>
      </c>
      <c r="I16" s="343">
        <f t="shared" si="7"/>
        <v>98299482</v>
      </c>
      <c r="J16" s="341">
        <f>I16/H16</f>
        <v>0.9563691676435937</v>
      </c>
      <c r="K16" s="343">
        <f t="shared" ref="K16" si="8">SUM(K7:K15)</f>
        <v>102472000</v>
      </c>
      <c r="L16" s="343">
        <f t="shared" ref="L16" si="9">SUM(L7:L15)</f>
        <v>105863470</v>
      </c>
      <c r="M16" s="343">
        <f t="shared" ref="M16" si="10">SUM(M7:M15)</f>
        <v>100807466</v>
      </c>
      <c r="N16" s="341">
        <f>M16/L16</f>
        <v>0.95224033370529038</v>
      </c>
      <c r="O16" s="343">
        <f t="shared" si="3"/>
        <v>482438000</v>
      </c>
      <c r="P16" s="343">
        <f t="shared" si="4"/>
        <v>701391305</v>
      </c>
      <c r="Q16" s="343">
        <f t="shared" si="5"/>
        <v>357059322</v>
      </c>
      <c r="R16" s="344">
        <f t="shared" si="6"/>
        <v>0.50907292328067855</v>
      </c>
    </row>
    <row r="17" spans="1:18" ht="22.5">
      <c r="A17" s="337" t="s">
        <v>24</v>
      </c>
      <c r="B17" s="352" t="s">
        <v>120</v>
      </c>
      <c r="C17" s="353">
        <v>0</v>
      </c>
      <c r="D17" s="353">
        <v>7107277</v>
      </c>
      <c r="E17" s="353">
        <v>7107277</v>
      </c>
      <c r="F17" s="345">
        <f t="shared" si="0"/>
        <v>1</v>
      </c>
      <c r="G17" s="346"/>
      <c r="H17" s="346"/>
      <c r="I17" s="346"/>
      <c r="J17" s="341"/>
      <c r="K17" s="346"/>
      <c r="L17" s="346"/>
      <c r="M17" s="346"/>
      <c r="N17" s="346"/>
      <c r="O17" s="343">
        <f>SUM(C17,G17,K17)</f>
        <v>0</v>
      </c>
      <c r="P17" s="343">
        <f t="shared" si="4"/>
        <v>7107277</v>
      </c>
      <c r="Q17" s="343">
        <f t="shared" si="5"/>
        <v>7107277</v>
      </c>
      <c r="R17" s="344">
        <f t="shared" si="6"/>
        <v>1</v>
      </c>
    </row>
    <row r="18" spans="1:18" ht="22.5">
      <c r="A18" s="337" t="s">
        <v>26</v>
      </c>
      <c r="B18" s="350" t="s">
        <v>121</v>
      </c>
      <c r="C18" s="351">
        <v>183788000</v>
      </c>
      <c r="D18" s="351">
        <v>187179470</v>
      </c>
      <c r="E18" s="351">
        <v>180896848</v>
      </c>
      <c r="F18" s="345">
        <f t="shared" si="0"/>
        <v>0.96643530404269229</v>
      </c>
      <c r="G18" s="346"/>
      <c r="H18" s="346"/>
      <c r="I18" s="346"/>
      <c r="J18" s="341"/>
      <c r="K18" s="346"/>
      <c r="L18" s="346"/>
      <c r="M18" s="346"/>
      <c r="N18" s="346"/>
      <c r="O18" s="343">
        <f t="shared" si="3"/>
        <v>183788000</v>
      </c>
      <c r="P18" s="343">
        <f t="shared" si="4"/>
        <v>187179470</v>
      </c>
      <c r="Q18" s="343">
        <f t="shared" si="5"/>
        <v>180896848</v>
      </c>
      <c r="R18" s="344">
        <f t="shared" si="6"/>
        <v>0.96643530404269229</v>
      </c>
    </row>
    <row r="19" spans="1:18">
      <c r="A19" s="337" t="s">
        <v>28</v>
      </c>
      <c r="B19" s="350" t="s">
        <v>122</v>
      </c>
      <c r="C19" s="351">
        <v>183788000</v>
      </c>
      <c r="D19" s="351">
        <v>194286747</v>
      </c>
      <c r="E19" s="351">
        <v>188004125</v>
      </c>
      <c r="F19" s="345">
        <f t="shared" si="0"/>
        <v>0.96766314688464061</v>
      </c>
      <c r="G19" s="346"/>
      <c r="H19" s="346"/>
      <c r="I19" s="346"/>
      <c r="J19" s="341"/>
      <c r="K19" s="346"/>
      <c r="L19" s="346"/>
      <c r="M19" s="346"/>
      <c r="N19" s="346"/>
      <c r="O19" s="343">
        <f t="shared" si="3"/>
        <v>183788000</v>
      </c>
      <c r="P19" s="343">
        <f t="shared" si="4"/>
        <v>194286747</v>
      </c>
      <c r="Q19" s="343">
        <f t="shared" si="5"/>
        <v>188004125</v>
      </c>
      <c r="R19" s="344">
        <f t="shared" si="6"/>
        <v>0.96766314688464061</v>
      </c>
    </row>
    <row r="20" spans="1:18">
      <c r="A20" s="337" t="s">
        <v>30</v>
      </c>
      <c r="B20" s="350" t="s">
        <v>123</v>
      </c>
      <c r="C20" s="351">
        <v>183788000</v>
      </c>
      <c r="D20" s="351">
        <v>194286747</v>
      </c>
      <c r="E20" s="351">
        <v>188004125</v>
      </c>
      <c r="F20" s="345">
        <f t="shared" si="0"/>
        <v>0.96766314688464061</v>
      </c>
      <c r="G20" s="346"/>
      <c r="H20" s="346"/>
      <c r="I20" s="346"/>
      <c r="J20" s="341"/>
      <c r="K20" s="346"/>
      <c r="L20" s="346"/>
      <c r="M20" s="346"/>
      <c r="N20" s="346"/>
      <c r="O20" s="343">
        <f t="shared" si="3"/>
        <v>183788000</v>
      </c>
      <c r="P20" s="343">
        <f t="shared" si="4"/>
        <v>194286747</v>
      </c>
      <c r="Q20" s="343">
        <f t="shared" si="5"/>
        <v>188004125</v>
      </c>
      <c r="R20" s="344">
        <f t="shared" si="6"/>
        <v>0.96766314688464061</v>
      </c>
    </row>
    <row r="21" spans="1:18" s="314" customFormat="1" ht="13.5" thickBot="1">
      <c r="A21" s="354" t="s">
        <v>32</v>
      </c>
      <c r="B21" s="355" t="s">
        <v>124</v>
      </c>
      <c r="C21" s="356">
        <f>SUM(C20,C16)</f>
        <v>468761000</v>
      </c>
      <c r="D21" s="356">
        <f t="shared" ref="D21:E21" si="11">SUM(D20,D16)</f>
        <v>687030547</v>
      </c>
      <c r="E21" s="356">
        <f t="shared" si="11"/>
        <v>345956499</v>
      </c>
      <c r="F21" s="357">
        <f t="shared" si="0"/>
        <v>0.50355329979235985</v>
      </c>
      <c r="G21" s="358">
        <f>SUM(G16)</f>
        <v>94993000</v>
      </c>
      <c r="H21" s="358">
        <f t="shared" ref="H21:I21" si="12">SUM(H16)</f>
        <v>102784035</v>
      </c>
      <c r="I21" s="358">
        <f t="shared" si="12"/>
        <v>98299482</v>
      </c>
      <c r="J21" s="359">
        <f t="shared" si="1"/>
        <v>0.9563691676435937</v>
      </c>
      <c r="K21" s="358">
        <f>SUM(K16)</f>
        <v>102472000</v>
      </c>
      <c r="L21" s="358">
        <f t="shared" ref="L21:M21" si="13">SUM(L16)</f>
        <v>105863470</v>
      </c>
      <c r="M21" s="358">
        <f t="shared" si="13"/>
        <v>100807466</v>
      </c>
      <c r="N21" s="360">
        <v>0.95</v>
      </c>
      <c r="O21" s="358">
        <f t="shared" si="3"/>
        <v>666226000</v>
      </c>
      <c r="P21" s="358">
        <f t="shared" si="4"/>
        <v>895678052</v>
      </c>
      <c r="Q21" s="358">
        <f t="shared" si="5"/>
        <v>545063447</v>
      </c>
      <c r="R21" s="361">
        <f t="shared" si="6"/>
        <v>0.60854840171968394</v>
      </c>
    </row>
    <row r="24" spans="1:18">
      <c r="O24" s="7"/>
    </row>
  </sheetData>
  <phoneticPr fontId="8" type="noConversion"/>
  <pageMargins left="0.25" right="0.25" top="0.75" bottom="0.75" header="0.3" footer="0.3"/>
  <pageSetup paperSize="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6"/>
  <sheetViews>
    <sheetView workbookViewId="0">
      <selection activeCell="D6" sqref="D6"/>
    </sheetView>
  </sheetViews>
  <sheetFormatPr defaultRowHeight="15"/>
  <cols>
    <col min="1" max="1" width="6.5703125" customWidth="1"/>
    <col min="2" max="2" width="20.28515625" customWidth="1"/>
    <col min="3" max="3" width="12.140625" customWidth="1"/>
    <col min="4" max="4" width="11" customWidth="1"/>
    <col min="5" max="5" width="15.42578125" customWidth="1"/>
    <col min="7" max="8" width="7.85546875" customWidth="1"/>
    <col min="9" max="9" width="6.140625" customWidth="1"/>
    <col min="11" max="11" width="7.5703125" customWidth="1"/>
    <col min="12" max="12" width="9.28515625" customWidth="1"/>
    <col min="15" max="15" width="12.5703125" customWidth="1"/>
    <col min="16" max="16" width="13.28515625" customWidth="1"/>
    <col min="17" max="17" width="12.42578125" customWidth="1"/>
  </cols>
  <sheetData>
    <row r="1" spans="1:18">
      <c r="A1" s="1" t="s">
        <v>487</v>
      </c>
      <c r="B1" s="2"/>
    </row>
    <row r="3" spans="1:18">
      <c r="F3" s="53" t="s">
        <v>132</v>
      </c>
      <c r="G3" s="53"/>
      <c r="H3" s="53"/>
      <c r="I3" s="53"/>
      <c r="J3" s="53"/>
      <c r="K3" s="53"/>
      <c r="L3" s="53"/>
      <c r="M3" s="53"/>
      <c r="N3" s="53"/>
      <c r="O3" s="53"/>
    </row>
    <row r="4" spans="1:18" ht="15.75" thickBot="1">
      <c r="B4" s="1"/>
      <c r="C4" s="2"/>
      <c r="R4" t="s">
        <v>133</v>
      </c>
    </row>
    <row r="5" spans="1:18">
      <c r="A5" s="36"/>
      <c r="B5" s="37"/>
      <c r="C5" s="37"/>
      <c r="D5" s="44" t="s">
        <v>127</v>
      </c>
      <c r="E5" s="44"/>
      <c r="F5" s="44"/>
      <c r="G5" s="44"/>
      <c r="H5" s="44" t="s">
        <v>128</v>
      </c>
      <c r="I5" s="44"/>
      <c r="J5" s="44"/>
      <c r="K5" s="44"/>
      <c r="L5" s="44" t="s">
        <v>130</v>
      </c>
      <c r="M5" s="44"/>
      <c r="N5" s="44"/>
      <c r="O5" s="44" t="s">
        <v>129</v>
      </c>
      <c r="P5" s="44"/>
      <c r="Q5" s="37"/>
      <c r="R5" s="38"/>
    </row>
    <row r="6" spans="1:18" ht="30">
      <c r="A6" s="28"/>
      <c r="B6" s="8" t="s">
        <v>2</v>
      </c>
      <c r="C6" s="8" t="s">
        <v>125</v>
      </c>
      <c r="D6" s="22" t="s">
        <v>126</v>
      </c>
      <c r="E6" s="8" t="s">
        <v>3</v>
      </c>
      <c r="F6" s="22" t="s">
        <v>119</v>
      </c>
      <c r="G6" s="22" t="s">
        <v>125</v>
      </c>
      <c r="H6" s="22" t="s">
        <v>126</v>
      </c>
      <c r="I6" s="22" t="s">
        <v>3</v>
      </c>
      <c r="J6" s="22" t="s">
        <v>119</v>
      </c>
      <c r="K6" s="22" t="s">
        <v>125</v>
      </c>
      <c r="L6" s="22" t="s">
        <v>126</v>
      </c>
      <c r="M6" s="8" t="s">
        <v>3</v>
      </c>
      <c r="N6" s="22" t="s">
        <v>119</v>
      </c>
      <c r="O6" s="8" t="s">
        <v>125</v>
      </c>
      <c r="P6" s="8" t="s">
        <v>126</v>
      </c>
      <c r="Q6" s="8" t="s">
        <v>3</v>
      </c>
      <c r="R6" s="29" t="s">
        <v>119</v>
      </c>
    </row>
    <row r="7" spans="1:18" ht="15.75" thickBot="1">
      <c r="A7" s="30">
        <v>1</v>
      </c>
      <c r="B7" s="31">
        <v>2</v>
      </c>
      <c r="C7" s="31">
        <v>3</v>
      </c>
      <c r="D7" s="31">
        <v>4</v>
      </c>
      <c r="E7" s="31">
        <v>5</v>
      </c>
      <c r="F7" s="32"/>
      <c r="G7" s="33"/>
      <c r="H7" s="33"/>
      <c r="I7" s="33"/>
      <c r="J7" s="34"/>
      <c r="K7" s="33"/>
      <c r="L7" s="33"/>
      <c r="M7" s="33"/>
      <c r="N7" s="34"/>
      <c r="O7" s="33"/>
      <c r="P7" s="33"/>
      <c r="Q7" s="33"/>
      <c r="R7" s="35"/>
    </row>
    <row r="8" spans="1:18" ht="25.5">
      <c r="A8" s="16" t="s">
        <v>110</v>
      </c>
      <c r="B8" s="3" t="s">
        <v>100</v>
      </c>
      <c r="C8" s="4">
        <v>0</v>
      </c>
      <c r="D8" s="4">
        <v>280000</v>
      </c>
      <c r="E8" s="4">
        <v>280000</v>
      </c>
      <c r="F8" s="24">
        <f>E8/D8</f>
        <v>1</v>
      </c>
      <c r="G8" s="23"/>
      <c r="H8" s="23"/>
      <c r="I8" s="23"/>
      <c r="J8" s="25"/>
      <c r="K8" s="26"/>
      <c r="L8" s="26"/>
      <c r="M8" s="26"/>
      <c r="N8" s="25"/>
      <c r="O8" s="27">
        <f>SUM(C8,G8,K8)</f>
        <v>0</v>
      </c>
      <c r="P8" s="27">
        <f>SUM(O8,D8,H8,L8)</f>
        <v>280000</v>
      </c>
      <c r="Q8" s="27">
        <f>SUM(E8,I8,M8)</f>
        <v>280000</v>
      </c>
      <c r="R8" s="40">
        <f>Q8/P8</f>
        <v>1</v>
      </c>
    </row>
    <row r="9" spans="1:18" ht="27.75" customHeight="1">
      <c r="A9" s="16" t="s">
        <v>111</v>
      </c>
      <c r="B9" s="3" t="s">
        <v>101</v>
      </c>
      <c r="C9" s="4">
        <v>0</v>
      </c>
      <c r="D9" s="4">
        <v>78000</v>
      </c>
      <c r="E9" s="4">
        <v>78000</v>
      </c>
      <c r="F9" s="24">
        <f t="shared" ref="F9:F15" si="0">E9/D9</f>
        <v>1</v>
      </c>
      <c r="G9" s="11"/>
      <c r="H9" s="11"/>
      <c r="I9" s="11"/>
      <c r="J9" s="17"/>
      <c r="K9" s="18"/>
      <c r="L9" s="18"/>
      <c r="M9" s="18"/>
      <c r="N9" s="17"/>
      <c r="O9" s="27">
        <f t="shared" ref="O9:O16" si="1">SUM(C9,G9,K9)</f>
        <v>0</v>
      </c>
      <c r="P9" s="27">
        <f t="shared" ref="P9:P12" si="2">SUM(O9,D9,H9,L9)</f>
        <v>78000</v>
      </c>
      <c r="Q9" s="27">
        <f t="shared" ref="Q9:Q16" si="3">SUM(E9,I9,M9)</f>
        <v>78000</v>
      </c>
      <c r="R9" s="40">
        <f t="shared" ref="R9:R16" si="4">Q9/P9</f>
        <v>1</v>
      </c>
    </row>
    <row r="10" spans="1:18" ht="25.5">
      <c r="A10" s="16" t="s">
        <v>112</v>
      </c>
      <c r="B10" s="3" t="s">
        <v>102</v>
      </c>
      <c r="C10" s="4">
        <v>0</v>
      </c>
      <c r="D10" s="4">
        <v>6779439</v>
      </c>
      <c r="E10" s="4">
        <v>6779409</v>
      </c>
      <c r="F10" s="24">
        <f t="shared" si="0"/>
        <v>0.99999557485508761</v>
      </c>
      <c r="G10" s="11"/>
      <c r="H10" s="11"/>
      <c r="I10" s="11"/>
      <c r="J10" s="17"/>
      <c r="K10" s="12"/>
      <c r="L10" s="12">
        <v>321889</v>
      </c>
      <c r="M10" s="12">
        <v>321889</v>
      </c>
      <c r="N10" s="17">
        <f>M10/L10</f>
        <v>1</v>
      </c>
      <c r="O10" s="27">
        <f t="shared" si="1"/>
        <v>0</v>
      </c>
      <c r="P10" s="27">
        <f t="shared" si="2"/>
        <v>7101328</v>
      </c>
      <c r="Q10" s="27">
        <f t="shared" si="3"/>
        <v>7101298</v>
      </c>
      <c r="R10" s="40">
        <f t="shared" si="4"/>
        <v>0.99999577543805895</v>
      </c>
    </row>
    <row r="11" spans="1:18" ht="51">
      <c r="A11" s="16" t="s">
        <v>113</v>
      </c>
      <c r="B11" s="3" t="s">
        <v>103</v>
      </c>
      <c r="C11" s="4">
        <v>0</v>
      </c>
      <c r="D11" s="4">
        <v>1851501</v>
      </c>
      <c r="E11" s="4">
        <v>1851501</v>
      </c>
      <c r="F11" s="24">
        <f t="shared" si="0"/>
        <v>1</v>
      </c>
      <c r="G11" s="12"/>
      <c r="H11" s="12"/>
      <c r="I11" s="12"/>
      <c r="J11" s="17"/>
      <c r="K11" s="12"/>
      <c r="L11" s="12">
        <v>86911</v>
      </c>
      <c r="M11" s="12">
        <v>86911</v>
      </c>
      <c r="N11" s="17">
        <f t="shared" ref="N11:N12" si="5">M11/L11</f>
        <v>1</v>
      </c>
      <c r="O11" s="27">
        <f t="shared" si="1"/>
        <v>0</v>
      </c>
      <c r="P11" s="27">
        <f t="shared" si="2"/>
        <v>1938412</v>
      </c>
      <c r="Q11" s="27">
        <f t="shared" si="3"/>
        <v>1938412</v>
      </c>
      <c r="R11" s="40">
        <f t="shared" si="4"/>
        <v>1</v>
      </c>
    </row>
    <row r="12" spans="1:18">
      <c r="A12" s="16" t="s">
        <v>114</v>
      </c>
      <c r="B12" s="5" t="s">
        <v>104</v>
      </c>
      <c r="C12" s="6">
        <v>0</v>
      </c>
      <c r="D12" s="6">
        <v>8988940</v>
      </c>
      <c r="E12" s="6">
        <v>8988910</v>
      </c>
      <c r="F12" s="24">
        <f t="shared" si="0"/>
        <v>0.99999666256533026</v>
      </c>
      <c r="G12" s="12">
        <v>0</v>
      </c>
      <c r="H12" s="12">
        <v>0</v>
      </c>
      <c r="I12" s="12"/>
      <c r="J12" s="17"/>
      <c r="K12" s="12"/>
      <c r="L12" s="12">
        <f>SUM(L10:L11)</f>
        <v>408800</v>
      </c>
      <c r="M12" s="12">
        <f>SUM(M10:M11)</f>
        <v>408800</v>
      </c>
      <c r="N12" s="17">
        <f t="shared" si="5"/>
        <v>1</v>
      </c>
      <c r="O12" s="27">
        <f t="shared" si="1"/>
        <v>0</v>
      </c>
      <c r="P12" s="27">
        <f t="shared" si="2"/>
        <v>9397740</v>
      </c>
      <c r="Q12" s="27">
        <f t="shared" si="3"/>
        <v>9397710</v>
      </c>
      <c r="R12" s="40">
        <f t="shared" si="4"/>
        <v>0.99999680774313826</v>
      </c>
    </row>
    <row r="13" spans="1:18">
      <c r="A13" s="16" t="s">
        <v>115</v>
      </c>
      <c r="B13" s="3" t="s">
        <v>105</v>
      </c>
      <c r="C13" s="4">
        <v>62360000</v>
      </c>
      <c r="D13" s="4">
        <v>62360000</v>
      </c>
      <c r="E13" s="4">
        <v>49619285</v>
      </c>
      <c r="F13" s="24">
        <f>E13/D13</f>
        <v>0.79569090763309813</v>
      </c>
      <c r="G13" s="19"/>
      <c r="H13" s="19"/>
      <c r="I13" s="19"/>
      <c r="J13" s="17"/>
      <c r="K13" s="14"/>
      <c r="L13" s="14"/>
      <c r="M13" s="14"/>
      <c r="N13" s="20"/>
      <c r="O13" s="27">
        <f t="shared" si="1"/>
        <v>62360000</v>
      </c>
      <c r="P13" s="27">
        <f>SUM(D13,H13,L13,L13)</f>
        <v>62360000</v>
      </c>
      <c r="Q13" s="27">
        <f t="shared" si="3"/>
        <v>49619285</v>
      </c>
      <c r="R13" s="40">
        <f t="shared" si="4"/>
        <v>0.79569090763309813</v>
      </c>
    </row>
    <row r="14" spans="1:18" ht="25.5">
      <c r="A14" s="16" t="s">
        <v>116</v>
      </c>
      <c r="B14" s="3" t="s">
        <v>106</v>
      </c>
      <c r="C14" s="4">
        <v>1000000</v>
      </c>
      <c r="D14" s="4">
        <v>7102960</v>
      </c>
      <c r="E14" s="4">
        <v>6102960</v>
      </c>
      <c r="F14" s="24">
        <f t="shared" si="0"/>
        <v>0.8592136236160699</v>
      </c>
      <c r="G14" s="21"/>
      <c r="H14" s="21"/>
      <c r="I14" s="21"/>
      <c r="J14" s="17"/>
      <c r="K14" s="21"/>
      <c r="L14" s="21"/>
      <c r="M14" s="21"/>
      <c r="N14" s="21"/>
      <c r="O14" s="27">
        <f t="shared" si="1"/>
        <v>1000000</v>
      </c>
      <c r="P14" s="27">
        <f>SUM(D14)</f>
        <v>7102960</v>
      </c>
      <c r="Q14" s="27">
        <f t="shared" si="3"/>
        <v>6102960</v>
      </c>
      <c r="R14" s="40">
        <f t="shared" si="4"/>
        <v>0.8592136236160699</v>
      </c>
    </row>
    <row r="15" spans="1:18" ht="51">
      <c r="A15" s="16" t="s">
        <v>117</v>
      </c>
      <c r="B15" s="3" t="s">
        <v>107</v>
      </c>
      <c r="C15" s="4">
        <v>17110000</v>
      </c>
      <c r="D15" s="4">
        <v>17110000</v>
      </c>
      <c r="E15" s="4">
        <v>15045006</v>
      </c>
      <c r="F15" s="24">
        <f t="shared" si="0"/>
        <v>0.87931069549970775</v>
      </c>
      <c r="G15" s="21"/>
      <c r="H15" s="21"/>
      <c r="I15" s="21"/>
      <c r="J15" s="17"/>
      <c r="K15" s="21"/>
      <c r="L15" s="21"/>
      <c r="M15" s="21"/>
      <c r="N15" s="21"/>
      <c r="O15" s="27">
        <f t="shared" si="1"/>
        <v>17110000</v>
      </c>
      <c r="P15" s="27">
        <f>SUM(D15,I15,H15,L15)</f>
        <v>17110000</v>
      </c>
      <c r="Q15" s="27">
        <f t="shared" si="3"/>
        <v>15045006</v>
      </c>
      <c r="R15" s="40">
        <f t="shared" si="4"/>
        <v>0.87931069549970775</v>
      </c>
    </row>
    <row r="16" spans="1:18">
      <c r="A16" s="16" t="s">
        <v>118</v>
      </c>
      <c r="B16" s="5" t="s">
        <v>108</v>
      </c>
      <c r="C16" s="6">
        <v>80470000</v>
      </c>
      <c r="D16" s="6">
        <v>86572960</v>
      </c>
      <c r="E16" s="6">
        <v>70767251</v>
      </c>
      <c r="F16" s="24">
        <f>E16/D16</f>
        <v>0.8174290332685864</v>
      </c>
      <c r="G16" s="21">
        <v>0</v>
      </c>
      <c r="H16" s="21">
        <v>0</v>
      </c>
      <c r="I16" s="21">
        <v>0</v>
      </c>
      <c r="J16" s="17"/>
      <c r="K16" s="21"/>
      <c r="L16" s="21">
        <v>0</v>
      </c>
      <c r="M16" s="21">
        <v>0</v>
      </c>
      <c r="N16" s="21">
        <v>0</v>
      </c>
      <c r="O16" s="27">
        <f t="shared" si="1"/>
        <v>80470000</v>
      </c>
      <c r="P16" s="27">
        <f>SUM(P13:P15)</f>
        <v>86572960</v>
      </c>
      <c r="Q16" s="27">
        <f t="shared" si="3"/>
        <v>70767251</v>
      </c>
      <c r="R16" s="40">
        <f t="shared" si="4"/>
        <v>0.8174290332685864</v>
      </c>
    </row>
  </sheetData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5"/>
  <sheetViews>
    <sheetView workbookViewId="0"/>
  </sheetViews>
  <sheetFormatPr defaultRowHeight="15"/>
  <cols>
    <col min="1" max="1" width="6.28515625" customWidth="1"/>
    <col min="2" max="2" width="27.5703125" customWidth="1"/>
    <col min="3" max="3" width="14.42578125" customWidth="1"/>
    <col min="4" max="4" width="11.140625" customWidth="1"/>
    <col min="5" max="5" width="12" customWidth="1"/>
    <col min="6" max="6" width="14.7109375" customWidth="1"/>
  </cols>
  <sheetData>
    <row r="1" spans="1:9">
      <c r="A1" s="1" t="s">
        <v>488</v>
      </c>
      <c r="B1" s="2"/>
    </row>
    <row r="2" spans="1:9">
      <c r="B2" s="53" t="s">
        <v>147</v>
      </c>
      <c r="C2" s="53"/>
      <c r="D2" s="53"/>
      <c r="E2" s="53"/>
      <c r="F2" s="53"/>
    </row>
    <row r="4" spans="1:9">
      <c r="F4" t="s">
        <v>146</v>
      </c>
    </row>
    <row r="5" spans="1:9" ht="40.5">
      <c r="A5" s="66"/>
      <c r="B5" s="67" t="s">
        <v>2</v>
      </c>
      <c r="C5" s="68" t="s">
        <v>127</v>
      </c>
      <c r="D5" s="69" t="s">
        <v>143</v>
      </c>
      <c r="E5" s="69" t="s">
        <v>144</v>
      </c>
      <c r="F5" s="69" t="s">
        <v>145</v>
      </c>
    </row>
    <row r="6" spans="1:9" ht="15.75" thickBot="1">
      <c r="A6" s="70">
        <v>1</v>
      </c>
      <c r="B6" s="71">
        <v>2</v>
      </c>
      <c r="C6" s="72">
        <v>3</v>
      </c>
      <c r="D6" s="69">
        <v>4</v>
      </c>
      <c r="E6" s="69">
        <v>5</v>
      </c>
      <c r="F6" s="69">
        <v>6</v>
      </c>
    </row>
    <row r="7" spans="1:9" ht="31.5" customHeight="1">
      <c r="A7" s="60" t="s">
        <v>4</v>
      </c>
      <c r="B7" s="56" t="s">
        <v>134</v>
      </c>
      <c r="C7" s="57">
        <v>340171711</v>
      </c>
      <c r="D7" s="55">
        <v>5623220</v>
      </c>
      <c r="E7" s="55">
        <v>12729630</v>
      </c>
      <c r="F7" s="55">
        <f>SUM(C7:E7)</f>
        <v>358524561</v>
      </c>
    </row>
    <row r="8" spans="1:9" ht="33" customHeight="1">
      <c r="A8" s="61" t="s">
        <v>6</v>
      </c>
      <c r="B8" s="54" t="s">
        <v>135</v>
      </c>
      <c r="C8" s="55">
        <v>157952374</v>
      </c>
      <c r="D8" s="55">
        <v>98299482</v>
      </c>
      <c r="E8" s="55">
        <v>100807466</v>
      </c>
      <c r="F8" s="55">
        <f t="shared" ref="F8:F15" si="0">SUM(C8:E8)</f>
        <v>357059322</v>
      </c>
    </row>
    <row r="9" spans="1:9" ht="39.75" customHeight="1">
      <c r="A9" s="61" t="s">
        <v>8</v>
      </c>
      <c r="B9" s="62" t="s">
        <v>136</v>
      </c>
      <c r="C9" s="63">
        <v>182219337</v>
      </c>
      <c r="D9" s="63">
        <v>-92676262</v>
      </c>
      <c r="E9" s="63">
        <v>-88077836</v>
      </c>
      <c r="F9" s="63">
        <f t="shared" si="0"/>
        <v>1465239</v>
      </c>
    </row>
    <row r="10" spans="1:9" ht="31.5" customHeight="1">
      <c r="A10" s="61" t="s">
        <v>10</v>
      </c>
      <c r="B10" s="54" t="s">
        <v>137</v>
      </c>
      <c r="C10" s="55">
        <v>334740583</v>
      </c>
      <c r="D10" s="55">
        <v>94396888</v>
      </c>
      <c r="E10" s="55">
        <v>88664020</v>
      </c>
      <c r="F10" s="55">
        <f t="shared" si="0"/>
        <v>517801491</v>
      </c>
    </row>
    <row r="11" spans="1:9" ht="28.5" customHeight="1">
      <c r="A11" s="61" t="s">
        <v>12</v>
      </c>
      <c r="B11" s="54" t="s">
        <v>138</v>
      </c>
      <c r="C11" s="55">
        <v>188004125</v>
      </c>
      <c r="D11" s="63">
        <v>0</v>
      </c>
      <c r="E11" s="63">
        <v>0</v>
      </c>
      <c r="F11" s="55">
        <f t="shared" si="0"/>
        <v>188004125</v>
      </c>
      <c r="I11" s="59"/>
    </row>
    <row r="12" spans="1:9" ht="48" customHeight="1">
      <c r="A12" s="61" t="s">
        <v>14</v>
      </c>
      <c r="B12" s="62" t="s">
        <v>139</v>
      </c>
      <c r="C12" s="63">
        <v>146736458</v>
      </c>
      <c r="D12" s="63">
        <v>94396888</v>
      </c>
      <c r="E12" s="63">
        <v>88664020</v>
      </c>
      <c r="F12" s="63">
        <f t="shared" si="0"/>
        <v>329797366</v>
      </c>
    </row>
    <row r="13" spans="1:9" ht="23.25" customHeight="1">
      <c r="A13" s="61" t="s">
        <v>16</v>
      </c>
      <c r="B13" s="62" t="s">
        <v>140</v>
      </c>
      <c r="C13" s="63">
        <v>328955795</v>
      </c>
      <c r="D13" s="63">
        <v>1720626</v>
      </c>
      <c r="E13" s="63">
        <v>586184</v>
      </c>
      <c r="F13" s="63">
        <f t="shared" si="0"/>
        <v>331262605</v>
      </c>
    </row>
    <row r="14" spans="1:9" ht="27" customHeight="1">
      <c r="A14" s="61" t="s">
        <v>18</v>
      </c>
      <c r="B14" s="62" t="s">
        <v>141</v>
      </c>
      <c r="C14" s="63">
        <v>328955795</v>
      </c>
      <c r="D14" s="63">
        <v>1720626</v>
      </c>
      <c r="E14" s="63">
        <v>586184</v>
      </c>
      <c r="F14" s="63">
        <f t="shared" si="0"/>
        <v>331262605</v>
      </c>
    </row>
    <row r="15" spans="1:9" ht="26.25" customHeight="1">
      <c r="A15" s="61" t="s">
        <v>20</v>
      </c>
      <c r="B15" s="62" t="s">
        <v>142</v>
      </c>
      <c r="C15" s="63">
        <v>328955795</v>
      </c>
      <c r="D15" s="64">
        <v>1720626</v>
      </c>
      <c r="E15" s="65">
        <v>586184</v>
      </c>
      <c r="F15" s="63">
        <f t="shared" si="0"/>
        <v>331262605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70"/>
  <sheetViews>
    <sheetView topLeftCell="A55" workbookViewId="0"/>
  </sheetViews>
  <sheetFormatPr defaultRowHeight="15"/>
  <cols>
    <col min="2" max="2" width="42.42578125" customWidth="1"/>
    <col min="3" max="3" width="12.85546875" customWidth="1"/>
    <col min="4" max="4" width="13.85546875" customWidth="1"/>
    <col min="5" max="5" width="12" customWidth="1"/>
    <col min="6" max="6" width="11.28515625" customWidth="1"/>
    <col min="7" max="7" width="11.7109375" customWidth="1"/>
    <col min="8" max="8" width="11.85546875" customWidth="1"/>
    <col min="9" max="9" width="13.7109375" customWidth="1"/>
    <col min="10" max="10" width="11.85546875" customWidth="1"/>
  </cols>
  <sheetData>
    <row r="1" spans="1:10">
      <c r="A1" s="1" t="s">
        <v>489</v>
      </c>
      <c r="B1" s="2"/>
    </row>
    <row r="2" spans="1:10">
      <c r="A2" s="1"/>
      <c r="B2" s="2"/>
    </row>
    <row r="3" spans="1:10">
      <c r="A3" s="1"/>
      <c r="B3" s="2"/>
      <c r="C3" s="53" t="s">
        <v>222</v>
      </c>
      <c r="D3" s="53"/>
      <c r="E3" s="53"/>
      <c r="F3" s="53"/>
      <c r="G3" s="53"/>
      <c r="H3" s="53"/>
    </row>
    <row r="4" spans="1:10">
      <c r="J4" t="s">
        <v>133</v>
      </c>
    </row>
    <row r="5" spans="1:10" ht="4.5" customHeight="1" thickBot="1"/>
    <row r="6" spans="1:10" ht="40.5" customHeight="1">
      <c r="A6" s="36"/>
      <c r="B6" s="37"/>
      <c r="C6" s="278" t="s">
        <v>127</v>
      </c>
      <c r="D6" s="278"/>
      <c r="E6" s="278" t="s">
        <v>220</v>
      </c>
      <c r="F6" s="278"/>
      <c r="G6" s="278" t="s">
        <v>144</v>
      </c>
      <c r="H6" s="278"/>
      <c r="I6" s="278" t="s">
        <v>221</v>
      </c>
      <c r="J6" s="279"/>
    </row>
    <row r="7" spans="1:10" ht="24.75" thickBot="1">
      <c r="A7" s="75"/>
      <c r="B7" s="76" t="s">
        <v>2</v>
      </c>
      <c r="C7" s="76" t="s">
        <v>148</v>
      </c>
      <c r="D7" s="76" t="s">
        <v>149</v>
      </c>
      <c r="E7" s="76" t="s">
        <v>148</v>
      </c>
      <c r="F7" s="76" t="s">
        <v>149</v>
      </c>
      <c r="G7" s="76" t="s">
        <v>148</v>
      </c>
      <c r="H7" s="76" t="s">
        <v>149</v>
      </c>
      <c r="I7" s="76" t="s">
        <v>148</v>
      </c>
      <c r="J7" s="77" t="s">
        <v>149</v>
      </c>
    </row>
    <row r="8" spans="1:10">
      <c r="A8" s="23">
        <v>1</v>
      </c>
      <c r="B8" s="23">
        <v>2</v>
      </c>
      <c r="C8" s="23">
        <v>3</v>
      </c>
      <c r="D8" s="23">
        <v>5</v>
      </c>
      <c r="E8" s="23"/>
      <c r="F8" s="23"/>
      <c r="G8" s="23"/>
      <c r="H8" s="23"/>
      <c r="I8" s="23"/>
      <c r="J8" s="23"/>
    </row>
    <row r="9" spans="1:10" ht="16.5" customHeight="1">
      <c r="A9" s="11" t="s">
        <v>4</v>
      </c>
      <c r="B9" s="11" t="s">
        <v>150</v>
      </c>
      <c r="C9" s="11">
        <v>0</v>
      </c>
      <c r="D9" s="11">
        <v>280000</v>
      </c>
      <c r="E9" s="11"/>
      <c r="F9" s="11"/>
      <c r="G9" s="11"/>
      <c r="H9" s="11"/>
      <c r="I9" s="11">
        <f>SUM(C9,E9,G9)</f>
        <v>0</v>
      </c>
      <c r="J9" s="11">
        <f>SUM(D9,F9,H9)</f>
        <v>280000</v>
      </c>
    </row>
    <row r="10" spans="1:10" ht="13.5" customHeight="1">
      <c r="A10" s="11" t="s">
        <v>6</v>
      </c>
      <c r="B10" s="11" t="s">
        <v>151</v>
      </c>
      <c r="C10" s="11">
        <v>0</v>
      </c>
      <c r="D10" s="11">
        <v>280000</v>
      </c>
      <c r="E10" s="11"/>
      <c r="F10" s="11"/>
      <c r="G10" s="11"/>
      <c r="H10" s="11"/>
      <c r="I10" s="11">
        <f t="shared" ref="I10:I68" si="0">SUM(C10,E10,G10)</f>
        <v>0</v>
      </c>
      <c r="J10" s="11">
        <f t="shared" ref="J10:J68" si="1">SUM(D10,F10,H10)</f>
        <v>280000</v>
      </c>
    </row>
    <row r="11" spans="1:10" ht="19.5" customHeight="1">
      <c r="A11" s="11" t="s">
        <v>8</v>
      </c>
      <c r="B11" s="11" t="s">
        <v>152</v>
      </c>
      <c r="C11" s="11">
        <v>1194824476</v>
      </c>
      <c r="D11" s="11">
        <v>1215430223</v>
      </c>
      <c r="E11" s="11"/>
      <c r="F11" s="11"/>
      <c r="G11" s="11"/>
      <c r="H11" s="11"/>
      <c r="I11" s="11">
        <f t="shared" si="0"/>
        <v>1194824476</v>
      </c>
      <c r="J11" s="11">
        <f t="shared" si="1"/>
        <v>1215430223</v>
      </c>
    </row>
    <row r="12" spans="1:10" ht="18" customHeight="1">
      <c r="A12" s="11" t="s">
        <v>10</v>
      </c>
      <c r="B12" s="11" t="s">
        <v>153</v>
      </c>
      <c r="C12" s="11">
        <v>16659413</v>
      </c>
      <c r="D12" s="11">
        <v>17195834</v>
      </c>
      <c r="E12" s="11"/>
      <c r="F12" s="11"/>
      <c r="G12" s="11"/>
      <c r="H12" s="11"/>
      <c r="I12" s="11">
        <f t="shared" si="0"/>
        <v>16659413</v>
      </c>
      <c r="J12" s="11">
        <f t="shared" si="1"/>
        <v>17195834</v>
      </c>
    </row>
    <row r="13" spans="1:10" ht="17.25" customHeight="1">
      <c r="A13" s="11" t="s">
        <v>12</v>
      </c>
      <c r="B13" s="11" t="s">
        <v>154</v>
      </c>
      <c r="C13" s="11">
        <v>5078245</v>
      </c>
      <c r="D13" s="11">
        <v>464450</v>
      </c>
      <c r="E13" s="11"/>
      <c r="F13" s="11"/>
      <c r="G13" s="11">
        <v>118108</v>
      </c>
      <c r="H13" s="11"/>
      <c r="I13" s="11">
        <f t="shared" si="0"/>
        <v>5196353</v>
      </c>
      <c r="J13" s="11">
        <f t="shared" si="1"/>
        <v>464450</v>
      </c>
    </row>
    <row r="14" spans="1:10" ht="17.25" customHeight="1">
      <c r="A14" s="11" t="s">
        <v>14</v>
      </c>
      <c r="B14" s="11" t="s">
        <v>155</v>
      </c>
      <c r="C14" s="11">
        <v>1216562134</v>
      </c>
      <c r="D14" s="11">
        <v>1233090507</v>
      </c>
      <c r="E14" s="11"/>
      <c r="F14" s="11"/>
      <c r="G14" s="11">
        <v>118108</v>
      </c>
      <c r="H14" s="11"/>
      <c r="I14" s="11">
        <f t="shared" si="0"/>
        <v>1216680242</v>
      </c>
      <c r="J14" s="11">
        <f t="shared" si="1"/>
        <v>1233090507</v>
      </c>
    </row>
    <row r="15" spans="1:10" ht="20.25" customHeight="1">
      <c r="A15" s="11" t="s">
        <v>16</v>
      </c>
      <c r="B15" s="11" t="s">
        <v>156</v>
      </c>
      <c r="C15" s="11">
        <v>1452253</v>
      </c>
      <c r="D15" s="11">
        <v>1452253</v>
      </c>
      <c r="E15" s="11"/>
      <c r="F15" s="11"/>
      <c r="G15" s="11"/>
      <c r="H15" s="11"/>
      <c r="I15" s="11">
        <f t="shared" si="0"/>
        <v>1452253</v>
      </c>
      <c r="J15" s="11">
        <f t="shared" si="1"/>
        <v>1452253</v>
      </c>
    </row>
    <row r="16" spans="1:10" ht="23.25" customHeight="1">
      <c r="A16" s="11" t="s">
        <v>18</v>
      </c>
      <c r="B16" s="11" t="s">
        <v>157</v>
      </c>
      <c r="C16" s="11">
        <v>0</v>
      </c>
      <c r="D16" s="11">
        <v>1452253</v>
      </c>
      <c r="E16" s="11"/>
      <c r="F16" s="11"/>
      <c r="G16" s="11"/>
      <c r="H16" s="11"/>
      <c r="I16" s="11">
        <f t="shared" si="0"/>
        <v>0</v>
      </c>
      <c r="J16" s="11">
        <f t="shared" si="1"/>
        <v>1452253</v>
      </c>
    </row>
    <row r="17" spans="1:10" ht="22.5" customHeight="1">
      <c r="A17" s="11" t="s">
        <v>20</v>
      </c>
      <c r="B17" s="11" t="s">
        <v>158</v>
      </c>
      <c r="C17" s="11">
        <v>1452253</v>
      </c>
      <c r="D17" s="11">
        <v>0</v>
      </c>
      <c r="E17" s="11"/>
      <c r="F17" s="11"/>
      <c r="G17" s="11"/>
      <c r="H17" s="11"/>
      <c r="I17" s="11">
        <f t="shared" si="0"/>
        <v>1452253</v>
      </c>
      <c r="J17" s="11">
        <f t="shared" si="1"/>
        <v>0</v>
      </c>
    </row>
    <row r="18" spans="1:10" ht="26.25" customHeight="1">
      <c r="A18" s="11" t="s">
        <v>22</v>
      </c>
      <c r="B18" s="11" t="s">
        <v>159</v>
      </c>
      <c r="C18" s="11">
        <v>1452253</v>
      </c>
      <c r="D18" s="11">
        <v>1452253</v>
      </c>
      <c r="E18" s="11"/>
      <c r="F18" s="11"/>
      <c r="G18" s="11"/>
      <c r="H18" s="11"/>
      <c r="I18" s="11">
        <f t="shared" si="0"/>
        <v>1452253</v>
      </c>
      <c r="J18" s="11">
        <f t="shared" si="1"/>
        <v>1452253</v>
      </c>
    </row>
    <row r="19" spans="1:10" ht="28.5" customHeight="1">
      <c r="A19" s="11" t="s">
        <v>24</v>
      </c>
      <c r="B19" s="11" t="s">
        <v>160</v>
      </c>
      <c r="C19" s="11">
        <v>35229526</v>
      </c>
      <c r="D19" s="11">
        <v>35229526</v>
      </c>
      <c r="E19" s="11"/>
      <c r="F19" s="11"/>
      <c r="G19" s="11"/>
      <c r="H19" s="11"/>
      <c r="I19" s="11">
        <f t="shared" si="0"/>
        <v>35229526</v>
      </c>
      <c r="J19" s="11">
        <f t="shared" si="1"/>
        <v>35229526</v>
      </c>
    </row>
    <row r="20" spans="1:10" ht="17.25" customHeight="1">
      <c r="A20" s="11" t="s">
        <v>26</v>
      </c>
      <c r="B20" s="11" t="s">
        <v>161</v>
      </c>
      <c r="C20" s="11">
        <v>35229526</v>
      </c>
      <c r="D20" s="11">
        <v>35229526</v>
      </c>
      <c r="E20" s="11"/>
      <c r="F20" s="11"/>
      <c r="G20" s="11"/>
      <c r="H20" s="11"/>
      <c r="I20" s="11">
        <f t="shared" si="0"/>
        <v>35229526</v>
      </c>
      <c r="J20" s="11">
        <f t="shared" si="1"/>
        <v>35229526</v>
      </c>
    </row>
    <row r="21" spans="1:10" ht="24.75" customHeight="1">
      <c r="A21" s="11" t="s">
        <v>28</v>
      </c>
      <c r="B21" s="11" t="s">
        <v>162</v>
      </c>
      <c r="C21" s="11">
        <v>35229526</v>
      </c>
      <c r="D21" s="11">
        <v>35229526</v>
      </c>
      <c r="E21" s="11"/>
      <c r="F21" s="11"/>
      <c r="G21" s="11"/>
      <c r="H21" s="11"/>
      <c r="I21" s="11">
        <f t="shared" si="0"/>
        <v>35229526</v>
      </c>
      <c r="J21" s="11">
        <f t="shared" si="1"/>
        <v>35229526</v>
      </c>
    </row>
    <row r="22" spans="1:10" ht="28.5" customHeight="1">
      <c r="A22" s="11" t="s">
        <v>30</v>
      </c>
      <c r="B22" s="11" t="s">
        <v>163</v>
      </c>
      <c r="C22" s="11">
        <v>1253243913</v>
      </c>
      <c r="D22" s="11">
        <v>1270052286</v>
      </c>
      <c r="E22" s="11"/>
      <c r="F22" s="11"/>
      <c r="G22" s="11">
        <v>118108</v>
      </c>
      <c r="H22" s="11"/>
      <c r="I22" s="11">
        <f t="shared" si="0"/>
        <v>1253362021</v>
      </c>
      <c r="J22" s="11">
        <f t="shared" si="1"/>
        <v>1270052286</v>
      </c>
    </row>
    <row r="23" spans="1:10" ht="14.25" customHeight="1">
      <c r="A23" s="11" t="s">
        <v>32</v>
      </c>
      <c r="B23" s="11" t="s">
        <v>164</v>
      </c>
      <c r="C23" s="11">
        <v>23465</v>
      </c>
      <c r="D23" s="11">
        <v>6365</v>
      </c>
      <c r="E23" s="11">
        <v>50640</v>
      </c>
      <c r="F23" s="11">
        <v>17040</v>
      </c>
      <c r="G23" s="11">
        <v>16085</v>
      </c>
      <c r="H23" s="11">
        <v>6685</v>
      </c>
      <c r="I23" s="11">
        <f t="shared" si="0"/>
        <v>90190</v>
      </c>
      <c r="J23" s="11">
        <f t="shared" si="1"/>
        <v>30090</v>
      </c>
    </row>
    <row r="24" spans="1:10" ht="24" customHeight="1">
      <c r="A24" s="11" t="s">
        <v>34</v>
      </c>
      <c r="B24" s="11" t="s">
        <v>165</v>
      </c>
      <c r="C24" s="11">
        <v>23465</v>
      </c>
      <c r="D24" s="11">
        <v>6365</v>
      </c>
      <c r="E24" s="11">
        <v>50640</v>
      </c>
      <c r="F24" s="11">
        <v>17040</v>
      </c>
      <c r="G24" s="11">
        <v>16085</v>
      </c>
      <c r="H24" s="11">
        <v>6685</v>
      </c>
      <c r="I24" s="11">
        <f t="shared" si="0"/>
        <v>90190</v>
      </c>
      <c r="J24" s="11">
        <f t="shared" si="1"/>
        <v>30090</v>
      </c>
    </row>
    <row r="25" spans="1:10" ht="18" customHeight="1">
      <c r="A25" s="11" t="s">
        <v>36</v>
      </c>
      <c r="B25" s="11" t="s">
        <v>166</v>
      </c>
      <c r="C25" s="11">
        <v>200115598</v>
      </c>
      <c r="D25" s="11">
        <v>201089729</v>
      </c>
      <c r="E25" s="11">
        <v>445876</v>
      </c>
      <c r="F25" s="11">
        <v>36042</v>
      </c>
      <c r="G25" s="11">
        <v>74075</v>
      </c>
      <c r="H25" s="11">
        <v>669659</v>
      </c>
      <c r="I25" s="11">
        <f t="shared" si="0"/>
        <v>200635549</v>
      </c>
      <c r="J25" s="11">
        <f t="shared" si="1"/>
        <v>201795430</v>
      </c>
    </row>
    <row r="26" spans="1:10" ht="15.75" customHeight="1">
      <c r="A26" s="11" t="s">
        <v>38</v>
      </c>
      <c r="B26" s="11" t="s">
        <v>167</v>
      </c>
      <c r="C26" s="11">
        <v>200115598</v>
      </c>
      <c r="D26" s="11">
        <v>201089729</v>
      </c>
      <c r="E26" s="11">
        <v>445876</v>
      </c>
      <c r="F26" s="11">
        <v>36042</v>
      </c>
      <c r="G26" s="11">
        <v>74075</v>
      </c>
      <c r="H26" s="11">
        <v>669659</v>
      </c>
      <c r="I26" s="11">
        <f t="shared" si="0"/>
        <v>200635549</v>
      </c>
      <c r="J26" s="11">
        <f t="shared" si="1"/>
        <v>201795430</v>
      </c>
    </row>
    <row r="27" spans="1:10" ht="16.5" customHeight="1">
      <c r="A27" s="11" t="s">
        <v>40</v>
      </c>
      <c r="B27" s="11" t="s">
        <v>168</v>
      </c>
      <c r="C27" s="11">
        <v>200139063</v>
      </c>
      <c r="D27" s="11">
        <v>201096094</v>
      </c>
      <c r="E27" s="11">
        <v>496516</v>
      </c>
      <c r="F27" s="11">
        <v>53082</v>
      </c>
      <c r="G27" s="11">
        <f>SUM(G24,G26)</f>
        <v>90160</v>
      </c>
      <c r="H27" s="11">
        <f>SUM(H24,H26)</f>
        <v>676344</v>
      </c>
      <c r="I27" s="11">
        <f t="shared" si="0"/>
        <v>200725739</v>
      </c>
      <c r="J27" s="11">
        <f t="shared" si="1"/>
        <v>201825520</v>
      </c>
    </row>
    <row r="28" spans="1:10" ht="42" customHeight="1">
      <c r="A28" s="11" t="s">
        <v>42</v>
      </c>
      <c r="B28" s="11" t="s">
        <v>169</v>
      </c>
      <c r="C28" s="11">
        <v>1211675</v>
      </c>
      <c r="D28" s="11">
        <v>0</v>
      </c>
      <c r="E28" s="11"/>
      <c r="F28" s="11"/>
      <c r="G28" s="11"/>
      <c r="H28" s="11"/>
      <c r="I28" s="11">
        <f t="shared" si="0"/>
        <v>1211675</v>
      </c>
      <c r="J28" s="11">
        <f t="shared" si="1"/>
        <v>0</v>
      </c>
    </row>
    <row r="29" spans="1:10" ht="24.75" customHeight="1">
      <c r="A29" s="11" t="s">
        <v>44</v>
      </c>
      <c r="B29" s="11" t="s">
        <v>170</v>
      </c>
      <c r="C29" s="11">
        <v>6458693</v>
      </c>
      <c r="D29" s="11">
        <v>9005396</v>
      </c>
      <c r="E29" s="11"/>
      <c r="F29" s="11"/>
      <c r="G29" s="11"/>
      <c r="H29" s="11"/>
      <c r="I29" s="11">
        <f t="shared" si="0"/>
        <v>6458693</v>
      </c>
      <c r="J29" s="11">
        <f t="shared" si="1"/>
        <v>9005396</v>
      </c>
    </row>
    <row r="30" spans="1:10" ht="28.5" customHeight="1">
      <c r="A30" s="11" t="s">
        <v>46</v>
      </c>
      <c r="B30" s="11" t="s">
        <v>171</v>
      </c>
      <c r="C30" s="11">
        <v>1108635</v>
      </c>
      <c r="D30" s="11">
        <v>822447</v>
      </c>
      <c r="E30" s="11"/>
      <c r="F30" s="11"/>
      <c r="G30" s="11"/>
      <c r="H30" s="11"/>
      <c r="I30" s="11">
        <f t="shared" si="0"/>
        <v>1108635</v>
      </c>
      <c r="J30" s="11">
        <f t="shared" si="1"/>
        <v>822447</v>
      </c>
    </row>
    <row r="31" spans="1:10" ht="30" customHeight="1">
      <c r="A31" s="11" t="s">
        <v>48</v>
      </c>
      <c r="B31" s="11" t="s">
        <v>172</v>
      </c>
      <c r="C31" s="11">
        <v>4857737</v>
      </c>
      <c r="D31" s="11">
        <v>7318640</v>
      </c>
      <c r="E31" s="11"/>
      <c r="F31" s="11"/>
      <c r="G31" s="11"/>
      <c r="H31" s="11"/>
      <c r="I31" s="11">
        <f t="shared" si="0"/>
        <v>4857737</v>
      </c>
      <c r="J31" s="11">
        <f t="shared" si="1"/>
        <v>7318640</v>
      </c>
    </row>
    <row r="32" spans="1:10" ht="29.25" customHeight="1">
      <c r="A32" s="11" t="s">
        <v>50</v>
      </c>
      <c r="B32" s="11" t="s">
        <v>173</v>
      </c>
      <c r="C32" s="11">
        <v>492321</v>
      </c>
      <c r="D32" s="11">
        <v>864309</v>
      </c>
      <c r="E32" s="11"/>
      <c r="F32" s="11"/>
      <c r="G32" s="11"/>
      <c r="H32" s="11"/>
      <c r="I32" s="11">
        <f t="shared" si="0"/>
        <v>492321</v>
      </c>
      <c r="J32" s="11">
        <f t="shared" si="1"/>
        <v>864309</v>
      </c>
    </row>
    <row r="33" spans="1:10" ht="32.25" customHeight="1">
      <c r="A33" s="11" t="s">
        <v>52</v>
      </c>
      <c r="B33" s="11" t="s">
        <v>174</v>
      </c>
      <c r="C33" s="11">
        <v>158128</v>
      </c>
      <c r="D33" s="11">
        <v>0</v>
      </c>
      <c r="E33" s="11"/>
      <c r="F33" s="11"/>
      <c r="G33" s="11">
        <v>210000</v>
      </c>
      <c r="H33" s="11">
        <v>210000</v>
      </c>
      <c r="I33" s="11">
        <f t="shared" si="0"/>
        <v>368128</v>
      </c>
      <c r="J33" s="11">
        <f t="shared" si="1"/>
        <v>210000</v>
      </c>
    </row>
    <row r="34" spans="1:10" ht="27" customHeight="1">
      <c r="A34" s="11" t="s">
        <v>54</v>
      </c>
      <c r="B34" s="11" t="s">
        <v>175</v>
      </c>
      <c r="C34" s="11">
        <v>124500</v>
      </c>
      <c r="D34" s="11">
        <v>0</v>
      </c>
      <c r="E34" s="11"/>
      <c r="F34" s="11"/>
      <c r="G34" s="11">
        <v>165361</v>
      </c>
      <c r="H34" s="11">
        <v>165361</v>
      </c>
      <c r="I34" s="11">
        <f t="shared" si="0"/>
        <v>289861</v>
      </c>
      <c r="J34" s="11">
        <f t="shared" si="1"/>
        <v>165361</v>
      </c>
    </row>
    <row r="35" spans="1:10" ht="29.25" customHeight="1">
      <c r="A35" s="11" t="s">
        <v>56</v>
      </c>
      <c r="B35" s="11" t="s">
        <v>176</v>
      </c>
      <c r="C35" s="11">
        <v>33615</v>
      </c>
      <c r="D35" s="11">
        <v>0</v>
      </c>
      <c r="E35" s="11"/>
      <c r="F35" s="11"/>
      <c r="G35" s="11">
        <v>44639</v>
      </c>
      <c r="H35" s="11">
        <v>44639</v>
      </c>
      <c r="I35" s="11">
        <f t="shared" si="0"/>
        <v>78254</v>
      </c>
      <c r="J35" s="11">
        <f t="shared" si="1"/>
        <v>44639</v>
      </c>
    </row>
    <row r="36" spans="1:10" ht="33.75" customHeight="1">
      <c r="A36" s="11" t="s">
        <v>58</v>
      </c>
      <c r="B36" s="11" t="s">
        <v>177</v>
      </c>
      <c r="C36" s="11">
        <v>13</v>
      </c>
      <c r="D36" s="11">
        <v>0</v>
      </c>
      <c r="E36" s="11"/>
      <c r="F36" s="11"/>
      <c r="G36" s="11"/>
      <c r="H36" s="11"/>
      <c r="I36" s="11">
        <f t="shared" si="0"/>
        <v>13</v>
      </c>
      <c r="J36" s="11">
        <f t="shared" si="1"/>
        <v>0</v>
      </c>
    </row>
    <row r="37" spans="1:10" ht="24" customHeight="1">
      <c r="A37" s="11" t="s">
        <v>60</v>
      </c>
      <c r="B37" s="11" t="s">
        <v>178</v>
      </c>
      <c r="C37" s="11">
        <v>7828496</v>
      </c>
      <c r="D37" s="11">
        <v>9005396</v>
      </c>
      <c r="E37" s="11"/>
      <c r="F37" s="11"/>
      <c r="G37" s="11">
        <v>210000</v>
      </c>
      <c r="H37" s="11">
        <v>210000</v>
      </c>
      <c r="I37" s="11">
        <f t="shared" si="0"/>
        <v>8038496</v>
      </c>
      <c r="J37" s="11">
        <f t="shared" si="1"/>
        <v>9215396</v>
      </c>
    </row>
    <row r="38" spans="1:10" ht="19.5" customHeight="1">
      <c r="A38" s="11" t="s">
        <v>62</v>
      </c>
      <c r="B38" s="11" t="s">
        <v>179</v>
      </c>
      <c r="C38" s="11">
        <v>28000</v>
      </c>
      <c r="D38" s="11">
        <v>35000</v>
      </c>
      <c r="E38" s="11"/>
      <c r="F38" s="11"/>
      <c r="G38" s="11"/>
      <c r="H38" s="11"/>
      <c r="I38" s="11">
        <f t="shared" si="0"/>
        <v>28000</v>
      </c>
      <c r="J38" s="11">
        <f t="shared" si="1"/>
        <v>35000</v>
      </c>
    </row>
    <row r="39" spans="1:10" ht="26.25" customHeight="1">
      <c r="A39" s="11" t="s">
        <v>64</v>
      </c>
      <c r="B39" s="11" t="s">
        <v>180</v>
      </c>
      <c r="C39" s="11">
        <v>28000</v>
      </c>
      <c r="D39" s="11">
        <v>35000</v>
      </c>
      <c r="E39" s="11"/>
      <c r="F39" s="11"/>
      <c r="G39" s="11"/>
      <c r="H39" s="11"/>
      <c r="I39" s="11">
        <f t="shared" si="0"/>
        <v>28000</v>
      </c>
      <c r="J39" s="11">
        <f t="shared" si="1"/>
        <v>35000</v>
      </c>
    </row>
    <row r="40" spans="1:10" ht="24" customHeight="1">
      <c r="A40" s="11" t="s">
        <v>66</v>
      </c>
      <c r="B40" s="11" t="s">
        <v>181</v>
      </c>
      <c r="C40" s="11">
        <v>7856496</v>
      </c>
      <c r="D40" s="11">
        <v>9040396</v>
      </c>
      <c r="E40" s="11"/>
      <c r="F40" s="11"/>
      <c r="G40" s="11"/>
      <c r="H40" s="11"/>
      <c r="I40" s="11">
        <f t="shared" si="0"/>
        <v>7856496</v>
      </c>
      <c r="J40" s="11">
        <f t="shared" si="1"/>
        <v>9040396</v>
      </c>
    </row>
    <row r="41" spans="1:10" ht="24" customHeight="1">
      <c r="A41" s="11" t="s">
        <v>68</v>
      </c>
      <c r="B41" s="11" t="s">
        <v>182</v>
      </c>
      <c r="C41" s="11">
        <v>1490049</v>
      </c>
      <c r="D41" s="11">
        <v>0</v>
      </c>
      <c r="E41" s="11">
        <v>49026</v>
      </c>
      <c r="F41" s="11">
        <v>825</v>
      </c>
      <c r="G41" s="11">
        <v>11168149</v>
      </c>
      <c r="H41" s="11">
        <v>0</v>
      </c>
      <c r="I41" s="11">
        <f t="shared" si="0"/>
        <v>12707224</v>
      </c>
      <c r="J41" s="11">
        <f t="shared" si="1"/>
        <v>825</v>
      </c>
    </row>
    <row r="42" spans="1:10" ht="31.5" customHeight="1">
      <c r="A42" s="11" t="s">
        <v>70</v>
      </c>
      <c r="B42" s="11" t="s">
        <v>183</v>
      </c>
      <c r="C42" s="11">
        <v>12954352</v>
      </c>
      <c r="D42" s="11">
        <v>0</v>
      </c>
      <c r="E42" s="11"/>
      <c r="F42" s="11"/>
      <c r="G42" s="11">
        <v>579390</v>
      </c>
      <c r="H42" s="11"/>
      <c r="I42" s="11">
        <f t="shared" si="0"/>
        <v>13533742</v>
      </c>
      <c r="J42" s="11">
        <f t="shared" si="1"/>
        <v>0</v>
      </c>
    </row>
    <row r="43" spans="1:10" ht="28.5" customHeight="1">
      <c r="A43" s="11" t="s">
        <v>72</v>
      </c>
      <c r="B43" s="11" t="s">
        <v>184</v>
      </c>
      <c r="C43" s="11">
        <v>14444401</v>
      </c>
      <c r="D43" s="11">
        <v>0</v>
      </c>
      <c r="E43" s="11">
        <v>49026</v>
      </c>
      <c r="F43" s="11">
        <v>825</v>
      </c>
      <c r="G43" s="11">
        <v>11747539</v>
      </c>
      <c r="H43" s="11"/>
      <c r="I43" s="11">
        <f t="shared" si="0"/>
        <v>26240966</v>
      </c>
      <c r="J43" s="11">
        <f t="shared" si="1"/>
        <v>825</v>
      </c>
    </row>
    <row r="44" spans="1:10" ht="25.5" customHeight="1">
      <c r="A44" s="11" t="s">
        <v>83</v>
      </c>
      <c r="B44" s="11" t="s">
        <v>185</v>
      </c>
      <c r="C44" s="11">
        <v>6537194</v>
      </c>
      <c r="D44" s="11">
        <v>0</v>
      </c>
      <c r="E44" s="11"/>
      <c r="F44" s="11"/>
      <c r="G44" s="11">
        <v>-8884377</v>
      </c>
      <c r="H44" s="11"/>
      <c r="I44" s="11">
        <f t="shared" si="0"/>
        <v>-2347183</v>
      </c>
      <c r="J44" s="11">
        <f t="shared" si="1"/>
        <v>0</v>
      </c>
    </row>
    <row r="45" spans="1:10" ht="25.5" customHeight="1">
      <c r="A45" s="11" t="s">
        <v>84</v>
      </c>
      <c r="B45" s="11" t="s">
        <v>186</v>
      </c>
      <c r="C45" s="11">
        <v>6537194</v>
      </c>
      <c r="D45" s="11">
        <v>0</v>
      </c>
      <c r="E45" s="11"/>
      <c r="F45" s="11"/>
      <c r="G45" s="11"/>
      <c r="H45" s="11"/>
      <c r="I45" s="11">
        <f t="shared" si="0"/>
        <v>6537194</v>
      </c>
      <c r="J45" s="11">
        <f t="shared" si="1"/>
        <v>0</v>
      </c>
    </row>
    <row r="46" spans="1:10" ht="27.75" customHeight="1">
      <c r="A46" s="11" t="s">
        <v>85</v>
      </c>
      <c r="B46" s="11" t="s">
        <v>187</v>
      </c>
      <c r="C46" s="11">
        <v>20981595</v>
      </c>
      <c r="D46" s="11">
        <v>0</v>
      </c>
      <c r="E46" s="11"/>
      <c r="F46" s="11"/>
      <c r="G46" s="11">
        <v>2863162</v>
      </c>
      <c r="H46" s="11"/>
      <c r="I46" s="11">
        <f t="shared" si="0"/>
        <v>23844757</v>
      </c>
      <c r="J46" s="11">
        <f t="shared" si="1"/>
        <v>0</v>
      </c>
    </row>
    <row r="47" spans="1:10" ht="20.25" customHeight="1">
      <c r="A47" s="11" t="s">
        <v>86</v>
      </c>
      <c r="B47" s="73" t="s">
        <v>188</v>
      </c>
      <c r="C47" s="73">
        <v>1482221067</v>
      </c>
      <c r="D47" s="73">
        <v>1480188776</v>
      </c>
      <c r="E47" s="73">
        <v>545542</v>
      </c>
      <c r="F47" s="73">
        <v>53907</v>
      </c>
      <c r="G47" s="73">
        <v>3281430</v>
      </c>
      <c r="H47" s="73">
        <v>886344</v>
      </c>
      <c r="I47" s="73">
        <f t="shared" si="0"/>
        <v>1486048039</v>
      </c>
      <c r="J47" s="73">
        <f t="shared" si="1"/>
        <v>1481129027</v>
      </c>
    </row>
    <row r="48" spans="1:10" ht="25.5" customHeight="1">
      <c r="A48" s="11" t="s">
        <v>87</v>
      </c>
      <c r="B48" s="11" t="s">
        <v>189</v>
      </c>
      <c r="C48" s="11">
        <v>1150175257</v>
      </c>
      <c r="D48" s="11">
        <v>1150175257</v>
      </c>
      <c r="E48" s="11"/>
      <c r="F48" s="11"/>
      <c r="G48" s="11"/>
      <c r="H48" s="11"/>
      <c r="I48" s="11">
        <f t="shared" si="0"/>
        <v>1150175257</v>
      </c>
      <c r="J48" s="11">
        <f t="shared" si="1"/>
        <v>1150175257</v>
      </c>
    </row>
    <row r="49" spans="1:10" ht="18.75" customHeight="1">
      <c r="A49" s="11" t="s">
        <v>88</v>
      </c>
      <c r="B49" s="11" t="s">
        <v>190</v>
      </c>
      <c r="C49" s="11">
        <v>-3558916</v>
      </c>
      <c r="D49" s="11">
        <v>-3558916</v>
      </c>
      <c r="E49" s="11"/>
      <c r="F49" s="11"/>
      <c r="G49" s="11"/>
      <c r="H49" s="11"/>
      <c r="I49" s="11">
        <f t="shared" si="0"/>
        <v>-3558916</v>
      </c>
      <c r="J49" s="11">
        <f t="shared" si="1"/>
        <v>-3558916</v>
      </c>
    </row>
    <row r="50" spans="1:10" ht="17.25" customHeight="1">
      <c r="A50" s="11" t="s">
        <v>191</v>
      </c>
      <c r="B50" s="11" t="s">
        <v>192</v>
      </c>
      <c r="C50" s="11">
        <v>153603653</v>
      </c>
      <c r="D50" s="11">
        <v>153603653</v>
      </c>
      <c r="E50" s="11">
        <v>4000</v>
      </c>
      <c r="F50" s="11">
        <v>4000</v>
      </c>
      <c r="G50" s="11">
        <v>105497</v>
      </c>
      <c r="H50" s="11">
        <v>105497</v>
      </c>
      <c r="I50" s="11">
        <f t="shared" si="0"/>
        <v>153713150</v>
      </c>
      <c r="J50" s="11">
        <f t="shared" si="1"/>
        <v>153713150</v>
      </c>
    </row>
    <row r="51" spans="1:10" ht="21" customHeight="1">
      <c r="A51" s="58" t="s">
        <v>193</v>
      </c>
      <c r="B51" s="54" t="s">
        <v>194</v>
      </c>
      <c r="C51" s="55">
        <v>125062612</v>
      </c>
      <c r="D51" s="83">
        <v>162668882</v>
      </c>
      <c r="E51" s="21">
        <v>-5083788</v>
      </c>
      <c r="F51" s="21">
        <v>-4935873</v>
      </c>
      <c r="G51" s="21">
        <v>-4141652</v>
      </c>
      <c r="H51" s="21">
        <v>-2292649</v>
      </c>
      <c r="I51" s="11">
        <f t="shared" si="0"/>
        <v>115837172</v>
      </c>
      <c r="J51" s="11">
        <f t="shared" si="1"/>
        <v>155440360</v>
      </c>
    </row>
    <row r="52" spans="1:10" ht="15" customHeight="1">
      <c r="A52" s="58" t="s">
        <v>195</v>
      </c>
      <c r="B52" s="54" t="s">
        <v>196</v>
      </c>
      <c r="C52" s="55">
        <v>37606270</v>
      </c>
      <c r="D52" s="83">
        <v>-877030</v>
      </c>
      <c r="E52" s="21">
        <v>147915</v>
      </c>
      <c r="F52" s="21">
        <v>-988140</v>
      </c>
      <c r="G52" s="21">
        <v>1849003</v>
      </c>
      <c r="H52" s="21">
        <v>-3253723</v>
      </c>
      <c r="I52" s="11">
        <f t="shared" si="0"/>
        <v>39603188</v>
      </c>
      <c r="J52" s="11">
        <f t="shared" si="1"/>
        <v>-5118893</v>
      </c>
    </row>
    <row r="53" spans="1:10" ht="19.5" customHeight="1">
      <c r="A53" s="58" t="s">
        <v>197</v>
      </c>
      <c r="B53" s="62" t="s">
        <v>198</v>
      </c>
      <c r="C53" s="63">
        <v>1462888876</v>
      </c>
      <c r="D53" s="79">
        <v>1462011846</v>
      </c>
      <c r="E53" s="80">
        <v>-4931873</v>
      </c>
      <c r="F53" s="80">
        <v>-5920013</v>
      </c>
      <c r="G53" s="80">
        <v>-2187152</v>
      </c>
      <c r="H53" s="80">
        <v>-5441875</v>
      </c>
      <c r="I53" s="84">
        <f t="shared" si="0"/>
        <v>1455769851</v>
      </c>
      <c r="J53" s="84">
        <f t="shared" si="1"/>
        <v>1450649958</v>
      </c>
    </row>
    <row r="54" spans="1:10" ht="27.75" customHeight="1">
      <c r="A54" s="58" t="s">
        <v>199</v>
      </c>
      <c r="B54" s="54" t="s">
        <v>200</v>
      </c>
      <c r="C54" s="55">
        <v>62663</v>
      </c>
      <c r="D54" s="83">
        <v>0</v>
      </c>
      <c r="E54" s="86"/>
      <c r="F54" s="86">
        <v>3881</v>
      </c>
      <c r="G54" s="86">
        <v>12686</v>
      </c>
      <c r="H54" s="86"/>
      <c r="I54" s="87">
        <f t="shared" si="0"/>
        <v>75349</v>
      </c>
      <c r="J54" s="87">
        <f t="shared" si="1"/>
        <v>3881</v>
      </c>
    </row>
    <row r="55" spans="1:10" ht="25.5" customHeight="1">
      <c r="A55" s="58" t="s">
        <v>201</v>
      </c>
      <c r="B55" s="54" t="s">
        <v>202</v>
      </c>
      <c r="C55" s="55">
        <v>210000</v>
      </c>
      <c r="D55" s="83">
        <v>0</v>
      </c>
      <c r="E55" s="86"/>
      <c r="F55" s="86"/>
      <c r="G55" s="86"/>
      <c r="H55" s="86"/>
      <c r="I55" s="87">
        <f t="shared" si="0"/>
        <v>210000</v>
      </c>
      <c r="J55" s="87">
        <f t="shared" si="1"/>
        <v>0</v>
      </c>
    </row>
    <row r="56" spans="1:10" ht="26.25" customHeight="1">
      <c r="A56" s="58" t="s">
        <v>203</v>
      </c>
      <c r="B56" s="62" t="s">
        <v>204</v>
      </c>
      <c r="C56" s="63">
        <v>272663</v>
      </c>
      <c r="D56" s="79">
        <v>0</v>
      </c>
      <c r="E56" s="86"/>
      <c r="F56" s="86">
        <v>3881</v>
      </c>
      <c r="G56" s="86">
        <v>12686</v>
      </c>
      <c r="H56" s="86"/>
      <c r="I56" s="87">
        <f t="shared" si="0"/>
        <v>285349</v>
      </c>
      <c r="J56" s="87">
        <f t="shared" si="1"/>
        <v>3881</v>
      </c>
    </row>
    <row r="57" spans="1:10" ht="29.25" customHeight="1">
      <c r="A57" s="58" t="s">
        <v>205</v>
      </c>
      <c r="B57" s="54" t="s">
        <v>206</v>
      </c>
      <c r="C57" s="55">
        <v>524140</v>
      </c>
      <c r="D57" s="83">
        <v>0</v>
      </c>
      <c r="E57" s="86">
        <v>230608</v>
      </c>
      <c r="F57" s="86">
        <v>0</v>
      </c>
      <c r="G57" s="86">
        <v>248794</v>
      </c>
      <c r="H57" s="86"/>
      <c r="I57" s="87">
        <f t="shared" si="0"/>
        <v>1003542</v>
      </c>
      <c r="J57" s="87">
        <f t="shared" si="1"/>
        <v>0</v>
      </c>
    </row>
    <row r="58" spans="1:10" ht="39.75" customHeight="1">
      <c r="A58" s="58" t="s">
        <v>110</v>
      </c>
      <c r="B58" s="54" t="s">
        <v>207</v>
      </c>
      <c r="C58" s="55">
        <v>7107277</v>
      </c>
      <c r="D58" s="83">
        <v>7885252</v>
      </c>
      <c r="E58" s="86">
        <v>230608</v>
      </c>
      <c r="F58" s="86">
        <v>0</v>
      </c>
      <c r="G58" s="86"/>
      <c r="H58" s="86"/>
      <c r="I58" s="87">
        <f t="shared" si="0"/>
        <v>7337885</v>
      </c>
      <c r="J58" s="87">
        <f t="shared" si="1"/>
        <v>7885252</v>
      </c>
    </row>
    <row r="59" spans="1:10" ht="39" customHeight="1">
      <c r="A59" s="58" t="s">
        <v>111</v>
      </c>
      <c r="B59" s="54" t="s">
        <v>208</v>
      </c>
      <c r="C59" s="55">
        <v>7107277</v>
      </c>
      <c r="D59" s="83">
        <v>7885252</v>
      </c>
      <c r="E59" s="86"/>
      <c r="F59" s="86"/>
      <c r="G59" s="86"/>
      <c r="H59" s="86"/>
      <c r="I59" s="87">
        <f t="shared" si="0"/>
        <v>7107277</v>
      </c>
      <c r="J59" s="87">
        <f t="shared" si="1"/>
        <v>7885252</v>
      </c>
    </row>
    <row r="60" spans="1:10" ht="24.75" customHeight="1">
      <c r="A60" s="58" t="s">
        <v>112</v>
      </c>
      <c r="B60" s="62" t="s">
        <v>209</v>
      </c>
      <c r="C60" s="63">
        <v>7631417</v>
      </c>
      <c r="D60" s="79">
        <v>7885252</v>
      </c>
      <c r="E60" s="81">
        <v>230608</v>
      </c>
      <c r="F60" s="81">
        <v>3881</v>
      </c>
      <c r="G60" s="81">
        <v>248794</v>
      </c>
      <c r="H60" s="18"/>
      <c r="I60" s="74">
        <f t="shared" si="0"/>
        <v>8110819</v>
      </c>
      <c r="J60" s="74">
        <f t="shared" si="1"/>
        <v>7889133</v>
      </c>
    </row>
    <row r="61" spans="1:10" ht="14.25" customHeight="1">
      <c r="A61" s="58" t="s">
        <v>113</v>
      </c>
      <c r="B61" s="54" t="s">
        <v>210</v>
      </c>
      <c r="C61" s="55">
        <v>170100</v>
      </c>
      <c r="D61" s="83">
        <v>206590</v>
      </c>
      <c r="E61" s="18"/>
      <c r="F61" s="18"/>
      <c r="G61" s="18"/>
      <c r="H61" s="18"/>
      <c r="I61" s="85">
        <f t="shared" si="0"/>
        <v>170100</v>
      </c>
      <c r="J61" s="85">
        <f t="shared" si="1"/>
        <v>206590</v>
      </c>
    </row>
    <row r="62" spans="1:10" ht="22.5" customHeight="1">
      <c r="A62" s="58" t="s">
        <v>114</v>
      </c>
      <c r="B62" s="54" t="s">
        <v>211</v>
      </c>
      <c r="C62" s="55">
        <v>2099762</v>
      </c>
      <c r="D62" s="83">
        <v>976839</v>
      </c>
      <c r="E62" s="18"/>
      <c r="F62" s="18"/>
      <c r="G62" s="18"/>
      <c r="H62" s="18"/>
      <c r="I62" s="85">
        <f t="shared" si="0"/>
        <v>2099762</v>
      </c>
      <c r="J62" s="85">
        <f t="shared" si="1"/>
        <v>976839</v>
      </c>
    </row>
    <row r="63" spans="1:10" ht="23.25" customHeight="1">
      <c r="A63" s="58" t="s">
        <v>115</v>
      </c>
      <c r="B63" s="54" t="s">
        <v>212</v>
      </c>
      <c r="C63" s="55">
        <v>400000</v>
      </c>
      <c r="D63" s="83">
        <v>350000</v>
      </c>
      <c r="E63" s="18"/>
      <c r="F63" s="18"/>
      <c r="G63" s="18"/>
      <c r="H63" s="18"/>
      <c r="I63" s="85">
        <f t="shared" si="0"/>
        <v>400000</v>
      </c>
      <c r="J63" s="85">
        <f t="shared" si="1"/>
        <v>350000</v>
      </c>
    </row>
    <row r="64" spans="1:10" ht="24.75" customHeight="1">
      <c r="A64" s="58" t="s">
        <v>116</v>
      </c>
      <c r="B64" s="62" t="s">
        <v>213</v>
      </c>
      <c r="C64" s="63">
        <v>2669862</v>
      </c>
      <c r="D64" s="79">
        <v>1533429</v>
      </c>
      <c r="E64" s="18"/>
      <c r="F64" s="18"/>
      <c r="G64" s="18"/>
      <c r="H64" s="18"/>
      <c r="I64" s="85">
        <f t="shared" si="0"/>
        <v>2669862</v>
      </c>
      <c r="J64" s="85">
        <f t="shared" si="1"/>
        <v>1533429</v>
      </c>
    </row>
    <row r="65" spans="1:10" ht="17.25" customHeight="1">
      <c r="A65" s="58" t="s">
        <v>117</v>
      </c>
      <c r="B65" s="62" t="s">
        <v>214</v>
      </c>
      <c r="C65" s="63">
        <v>10573942</v>
      </c>
      <c r="D65" s="79">
        <v>9418681</v>
      </c>
      <c r="E65" s="18"/>
      <c r="F65" s="18"/>
      <c r="G65" s="82">
        <v>261480</v>
      </c>
      <c r="H65" s="89"/>
      <c r="I65" s="90">
        <f t="shared" si="0"/>
        <v>10835422</v>
      </c>
      <c r="J65" s="90">
        <f t="shared" si="1"/>
        <v>9418681</v>
      </c>
    </row>
    <row r="66" spans="1:10" ht="24.75" customHeight="1">
      <c r="A66" s="58" t="s">
        <v>118</v>
      </c>
      <c r="B66" s="54" t="s">
        <v>215</v>
      </c>
      <c r="C66" s="55">
        <v>8758249</v>
      </c>
      <c r="D66" s="83">
        <v>8758249</v>
      </c>
      <c r="E66" s="91">
        <v>5246807</v>
      </c>
      <c r="F66" s="91">
        <v>5970039</v>
      </c>
      <c r="G66" s="91">
        <v>5207102</v>
      </c>
      <c r="H66" s="91">
        <v>6327219</v>
      </c>
      <c r="I66" s="92">
        <f t="shared" si="0"/>
        <v>19212158</v>
      </c>
      <c r="J66" s="92">
        <f t="shared" si="1"/>
        <v>21055507</v>
      </c>
    </row>
    <row r="67" spans="1:10" ht="27" customHeight="1">
      <c r="A67" s="58" t="s">
        <v>216</v>
      </c>
      <c r="B67" s="62" t="s">
        <v>217</v>
      </c>
      <c r="C67" s="63">
        <v>8758249</v>
      </c>
      <c r="D67" s="79">
        <v>8758249</v>
      </c>
      <c r="E67" s="91">
        <v>5246807</v>
      </c>
      <c r="F67" s="91">
        <v>5970039</v>
      </c>
      <c r="G67" s="91">
        <v>5207102</v>
      </c>
      <c r="H67" s="91">
        <v>6327219</v>
      </c>
      <c r="I67" s="92">
        <f t="shared" si="0"/>
        <v>19212158</v>
      </c>
      <c r="J67" s="92">
        <f t="shared" si="1"/>
        <v>21055507</v>
      </c>
    </row>
    <row r="68" spans="1:10" ht="12.75" customHeight="1">
      <c r="A68" s="58" t="s">
        <v>218</v>
      </c>
      <c r="B68" s="62" t="s">
        <v>219</v>
      </c>
      <c r="C68" s="63">
        <v>1482221067</v>
      </c>
      <c r="D68" s="79">
        <v>1480188776</v>
      </c>
      <c r="E68" s="82">
        <v>545542</v>
      </c>
      <c r="F68" s="82">
        <v>53907</v>
      </c>
      <c r="G68" s="82">
        <v>3281430</v>
      </c>
      <c r="H68" s="82">
        <v>886344</v>
      </c>
      <c r="I68" s="73">
        <f t="shared" si="0"/>
        <v>1486048039</v>
      </c>
      <c r="J68" s="73">
        <f t="shared" si="1"/>
        <v>1481129027</v>
      </c>
    </row>
    <row r="69" spans="1:10">
      <c r="E69" s="78"/>
      <c r="F69" s="78"/>
      <c r="G69" s="78"/>
      <c r="H69" s="78"/>
      <c r="I69" s="78"/>
      <c r="J69" s="78"/>
    </row>
    <row r="70" spans="1:10">
      <c r="E70" s="78"/>
      <c r="F70" s="78"/>
      <c r="G70" s="78"/>
      <c r="H70" s="78"/>
      <c r="I70" s="78"/>
      <c r="J70" s="78"/>
    </row>
  </sheetData>
  <mergeCells count="4">
    <mergeCell ref="C6:D6"/>
    <mergeCell ref="E6:F6"/>
    <mergeCell ref="G6:H6"/>
    <mergeCell ref="I6:J6"/>
  </mergeCells>
  <pageMargins left="0.7" right="0.7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2"/>
  <sheetViews>
    <sheetView workbookViewId="0"/>
  </sheetViews>
  <sheetFormatPr defaultRowHeight="15"/>
  <cols>
    <col min="2" max="2" width="41.85546875" customWidth="1"/>
    <col min="3" max="3" width="16.5703125" customWidth="1"/>
    <col min="4" max="4" width="41.7109375" customWidth="1"/>
    <col min="5" max="5" width="19" customWidth="1"/>
  </cols>
  <sheetData>
    <row r="1" spans="1:6">
      <c r="A1" s="1" t="s">
        <v>490</v>
      </c>
      <c r="B1" s="2"/>
    </row>
    <row r="3" spans="1:6">
      <c r="B3" s="53" t="s">
        <v>233</v>
      </c>
      <c r="C3" s="53"/>
      <c r="D3" s="53"/>
    </row>
    <row r="4" spans="1:6" ht="15.75" thickBot="1">
      <c r="E4" t="s">
        <v>133</v>
      </c>
    </row>
    <row r="5" spans="1:6" ht="28.5">
      <c r="A5" s="101"/>
      <c r="B5" s="102" t="s">
        <v>223</v>
      </c>
      <c r="C5" s="103" t="s">
        <v>232</v>
      </c>
      <c r="D5" s="103" t="s">
        <v>224</v>
      </c>
      <c r="E5" s="104" t="s">
        <v>232</v>
      </c>
      <c r="F5" s="93"/>
    </row>
    <row r="6" spans="1:6">
      <c r="A6" s="41" t="s">
        <v>4</v>
      </c>
      <c r="B6" s="21" t="s">
        <v>225</v>
      </c>
      <c r="C6" s="88">
        <v>220149238</v>
      </c>
      <c r="D6" s="10" t="s">
        <v>93</v>
      </c>
      <c r="E6" s="98">
        <v>162562726</v>
      </c>
    </row>
    <row r="7" spans="1:6" ht="30">
      <c r="A7" s="41" t="s">
        <v>6</v>
      </c>
      <c r="B7" s="21" t="s">
        <v>227</v>
      </c>
      <c r="C7" s="88">
        <v>21085954</v>
      </c>
      <c r="D7" s="94" t="s">
        <v>94</v>
      </c>
      <c r="E7" s="98">
        <v>31583747</v>
      </c>
    </row>
    <row r="8" spans="1:6">
      <c r="A8" s="41" t="s">
        <v>8</v>
      </c>
      <c r="B8" s="21" t="s">
        <v>53</v>
      </c>
      <c r="C8" s="88">
        <v>74876933</v>
      </c>
      <c r="D8" s="94" t="s">
        <v>95</v>
      </c>
      <c r="E8" s="98">
        <v>70118613</v>
      </c>
    </row>
    <row r="9" spans="1:6">
      <c r="A9" s="41" t="s">
        <v>10</v>
      </c>
      <c r="B9" s="21" t="s">
        <v>71</v>
      </c>
      <c r="C9" s="88">
        <v>33799654</v>
      </c>
      <c r="D9" s="94"/>
      <c r="E9" s="98"/>
    </row>
    <row r="10" spans="1:6">
      <c r="A10" s="41" t="s">
        <v>12</v>
      </c>
      <c r="B10" s="21" t="s">
        <v>231</v>
      </c>
      <c r="C10" s="88">
        <v>8612782</v>
      </c>
      <c r="D10" s="94"/>
      <c r="E10" s="98"/>
    </row>
    <row r="11" spans="1:6">
      <c r="A11" s="41" t="s">
        <v>14</v>
      </c>
      <c r="B11" s="96" t="s">
        <v>226</v>
      </c>
      <c r="C11" s="97">
        <f>SUM(C6:C10)</f>
        <v>358524561</v>
      </c>
      <c r="D11" s="21" t="s">
        <v>96</v>
      </c>
      <c r="E11" s="98">
        <v>2921902</v>
      </c>
    </row>
    <row r="12" spans="1:6">
      <c r="A12" s="41" t="s">
        <v>16</v>
      </c>
      <c r="B12" s="21" t="s">
        <v>81</v>
      </c>
      <c r="C12" s="88">
        <v>509916219</v>
      </c>
      <c r="D12" s="21" t="s">
        <v>97</v>
      </c>
      <c r="E12" s="98">
        <v>2930498</v>
      </c>
    </row>
    <row r="13" spans="1:6">
      <c r="A13" s="41" t="s">
        <v>18</v>
      </c>
      <c r="B13" s="21" t="s">
        <v>228</v>
      </c>
      <c r="C13" s="88">
        <v>7885252</v>
      </c>
      <c r="D13" s="21" t="s">
        <v>98</v>
      </c>
      <c r="E13" s="98">
        <v>5716497</v>
      </c>
    </row>
    <row r="14" spans="1:6">
      <c r="A14" s="41" t="s">
        <v>20</v>
      </c>
      <c r="B14" s="96" t="s">
        <v>229</v>
      </c>
      <c r="C14" s="97">
        <f>SUM(C12:C13)</f>
        <v>517801471</v>
      </c>
      <c r="D14" s="95" t="s">
        <v>99</v>
      </c>
      <c r="E14" s="98">
        <v>9707373</v>
      </c>
    </row>
    <row r="15" spans="1:6">
      <c r="A15" s="41" t="s">
        <v>22</v>
      </c>
      <c r="B15" s="21"/>
      <c r="C15" s="88"/>
      <c r="D15" s="95" t="s">
        <v>104</v>
      </c>
      <c r="E15" s="98">
        <v>8988910</v>
      </c>
    </row>
    <row r="16" spans="1:6">
      <c r="A16" s="41" t="s">
        <v>24</v>
      </c>
      <c r="B16" s="21"/>
      <c r="C16" s="88"/>
      <c r="D16" s="95" t="s">
        <v>108</v>
      </c>
      <c r="E16" s="98">
        <v>70767251</v>
      </c>
    </row>
    <row r="17" spans="1:5">
      <c r="A17" s="41" t="s">
        <v>26</v>
      </c>
      <c r="B17" s="21"/>
      <c r="C17" s="88"/>
      <c r="D17" s="95" t="s">
        <v>109</v>
      </c>
      <c r="E17" s="98">
        <v>356650522</v>
      </c>
    </row>
    <row r="18" spans="1:5" ht="30">
      <c r="A18" s="41" t="s">
        <v>28</v>
      </c>
      <c r="B18" s="21"/>
      <c r="C18" s="88"/>
      <c r="D18" s="95" t="s">
        <v>120</v>
      </c>
      <c r="E18" s="98">
        <v>7107277</v>
      </c>
    </row>
    <row r="19" spans="1:5" ht="30">
      <c r="A19" s="41" t="s">
        <v>30</v>
      </c>
      <c r="B19" s="21"/>
      <c r="C19" s="88"/>
      <c r="D19" s="95" t="s">
        <v>121</v>
      </c>
      <c r="E19" s="98">
        <v>180896848</v>
      </c>
    </row>
    <row r="20" spans="1:5">
      <c r="A20" s="41" t="s">
        <v>32</v>
      </c>
      <c r="B20" s="21"/>
      <c r="C20" s="88"/>
      <c r="D20" s="95" t="s">
        <v>122</v>
      </c>
      <c r="E20" s="98">
        <v>188004125</v>
      </c>
    </row>
    <row r="21" spans="1:5">
      <c r="A21" s="41" t="s">
        <v>34</v>
      </c>
      <c r="B21" s="21"/>
      <c r="C21" s="88"/>
      <c r="D21" s="95" t="s">
        <v>123</v>
      </c>
      <c r="E21" s="98">
        <v>188004125</v>
      </c>
    </row>
    <row r="22" spans="1:5" ht="16.5" thickBot="1">
      <c r="A22" s="105" t="s">
        <v>36</v>
      </c>
      <c r="B22" s="106" t="s">
        <v>230</v>
      </c>
      <c r="C22" s="107">
        <f>SUM(C11,C14)</f>
        <v>876326032</v>
      </c>
      <c r="D22" s="99" t="s">
        <v>124</v>
      </c>
      <c r="E22" s="100">
        <v>544654647</v>
      </c>
    </row>
  </sheetData>
  <phoneticPr fontId="8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pane ySplit="4" topLeftCell="A5" activePane="bottomLeft" state="frozen"/>
      <selection activeCell="Q7" sqref="Q7:Q21"/>
      <selection pane="bottomLeft" activeCell="A3" sqref="A3:XFD3"/>
    </sheetView>
  </sheetViews>
  <sheetFormatPr defaultColWidth="9.140625" defaultRowHeight="12.75"/>
  <cols>
    <col min="1" max="1" width="8.140625" style="108" customWidth="1"/>
    <col min="2" max="2" width="37.140625" style="108" customWidth="1"/>
    <col min="3" max="3" width="32.85546875" style="108" customWidth="1"/>
    <col min="4" max="4" width="20.5703125" style="108" customWidth="1"/>
    <col min="5" max="5" width="16.42578125" style="108" customWidth="1"/>
    <col min="6" max="6" width="15.85546875" style="108" customWidth="1"/>
    <col min="7" max="16384" width="9.140625" style="108"/>
  </cols>
  <sheetData>
    <row r="1" spans="1:6" ht="15.75" customHeight="1">
      <c r="A1" s="1" t="s">
        <v>491</v>
      </c>
      <c r="B1" s="2"/>
      <c r="C1" s="123"/>
      <c r="D1" s="124"/>
    </row>
    <row r="2" spans="1:6" ht="15.75" customHeight="1" thickBot="1">
      <c r="A2" s="1"/>
      <c r="B2" s="2" t="s">
        <v>261</v>
      </c>
      <c r="C2" s="123"/>
      <c r="D2" s="124"/>
    </row>
    <row r="3" spans="1:6" ht="47.25">
      <c r="A3" s="136"/>
      <c r="B3" s="137" t="s">
        <v>2</v>
      </c>
      <c r="C3" s="137" t="s">
        <v>127</v>
      </c>
      <c r="D3" s="137" t="s">
        <v>260</v>
      </c>
      <c r="E3" s="138" t="s">
        <v>144</v>
      </c>
      <c r="F3" s="138" t="s">
        <v>92</v>
      </c>
    </row>
    <row r="4" spans="1:6" ht="15.75">
      <c r="A4" s="139">
        <v>1</v>
      </c>
      <c r="B4" s="140">
        <v>2</v>
      </c>
      <c r="C4" s="140">
        <v>3</v>
      </c>
      <c r="D4" s="140">
        <v>3</v>
      </c>
      <c r="E4" s="141">
        <v>3</v>
      </c>
      <c r="F4" s="141">
        <v>3</v>
      </c>
    </row>
    <row r="5" spans="1:6" ht="25.5">
      <c r="A5" s="114" t="s">
        <v>259</v>
      </c>
      <c r="B5" s="110" t="s">
        <v>258</v>
      </c>
      <c r="C5" s="111">
        <v>200139063</v>
      </c>
      <c r="D5" s="6">
        <v>496516</v>
      </c>
      <c r="E5" s="115">
        <v>90160</v>
      </c>
      <c r="F5" s="115">
        <f>SUM(C5:E5)</f>
        <v>200725739</v>
      </c>
    </row>
    <row r="6" spans="1:6" ht="25.5">
      <c r="A6" s="116" t="s">
        <v>257</v>
      </c>
      <c r="B6" s="112" t="s">
        <v>256</v>
      </c>
      <c r="C6" s="113">
        <v>23465</v>
      </c>
      <c r="D6" s="4">
        <v>50640</v>
      </c>
      <c r="E6" s="117">
        <v>16085</v>
      </c>
      <c r="F6" s="115">
        <f t="shared" ref="F6:F17" si="0">SUM(C6:E6)</f>
        <v>90190</v>
      </c>
    </row>
    <row r="7" spans="1:6" ht="25.5">
      <c r="A7" s="116" t="s">
        <v>255</v>
      </c>
      <c r="B7" s="112" t="s">
        <v>254</v>
      </c>
      <c r="C7" s="113">
        <v>200115598</v>
      </c>
      <c r="D7" s="4">
        <v>445876</v>
      </c>
      <c r="E7" s="117">
        <v>74075</v>
      </c>
      <c r="F7" s="115">
        <f t="shared" si="0"/>
        <v>200635549</v>
      </c>
    </row>
    <row r="8" spans="1:6" ht="25.5">
      <c r="A8" s="114" t="s">
        <v>253</v>
      </c>
      <c r="B8" s="110" t="s">
        <v>252</v>
      </c>
      <c r="C8" s="111">
        <v>957031</v>
      </c>
      <c r="D8" s="6">
        <v>-443434</v>
      </c>
      <c r="E8" s="115">
        <v>586184</v>
      </c>
      <c r="F8" s="115">
        <f t="shared" si="0"/>
        <v>1099781</v>
      </c>
    </row>
    <row r="9" spans="1:6" ht="25.5">
      <c r="A9" s="116" t="s">
        <v>251</v>
      </c>
      <c r="B9" s="112" t="s">
        <v>250</v>
      </c>
      <c r="C9" s="113">
        <v>-345956499</v>
      </c>
      <c r="D9" s="4">
        <v>-98299482</v>
      </c>
      <c r="E9" s="117">
        <v>-100807466</v>
      </c>
      <c r="F9" s="115">
        <f t="shared" si="0"/>
        <v>-545063447</v>
      </c>
    </row>
    <row r="10" spans="1:6" ht="38.25">
      <c r="A10" s="116" t="s">
        <v>249</v>
      </c>
      <c r="B10" s="112" t="s">
        <v>248</v>
      </c>
      <c r="C10" s="113">
        <v>674912294</v>
      </c>
      <c r="D10" s="4">
        <v>100020108</v>
      </c>
      <c r="E10" s="117">
        <v>101393650</v>
      </c>
      <c r="F10" s="115">
        <f t="shared" si="0"/>
        <v>876326052</v>
      </c>
    </row>
    <row r="11" spans="1:6" ht="38.25">
      <c r="A11" s="116" t="s">
        <v>247</v>
      </c>
      <c r="B11" s="112" t="s">
        <v>246</v>
      </c>
      <c r="C11" s="113">
        <v>-326855331</v>
      </c>
      <c r="D11" s="4">
        <v>-2164060</v>
      </c>
      <c r="E11" s="117"/>
      <c r="F11" s="115">
        <f t="shared" si="0"/>
        <v>-329019391</v>
      </c>
    </row>
    <row r="12" spans="1:6" ht="25.5">
      <c r="A12" s="116" t="s">
        <v>245</v>
      </c>
      <c r="B12" s="112" t="s">
        <v>244</v>
      </c>
      <c r="C12" s="113">
        <v>7000</v>
      </c>
      <c r="D12" s="6">
        <v>0</v>
      </c>
      <c r="E12" s="117"/>
      <c r="F12" s="115">
        <f t="shared" si="0"/>
        <v>7000</v>
      </c>
    </row>
    <row r="13" spans="1:6" ht="25.5">
      <c r="A13" s="116" t="s">
        <v>243</v>
      </c>
      <c r="B13" s="112" t="s">
        <v>242</v>
      </c>
      <c r="C13" s="113">
        <v>-36490</v>
      </c>
      <c r="D13" s="6">
        <v>0</v>
      </c>
      <c r="E13" s="117"/>
      <c r="F13" s="115">
        <f t="shared" si="0"/>
        <v>-36490</v>
      </c>
    </row>
    <row r="14" spans="1:6" ht="38.25">
      <c r="A14" s="116" t="s">
        <v>241</v>
      </c>
      <c r="B14" s="112" t="s">
        <v>240</v>
      </c>
      <c r="C14" s="113">
        <v>1122923</v>
      </c>
      <c r="D14" s="113"/>
      <c r="E14" s="117"/>
      <c r="F14" s="115">
        <f t="shared" si="0"/>
        <v>1122923</v>
      </c>
    </row>
    <row r="15" spans="1:6" ht="51">
      <c r="A15" s="116" t="s">
        <v>239</v>
      </c>
      <c r="B15" s="112" t="s">
        <v>238</v>
      </c>
      <c r="C15" s="113">
        <v>50000</v>
      </c>
      <c r="D15" s="113"/>
      <c r="E15" s="117"/>
      <c r="F15" s="115">
        <f t="shared" si="0"/>
        <v>50000</v>
      </c>
    </row>
    <row r="16" spans="1:6" ht="25.5">
      <c r="A16" s="114" t="s">
        <v>237</v>
      </c>
      <c r="B16" s="110" t="s">
        <v>236</v>
      </c>
      <c r="C16" s="111">
        <v>201096094</v>
      </c>
      <c r="D16" s="111">
        <v>53082</v>
      </c>
      <c r="E16" s="115">
        <v>676344</v>
      </c>
      <c r="F16" s="115">
        <f t="shared" si="0"/>
        <v>201825520</v>
      </c>
    </row>
    <row r="17" spans="1:6" ht="39" thickBot="1">
      <c r="A17" s="118" t="s">
        <v>235</v>
      </c>
      <c r="B17" s="119" t="s">
        <v>234</v>
      </c>
      <c r="C17" s="120">
        <v>201096094</v>
      </c>
      <c r="D17" s="120">
        <v>53082</v>
      </c>
      <c r="E17" s="120">
        <v>676344</v>
      </c>
      <c r="F17" s="121">
        <f t="shared" si="0"/>
        <v>201825520</v>
      </c>
    </row>
    <row r="18" spans="1:6">
      <c r="A18" s="122"/>
      <c r="B18" s="122"/>
      <c r="C18" s="122"/>
      <c r="D18" s="122"/>
      <c r="E18" s="122"/>
      <c r="F18" s="122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pane ySplit="6" topLeftCell="A7" activePane="bottomLeft" state="frozen"/>
      <selection activeCell="Q7" sqref="Q7:Q21"/>
      <selection pane="bottomLeft" sqref="A1:B1"/>
    </sheetView>
  </sheetViews>
  <sheetFormatPr defaultColWidth="9.140625" defaultRowHeight="12.75"/>
  <cols>
    <col min="1" max="1" width="8.140625" style="108" customWidth="1"/>
    <col min="2" max="2" width="37.42578125" style="108" customWidth="1"/>
    <col min="3" max="3" width="18.7109375" style="108" customWidth="1"/>
    <col min="4" max="4" width="16.7109375" style="108" customWidth="1"/>
    <col min="5" max="5" width="18.85546875" style="108" customWidth="1"/>
    <col min="6" max="6" width="16.28515625" style="108" customWidth="1"/>
    <col min="7" max="7" width="14.28515625" style="108" customWidth="1"/>
    <col min="8" max="8" width="17" style="108" customWidth="1"/>
    <col min="9" max="9" width="17.5703125" style="108" customWidth="1"/>
    <col min="10" max="10" width="13.140625" style="108" customWidth="1"/>
    <col min="11" max="11" width="12.85546875" style="108" customWidth="1"/>
    <col min="12" max="16384" width="9.140625" style="108"/>
  </cols>
  <sheetData>
    <row r="1" spans="1:11" ht="15">
      <c r="A1" s="1" t="s">
        <v>492</v>
      </c>
      <c r="B1" s="2"/>
    </row>
    <row r="3" spans="1:11">
      <c r="C3" s="129" t="s">
        <v>283</v>
      </c>
      <c r="D3" s="129"/>
      <c r="E3" s="129"/>
      <c r="F3" s="129"/>
    </row>
    <row r="4" spans="1:11" ht="36" customHeight="1">
      <c r="A4" s="126"/>
      <c r="B4" s="125"/>
      <c r="C4" s="125"/>
      <c r="D4" s="125"/>
      <c r="E4" s="125"/>
      <c r="F4" s="125"/>
      <c r="G4" s="125"/>
      <c r="H4" s="125"/>
      <c r="I4" s="125"/>
      <c r="J4" s="125"/>
      <c r="K4" s="125" t="s">
        <v>133</v>
      </c>
    </row>
    <row r="5" spans="1:11" ht="98.25" customHeight="1">
      <c r="A5" s="127"/>
      <c r="B5" s="130" t="s">
        <v>2</v>
      </c>
      <c r="C5" s="131" t="s">
        <v>279</v>
      </c>
      <c r="D5" s="131" t="s">
        <v>278</v>
      </c>
      <c r="E5" s="131" t="s">
        <v>277</v>
      </c>
      <c r="F5" s="131" t="s">
        <v>276</v>
      </c>
      <c r="G5" s="131" t="s">
        <v>275</v>
      </c>
      <c r="H5" s="131" t="s">
        <v>274</v>
      </c>
      <c r="I5" s="131" t="s">
        <v>280</v>
      </c>
      <c r="J5" s="131" t="s">
        <v>282</v>
      </c>
      <c r="K5" s="131" t="s">
        <v>281</v>
      </c>
    </row>
    <row r="6" spans="1:11" ht="15">
      <c r="A6" s="127">
        <v>1</v>
      </c>
      <c r="B6" s="127">
        <v>2</v>
      </c>
      <c r="C6" s="127">
        <v>3</v>
      </c>
      <c r="D6" s="127">
        <v>4</v>
      </c>
      <c r="E6" s="127">
        <v>5</v>
      </c>
      <c r="F6" s="127">
        <v>6</v>
      </c>
      <c r="G6" s="127">
        <v>7</v>
      </c>
      <c r="H6" s="127">
        <v>8</v>
      </c>
      <c r="I6" s="127">
        <v>9</v>
      </c>
      <c r="J6" s="127">
        <v>10</v>
      </c>
      <c r="K6" s="127">
        <v>11</v>
      </c>
    </row>
    <row r="7" spans="1:11" ht="24">
      <c r="A7" s="128" t="s">
        <v>259</v>
      </c>
      <c r="B7" s="132" t="s">
        <v>273</v>
      </c>
      <c r="C7" s="133">
        <v>109740337</v>
      </c>
      <c r="D7" s="133">
        <v>0</v>
      </c>
      <c r="E7" s="133">
        <v>0</v>
      </c>
      <c r="F7" s="133">
        <v>109740337</v>
      </c>
      <c r="G7" s="133">
        <v>0</v>
      </c>
      <c r="H7" s="133">
        <v>232034746</v>
      </c>
      <c r="I7" s="133">
        <v>109740337</v>
      </c>
      <c r="J7" s="133">
        <v>0</v>
      </c>
      <c r="K7" s="133">
        <v>0</v>
      </c>
    </row>
    <row r="8" spans="1:11" ht="24">
      <c r="A8" s="128" t="s">
        <v>255</v>
      </c>
      <c r="B8" s="132" t="s">
        <v>272</v>
      </c>
      <c r="C8" s="133">
        <v>0</v>
      </c>
      <c r="D8" s="133">
        <v>0</v>
      </c>
      <c r="E8" s="133">
        <v>0</v>
      </c>
      <c r="F8" s="133">
        <v>0</v>
      </c>
      <c r="G8" s="133">
        <v>0</v>
      </c>
      <c r="H8" s="133">
        <v>15136343</v>
      </c>
      <c r="I8" s="133">
        <v>0</v>
      </c>
      <c r="J8" s="133">
        <v>0</v>
      </c>
      <c r="K8" s="133">
        <v>0</v>
      </c>
    </row>
    <row r="9" spans="1:11" ht="36">
      <c r="A9" s="128" t="s">
        <v>251</v>
      </c>
      <c r="B9" s="132" t="s">
        <v>271</v>
      </c>
      <c r="C9" s="133">
        <v>51104400</v>
      </c>
      <c r="D9" s="133">
        <v>712733</v>
      </c>
      <c r="E9" s="133">
        <v>3294500</v>
      </c>
      <c r="F9" s="133">
        <v>56213200</v>
      </c>
      <c r="G9" s="133">
        <v>1101567</v>
      </c>
      <c r="H9" s="133">
        <v>66035152</v>
      </c>
      <c r="I9" s="133">
        <v>56213200</v>
      </c>
      <c r="J9" s="133">
        <v>1101567</v>
      </c>
      <c r="K9" s="133">
        <v>0</v>
      </c>
    </row>
    <row r="10" spans="1:11" ht="48">
      <c r="A10" s="128" t="s">
        <v>247</v>
      </c>
      <c r="B10" s="132" t="s">
        <v>270</v>
      </c>
      <c r="C10" s="133">
        <v>0</v>
      </c>
      <c r="D10" s="133">
        <v>0</v>
      </c>
      <c r="E10" s="133">
        <v>0</v>
      </c>
      <c r="F10" s="133">
        <v>0</v>
      </c>
      <c r="G10" s="133">
        <v>0</v>
      </c>
      <c r="H10" s="133">
        <v>189740</v>
      </c>
      <c r="I10" s="133">
        <v>0</v>
      </c>
      <c r="J10" s="133">
        <v>0</v>
      </c>
      <c r="K10" s="133">
        <v>0</v>
      </c>
    </row>
    <row r="11" spans="1:11" ht="24">
      <c r="A11" s="128" t="s">
        <v>269</v>
      </c>
      <c r="B11" s="132" t="s">
        <v>268</v>
      </c>
      <c r="C11" s="133">
        <v>14521785</v>
      </c>
      <c r="D11" s="133">
        <v>1067282</v>
      </c>
      <c r="E11" s="133">
        <v>-913238</v>
      </c>
      <c r="F11" s="133">
        <v>15473829</v>
      </c>
      <c r="G11" s="133">
        <v>798000</v>
      </c>
      <c r="H11" s="133">
        <v>16308068</v>
      </c>
      <c r="I11" s="133">
        <v>15473829</v>
      </c>
      <c r="J11" s="133">
        <v>798000</v>
      </c>
      <c r="K11" s="133">
        <v>0</v>
      </c>
    </row>
    <row r="12" spans="1:11" ht="24">
      <c r="A12" s="128" t="s">
        <v>267</v>
      </c>
      <c r="B12" s="132" t="s">
        <v>266</v>
      </c>
      <c r="C12" s="133">
        <v>72960</v>
      </c>
      <c r="D12" s="133">
        <v>0</v>
      </c>
      <c r="E12" s="133">
        <v>-70680</v>
      </c>
      <c r="F12" s="133">
        <v>2280</v>
      </c>
      <c r="G12" s="133">
        <v>0</v>
      </c>
      <c r="H12" s="133">
        <v>4620</v>
      </c>
      <c r="I12" s="133">
        <v>2280</v>
      </c>
      <c r="J12" s="133">
        <v>0</v>
      </c>
      <c r="K12" s="133">
        <v>0</v>
      </c>
    </row>
    <row r="13" spans="1:11" ht="24">
      <c r="A13" s="128" t="s">
        <v>265</v>
      </c>
      <c r="B13" s="132" t="s">
        <v>264</v>
      </c>
      <c r="C13" s="133">
        <v>9946000</v>
      </c>
      <c r="D13" s="133">
        <v>-60000</v>
      </c>
      <c r="E13" s="133">
        <v>46000</v>
      </c>
      <c r="F13" s="133">
        <v>9932000</v>
      </c>
      <c r="G13" s="133">
        <v>0</v>
      </c>
      <c r="H13" s="133">
        <v>9945498</v>
      </c>
      <c r="I13" s="133">
        <v>9932000</v>
      </c>
      <c r="J13" s="133">
        <v>0</v>
      </c>
      <c r="K13" s="133">
        <v>0</v>
      </c>
    </row>
    <row r="14" spans="1:11">
      <c r="A14" s="109" t="s">
        <v>263</v>
      </c>
      <c r="B14" s="134" t="s">
        <v>262</v>
      </c>
      <c r="C14" s="135">
        <v>185385482</v>
      </c>
      <c r="D14" s="135">
        <v>1720015</v>
      </c>
      <c r="E14" s="135">
        <v>2356582</v>
      </c>
      <c r="F14" s="135">
        <v>191361646</v>
      </c>
      <c r="G14" s="135">
        <v>1899567</v>
      </c>
      <c r="H14" s="135">
        <v>339654167</v>
      </c>
      <c r="I14" s="135">
        <v>191361646</v>
      </c>
      <c r="J14" s="135">
        <v>1899567</v>
      </c>
      <c r="K14" s="135">
        <v>0</v>
      </c>
    </row>
  </sheetData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3"/>
  <sheetViews>
    <sheetView topLeftCell="A64" zoomScale="175" zoomScaleNormal="175" zoomScaleSheetLayoutView="120" workbookViewId="0">
      <selection activeCell="A2" sqref="A2"/>
    </sheetView>
  </sheetViews>
  <sheetFormatPr defaultColWidth="10.28515625" defaultRowHeight="15.75"/>
  <cols>
    <col min="1" max="1" width="52" style="148" customWidth="1"/>
    <col min="2" max="2" width="5.28515625" style="150" customWidth="1"/>
    <col min="3" max="3" width="9.28515625" style="148" customWidth="1"/>
    <col min="4" max="4" width="9.5703125" style="148" customWidth="1"/>
    <col min="5" max="5" width="7.7109375" style="149" customWidth="1"/>
    <col min="6" max="16384" width="10.28515625" style="148"/>
  </cols>
  <sheetData>
    <row r="1" spans="1:5" ht="49.5" customHeight="1">
      <c r="A1" s="280" t="s">
        <v>388</v>
      </c>
      <c r="B1" s="281"/>
      <c r="C1" s="281"/>
      <c r="D1" s="281"/>
      <c r="E1" s="281"/>
    </row>
    <row r="2" spans="1:5" ht="16.5" thickBot="1">
      <c r="A2" s="176" t="s">
        <v>493</v>
      </c>
      <c r="B2" s="177"/>
      <c r="C2" s="282" t="s">
        <v>369</v>
      </c>
      <c r="D2" s="282"/>
      <c r="E2" s="282"/>
    </row>
    <row r="3" spans="1:5" ht="15.75" customHeight="1">
      <c r="A3" s="286" t="s">
        <v>368</v>
      </c>
      <c r="B3" s="289" t="s">
        <v>367</v>
      </c>
      <c r="C3" s="292" t="s">
        <v>366</v>
      </c>
      <c r="D3" s="292" t="s">
        <v>365</v>
      </c>
      <c r="E3" s="294" t="s">
        <v>364</v>
      </c>
    </row>
    <row r="4" spans="1:5" ht="11.25" customHeight="1">
      <c r="A4" s="287"/>
      <c r="B4" s="290"/>
      <c r="C4" s="293"/>
      <c r="D4" s="293"/>
      <c r="E4" s="295"/>
    </row>
    <row r="5" spans="1:5">
      <c r="A5" s="288"/>
      <c r="B5" s="291"/>
      <c r="C5" s="283" t="s">
        <v>363</v>
      </c>
      <c r="D5" s="283"/>
      <c r="E5" s="284"/>
    </row>
    <row r="6" spans="1:5" s="159" customFormat="1" ht="16.5" thickBot="1">
      <c r="A6" s="178" t="s">
        <v>362</v>
      </c>
      <c r="B6" s="179" t="s">
        <v>361</v>
      </c>
      <c r="C6" s="179" t="s">
        <v>360</v>
      </c>
      <c r="D6" s="179" t="s">
        <v>359</v>
      </c>
      <c r="E6" s="180" t="s">
        <v>358</v>
      </c>
    </row>
    <row r="7" spans="1:5" s="154" customFormat="1">
      <c r="A7" s="181" t="s">
        <v>357</v>
      </c>
      <c r="B7" s="158" t="s">
        <v>356</v>
      </c>
      <c r="C7" s="182">
        <v>280</v>
      </c>
      <c r="D7" s="182">
        <v>280</v>
      </c>
      <c r="E7" s="183"/>
    </row>
    <row r="8" spans="1:5" s="154" customFormat="1">
      <c r="A8" s="184" t="s">
        <v>355</v>
      </c>
      <c r="B8" s="156" t="s">
        <v>354</v>
      </c>
      <c r="C8" s="185">
        <v>1233091</v>
      </c>
      <c r="D8" s="185">
        <v>1233091</v>
      </c>
      <c r="E8" s="186">
        <f>+E9+E14+E19+E24+E29</f>
        <v>0</v>
      </c>
    </row>
    <row r="9" spans="1:5" s="154" customFormat="1">
      <c r="A9" s="184" t="s">
        <v>353</v>
      </c>
      <c r="B9" s="156" t="s">
        <v>352</v>
      </c>
      <c r="C9" s="185">
        <v>1215430</v>
      </c>
      <c r="D9" s="185">
        <v>1215430</v>
      </c>
      <c r="E9" s="186">
        <f>+E10+E11+E12+E13</f>
        <v>0</v>
      </c>
    </row>
    <row r="10" spans="1:5" s="154" customFormat="1">
      <c r="A10" s="187" t="s">
        <v>351</v>
      </c>
      <c r="B10" s="156" t="s">
        <v>350</v>
      </c>
      <c r="C10" s="188">
        <v>1215430</v>
      </c>
      <c r="D10" s="188">
        <v>1215430</v>
      </c>
      <c r="E10" s="189"/>
    </row>
    <row r="11" spans="1:5" s="154" customFormat="1" ht="26.25" customHeight="1">
      <c r="A11" s="187" t="s">
        <v>349</v>
      </c>
      <c r="B11" s="156" t="s">
        <v>348</v>
      </c>
      <c r="C11" s="190"/>
      <c r="D11" s="190"/>
      <c r="E11" s="191"/>
    </row>
    <row r="12" spans="1:5" s="154" customFormat="1" ht="22.5">
      <c r="A12" s="187" t="s">
        <v>347</v>
      </c>
      <c r="B12" s="156" t="s">
        <v>346</v>
      </c>
      <c r="C12" s="190"/>
      <c r="D12" s="190"/>
      <c r="E12" s="191"/>
    </row>
    <row r="13" spans="1:5" s="154" customFormat="1">
      <c r="A13" s="187" t="s">
        <v>345</v>
      </c>
      <c r="B13" s="156" t="s">
        <v>344</v>
      </c>
      <c r="C13" s="190"/>
      <c r="D13" s="190"/>
      <c r="E13" s="191"/>
    </row>
    <row r="14" spans="1:5" s="154" customFormat="1">
      <c r="A14" s="184" t="s">
        <v>343</v>
      </c>
      <c r="B14" s="156" t="s">
        <v>342</v>
      </c>
      <c r="C14" s="192">
        <v>17196</v>
      </c>
      <c r="D14" s="192">
        <v>17196</v>
      </c>
      <c r="E14" s="193">
        <f>+E15+E16+E17+E18</f>
        <v>0</v>
      </c>
    </row>
    <row r="15" spans="1:5" s="154" customFormat="1">
      <c r="A15" s="187" t="s">
        <v>341</v>
      </c>
      <c r="B15" s="156" t="s">
        <v>340</v>
      </c>
      <c r="C15" s="190"/>
      <c r="D15" s="190"/>
      <c r="E15" s="191"/>
    </row>
    <row r="16" spans="1:5" s="154" customFormat="1" ht="33.75">
      <c r="A16" s="187" t="s">
        <v>339</v>
      </c>
      <c r="B16" s="156" t="s">
        <v>22</v>
      </c>
      <c r="C16" s="190"/>
      <c r="D16" s="190"/>
      <c r="E16" s="191"/>
    </row>
    <row r="17" spans="1:5" s="154" customFormat="1" ht="22.5">
      <c r="A17" s="187" t="s">
        <v>338</v>
      </c>
      <c r="B17" s="156" t="s">
        <v>24</v>
      </c>
      <c r="C17" s="190"/>
      <c r="D17" s="190"/>
      <c r="E17" s="191"/>
    </row>
    <row r="18" spans="1:5" s="154" customFormat="1">
      <c r="A18" s="187" t="s">
        <v>337</v>
      </c>
      <c r="B18" s="156" t="s">
        <v>26</v>
      </c>
      <c r="C18" s="190">
        <v>17196</v>
      </c>
      <c r="D18" s="190">
        <v>17196</v>
      </c>
      <c r="E18" s="191"/>
    </row>
    <row r="19" spans="1:5" s="154" customFormat="1">
      <c r="A19" s="184" t="s">
        <v>336</v>
      </c>
      <c r="B19" s="156" t="s">
        <v>28</v>
      </c>
      <c r="C19" s="192"/>
      <c r="D19" s="192"/>
      <c r="E19" s="193">
        <f>+E20+E21+E22+E23</f>
        <v>0</v>
      </c>
    </row>
    <row r="20" spans="1:5" s="154" customFormat="1">
      <c r="A20" s="187" t="s">
        <v>335</v>
      </c>
      <c r="B20" s="156" t="s">
        <v>30</v>
      </c>
      <c r="C20" s="190"/>
      <c r="D20" s="190"/>
      <c r="E20" s="191"/>
    </row>
    <row r="21" spans="1:5" s="154" customFormat="1">
      <c r="A21" s="187" t="s">
        <v>334</v>
      </c>
      <c r="B21" s="156" t="s">
        <v>32</v>
      </c>
      <c r="C21" s="190"/>
      <c r="D21" s="190"/>
      <c r="E21" s="191"/>
    </row>
    <row r="22" spans="1:5" s="154" customFormat="1">
      <c r="A22" s="187" t="s">
        <v>333</v>
      </c>
      <c r="B22" s="156" t="s">
        <v>34</v>
      </c>
      <c r="C22" s="190"/>
      <c r="D22" s="190"/>
      <c r="E22" s="191"/>
    </row>
    <row r="23" spans="1:5" s="154" customFormat="1">
      <c r="A23" s="187" t="s">
        <v>332</v>
      </c>
      <c r="B23" s="156" t="s">
        <v>36</v>
      </c>
      <c r="C23" s="190"/>
      <c r="D23" s="190"/>
      <c r="E23" s="191"/>
    </row>
    <row r="24" spans="1:5" s="154" customFormat="1">
      <c r="A24" s="184" t="s">
        <v>331</v>
      </c>
      <c r="B24" s="156" t="s">
        <v>38</v>
      </c>
      <c r="C24" s="192">
        <v>464</v>
      </c>
      <c r="D24" s="192">
        <v>464</v>
      </c>
      <c r="E24" s="193">
        <f>+E25+E26+E27+E28</f>
        <v>0</v>
      </c>
    </row>
    <row r="25" spans="1:5" s="154" customFormat="1">
      <c r="A25" s="187" t="s">
        <v>330</v>
      </c>
      <c r="B25" s="156" t="s">
        <v>40</v>
      </c>
      <c r="C25" s="190"/>
      <c r="D25" s="190"/>
      <c r="E25" s="191"/>
    </row>
    <row r="26" spans="1:5" s="154" customFormat="1" ht="22.5">
      <c r="A26" s="187" t="s">
        <v>329</v>
      </c>
      <c r="B26" s="156" t="s">
        <v>42</v>
      </c>
      <c r="C26" s="190"/>
      <c r="D26" s="190"/>
      <c r="E26" s="191"/>
    </row>
    <row r="27" spans="1:5" s="154" customFormat="1">
      <c r="A27" s="187" t="s">
        <v>328</v>
      </c>
      <c r="B27" s="156" t="s">
        <v>44</v>
      </c>
      <c r="C27" s="190"/>
      <c r="D27" s="190"/>
      <c r="E27" s="191"/>
    </row>
    <row r="28" spans="1:5" s="154" customFormat="1">
      <c r="A28" s="187" t="s">
        <v>327</v>
      </c>
      <c r="B28" s="156" t="s">
        <v>46</v>
      </c>
      <c r="C28" s="190">
        <v>464</v>
      </c>
      <c r="D28" s="190">
        <v>464</v>
      </c>
      <c r="E28" s="191"/>
    </row>
    <row r="29" spans="1:5" s="154" customFormat="1">
      <c r="A29" s="184" t="s">
        <v>326</v>
      </c>
      <c r="B29" s="156" t="s">
        <v>48</v>
      </c>
      <c r="C29" s="192">
        <f>+C30+C31+C32+C33</f>
        <v>0</v>
      </c>
      <c r="D29" s="192">
        <f>+D30+D31+D32+D33</f>
        <v>0</v>
      </c>
      <c r="E29" s="193">
        <f>+E30+E31+E32+E33</f>
        <v>0</v>
      </c>
    </row>
    <row r="30" spans="1:5" s="154" customFormat="1">
      <c r="A30" s="187" t="s">
        <v>325</v>
      </c>
      <c r="B30" s="156" t="s">
        <v>50</v>
      </c>
      <c r="C30" s="190"/>
      <c r="D30" s="190"/>
      <c r="E30" s="191"/>
    </row>
    <row r="31" spans="1:5" s="154" customFormat="1" ht="22.5">
      <c r="A31" s="187" t="s">
        <v>324</v>
      </c>
      <c r="B31" s="156" t="s">
        <v>52</v>
      </c>
      <c r="C31" s="190"/>
      <c r="D31" s="190"/>
      <c r="E31" s="191"/>
    </row>
    <row r="32" spans="1:5" s="154" customFormat="1">
      <c r="A32" s="187" t="s">
        <v>323</v>
      </c>
      <c r="B32" s="156" t="s">
        <v>54</v>
      </c>
      <c r="C32" s="190"/>
      <c r="D32" s="190"/>
      <c r="E32" s="191"/>
    </row>
    <row r="33" spans="1:5" s="154" customFormat="1">
      <c r="A33" s="187" t="s">
        <v>322</v>
      </c>
      <c r="B33" s="156" t="s">
        <v>56</v>
      </c>
      <c r="C33" s="190"/>
      <c r="D33" s="190"/>
      <c r="E33" s="191"/>
    </row>
    <row r="34" spans="1:5" s="154" customFormat="1">
      <c r="A34" s="184" t="s">
        <v>321</v>
      </c>
      <c r="B34" s="156" t="s">
        <v>58</v>
      </c>
      <c r="C34" s="192">
        <v>1452</v>
      </c>
      <c r="D34" s="192">
        <v>1452</v>
      </c>
      <c r="E34" s="193">
        <f>+E35+E40+E45</f>
        <v>0</v>
      </c>
    </row>
    <row r="35" spans="1:5" s="154" customFormat="1">
      <c r="A35" s="184" t="s">
        <v>320</v>
      </c>
      <c r="B35" s="156" t="s">
        <v>60</v>
      </c>
      <c r="C35" s="192">
        <v>1452</v>
      </c>
      <c r="D35" s="192">
        <v>1452</v>
      </c>
      <c r="E35" s="193">
        <f>+E36+E37+E38+E39</f>
        <v>0</v>
      </c>
    </row>
    <row r="36" spans="1:5" s="154" customFormat="1">
      <c r="A36" s="187" t="s">
        <v>319</v>
      </c>
      <c r="B36" s="156" t="s">
        <v>62</v>
      </c>
      <c r="C36" s="190"/>
      <c r="D36" s="190"/>
      <c r="E36" s="191"/>
    </row>
    <row r="37" spans="1:5" s="154" customFormat="1" ht="22.5">
      <c r="A37" s="187" t="s">
        <v>318</v>
      </c>
      <c r="B37" s="156" t="s">
        <v>64</v>
      </c>
      <c r="C37" s="190"/>
      <c r="D37" s="190"/>
      <c r="E37" s="191"/>
    </row>
    <row r="38" spans="1:5" s="154" customFormat="1">
      <c r="A38" s="187" t="s">
        <v>317</v>
      </c>
      <c r="B38" s="156" t="s">
        <v>66</v>
      </c>
      <c r="C38" s="190"/>
      <c r="D38" s="190"/>
      <c r="E38" s="191"/>
    </row>
    <row r="39" spans="1:5" s="154" customFormat="1">
      <c r="A39" s="187" t="s">
        <v>316</v>
      </c>
      <c r="B39" s="156" t="s">
        <v>68</v>
      </c>
      <c r="C39" s="190">
        <v>1452</v>
      </c>
      <c r="D39" s="190">
        <v>1452</v>
      </c>
      <c r="E39" s="191"/>
    </row>
    <row r="40" spans="1:5" s="154" customFormat="1">
      <c r="A40" s="184" t="s">
        <v>315</v>
      </c>
      <c r="B40" s="156" t="s">
        <v>70</v>
      </c>
      <c r="C40" s="192">
        <f>+C41+C42+C43+C44</f>
        <v>0</v>
      </c>
      <c r="D40" s="192">
        <f>+D41+D42+D43+D44</f>
        <v>0</v>
      </c>
      <c r="E40" s="193">
        <f>+E41+E42+E43+E44</f>
        <v>0</v>
      </c>
    </row>
    <row r="41" spans="1:5" s="154" customFormat="1">
      <c r="A41" s="187" t="s">
        <v>314</v>
      </c>
      <c r="B41" s="156" t="s">
        <v>72</v>
      </c>
      <c r="C41" s="190"/>
      <c r="D41" s="190"/>
      <c r="E41" s="191"/>
    </row>
    <row r="42" spans="1:5" s="154" customFormat="1" ht="33.75">
      <c r="A42" s="187" t="s">
        <v>313</v>
      </c>
      <c r="B42" s="156" t="s">
        <v>83</v>
      </c>
      <c r="C42" s="190"/>
      <c r="D42" s="190"/>
      <c r="E42" s="191"/>
    </row>
    <row r="43" spans="1:5" s="154" customFormat="1" ht="22.5">
      <c r="A43" s="187" t="s">
        <v>312</v>
      </c>
      <c r="B43" s="156" t="s">
        <v>84</v>
      </c>
      <c r="C43" s="190"/>
      <c r="D43" s="190"/>
      <c r="E43" s="191"/>
    </row>
    <row r="44" spans="1:5" s="154" customFormat="1">
      <c r="A44" s="187" t="s">
        <v>311</v>
      </c>
      <c r="B44" s="156" t="s">
        <v>85</v>
      </c>
      <c r="C44" s="190"/>
      <c r="D44" s="190"/>
      <c r="E44" s="191"/>
    </row>
    <row r="45" spans="1:5" s="154" customFormat="1">
      <c r="A45" s="184" t="s">
        <v>310</v>
      </c>
      <c r="B45" s="156" t="s">
        <v>86</v>
      </c>
      <c r="C45" s="192">
        <f>+C46+C47+C48+C49</f>
        <v>0</v>
      </c>
      <c r="D45" s="192">
        <f>+D46+D47+D48+D49</f>
        <v>0</v>
      </c>
      <c r="E45" s="193">
        <f>+E46+E47+E48+E49</f>
        <v>0</v>
      </c>
    </row>
    <row r="46" spans="1:5" s="154" customFormat="1">
      <c r="A46" s="187" t="s">
        <v>309</v>
      </c>
      <c r="B46" s="156" t="s">
        <v>87</v>
      </c>
      <c r="C46" s="190"/>
      <c r="D46" s="190"/>
      <c r="E46" s="191"/>
    </row>
    <row r="47" spans="1:5" s="154" customFormat="1" ht="33.75">
      <c r="A47" s="187" t="s">
        <v>308</v>
      </c>
      <c r="B47" s="156" t="s">
        <v>88</v>
      </c>
      <c r="C47" s="190"/>
      <c r="D47" s="190"/>
      <c r="E47" s="191"/>
    </row>
    <row r="48" spans="1:5" s="154" customFormat="1" ht="22.5">
      <c r="A48" s="187" t="s">
        <v>307</v>
      </c>
      <c r="B48" s="156" t="s">
        <v>191</v>
      </c>
      <c r="C48" s="190"/>
      <c r="D48" s="190"/>
      <c r="E48" s="191"/>
    </row>
    <row r="49" spans="1:5" s="154" customFormat="1">
      <c r="A49" s="187" t="s">
        <v>306</v>
      </c>
      <c r="B49" s="156" t="s">
        <v>193</v>
      </c>
      <c r="C49" s="190"/>
      <c r="D49" s="190"/>
      <c r="E49" s="191"/>
    </row>
    <row r="50" spans="1:5" s="154" customFormat="1">
      <c r="A50" s="184" t="s">
        <v>305</v>
      </c>
      <c r="B50" s="156" t="s">
        <v>195</v>
      </c>
      <c r="C50" s="190">
        <v>35229</v>
      </c>
      <c r="D50" s="190">
        <v>35229</v>
      </c>
      <c r="E50" s="191"/>
    </row>
    <row r="51" spans="1:5" s="154" customFormat="1" ht="21">
      <c r="A51" s="184" t="s">
        <v>304</v>
      </c>
      <c r="B51" s="156" t="s">
        <v>197</v>
      </c>
      <c r="C51" s="192">
        <v>1270052</v>
      </c>
      <c r="D51" s="192">
        <f>SUM(D50,D34,D8,D7)</f>
        <v>1270052</v>
      </c>
      <c r="E51" s="193"/>
    </row>
    <row r="52" spans="1:5" s="154" customFormat="1">
      <c r="A52" s="184" t="s">
        <v>303</v>
      </c>
      <c r="B52" s="156" t="s">
        <v>199</v>
      </c>
      <c r="C52" s="190"/>
      <c r="D52" s="190"/>
      <c r="E52" s="191"/>
    </row>
    <row r="53" spans="1:5" s="154" customFormat="1">
      <c r="A53" s="184" t="s">
        <v>302</v>
      </c>
      <c r="B53" s="156" t="s">
        <v>201</v>
      </c>
      <c r="C53" s="190"/>
      <c r="D53" s="190"/>
      <c r="E53" s="191"/>
    </row>
    <row r="54" spans="1:5" s="154" customFormat="1">
      <c r="A54" s="184" t="s">
        <v>301</v>
      </c>
      <c r="B54" s="156" t="s">
        <v>203</v>
      </c>
      <c r="C54" s="192">
        <f>+C52+C53</f>
        <v>0</v>
      </c>
      <c r="D54" s="192">
        <f>+D52+D53</f>
        <v>0</v>
      </c>
      <c r="E54" s="193">
        <f>+E52+E53</f>
        <v>0</v>
      </c>
    </row>
    <row r="55" spans="1:5" s="154" customFormat="1">
      <c r="A55" s="184" t="s">
        <v>300</v>
      </c>
      <c r="B55" s="156" t="s">
        <v>205</v>
      </c>
      <c r="C55" s="190"/>
      <c r="D55" s="190"/>
      <c r="E55" s="191"/>
    </row>
    <row r="56" spans="1:5" s="154" customFormat="1">
      <c r="A56" s="184" t="s">
        <v>299</v>
      </c>
      <c r="B56" s="156" t="s">
        <v>110</v>
      </c>
      <c r="C56" s="190">
        <v>7</v>
      </c>
      <c r="D56" s="190">
        <v>7</v>
      </c>
      <c r="E56" s="191"/>
    </row>
    <row r="57" spans="1:5" s="154" customFormat="1">
      <c r="A57" s="184" t="s">
        <v>298</v>
      </c>
      <c r="B57" s="156" t="s">
        <v>111</v>
      </c>
      <c r="C57" s="190">
        <v>201090</v>
      </c>
      <c r="D57" s="190">
        <v>201090</v>
      </c>
      <c r="E57" s="191"/>
    </row>
    <row r="58" spans="1:5" s="154" customFormat="1">
      <c r="A58" s="184" t="s">
        <v>297</v>
      </c>
      <c r="B58" s="156" t="s">
        <v>112</v>
      </c>
      <c r="C58" s="190"/>
      <c r="D58" s="190"/>
      <c r="E58" s="191"/>
    </row>
    <row r="59" spans="1:5" s="154" customFormat="1">
      <c r="A59" s="184" t="s">
        <v>296</v>
      </c>
      <c r="B59" s="156" t="s">
        <v>113</v>
      </c>
      <c r="C59" s="192">
        <v>201097</v>
      </c>
      <c r="D59" s="192">
        <v>201097</v>
      </c>
      <c r="E59" s="193">
        <f>+E55+E56+E57+E58</f>
        <v>0</v>
      </c>
    </row>
    <row r="60" spans="1:5" s="154" customFormat="1">
      <c r="A60" s="184" t="s">
        <v>295</v>
      </c>
      <c r="B60" s="156" t="s">
        <v>114</v>
      </c>
      <c r="C60" s="190">
        <v>9005</v>
      </c>
      <c r="D60" s="190">
        <v>9005</v>
      </c>
      <c r="E60" s="191"/>
    </row>
    <row r="61" spans="1:5" s="154" customFormat="1">
      <c r="A61" s="184" t="s">
        <v>294</v>
      </c>
      <c r="B61" s="156" t="s">
        <v>115</v>
      </c>
      <c r="C61" s="190">
        <v>0</v>
      </c>
      <c r="D61" s="190">
        <v>0</v>
      </c>
      <c r="E61" s="191"/>
    </row>
    <row r="62" spans="1:5" s="154" customFormat="1">
      <c r="A62" s="184" t="s">
        <v>293</v>
      </c>
      <c r="B62" s="156" t="s">
        <v>116</v>
      </c>
      <c r="C62" s="190">
        <v>35</v>
      </c>
      <c r="D62" s="190">
        <v>35</v>
      </c>
      <c r="E62" s="191"/>
    </row>
    <row r="63" spans="1:5" s="154" customFormat="1">
      <c r="A63" s="184" t="s">
        <v>292</v>
      </c>
      <c r="B63" s="156" t="s">
        <v>117</v>
      </c>
      <c r="C63" s="192">
        <f>+C60+C61+C62</f>
        <v>9040</v>
      </c>
      <c r="D63" s="192">
        <f>+D60+D61+D62</f>
        <v>9040</v>
      </c>
      <c r="E63" s="193">
        <f>+E60+E61+E62</f>
        <v>0</v>
      </c>
    </row>
    <row r="64" spans="1:5" s="154" customFormat="1">
      <c r="A64" s="184" t="s">
        <v>291</v>
      </c>
      <c r="B64" s="156" t="s">
        <v>118</v>
      </c>
      <c r="C64" s="190"/>
      <c r="D64" s="190"/>
      <c r="E64" s="191"/>
    </row>
    <row r="65" spans="1:5" s="154" customFormat="1" ht="31.5">
      <c r="A65" s="184" t="s">
        <v>290</v>
      </c>
      <c r="B65" s="156" t="s">
        <v>216</v>
      </c>
      <c r="C65" s="190"/>
      <c r="D65" s="190"/>
      <c r="E65" s="191"/>
    </row>
    <row r="66" spans="1:5" s="154" customFormat="1">
      <c r="A66" s="184" t="s">
        <v>289</v>
      </c>
      <c r="B66" s="156" t="s">
        <v>218</v>
      </c>
      <c r="C66" s="192">
        <v>0</v>
      </c>
      <c r="D66" s="192">
        <v>0</v>
      </c>
      <c r="E66" s="193">
        <f>+E64+E65</f>
        <v>0</v>
      </c>
    </row>
    <row r="67" spans="1:5" s="154" customFormat="1">
      <c r="A67" s="184" t="s">
        <v>288</v>
      </c>
      <c r="B67" s="156" t="s">
        <v>287</v>
      </c>
      <c r="C67" s="190"/>
      <c r="D67" s="190"/>
      <c r="E67" s="191"/>
    </row>
    <row r="68" spans="1:5" s="154" customFormat="1" ht="16.5" thickBot="1">
      <c r="A68" s="194" t="s">
        <v>286</v>
      </c>
      <c r="B68" s="155" t="s">
        <v>285</v>
      </c>
      <c r="C68" s="195">
        <f>+C51+C54+C59+C63+C66+C67</f>
        <v>1480189</v>
      </c>
      <c r="D68" s="195">
        <f>+D51+D54+D59+D63+D66+D67</f>
        <v>1480189</v>
      </c>
      <c r="E68" s="196">
        <f>+E51+E54+E59+E63+E66+E67</f>
        <v>0</v>
      </c>
    </row>
    <row r="69" spans="1:5">
      <c r="A69" s="153"/>
      <c r="C69" s="152"/>
      <c r="D69" s="152"/>
      <c r="E69" s="151"/>
    </row>
    <row r="70" spans="1:5">
      <c r="A70" s="153"/>
      <c r="C70" s="152"/>
      <c r="D70" s="152"/>
      <c r="E70" s="151"/>
    </row>
    <row r="71" spans="1:5">
      <c r="C71" s="152"/>
      <c r="D71" s="152"/>
      <c r="E71" s="151"/>
    </row>
    <row r="72" spans="1:5">
      <c r="A72" s="285"/>
      <c r="B72" s="285"/>
      <c r="C72" s="285"/>
      <c r="D72" s="285"/>
      <c r="E72" s="285"/>
    </row>
    <row r="73" spans="1:5">
      <c r="A73" s="285"/>
      <c r="B73" s="285"/>
      <c r="C73" s="285"/>
      <c r="D73" s="285"/>
      <c r="E73" s="285"/>
    </row>
  </sheetData>
  <mergeCells count="10">
    <mergeCell ref="A1:E1"/>
    <mergeCell ref="C2:E2"/>
    <mergeCell ref="C5:E5"/>
    <mergeCell ref="A72:E72"/>
    <mergeCell ref="A73:E73"/>
    <mergeCell ref="A3:A5"/>
    <mergeCell ref="B3:B5"/>
    <mergeCell ref="C3:C4"/>
    <mergeCell ref="D3:D4"/>
    <mergeCell ref="E3:E4"/>
  </mergeCells>
  <printOptions horizontalCentered="1"/>
  <pageMargins left="0.78680555555555554" right="0.82291666666666663" top="1.0888888888888888" bottom="0.98402777777777772" header="0.5" footer="0.5"/>
  <pageSetup paperSize="9" firstPageNumber="4294963191" orientation="portrait" r:id="rId1"/>
  <headerFooter alignWithMargins="0">
    <oddFooter>&amp;C&amp;P</oddFooter>
  </headerFooter>
  <rowBreaks count="1" manualBreakCount="1">
    <brk id="44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3</vt:i4>
      </vt:variant>
    </vt:vector>
  </HeadingPairs>
  <TitlesOfParts>
    <vt:vector size="18" baseType="lpstr">
      <vt:lpstr>1. melléklet </vt:lpstr>
      <vt:lpstr>2. melléklet</vt:lpstr>
      <vt:lpstr>3. melléklet</vt:lpstr>
      <vt:lpstr>4. melléklet</vt:lpstr>
      <vt:lpstr>5. melléklet</vt:lpstr>
      <vt:lpstr>6. melléklet </vt:lpstr>
      <vt:lpstr>7. melléklet</vt:lpstr>
      <vt:lpstr>8. melléklet</vt:lpstr>
      <vt:lpstr>9.1.sz. melléklet</vt:lpstr>
      <vt:lpstr>9.2.sz.melléklet</vt:lpstr>
      <vt:lpstr>10. melléklet</vt:lpstr>
      <vt:lpstr>11. melléklet</vt:lpstr>
      <vt:lpstr>12. melléklet</vt:lpstr>
      <vt:lpstr>13. melléklet </vt:lpstr>
      <vt:lpstr>14. melléklet</vt:lpstr>
      <vt:lpstr>'9.1.sz. melléklet'!Nyomtatási_cím</vt:lpstr>
      <vt:lpstr>'12. melléklet'!Nyomtatási_terület</vt:lpstr>
      <vt:lpstr>'14.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Windows-felhasználó</cp:lastModifiedBy>
  <cp:lastPrinted>2020-07-20T09:34:20Z</cp:lastPrinted>
  <dcterms:created xsi:type="dcterms:W3CDTF">2020-06-03T13:07:00Z</dcterms:created>
  <dcterms:modified xsi:type="dcterms:W3CDTF">2020-07-20T09:34:22Z</dcterms:modified>
</cp:coreProperties>
</file>