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75" yWindow="3675" windowWidth="20730" windowHeight="11385" firstSheet="9" activeTab="15"/>
  </bookViews>
  <sheets>
    <sheet name="1.melléklet" sheetId="1" r:id="rId1"/>
    <sheet name="2. melléklet" sheetId="18" r:id="rId2"/>
    <sheet name="3. melléklet" sheetId="19" r:id="rId3"/>
    <sheet name="4. melléklet" sheetId="15" r:id="rId4"/>
    <sheet name="5.melléklet" sheetId="3" r:id="rId5"/>
    <sheet name="6.melléklet" sheetId="2" r:id="rId6"/>
    <sheet name="7.melléklet" sheetId="4" r:id="rId7"/>
    <sheet name="8.melléklet_kiadások" sheetId="5" r:id="rId8"/>
    <sheet name="8.melléklet_bevételek" sheetId="20" r:id="rId9"/>
    <sheet name="9.melléklet" sheetId="7" r:id="rId10"/>
    <sheet name="10.melléklet" sheetId="8" r:id="rId11"/>
    <sheet name="11.melléklet" sheetId="10" r:id="rId12"/>
    <sheet name="12.mellékelt" sheetId="14" r:id="rId13"/>
    <sheet name="13.melléklet" sheetId="16" r:id="rId14"/>
    <sheet name="14.melléklet" sheetId="12" r:id="rId15"/>
    <sheet name="15.melléklet" sheetId="9" r:id="rId16"/>
  </sheets>
  <definedNames>
    <definedName name="_xlnm.Print_Titles" localSheetId="14">'14.melléklet'!$1:$7</definedName>
    <definedName name="_xlnm.Print_Titles" localSheetId="3">'4. melléklet'!$1:$5</definedName>
    <definedName name="_xlnm.Print_Titles" localSheetId="8">'8.melléklet_bevételek'!$1:$8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8" l="1"/>
  <c r="I38" i="8"/>
  <c r="J20" i="8"/>
  <c r="I20" i="8"/>
  <c r="G20" i="8"/>
  <c r="I27" i="8"/>
  <c r="G27" i="8"/>
  <c r="J38" i="8"/>
  <c r="G38" i="8"/>
  <c r="D35" i="15" l="1"/>
  <c r="D36" i="15"/>
  <c r="D37" i="15"/>
  <c r="C35" i="15"/>
  <c r="D43" i="15" l="1"/>
  <c r="D42" i="15" s="1"/>
  <c r="D44" i="15"/>
  <c r="B42" i="15"/>
  <c r="C42" i="15"/>
  <c r="D40" i="15"/>
  <c r="D41" i="15"/>
  <c r="D96" i="20" l="1"/>
  <c r="C96" i="20"/>
  <c r="E89" i="20"/>
  <c r="E96" i="20" s="1"/>
  <c r="D89" i="20"/>
  <c r="C89" i="20"/>
  <c r="E83" i="20"/>
  <c r="D83" i="20"/>
  <c r="C83" i="20"/>
  <c r="D67" i="20" l="1"/>
  <c r="E50" i="20"/>
  <c r="D50" i="20"/>
  <c r="C50" i="20"/>
  <c r="M49" i="20"/>
  <c r="E63" i="20"/>
  <c r="D63" i="20"/>
  <c r="C63" i="20"/>
  <c r="M44" i="20"/>
  <c r="N44" i="20"/>
  <c r="M45" i="20"/>
  <c r="N45" i="20"/>
  <c r="N43" i="20"/>
  <c r="L44" i="20"/>
  <c r="L45" i="20"/>
  <c r="N42" i="20"/>
  <c r="M42" i="20"/>
  <c r="N41" i="20"/>
  <c r="M41" i="20"/>
  <c r="L41" i="20"/>
  <c r="N36" i="20"/>
  <c r="M50" i="20"/>
  <c r="E85" i="5"/>
  <c r="D85" i="5"/>
  <c r="C85" i="5"/>
  <c r="E99" i="5"/>
  <c r="D99" i="5"/>
  <c r="C99" i="5"/>
  <c r="N94" i="5"/>
  <c r="M94" i="5"/>
  <c r="L94" i="5"/>
  <c r="M84" i="5"/>
  <c r="N84" i="5"/>
  <c r="L82" i="5"/>
  <c r="L83" i="5"/>
  <c r="L84" i="5"/>
  <c r="N48" i="5"/>
  <c r="M48" i="5"/>
  <c r="N38" i="5"/>
  <c r="N9" i="5"/>
  <c r="N10" i="5"/>
  <c r="N11" i="5"/>
  <c r="N12" i="5"/>
  <c r="N13" i="5"/>
  <c r="N14" i="5"/>
  <c r="K89" i="20" l="1"/>
  <c r="K96" i="20" s="1"/>
  <c r="K97" i="20" s="1"/>
  <c r="J89" i="20"/>
  <c r="J96" i="20" s="1"/>
  <c r="J97" i="20" s="1"/>
  <c r="I89" i="20"/>
  <c r="I96" i="20" s="1"/>
  <c r="I97" i="20" s="1"/>
  <c r="N84" i="20"/>
  <c r="M84" i="20"/>
  <c r="H83" i="20"/>
  <c r="N83" i="20" s="1"/>
  <c r="G83" i="20"/>
  <c r="M83" i="20" s="1"/>
  <c r="F83" i="20"/>
  <c r="L83" i="20" s="1"/>
  <c r="N80" i="20"/>
  <c r="M80" i="20"/>
  <c r="L80" i="20"/>
  <c r="N79" i="20"/>
  <c r="M79" i="20"/>
  <c r="L79" i="20"/>
  <c r="H73" i="20"/>
  <c r="G73" i="20"/>
  <c r="G89" i="20" s="1"/>
  <c r="F73" i="20"/>
  <c r="M71" i="20"/>
  <c r="H67" i="20"/>
  <c r="N67" i="20" s="1"/>
  <c r="G67" i="20"/>
  <c r="G68" i="20" s="1"/>
  <c r="F67" i="20"/>
  <c r="L67" i="20" s="1"/>
  <c r="N65" i="20"/>
  <c r="M65" i="20"/>
  <c r="L65" i="20"/>
  <c r="H63" i="20"/>
  <c r="N63" i="20" s="1"/>
  <c r="G63" i="20"/>
  <c r="M63" i="20" s="1"/>
  <c r="F63" i="20"/>
  <c r="L63" i="20" s="1"/>
  <c r="N60" i="20"/>
  <c r="M60" i="20"/>
  <c r="L60" i="20"/>
  <c r="K57" i="20"/>
  <c r="J57" i="20"/>
  <c r="I57" i="20"/>
  <c r="H57" i="20"/>
  <c r="G57" i="20"/>
  <c r="F57" i="20"/>
  <c r="E57" i="20"/>
  <c r="E68" i="20" s="1"/>
  <c r="D57" i="20"/>
  <c r="D68" i="20" s="1"/>
  <c r="C57" i="20"/>
  <c r="C68" i="20" s="1"/>
  <c r="N56" i="20"/>
  <c r="M56" i="20"/>
  <c r="L56" i="20"/>
  <c r="N52" i="20"/>
  <c r="M52" i="20"/>
  <c r="M57" i="20" s="1"/>
  <c r="L52" i="20"/>
  <c r="H50" i="20"/>
  <c r="G50" i="20"/>
  <c r="G51" i="20" s="1"/>
  <c r="F50" i="20"/>
  <c r="L50" i="20" s="1"/>
  <c r="N49" i="20"/>
  <c r="L49" i="20"/>
  <c r="L48" i="20"/>
  <c r="H46" i="20"/>
  <c r="G46" i="20"/>
  <c r="F46" i="20"/>
  <c r="E46" i="20"/>
  <c r="D46" i="20"/>
  <c r="M46" i="20" s="1"/>
  <c r="C46" i="20"/>
  <c r="M43" i="20"/>
  <c r="L43" i="20"/>
  <c r="N40" i="20"/>
  <c r="M40" i="20"/>
  <c r="L40" i="20"/>
  <c r="N39" i="20"/>
  <c r="M39" i="20"/>
  <c r="L39" i="20"/>
  <c r="N38" i="20"/>
  <c r="M38" i="20"/>
  <c r="L38" i="20"/>
  <c r="N37" i="20"/>
  <c r="M37" i="20"/>
  <c r="L37" i="20"/>
  <c r="N34" i="20"/>
  <c r="L34" i="20"/>
  <c r="E33" i="20"/>
  <c r="N33" i="20" s="1"/>
  <c r="D33" i="20"/>
  <c r="D35" i="20" s="1"/>
  <c r="M35" i="20" s="1"/>
  <c r="C33" i="20"/>
  <c r="C35" i="20" s="1"/>
  <c r="L32" i="20"/>
  <c r="N31" i="20"/>
  <c r="M31" i="20"/>
  <c r="L31" i="20"/>
  <c r="N28" i="20"/>
  <c r="M28" i="20"/>
  <c r="L28" i="20"/>
  <c r="N27" i="20"/>
  <c r="L27" i="20"/>
  <c r="F21" i="20"/>
  <c r="N20" i="20"/>
  <c r="M20" i="20"/>
  <c r="L20" i="20"/>
  <c r="E15" i="20"/>
  <c r="N15" i="20" s="1"/>
  <c r="D15" i="20"/>
  <c r="D21" i="20" s="1"/>
  <c r="M21" i="20" s="1"/>
  <c r="C15" i="20"/>
  <c r="C21" i="20" s="1"/>
  <c r="L21" i="20" s="1"/>
  <c r="N14" i="20"/>
  <c r="M14" i="20"/>
  <c r="L14" i="20"/>
  <c r="N13" i="20"/>
  <c r="M13" i="20"/>
  <c r="L13" i="20"/>
  <c r="N12" i="20"/>
  <c r="M12" i="20"/>
  <c r="L12" i="20"/>
  <c r="N11" i="20"/>
  <c r="M11" i="20"/>
  <c r="L11" i="20"/>
  <c r="N9" i="20"/>
  <c r="M9" i="20"/>
  <c r="L9" i="20"/>
  <c r="N89" i="20" l="1"/>
  <c r="N96" i="20" s="1"/>
  <c r="F89" i="20"/>
  <c r="L89" i="20" s="1"/>
  <c r="L96" i="20" s="1"/>
  <c r="L46" i="20"/>
  <c r="L33" i="20"/>
  <c r="H51" i="20"/>
  <c r="L57" i="20"/>
  <c r="M15" i="20"/>
  <c r="F68" i="20"/>
  <c r="N57" i="20"/>
  <c r="N68" i="20" s="1"/>
  <c r="H68" i="20"/>
  <c r="L68" i="20"/>
  <c r="G69" i="20"/>
  <c r="G96" i="20" s="1"/>
  <c r="G97" i="20" s="1"/>
  <c r="C51" i="20"/>
  <c r="C69" i="20" s="1"/>
  <c r="L35" i="20"/>
  <c r="H89" i="20"/>
  <c r="L15" i="20"/>
  <c r="E21" i="20"/>
  <c r="N21" i="20" s="1"/>
  <c r="E35" i="20"/>
  <c r="N35" i="20" s="1"/>
  <c r="N46" i="20"/>
  <c r="N50" i="20"/>
  <c r="F51" i="20"/>
  <c r="F69" i="20" s="1"/>
  <c r="F96" i="20" s="1"/>
  <c r="F97" i="20" s="1"/>
  <c r="M67" i="20"/>
  <c r="M68" i="20" s="1"/>
  <c r="M73" i="20"/>
  <c r="M89" i="20" s="1"/>
  <c r="M96" i="20" s="1"/>
  <c r="M33" i="20"/>
  <c r="D51" i="20"/>
  <c r="M51" i="20" s="1"/>
  <c r="A2" i="4"/>
  <c r="H69" i="20" l="1"/>
  <c r="H96" i="20" s="1"/>
  <c r="H97" i="20" s="1"/>
  <c r="C97" i="20"/>
  <c r="L69" i="20"/>
  <c r="L97" i="20" s="1"/>
  <c r="E51" i="20"/>
  <c r="L51" i="20"/>
  <c r="D69" i="20"/>
  <c r="D40" i="16"/>
  <c r="C42" i="16"/>
  <c r="B10" i="16"/>
  <c r="N51" i="20" l="1"/>
  <c r="E69" i="20"/>
  <c r="M69" i="20"/>
  <c r="M97" i="20" s="1"/>
  <c r="D97" i="20"/>
  <c r="M38" i="5"/>
  <c r="L38" i="5"/>
  <c r="C144" i="15"/>
  <c r="B138" i="15"/>
  <c r="F18" i="1"/>
  <c r="F20" i="1" s="1"/>
  <c r="F30" i="1"/>
  <c r="F32" i="1" s="1"/>
  <c r="D12" i="12"/>
  <c r="B128" i="12"/>
  <c r="B121" i="12"/>
  <c r="B113" i="12"/>
  <c r="B103" i="12"/>
  <c r="B93" i="12"/>
  <c r="B78" i="12"/>
  <c r="B65" i="12"/>
  <c r="B56" i="12"/>
  <c r="B47" i="12"/>
  <c r="B22" i="12"/>
  <c r="B18" i="12"/>
  <c r="B35" i="16"/>
  <c r="B41" i="16" s="1"/>
  <c r="B42" i="16" s="1"/>
  <c r="B27" i="16"/>
  <c r="B23" i="16"/>
  <c r="B18" i="16"/>
  <c r="B14" i="14"/>
  <c r="B11" i="14"/>
  <c r="C30" i="7"/>
  <c r="C26" i="7"/>
  <c r="C22" i="7"/>
  <c r="N69" i="20" l="1"/>
  <c r="N97" i="20" s="1"/>
  <c r="E97" i="20"/>
  <c r="B122" i="12"/>
  <c r="B129" i="12" s="1"/>
  <c r="B79" i="12"/>
  <c r="B15" i="14"/>
  <c r="B23" i="14" s="1"/>
  <c r="B26" i="12"/>
  <c r="C31" i="7"/>
  <c r="B85" i="12" l="1"/>
  <c r="B25" i="14"/>
  <c r="D113" i="5"/>
  <c r="D117" i="5" s="1"/>
  <c r="E113" i="5"/>
  <c r="E117" i="5" s="1"/>
  <c r="C113" i="5"/>
  <c r="C117" i="5" s="1"/>
  <c r="L112" i="5"/>
  <c r="M86" i="5"/>
  <c r="N80" i="5"/>
  <c r="M80" i="5"/>
  <c r="L75" i="5"/>
  <c r="L73" i="5"/>
  <c r="N44" i="5"/>
  <c r="N45" i="5"/>
  <c r="L44" i="5"/>
  <c r="L45" i="5"/>
  <c r="M44" i="5"/>
  <c r="M45" i="5"/>
  <c r="N33" i="5"/>
  <c r="M33" i="5"/>
  <c r="L33" i="5"/>
  <c r="C26" i="5"/>
  <c r="D103" i="15"/>
  <c r="D104" i="15"/>
  <c r="D105" i="15"/>
  <c r="D106" i="15"/>
  <c r="D107" i="15"/>
  <c r="D108" i="15"/>
  <c r="D109" i="15"/>
  <c r="D110" i="15"/>
  <c r="D111" i="15"/>
  <c r="D114" i="15"/>
  <c r="D115" i="15"/>
  <c r="D116" i="15"/>
  <c r="D117" i="15"/>
  <c r="D118" i="15"/>
  <c r="D120" i="15"/>
  <c r="D121" i="15"/>
  <c r="D122" i="15"/>
  <c r="D123" i="15"/>
  <c r="D124" i="15"/>
  <c r="D125" i="15"/>
  <c r="D126" i="15"/>
  <c r="D128" i="15"/>
  <c r="D129" i="15"/>
  <c r="D130" i="15"/>
  <c r="D131" i="15"/>
  <c r="D132" i="15"/>
  <c r="D133" i="15"/>
  <c r="D134" i="15"/>
  <c r="D135" i="15"/>
  <c r="D136" i="15"/>
  <c r="D139" i="15"/>
  <c r="D140" i="15"/>
  <c r="D141" i="15"/>
  <c r="D142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99" i="15"/>
  <c r="D98" i="15"/>
  <c r="B35" i="15"/>
  <c r="C32" i="15"/>
  <c r="B32" i="15"/>
  <c r="C124" i="5" l="1"/>
  <c r="L113" i="5"/>
  <c r="D103" i="12"/>
  <c r="D10" i="16" l="1"/>
  <c r="E124" i="5"/>
  <c r="F117" i="5"/>
  <c r="I117" i="5"/>
  <c r="I124" i="5" s="1"/>
  <c r="J117" i="5"/>
  <c r="J124" i="5" s="1"/>
  <c r="K117" i="5"/>
  <c r="K124" i="5" s="1"/>
  <c r="D124" i="5"/>
  <c r="G90" i="5"/>
  <c r="M89" i="5"/>
  <c r="N89" i="5"/>
  <c r="L89" i="5"/>
  <c r="L80" i="5"/>
  <c r="N40" i="5"/>
  <c r="M40" i="5"/>
  <c r="N29" i="5"/>
  <c r="M29" i="5"/>
  <c r="N24" i="5"/>
  <c r="M24" i="5"/>
  <c r="L24" i="5"/>
  <c r="M15" i="5"/>
  <c r="L117" i="5" l="1"/>
  <c r="L124" i="5" s="1"/>
  <c r="F124" i="5"/>
  <c r="D138" i="15"/>
  <c r="C64" i="15"/>
  <c r="B64" i="15"/>
  <c r="M98" i="5" l="1"/>
  <c r="G99" i="5"/>
  <c r="M99" i="5" s="1"/>
  <c r="E90" i="5"/>
  <c r="E100" i="5" s="1"/>
  <c r="D90" i="5"/>
  <c r="M90" i="5" s="1"/>
  <c r="C90" i="5"/>
  <c r="G85" i="5"/>
  <c r="M85" i="5" s="1"/>
  <c r="N73" i="5"/>
  <c r="G62" i="5"/>
  <c r="D62" i="5"/>
  <c r="E62" i="5"/>
  <c r="C62" i="5"/>
  <c r="M58" i="5"/>
  <c r="M57" i="5"/>
  <c r="L57" i="5"/>
  <c r="M51" i="5"/>
  <c r="M47" i="5"/>
  <c r="M42" i="5"/>
  <c r="M41" i="5"/>
  <c r="M39" i="5"/>
  <c r="M37" i="5"/>
  <c r="M36" i="5"/>
  <c r="M34" i="5"/>
  <c r="M30" i="5"/>
  <c r="D100" i="5" l="1"/>
  <c r="M62" i="5"/>
  <c r="B17" i="18"/>
  <c r="D35" i="16" l="1"/>
  <c r="D41" i="16" s="1"/>
  <c r="D42" i="16" s="1"/>
  <c r="D27" i="16"/>
  <c r="D23" i="16"/>
  <c r="D18" i="16"/>
  <c r="B28" i="15"/>
  <c r="D7" i="15"/>
  <c r="D8" i="15"/>
  <c r="D9" i="15"/>
  <c r="D10" i="15"/>
  <c r="D11" i="15"/>
  <c r="D12" i="15"/>
  <c r="D13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C28" i="15"/>
  <c r="D29" i="15"/>
  <c r="D30" i="15"/>
  <c r="D31" i="15"/>
  <c r="D32" i="15"/>
  <c r="D33" i="15"/>
  <c r="D34" i="15"/>
  <c r="D38" i="15"/>
  <c r="D39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B58" i="15"/>
  <c r="C58" i="15"/>
  <c r="B59" i="15"/>
  <c r="C59" i="15"/>
  <c r="B60" i="15"/>
  <c r="C60" i="15"/>
  <c r="D60" i="15" s="1"/>
  <c r="B61" i="15"/>
  <c r="C61" i="15"/>
  <c r="B62" i="15"/>
  <c r="C62" i="15"/>
  <c r="B63" i="15"/>
  <c r="C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B76" i="15"/>
  <c r="D76" i="15" s="1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3" i="15"/>
  <c r="D94" i="15"/>
  <c r="D95" i="15"/>
  <c r="D96" i="15"/>
  <c r="D97" i="15"/>
  <c r="D100" i="15"/>
  <c r="D101" i="15"/>
  <c r="B102" i="15"/>
  <c r="D102" i="15" s="1"/>
  <c r="B112" i="15"/>
  <c r="D112" i="15" s="1"/>
  <c r="B127" i="15"/>
  <c r="D137" i="15"/>
  <c r="B143" i="15"/>
  <c r="D143" i="15" l="1"/>
  <c r="B144" i="15"/>
  <c r="C92" i="15"/>
  <c r="C119" i="15" s="1"/>
  <c r="D127" i="15"/>
  <c r="D14" i="15"/>
  <c r="D61" i="15"/>
  <c r="D62" i="15"/>
  <c r="B92" i="15"/>
  <c r="D28" i="15"/>
  <c r="D63" i="15"/>
  <c r="D59" i="15"/>
  <c r="D128" i="12"/>
  <c r="D121" i="12"/>
  <c r="D113" i="12"/>
  <c r="D93" i="12"/>
  <c r="D78" i="12"/>
  <c r="D65" i="12"/>
  <c r="D56" i="12"/>
  <c r="D47" i="12"/>
  <c r="D22" i="12"/>
  <c r="D18" i="12"/>
  <c r="J33" i="8"/>
  <c r="I33" i="8"/>
  <c r="G33" i="8"/>
  <c r="G39" i="8" l="1"/>
  <c r="D144" i="15"/>
  <c r="D92" i="15"/>
  <c r="D26" i="12"/>
  <c r="D58" i="15"/>
  <c r="D79" i="12"/>
  <c r="D113" i="15"/>
  <c r="B119" i="15"/>
  <c r="J39" i="8"/>
  <c r="I39" i="8"/>
  <c r="I28" i="8"/>
  <c r="D122" i="12"/>
  <c r="D129" i="12" s="1"/>
  <c r="J28" i="8"/>
  <c r="G28" i="8"/>
  <c r="I19" i="10"/>
  <c r="G19" i="10"/>
  <c r="D13" i="9"/>
  <c r="D85" i="12" l="1"/>
  <c r="D119" i="15"/>
  <c r="I30" i="1"/>
  <c r="I32" i="1" s="1"/>
  <c r="I18" i="1"/>
  <c r="N112" i="5" l="1"/>
  <c r="M112" i="5"/>
  <c r="M103" i="5"/>
  <c r="H113" i="5"/>
  <c r="H117" i="5" s="1"/>
  <c r="G113" i="5"/>
  <c r="G105" i="5"/>
  <c r="N97" i="5"/>
  <c r="M97" i="5"/>
  <c r="M96" i="5"/>
  <c r="M81" i="5"/>
  <c r="M75" i="5"/>
  <c r="M73" i="5"/>
  <c r="M64" i="5"/>
  <c r="M59" i="5"/>
  <c r="D46" i="5"/>
  <c r="M46" i="5" s="1"/>
  <c r="G26" i="5"/>
  <c r="G27" i="5" s="1"/>
  <c r="N117" i="5" l="1"/>
  <c r="H124" i="5"/>
  <c r="M113" i="5"/>
  <c r="G117" i="5"/>
  <c r="N113" i="5"/>
  <c r="N124" i="5" s="1"/>
  <c r="M105" i="5"/>
  <c r="G100" i="5"/>
  <c r="N68" i="5"/>
  <c r="M68" i="5"/>
  <c r="L68" i="5"/>
  <c r="M61" i="5"/>
  <c r="M28" i="5"/>
  <c r="M25" i="5"/>
  <c r="M23" i="5"/>
  <c r="M21" i="5"/>
  <c r="G77" i="5"/>
  <c r="E46" i="5"/>
  <c r="N46" i="5" s="1"/>
  <c r="E22" i="5"/>
  <c r="E26" i="5"/>
  <c r="E32" i="5"/>
  <c r="E35" i="5"/>
  <c r="E43" i="5"/>
  <c r="E52" i="5"/>
  <c r="E76" i="5"/>
  <c r="D76" i="5"/>
  <c r="D52" i="5"/>
  <c r="M52" i="5" s="1"/>
  <c r="D43" i="5"/>
  <c r="D35" i="5"/>
  <c r="M35" i="5" s="1"/>
  <c r="D32" i="5"/>
  <c r="M32" i="5" s="1"/>
  <c r="D26" i="5"/>
  <c r="M26" i="5" s="1"/>
  <c r="D22" i="5"/>
  <c r="E53" i="5" l="1"/>
  <c r="M43" i="5"/>
  <c r="D53" i="5"/>
  <c r="M53" i="5" s="1"/>
  <c r="M117" i="5"/>
  <c r="M124" i="5" s="1"/>
  <c r="G124" i="5"/>
  <c r="M76" i="5"/>
  <c r="D27" i="5"/>
  <c r="M27" i="5" s="1"/>
  <c r="G101" i="5"/>
  <c r="M22" i="5"/>
  <c r="M100" i="5"/>
  <c r="E27" i="5"/>
  <c r="G125" i="5" l="1"/>
  <c r="D77" i="5"/>
  <c r="D101" i="5" s="1"/>
  <c r="M101" i="5" s="1"/>
  <c r="E77" i="5"/>
  <c r="E101" i="5" s="1"/>
  <c r="E125" i="5" s="1"/>
  <c r="N98" i="5"/>
  <c r="L98" i="5"/>
  <c r="N96" i="5"/>
  <c r="L96" i="5"/>
  <c r="H99" i="5"/>
  <c r="N99" i="5" s="1"/>
  <c r="H90" i="5"/>
  <c r="N90" i="5" s="1"/>
  <c r="N86" i="5"/>
  <c r="L86" i="5"/>
  <c r="H85" i="5"/>
  <c r="N85" i="5" s="1"/>
  <c r="N81" i="5"/>
  <c r="L81" i="5"/>
  <c r="N64" i="5"/>
  <c r="H62" i="5"/>
  <c r="N61" i="5"/>
  <c r="L61" i="5"/>
  <c r="N59" i="5"/>
  <c r="L59" i="5"/>
  <c r="N58" i="5"/>
  <c r="L58" i="5"/>
  <c r="N57" i="5"/>
  <c r="N51" i="5"/>
  <c r="L51" i="5"/>
  <c r="L47" i="5"/>
  <c r="N47" i="5"/>
  <c r="N42" i="5"/>
  <c r="L42" i="5"/>
  <c r="N41" i="5"/>
  <c r="L41" i="5"/>
  <c r="N39" i="5"/>
  <c r="L39" i="5"/>
  <c r="N37" i="5"/>
  <c r="L37" i="5"/>
  <c r="N36" i="5"/>
  <c r="L36" i="5"/>
  <c r="N43" i="5"/>
  <c r="N34" i="5"/>
  <c r="L34" i="5"/>
  <c r="N35" i="5"/>
  <c r="N30" i="5"/>
  <c r="L29" i="5"/>
  <c r="L30" i="5"/>
  <c r="N32" i="5"/>
  <c r="N28" i="5"/>
  <c r="L28" i="5"/>
  <c r="H26" i="5"/>
  <c r="H27" i="5" s="1"/>
  <c r="F26" i="5"/>
  <c r="F27" i="5" s="1"/>
  <c r="N25" i="5"/>
  <c r="L25" i="5"/>
  <c r="N23" i="5"/>
  <c r="N21" i="5"/>
  <c r="L21" i="5"/>
  <c r="N15" i="5"/>
  <c r="L15" i="5"/>
  <c r="L23" i="5"/>
  <c r="M77" i="5" l="1"/>
  <c r="D125" i="5"/>
  <c r="M125" i="5" s="1"/>
  <c r="N27" i="5"/>
  <c r="N53" i="5"/>
  <c r="N62" i="5"/>
  <c r="N76" i="5"/>
  <c r="H100" i="5"/>
  <c r="N100" i="5" s="1"/>
  <c r="H77" i="5"/>
  <c r="N26" i="5"/>
  <c r="N52" i="5"/>
  <c r="N22" i="5"/>
  <c r="C52" i="5"/>
  <c r="L52" i="5" s="1"/>
  <c r="H101" i="5" l="1"/>
  <c r="H125" i="5" s="1"/>
  <c r="N77" i="5"/>
  <c r="E19" i="10"/>
  <c r="N101" i="5" l="1"/>
  <c r="N125" i="5"/>
  <c r="C13" i="9"/>
  <c r="C100" i="5" l="1"/>
  <c r="F99" i="5"/>
  <c r="L99" i="5" s="1"/>
  <c r="F90" i="5"/>
  <c r="L90" i="5" s="1"/>
  <c r="F85" i="5"/>
  <c r="L85" i="5" s="1"/>
  <c r="C76" i="5"/>
  <c r="L74" i="5"/>
  <c r="F62" i="5"/>
  <c r="C46" i="5"/>
  <c r="L46" i="5" s="1"/>
  <c r="C43" i="5"/>
  <c r="C35" i="5"/>
  <c r="L35" i="5" s="1"/>
  <c r="C32" i="5"/>
  <c r="L32" i="5" s="1"/>
  <c r="L26" i="5"/>
  <c r="C22" i="5"/>
  <c r="L22" i="5" s="1"/>
  <c r="L43" i="5" l="1"/>
  <c r="C53" i="5"/>
  <c r="L53" i="5" s="1"/>
  <c r="F77" i="5"/>
  <c r="L62" i="5"/>
  <c r="L76" i="5"/>
  <c r="C27" i="5"/>
  <c r="L27" i="5" s="1"/>
  <c r="F100" i="5"/>
  <c r="L100" i="5" s="1"/>
  <c r="M33" i="4"/>
  <c r="L33" i="4"/>
  <c r="K33" i="4"/>
  <c r="J33" i="4"/>
  <c r="F101" i="5" l="1"/>
  <c r="F125" i="5" s="1"/>
  <c r="C77" i="5"/>
  <c r="H30" i="1"/>
  <c r="H32" i="1" s="1"/>
  <c r="G30" i="1"/>
  <c r="G32" i="1" s="1"/>
  <c r="G18" i="1"/>
  <c r="G20" i="1" s="1"/>
  <c r="H18" i="1"/>
  <c r="H20" i="1" s="1"/>
  <c r="C101" i="5" l="1"/>
  <c r="L101" i="5" s="1"/>
  <c r="L77" i="5"/>
  <c r="C125" i="5" l="1"/>
  <c r="L125" i="5" s="1"/>
</calcChain>
</file>

<file path=xl/sharedStrings.xml><?xml version="1.0" encoding="utf-8"?>
<sst xmlns="http://schemas.openxmlformats.org/spreadsheetml/2006/main" count="1094" uniqueCount="844">
  <si>
    <t>Megnevezés</t>
  </si>
  <si>
    <t>BEVÉTELEK</t>
  </si>
  <si>
    <t>KIADÁSOK</t>
  </si>
  <si>
    <t>Költségvetési kiadások összesen</t>
  </si>
  <si>
    <t>Rovat száma</t>
  </si>
  <si>
    <t>B1</t>
  </si>
  <si>
    <t>Működési célú támogatások államháztartáson belülről</t>
  </si>
  <si>
    <t>B2</t>
  </si>
  <si>
    <t>Felhalmozási célú támogatások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</si>
  <si>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</si>
  <si>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</si>
  <si>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</si>
  <si>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</si>
  <si>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</si>
  <si>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</si>
  <si>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</si>
  <si>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</si>
  <si>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</si>
  <si>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</si>
  <si>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Költségvetési bevételek összesen </t>
  </si>
  <si>
    <t>B8</t>
  </si>
  <si>
    <t>Finanszírozási bevételek</t>
  </si>
  <si>
    <t>BEVÉTELEK MINÖSSZESEN:</t>
  </si>
  <si>
    <t>K1</t>
  </si>
  <si>
    <t>Személyi juttatások</t>
  </si>
  <si>
    <t>K2</t>
  </si>
  <si>
    <t>Munkaadókat terhelő járulékok és szoc.hjár.adó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</si>
  <si>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</si>
  <si>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</si>
  <si>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</si>
  <si>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</si>
  <si>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</si>
  <si>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</si>
  <si>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</si>
  <si>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</si>
  <si>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</si>
  <si>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</si>
  <si>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</si>
  <si>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</si>
  <si>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</si>
  <si>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</si>
  <si>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KIADÁSOK MINDÖSSZESEN:</t>
  </si>
  <si>
    <t>Ft-ban</t>
  </si>
  <si>
    <t>Nyújtott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</si>
  <si>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</si>
  <si>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</si>
  <si>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</si>
  <si>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</si>
  <si>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</si>
  <si>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</si>
  <si>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</si>
  <si>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A többéves kihatással járó döntések számszerűsítése évenkénti bontásban és összesítve (E Ft)</t>
  </si>
  <si>
    <t>ÖNKORMÁNYZATI ELŐIRÁNYZATOK</t>
  </si>
  <si>
    <t>Kötelezettségek megnevezése</t>
  </si>
  <si>
    <t>Köt.vállalás éve</t>
  </si>
  <si>
    <t>Tárgyév előtti kifizetés</t>
  </si>
  <si>
    <t>2017. évi kifizetés</t>
  </si>
  <si>
    <t>Összesen</t>
  </si>
  <si>
    <t>Működési célú hiteltörlesztések összesen:</t>
  </si>
  <si>
    <t>Beruházások összesen:</t>
  </si>
  <si>
    <t>Felújítások összesen:</t>
  </si>
  <si>
    <t>MINDÖSSZESEN:</t>
  </si>
  <si>
    <t>Felhalmozási célú hiteltörlesztések összesen:</t>
  </si>
  <si>
    <t>Rovat megnevezése</t>
  </si>
  <si>
    <t>Rovat-szám</t>
  </si>
  <si>
    <t>Likviditási célú hitelek, kölcsönök felvétele pénzügyi vállalkozástól</t>
  </si>
  <si>
    <t>Rövid lejáratú hitelek, kölcsönök felvétele</t>
  </si>
  <si>
    <t>Forgatási célú belföldi értékpapírok kibocsátása</t>
  </si>
  <si>
    <t>Befektetési célú belföldi értékpapírok kibocsátása</t>
  </si>
  <si>
    <t>ÖSSZESEN:</t>
  </si>
  <si>
    <t>Hosszú lejáratú hitelek, kölcsönök felvétele</t>
  </si>
  <si>
    <t>Hitel-, kölcsönfelvétel államházt.kívülről:</t>
  </si>
  <si>
    <t>Forgatási célú belföldi értékpapírok beváltása, értékesítése</t>
  </si>
  <si>
    <t>Befektetési célú belföldi értékpapírok beváltása, értékesítése</t>
  </si>
  <si>
    <t>Belföldi értékpapírok bevételei:</t>
  </si>
  <si>
    <t>Külföldi finanszírozás bevételei:</t>
  </si>
  <si>
    <t>Adósságot keletkeztető ügyletekből és kezességvállalásból fennálló kötelezettségek</t>
  </si>
  <si>
    <t>Helyi adókból származó bevétel</t>
  </si>
  <si>
    <t>Az önkormányzati vagyon és az önkormányzatot megillető vagyoni értékű jog értékesítéséből</t>
  </si>
  <si>
    <t xml:space="preserve">        Saját bevételek</t>
  </si>
  <si>
    <t>2017. év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</si>
  <si>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</si>
  <si>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</si>
  <si>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</si>
  <si>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</si>
  <si>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</si>
  <si>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</si>
  <si>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</si>
  <si>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</si>
  <si>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</si>
  <si>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</si>
  <si>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</si>
  <si>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</si>
  <si>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</si>
  <si>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</si>
  <si>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</si>
  <si>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</si>
  <si>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</si>
  <si>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</si>
  <si>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</si>
  <si>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</si>
  <si>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</si>
  <si>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</si>
  <si>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</si>
  <si>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</si>
  <si>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</si>
  <si>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</si>
  <si>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</si>
  <si>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</si>
  <si>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</si>
  <si>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</si>
  <si>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</si>
  <si>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</si>
  <si>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</si>
  <si>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</si>
  <si>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</si>
  <si>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</si>
  <si>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</si>
  <si>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</si>
  <si>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</si>
  <si>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</si>
  <si>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</si>
  <si>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</si>
  <si>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</si>
  <si>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</si>
  <si>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</si>
  <si>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</si>
  <si>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</si>
  <si>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</si>
  <si>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</si>
  <si>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</si>
  <si>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</si>
  <si>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</si>
  <si>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</si>
  <si>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</si>
  <si>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</si>
  <si>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</si>
  <si>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</si>
  <si>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</si>
  <si>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</si>
  <si>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</si>
  <si>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</si>
  <si>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</si>
  <si>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</si>
  <si>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</si>
  <si>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</si>
  <si>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</si>
  <si>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</si>
  <si>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</si>
  <si>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</si>
  <si>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</si>
  <si>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</si>
  <si>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</si>
  <si>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</si>
  <si>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</si>
  <si>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</si>
  <si>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</si>
  <si>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</si>
  <si>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</si>
  <si>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</si>
  <si>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</si>
  <si>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</si>
  <si>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</si>
  <si>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</si>
  <si>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</si>
  <si>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</si>
  <si>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</si>
  <si>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</si>
  <si>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</si>
  <si>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</si>
  <si>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</si>
  <si>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</si>
  <si>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</si>
  <si>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</si>
  <si>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</si>
  <si>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</si>
  <si>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</si>
  <si>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</si>
  <si>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</si>
  <si>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</si>
  <si>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</si>
  <si>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</si>
  <si>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</si>
  <si>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</si>
  <si>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</si>
  <si>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</si>
  <si>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</si>
  <si>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</si>
  <si>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</si>
  <si>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</si>
  <si>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</si>
  <si>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</si>
  <si>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</si>
  <si>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</si>
  <si>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</si>
  <si>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</si>
  <si>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</si>
  <si>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</si>
  <si>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</si>
  <si>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</si>
  <si>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</si>
  <si>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</si>
  <si>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</si>
  <si>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</si>
  <si>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</si>
  <si>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</si>
  <si>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</si>
  <si>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</si>
  <si>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</si>
  <si>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</si>
  <si>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</si>
  <si>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</si>
  <si>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</si>
  <si>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</si>
  <si>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</si>
  <si>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</si>
  <si>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</si>
  <si>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</si>
  <si>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</si>
  <si>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</si>
  <si>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</si>
  <si>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</si>
  <si>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</si>
  <si>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</si>
  <si>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</si>
  <si>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</si>
  <si>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</si>
  <si>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</si>
  <si>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</si>
  <si>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</si>
  <si>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</si>
  <si>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</si>
  <si>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</si>
  <si>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</si>
  <si>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</si>
  <si>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</si>
  <si>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</si>
  <si>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</si>
  <si>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</si>
  <si>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</si>
  <si>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</si>
  <si>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</si>
  <si>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</si>
  <si>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</si>
  <si>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</si>
  <si>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</si>
  <si>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</si>
  <si>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</si>
  <si>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</si>
  <si>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</si>
  <si>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</si>
  <si>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</si>
  <si>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</si>
  <si>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</si>
  <si>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</si>
  <si>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</si>
  <si>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</si>
  <si>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</si>
  <si>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</si>
  <si>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</si>
  <si>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</si>
  <si>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</si>
  <si>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</si>
  <si>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</si>
  <si>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</si>
  <si>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</si>
  <si>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</si>
  <si>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</si>
  <si>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</si>
  <si>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</si>
  <si>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</si>
  <si>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</si>
  <si>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</si>
  <si>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</si>
  <si>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</si>
  <si>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</si>
  <si>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</si>
  <si>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</si>
  <si>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</si>
  <si>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</si>
  <si>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</si>
  <si>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</si>
  <si>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</si>
  <si>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</si>
  <si>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</si>
  <si>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</si>
  <si>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</si>
  <si>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</si>
  <si>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</si>
  <si>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</si>
  <si>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</si>
  <si>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</si>
  <si>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</si>
  <si>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</si>
  <si>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</si>
  <si>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</si>
  <si>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</si>
  <si>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</si>
  <si>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</si>
  <si>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</si>
  <si>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</si>
  <si>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</si>
  <si>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</si>
  <si>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</si>
  <si>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</si>
  <si>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</si>
  <si>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</si>
  <si>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</si>
  <si>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</si>
  <si>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</si>
  <si>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</si>
  <si>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</si>
  <si>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</si>
  <si>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</si>
  <si>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</si>
  <si>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</si>
  <si>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</si>
  <si>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</si>
  <si>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</si>
  <si>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</si>
  <si>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</si>
  <si>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</si>
  <si>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</si>
  <si>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</si>
  <si>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</si>
  <si>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</si>
  <si>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</si>
  <si>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</si>
  <si>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</si>
  <si>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</si>
  <si>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</si>
  <si>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</si>
  <si>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</si>
  <si>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</si>
  <si>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</si>
  <si>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</si>
  <si>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</si>
  <si>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</si>
  <si>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</si>
  <si>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</si>
  <si>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</si>
  <si>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</si>
  <si>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</si>
  <si>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</si>
  <si>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</si>
  <si>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</si>
  <si>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</si>
  <si>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</si>
  <si>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</si>
  <si>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</si>
  <si>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</si>
  <si>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</si>
  <si>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</si>
  <si>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</si>
  <si>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</si>
  <si>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</si>
  <si>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</si>
  <si>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</si>
  <si>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</si>
  <si>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</si>
  <si>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</si>
  <si>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</si>
  <si>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</si>
  <si>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</si>
  <si>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</si>
  <si>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</si>
  <si>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</si>
  <si>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</si>
  <si>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</si>
  <si>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</si>
  <si>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</si>
  <si>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</si>
  <si>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</si>
  <si>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</si>
  <si>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</si>
  <si>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</si>
  <si>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</si>
  <si>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</si>
  <si>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</si>
  <si>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</si>
  <si>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</si>
  <si>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</si>
  <si>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</si>
  <si>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</si>
  <si>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</si>
  <si>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</si>
  <si>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</si>
  <si>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</si>
  <si>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</si>
  <si>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</si>
  <si>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</si>
  <si>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</si>
  <si>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</si>
  <si>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</si>
  <si>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</si>
  <si>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</si>
  <si>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</si>
  <si>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</si>
  <si>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</si>
  <si>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</si>
  <si>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</si>
  <si>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</si>
  <si>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</si>
  <si>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</si>
  <si>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</si>
  <si>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</si>
  <si>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</si>
  <si>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</si>
  <si>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</si>
  <si>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</si>
  <si>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</si>
  <si>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</si>
  <si>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</si>
  <si>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</si>
  <si>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</si>
  <si>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</si>
  <si>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</si>
  <si>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</si>
  <si>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</si>
  <si>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</si>
  <si>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</si>
  <si>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</si>
  <si>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</si>
  <si>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</si>
  <si>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</si>
  <si>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</si>
  <si>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</si>
  <si>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</si>
  <si>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</si>
  <si>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</si>
  <si>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</si>
  <si>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</si>
  <si>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</si>
  <si>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</si>
  <si>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</si>
  <si>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</si>
  <si>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</si>
  <si>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</si>
  <si>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</si>
  <si>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</si>
  <si>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</si>
  <si>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</si>
  <si>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</si>
  <si>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</si>
  <si>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</si>
  <si>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</si>
  <si>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</si>
  <si>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</si>
  <si>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</si>
  <si>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</si>
  <si>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</si>
  <si>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</si>
  <si>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</si>
  <si>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</si>
  <si>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</si>
  <si>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</si>
  <si>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</si>
  <si>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</si>
  <si>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</si>
  <si>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</si>
  <si>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</si>
  <si>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</si>
  <si>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</si>
  <si>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</si>
  <si>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</si>
  <si>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</si>
  <si>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</si>
  <si>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</si>
  <si>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</si>
  <si>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</si>
  <si>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</si>
  <si>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</si>
  <si>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</si>
  <si>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</si>
  <si>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</si>
  <si>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</si>
  <si>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</si>
  <si>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</si>
  <si>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</si>
  <si>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</si>
  <si>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Eredeti előirányzat</t>
  </si>
  <si>
    <t>Helyi adók</t>
  </si>
  <si>
    <t>Bérleti díj</t>
  </si>
  <si>
    <t>Kamatbevétel</t>
  </si>
  <si>
    <t>Saját bevételek:</t>
  </si>
  <si>
    <t>eredeti előirányz.</t>
  </si>
  <si>
    <t xml:space="preserve">államigazg.feladatok </t>
  </si>
  <si>
    <t>eredeti előirányz</t>
  </si>
  <si>
    <t xml:space="preserve">          ÖSSZESEN</t>
  </si>
  <si>
    <t xml:space="preserve">      ÖSSZESEN</t>
  </si>
  <si>
    <t>eredeti előirányzat</t>
  </si>
  <si>
    <t>módosí- tott előirányz.</t>
  </si>
  <si>
    <t>módosított előirányzat</t>
  </si>
  <si>
    <t>teljesítés</t>
  </si>
  <si>
    <t>Közvetett támogatások</t>
  </si>
  <si>
    <t>Módosított előirányzat</t>
  </si>
  <si>
    <t>Teljesítés</t>
  </si>
  <si>
    <t>Foglalkoztatottak létszáma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</si>
  <si>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</si>
  <si>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</si>
  <si>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</si>
  <si>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</si>
  <si>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</si>
  <si>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</si>
  <si>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</si>
  <si>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</si>
  <si>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</si>
  <si>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</si>
  <si>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</si>
  <si>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</si>
  <si>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</si>
  <si>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</si>
  <si>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</si>
  <si>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</si>
  <si>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</si>
  <si>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</si>
  <si>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</si>
  <si>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</si>
  <si>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</si>
  <si>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</si>
  <si>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</si>
  <si>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</si>
  <si>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</si>
  <si>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</si>
  <si>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</si>
  <si>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</si>
  <si>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</si>
  <si>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</si>
  <si>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</si>
  <si>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</si>
  <si>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</si>
  <si>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</si>
  <si>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</si>
  <si>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</si>
  <si>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</si>
  <si>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</si>
  <si>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</si>
  <si>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</si>
  <si>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</si>
  <si>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</si>
  <si>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</si>
  <si>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</si>
  <si>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</si>
  <si>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</si>
  <si>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</si>
  <si>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</si>
  <si>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</si>
  <si>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</si>
  <si>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</si>
  <si>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</si>
  <si>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</si>
  <si>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</si>
  <si>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</si>
  <si>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</si>
  <si>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</si>
  <si>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</si>
  <si>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</si>
  <si>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</si>
  <si>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FORRÁSOK ÖSSZESEN </t>
  </si>
  <si>
    <t>K)        PASSZÍV IDŐBELI ELHATÁROLÁSOK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</si>
  <si>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</si>
  <si>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</si>
  <si>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</si>
  <si>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</si>
  <si>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</si>
  <si>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</si>
  <si>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</si>
  <si>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</si>
  <si>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</si>
  <si>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</si>
  <si>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</si>
  <si>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</si>
  <si>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</si>
  <si>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</si>
  <si>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</si>
  <si>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</si>
  <si>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</si>
  <si>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</si>
  <si>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</si>
  <si>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</si>
  <si>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</si>
  <si>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</si>
  <si>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</si>
  <si>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</si>
  <si>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</si>
  <si>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</si>
  <si>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</si>
  <si>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</si>
  <si>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</si>
  <si>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</si>
  <si>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</si>
  <si>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</si>
  <si>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</si>
  <si>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</si>
  <si>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</si>
  <si>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</si>
  <si>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</si>
  <si>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</si>
  <si>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</si>
  <si>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</si>
  <si>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</si>
  <si>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</si>
  <si>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</si>
  <si>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</si>
  <si>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</si>
  <si>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</si>
  <si>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</si>
  <si>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</si>
  <si>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</si>
  <si>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</si>
  <si>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</si>
  <si>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</si>
  <si>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</si>
  <si>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</si>
  <si>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</si>
  <si>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</si>
  <si>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</si>
  <si>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</si>
  <si>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</si>
  <si>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</si>
  <si>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</si>
  <si>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</si>
  <si>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</si>
  <si>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</si>
  <si>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</si>
  <si>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</si>
  <si>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</si>
  <si>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</si>
  <si>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</si>
  <si>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</si>
  <si>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</si>
  <si>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</si>
  <si>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</si>
  <si>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</si>
  <si>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</si>
  <si>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</si>
  <si>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</si>
  <si>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</si>
  <si>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</si>
  <si>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</si>
  <si>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</si>
  <si>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</si>
  <si>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</si>
  <si>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Befizetett</t>
  </si>
  <si>
    <t>Gépjárműadó 40 %-a</t>
  </si>
  <si>
    <t>Telekadó</t>
  </si>
  <si>
    <t xml:space="preserve">                                                                                                                                                               A  bevételek és kiadások mérlegszerűen közgazdasági tagolásban</t>
  </si>
  <si>
    <t>helyi önkormányzat tulajdonában álló gazdálkodó szervezetek működéséből származó kötelezettségeket</t>
  </si>
  <si>
    <t>biztos (jövőbeni) követelések</t>
  </si>
  <si>
    <t>függő kötelezettségek</t>
  </si>
  <si>
    <t>függő követelések</t>
  </si>
  <si>
    <t xml:space="preserve">régészeti leletek </t>
  </si>
  <si>
    <t xml:space="preserve">kulturális javak </t>
  </si>
  <si>
    <t>01-02. számlacsoportban nyilvántartott eszközök</t>
  </si>
  <si>
    <t>FORRÁSOK ÖSSZESEN</t>
  </si>
  <si>
    <t>H/III        Kötelezettség jellegű sajátos elszámolások (=H)/III/1+…+H)/III/7) (146=139+...+145)</t>
  </si>
  <si>
    <t>G)        SAJÁT TŐKE</t>
  </si>
  <si>
    <t xml:space="preserve">F)        AKTÍV IDŐBELI ELHATÁROLÁSOK </t>
  </si>
  <si>
    <t>D)        KÖVETELÉSEK</t>
  </si>
  <si>
    <t>D/I        Költségvetési évben esedékes követelések</t>
  </si>
  <si>
    <t xml:space="preserve">B)        NEMZETI VAGYONBA TARTOZÓ FORGÓESZKÖZÖK </t>
  </si>
  <si>
    <t>használatban lévő kisértékű készletek</t>
  </si>
  <si>
    <t xml:space="preserve">B/I        Készletek </t>
  </si>
  <si>
    <t>használatban lévő kisértékű tárgyi eszközök</t>
  </si>
  <si>
    <t>„0”-ra leírt eszközök</t>
  </si>
  <si>
    <t xml:space="preserve">ebből üzleti vagyon </t>
  </si>
  <si>
    <t>ebből korlátozottan forgalomképes vagyon</t>
  </si>
  <si>
    <t>ebből nemzetgazdasági szempontból kiemelt jelentőségű törzsvagyon</t>
  </si>
  <si>
    <t>ebből forgalomképtelen törzsvagyon</t>
  </si>
  <si>
    <t xml:space="preserve">A/IV        Koncesszióba, vagyonkezelésbe adott eszközök </t>
  </si>
  <si>
    <t>A/III/2b        - ebből: helyi önkormányzatok kötvényei</t>
  </si>
  <si>
    <t>A/III/2a        - ebből: államkötvények</t>
  </si>
  <si>
    <t xml:space="preserve">           Stb.</t>
  </si>
  <si>
    <t xml:space="preserve">           Tartós részesedés: ………………. Kft.</t>
  </si>
  <si>
    <t>A/III/1b        - ebből: tartós részesedések társulásban</t>
  </si>
  <si>
    <t>A/III/1a        - ebből: tartós részesedések jegybankban</t>
  </si>
  <si>
    <t>használatban lévő kisértékű immateriális javak</t>
  </si>
  <si>
    <t xml:space="preserve">ESZKÖZÖK  </t>
  </si>
  <si>
    <t>nettó-mérleg szerinti érték</t>
  </si>
  <si>
    <t>értékcsökkenés/értékvesztés</t>
  </si>
  <si>
    <t>bruttó érték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</si>
  <si>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</si>
  <si>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</si>
  <si>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</si>
  <si>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</si>
  <si>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</si>
  <si>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</si>
  <si>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</si>
  <si>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</si>
  <si>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</si>
  <si>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</si>
  <si>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</si>
  <si>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</si>
  <si>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</si>
  <si>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</si>
  <si>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</si>
  <si>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</si>
  <si>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</si>
  <si>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</si>
  <si>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</si>
  <si>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</si>
  <si>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</si>
  <si>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</si>
  <si>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</si>
  <si>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</si>
  <si>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</si>
  <si>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</si>
  <si>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</si>
  <si>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</si>
  <si>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</si>
  <si>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</si>
  <si>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</si>
  <si>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</si>
  <si>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</si>
  <si>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(E Ft)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</si>
  <si>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</si>
  <si>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</si>
  <si>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</si>
  <si>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</si>
  <si>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</si>
  <si>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</si>
  <si>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</si>
  <si>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</si>
  <si>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</si>
  <si>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</si>
  <si>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</si>
  <si>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</si>
  <si>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</si>
  <si>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</si>
  <si>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</si>
  <si>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</si>
  <si>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</si>
  <si>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</si>
  <si>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</si>
  <si>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</si>
  <si>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</si>
  <si>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</si>
  <si>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</si>
  <si>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</si>
  <si>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</si>
  <si>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</si>
  <si>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</si>
  <si>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Tárgyévi kifizetés (2015. évi ei.)</t>
  </si>
  <si>
    <t>Tárgyévi kifizetés (2015. évi mód.ei.)</t>
  </si>
  <si>
    <t>2018. évi kifizetés</t>
  </si>
  <si>
    <t>2018.év</t>
  </si>
  <si>
    <t>2018. év</t>
  </si>
  <si>
    <t>Működési célú költségvetési támogatások és kieg.támog.</t>
  </si>
  <si>
    <t>A pénzeszközök változása (Ft)</t>
  </si>
  <si>
    <t>(Ft)</t>
  </si>
  <si>
    <t>A költségvetési év azon fejlesztései, amelyek megvalósításához a Gst. 3. § (1) bekezdése szerinti adósságot keletkeztető ügylet megkötése vált szükségessé (Ft)</t>
  </si>
  <si>
    <t>Vagyonkimutatás (Ft)</t>
  </si>
  <si>
    <t>Tárgyévi kifizetés (2016. teljesítés)</t>
  </si>
  <si>
    <t>2019. évi kifizetés</t>
  </si>
  <si>
    <t>2019. év utáni kifizetések</t>
  </si>
  <si>
    <t>2019.év</t>
  </si>
  <si>
    <t>2019. év</t>
  </si>
  <si>
    <t>Kiadások (Ft)</t>
  </si>
  <si>
    <t>A helyi önkormányzat maradvány kimutatása (Ft)</t>
  </si>
  <si>
    <t>A helyi önkormányzat eredménykimutatása (Ft)</t>
  </si>
  <si>
    <t>C)        MÉRLEG SZERINTI EREDMÉNY (=±C±D) (41=±35±40)</t>
  </si>
  <si>
    <t>A helyi önkormányzat mérlege (Ft)</t>
  </si>
  <si>
    <t>Általános- és céltartalékok (Ft)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</si>
  <si>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</si>
  <si>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</si>
  <si>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</si>
  <si>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</si>
  <si>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>2020.év</t>
  </si>
  <si>
    <t>2020. év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</si>
  <si>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</si>
  <si>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</si>
  <si>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</si>
  <si>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</si>
  <si>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</si>
  <si>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</si>
  <si>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</si>
  <si>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</si>
  <si>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</si>
  <si>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</si>
  <si>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</si>
  <si>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</si>
  <si>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</si>
  <si>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</si>
  <si>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</si>
  <si>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</si>
  <si>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</si>
  <si>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</si>
  <si>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</si>
  <si>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</si>
  <si>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</si>
  <si>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</si>
  <si>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</si>
  <si>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</si>
  <si>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</si>
  <si>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</si>
  <si>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</si>
  <si>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</si>
  <si>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</si>
  <si>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</si>
  <si>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Előző időszak (2016. év)</t>
  </si>
  <si>
    <t>Tárgyi időszak (2017. év)</t>
  </si>
  <si>
    <t xml:space="preserve">Tartalékok </t>
  </si>
  <si>
    <t>K513</t>
  </si>
  <si>
    <t>Csempeszkopács község Önkormányzata 2017. évi zárszámadásának előterjesztéséhez</t>
  </si>
  <si>
    <t>Elszámolásból származó bevételek</t>
  </si>
  <si>
    <t>Csempeszkopács község Önkormányzata</t>
  </si>
  <si>
    <t>08        Felhalmozási célú támogatások eredmányszemléletű bevételei</t>
  </si>
  <si>
    <t>09        Különféle egyéb eredményszemléletű bevételek</t>
  </si>
  <si>
    <t xml:space="preserve"> </t>
  </si>
  <si>
    <t xml:space="preserve">         Csempeszkopács község Önkormányzata 2018. évi zárszámadásának előterjesztéséhez </t>
  </si>
  <si>
    <t>2017. évi tény</t>
  </si>
  <si>
    <t>2018.évi eredeti előirányzat</t>
  </si>
  <si>
    <t>2018.évi módosított előirányzat</t>
  </si>
  <si>
    <t>2018.évi teljesítés</t>
  </si>
  <si>
    <t>Csempeszkopács község Önkormányzata kötelező, önként vállalt és államigazgatási feladatai 2018.évben</t>
  </si>
  <si>
    <t>Foglalkoztatottak egyéb juttatásai</t>
  </si>
  <si>
    <t xml:space="preserve">        2018. évi zárszámadása</t>
  </si>
  <si>
    <t>Csempeszkopács község Önkormányzata 2018. évi zárszámadásának előterjesztéséhez</t>
  </si>
  <si>
    <t>Csempeszkopács község Önkormányzata 2018. évi zárszámadása</t>
  </si>
  <si>
    <t>Előző időszak (2017. év)</t>
  </si>
  <si>
    <t>Tárgyi időszak (2018. év)</t>
  </si>
  <si>
    <t>Felhalmozási célú pénzmaradvány</t>
  </si>
  <si>
    <t>Működési célú pénzmaradvány</t>
  </si>
  <si>
    <t>(kamat)</t>
  </si>
  <si>
    <t>1. melléklet a 4/2019.(V.31.) önkormányzati rendelethez</t>
  </si>
  <si>
    <t>2. melléklet a 4/2019.(V.31.) önkormányzati rendelethez</t>
  </si>
  <si>
    <t>3. melléklet a 4/2019.(V.31.) önkormányzati rendelethez</t>
  </si>
  <si>
    <t>4.melléklet a 4/2019.(V.31.) önkormányzati rendelethez</t>
  </si>
  <si>
    <t>5. melléklet a 4/2019.(V.31.) önkormányzati rendelethez</t>
  </si>
  <si>
    <t>6.melléklet a 4/2019.(V.31.) önkormányzati rendelethez</t>
  </si>
  <si>
    <t>7. melléklet  4/2019.(V.31.) önkormányzati rendelethez</t>
  </si>
  <si>
    <t>Az Áht. 29/A § szerinti tervszámoknak megfelelően  a költségvetési évet követő három év tervezett előirányzatainak keretszámai főbb csoportokban</t>
  </si>
  <si>
    <t>8. melléklet a 4/2019.(V.31.) önkormányzati rendelethez</t>
  </si>
  <si>
    <t>9.melléklet a 4/2019.(V.31.) önkormányzati rendelethez</t>
  </si>
  <si>
    <t>10. melléklet a 4/2019.(V.31.) önkormányzati rendelethez</t>
  </si>
  <si>
    <t xml:space="preserve">         Költségvetési egyenleg működési és felhalmozási cél szerinti bontásban</t>
  </si>
  <si>
    <t xml:space="preserve">          </t>
  </si>
  <si>
    <t>11. melléklet a 4/2019.(V.31.) önkormányzati rendelethez</t>
  </si>
  <si>
    <t xml:space="preserve"> CSEMPESZKOPÁCS KÖZSÉG ÖNKORMÁNYZATA 2018. évi zárszámadása</t>
  </si>
  <si>
    <t xml:space="preserve">     stabilitási törvényből eredő saját bevételei 2018. évben</t>
  </si>
  <si>
    <t>12.melléklet a 4/2019.(V.31.) önkormányzati rendelethez</t>
  </si>
  <si>
    <t>13. melléklet a 4/2019.(V.31.) önkormányzati rendelethez</t>
  </si>
  <si>
    <t>14. melléklet a 4/2019.(V.31.) önkormányzati rendelethez</t>
  </si>
  <si>
    <t>15. melléklet a 4/2019.(V.31.)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</si>
</sst>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63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sz val="11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  <xf numFmtId="43" fontId="49" fillId="0" borderId="0" applyFont="0" applyFill="0" applyBorder="0" applyAlignment="0" applyProtection="0"/>
    <xf numFmtId="0" fontId="50" fillId="0" borderId="0"/>
  </cellStyleXfs>
  <cellXfs count="46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0" fillId="0" borderId="0" xfId="0" applyBorder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6" fillId="0" borderId="5" xfId="0" applyFont="1" applyBorder="1"/>
    <xf numFmtId="0" fontId="0" fillId="0" borderId="6" xfId="0" applyBorder="1"/>
    <xf numFmtId="0" fontId="6" fillId="0" borderId="0" xfId="0" applyFont="1" applyBorder="1" applyAlignment="1">
      <alignment horizontal="right"/>
    </xf>
    <xf numFmtId="0" fontId="0" fillId="0" borderId="3" xfId="0" applyBorder="1"/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9" fontId="12" fillId="0" borderId="25" xfId="0" applyNumberFormat="1" applyFont="1" applyBorder="1" applyAlignment="1">
      <alignment horizontal="center"/>
    </xf>
    <xf numFmtId="0" fontId="6" fillId="0" borderId="26" xfId="0" applyFont="1" applyBorder="1"/>
    <xf numFmtId="0" fontId="9" fillId="0" borderId="1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0" fillId="0" borderId="29" xfId="0" applyBorder="1"/>
    <xf numFmtId="49" fontId="12" fillId="0" borderId="30" xfId="0" applyNumberFormat="1" applyFont="1" applyBorder="1" applyAlignment="1">
      <alignment horizontal="center"/>
    </xf>
    <xf numFmtId="0" fontId="9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49" fontId="12" fillId="0" borderId="5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35" xfId="0" applyFont="1" applyBorder="1" applyAlignment="1">
      <alignment horizontal="left"/>
    </xf>
    <xf numFmtId="49" fontId="6" fillId="0" borderId="5" xfId="0" applyNumberFormat="1" applyFont="1" applyBorder="1" applyAlignment="1">
      <alignment horizontal="center"/>
    </xf>
    <xf numFmtId="0" fontId="9" fillId="0" borderId="36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1" fillId="0" borderId="0" xfId="0" applyFont="1"/>
    <xf numFmtId="0" fontId="5" fillId="0" borderId="0" xfId="0" applyFont="1"/>
    <xf numFmtId="0" fontId="0" fillId="0" borderId="4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42" xfId="0" applyBorder="1"/>
    <xf numFmtId="0" fontId="11" fillId="0" borderId="0" xfId="0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4" fillId="0" borderId="0" xfId="0" applyFont="1"/>
    <xf numFmtId="0" fontId="14" fillId="0" borderId="0" xfId="0" applyFont="1"/>
    <xf numFmtId="0" fontId="15" fillId="0" borderId="22" xfId="0" applyFont="1" applyFill="1" applyBorder="1" applyAlignment="1">
      <alignment wrapText="1"/>
    </xf>
    <xf numFmtId="0" fontId="16" fillId="0" borderId="22" xfId="0" applyFont="1" applyFill="1" applyBorder="1" applyAlignment="1">
      <alignment wrapText="1"/>
    </xf>
    <xf numFmtId="0" fontId="17" fillId="0" borderId="22" xfId="0" applyFont="1" applyFill="1" applyBorder="1" applyAlignment="1">
      <alignment wrapText="1"/>
    </xf>
    <xf numFmtId="0" fontId="18" fillId="0" borderId="22" xfId="0" applyFont="1" applyFill="1" applyBorder="1"/>
    <xf numFmtId="3" fontId="18" fillId="0" borderId="22" xfId="0" applyNumberFormat="1" applyFont="1" applyFill="1" applyBorder="1"/>
    <xf numFmtId="0" fontId="15" fillId="0" borderId="22" xfId="0" applyFont="1" applyFill="1" applyBorder="1"/>
    <xf numFmtId="3" fontId="15" fillId="0" borderId="22" xfId="0" applyNumberFormat="1" applyFont="1" applyFill="1" applyBorder="1"/>
    <xf numFmtId="0" fontId="19" fillId="0" borderId="22" xfId="0" applyFont="1" applyFill="1" applyBorder="1"/>
    <xf numFmtId="3" fontId="19" fillId="0" borderId="22" xfId="0" applyNumberFormat="1" applyFont="1" applyFill="1" applyBorder="1"/>
    <xf numFmtId="0" fontId="0" fillId="0" borderId="21" xfId="0" applyBorder="1"/>
    <xf numFmtId="0" fontId="23" fillId="0" borderId="22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vertical="center"/>
    </xf>
    <xf numFmtId="0" fontId="24" fillId="0" borderId="22" xfId="0" applyFont="1" applyFill="1" applyBorder="1" applyAlignment="1">
      <alignment horizontal="left" vertical="center" wrapText="1"/>
    </xf>
    <xf numFmtId="0" fontId="14" fillId="0" borderId="22" xfId="0" applyFont="1" applyBorder="1"/>
    <xf numFmtId="0" fontId="0" fillId="0" borderId="22" xfId="0" applyBorder="1"/>
    <xf numFmtId="0" fontId="18" fillId="0" borderId="22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0" fillId="0" borderId="47" xfId="0" applyBorder="1"/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15" xfId="0" applyFont="1" applyBorder="1"/>
    <xf numFmtId="0" fontId="4" fillId="0" borderId="35" xfId="0" applyFont="1" applyBorder="1"/>
    <xf numFmtId="0" fontId="4" fillId="0" borderId="51" xfId="0" applyFont="1" applyFill="1" applyBorder="1"/>
    <xf numFmtId="0" fontId="4" fillId="0" borderId="52" xfId="0" applyFont="1" applyFill="1" applyBorder="1"/>
    <xf numFmtId="0" fontId="4" fillId="0" borderId="53" xfId="0" applyFont="1" applyBorder="1"/>
    <xf numFmtId="0" fontId="4" fillId="0" borderId="54" xfId="0" applyFont="1" applyBorder="1"/>
    <xf numFmtId="0" fontId="4" fillId="0" borderId="55" xfId="0" applyFont="1" applyBorder="1"/>
    <xf numFmtId="0" fontId="0" fillId="0" borderId="49" xfId="0" applyBorder="1"/>
    <xf numFmtId="0" fontId="0" fillId="0" borderId="50" xfId="0" applyBorder="1"/>
    <xf numFmtId="0" fontId="4" fillId="0" borderId="14" xfId="0" applyFont="1" applyBorder="1"/>
    <xf numFmtId="0" fontId="0" fillId="0" borderId="15" xfId="0" applyBorder="1"/>
    <xf numFmtId="0" fontId="0" fillId="0" borderId="35" xfId="0" applyBorder="1"/>
    <xf numFmtId="0" fontId="5" fillId="0" borderId="14" xfId="0" applyFont="1" applyBorder="1"/>
    <xf numFmtId="0" fontId="5" fillId="0" borderId="56" xfId="0" applyFont="1" applyBorder="1"/>
    <xf numFmtId="0" fontId="0" fillId="0" borderId="53" xfId="0" applyBorder="1"/>
    <xf numFmtId="0" fontId="0" fillId="0" borderId="54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4" fillId="0" borderId="2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4" fillId="0" borderId="57" xfId="0" applyFont="1" applyBorder="1"/>
    <xf numFmtId="0" fontId="4" fillId="0" borderId="13" xfId="0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7" xfId="0" applyFont="1" applyFill="1" applyBorder="1"/>
    <xf numFmtId="0" fontId="4" fillId="0" borderId="60" xfId="0" applyFont="1" applyFill="1" applyBorder="1"/>
    <xf numFmtId="0" fontId="5" fillId="0" borderId="46" xfId="0" applyFont="1" applyBorder="1"/>
    <xf numFmtId="0" fontId="22" fillId="0" borderId="0" xfId="0" applyFont="1"/>
    <xf numFmtId="0" fontId="24" fillId="0" borderId="22" xfId="0" applyFont="1" applyFill="1" applyBorder="1" applyAlignment="1">
      <alignment vertical="center"/>
    </xf>
    <xf numFmtId="0" fontId="24" fillId="0" borderId="22" xfId="0" applyNumberFormat="1" applyFont="1" applyFill="1" applyBorder="1" applyAlignment="1">
      <alignment vertical="center"/>
    </xf>
    <xf numFmtId="164" fontId="24" fillId="0" borderId="22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164" fontId="23" fillId="0" borderId="22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vertical="center" wrapText="1"/>
    </xf>
    <xf numFmtId="164" fontId="28" fillId="0" borderId="22" xfId="0" applyNumberFormat="1" applyFont="1" applyFill="1" applyBorder="1" applyAlignment="1">
      <alignment vertical="center"/>
    </xf>
    <xf numFmtId="0" fontId="24" fillId="2" borderId="22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left" vertical="center" wrapText="1"/>
    </xf>
    <xf numFmtId="0" fontId="30" fillId="3" borderId="22" xfId="0" applyFont="1" applyFill="1" applyBorder="1"/>
    <xf numFmtId="165" fontId="24" fillId="0" borderId="22" xfId="0" applyNumberFormat="1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0" fontId="29" fillId="4" borderId="22" xfId="0" applyFont="1" applyFill="1" applyBorder="1" applyAlignment="1">
      <alignment horizontal="left" vertical="center"/>
    </xf>
    <xf numFmtId="164" fontId="29" fillId="4" borderId="22" xfId="0" applyNumberFormat="1" applyFont="1" applyFill="1" applyBorder="1" applyAlignment="1">
      <alignment vertical="center"/>
    </xf>
    <xf numFmtId="0" fontId="26" fillId="0" borderId="2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/>
    </xf>
    <xf numFmtId="0" fontId="26" fillId="0" borderId="22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31" fillId="4" borderId="22" xfId="0" applyFont="1" applyFill="1" applyBorder="1" applyAlignment="1">
      <alignment horizontal="left" vertical="center"/>
    </xf>
    <xf numFmtId="0" fontId="29" fillId="4" borderId="22" xfId="0" applyFont="1" applyFill="1" applyBorder="1" applyAlignment="1">
      <alignment horizontal="left" vertical="center" wrapText="1"/>
    </xf>
    <xf numFmtId="0" fontId="29" fillId="5" borderId="22" xfId="0" applyFont="1" applyFill="1" applyBorder="1"/>
    <xf numFmtId="0" fontId="32" fillId="5" borderId="22" xfId="0" applyFont="1" applyFill="1" applyBorder="1"/>
    <xf numFmtId="0" fontId="25" fillId="0" borderId="22" xfId="0" applyFont="1" applyBorder="1" applyAlignment="1">
      <alignment horizontal="center" wrapText="1"/>
    </xf>
    <xf numFmtId="0" fontId="25" fillId="0" borderId="22" xfId="0" applyFont="1" applyFill="1" applyBorder="1" applyAlignment="1">
      <alignment horizontal="center" wrapText="1"/>
    </xf>
    <xf numFmtId="0" fontId="24" fillId="0" borderId="22" xfId="0" applyFont="1" applyFill="1" applyBorder="1" applyAlignment="1">
      <alignment horizontal="center" wrapText="1"/>
    </xf>
    <xf numFmtId="0" fontId="23" fillId="0" borderId="22" xfId="0" applyFont="1" applyFill="1" applyBorder="1" applyAlignment="1">
      <alignment horizontal="left" vertical="center"/>
    </xf>
    <xf numFmtId="0" fontId="28" fillId="3" borderId="22" xfId="0" applyFont="1" applyFill="1" applyBorder="1" applyAlignment="1">
      <alignment horizontal="left" vertical="center"/>
    </xf>
    <xf numFmtId="0" fontId="31" fillId="4" borderId="22" xfId="0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3" xfId="0" applyFont="1" applyBorder="1"/>
    <xf numFmtId="0" fontId="4" fillId="0" borderId="51" xfId="0" applyFont="1" applyBorder="1"/>
    <xf numFmtId="0" fontId="5" fillId="0" borderId="51" xfId="0" applyFont="1" applyBorder="1"/>
    <xf numFmtId="0" fontId="5" fillId="0" borderId="52" xfId="0" applyFont="1" applyBorder="1"/>
    <xf numFmtId="0" fontId="4" fillId="0" borderId="39" xfId="0" applyFont="1" applyFill="1" applyBorder="1" applyAlignment="1">
      <alignment horizontal="center"/>
    </xf>
    <xf numFmtId="0" fontId="23" fillId="0" borderId="4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0" fillId="0" borderId="59" xfId="0" applyBorder="1"/>
    <xf numFmtId="0" fontId="26" fillId="0" borderId="39" xfId="0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12" xfId="0" applyFont="1" applyBorder="1"/>
    <xf numFmtId="0" fontId="33" fillId="0" borderId="65" xfId="0" applyFont="1" applyBorder="1"/>
    <xf numFmtId="0" fontId="0" fillId="0" borderId="7" xfId="0" applyBorder="1"/>
    <xf numFmtId="0" fontId="0" fillId="0" borderId="66" xfId="0" applyBorder="1"/>
    <xf numFmtId="0" fontId="0" fillId="0" borderId="23" xfId="0" applyBorder="1"/>
    <xf numFmtId="0" fontId="0" fillId="0" borderId="67" xfId="0" applyBorder="1"/>
    <xf numFmtId="0" fontId="33" fillId="0" borderId="22" xfId="0" applyFont="1" applyBorder="1"/>
    <xf numFmtId="0" fontId="0" fillId="0" borderId="14" xfId="0" applyBorder="1"/>
    <xf numFmtId="0" fontId="21" fillId="0" borderId="0" xfId="0" applyFont="1" applyAlignment="1">
      <alignment wrapText="1"/>
    </xf>
    <xf numFmtId="0" fontId="0" fillId="0" borderId="64" xfId="0" applyBorder="1"/>
    <xf numFmtId="0" fontId="23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wrapText="1"/>
    </xf>
    <xf numFmtId="0" fontId="24" fillId="0" borderId="1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9" fillId="5" borderId="0" xfId="0" applyFont="1" applyFill="1" applyBorder="1"/>
    <xf numFmtId="0" fontId="32" fillId="5" borderId="0" xfId="0" applyFont="1" applyFill="1" applyBorder="1"/>
    <xf numFmtId="0" fontId="28" fillId="0" borderId="0" xfId="0" applyFont="1" applyBorder="1"/>
    <xf numFmtId="0" fontId="34" fillId="0" borderId="0" xfId="0" applyFont="1" applyBorder="1"/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6" xfId="0" applyFont="1" applyBorder="1"/>
    <xf numFmtId="0" fontId="0" fillId="0" borderId="21" xfId="0" applyBorder="1"/>
    <xf numFmtId="0" fontId="3" fillId="0" borderId="0" xfId="1"/>
    <xf numFmtId="0" fontId="3" fillId="0" borderId="0" xfId="1" applyAlignment="1">
      <alignment horizontal="center" wrapText="1"/>
    </xf>
    <xf numFmtId="0" fontId="14" fillId="0" borderId="0" xfId="1" applyFont="1"/>
    <xf numFmtId="0" fontId="28" fillId="0" borderId="22" xfId="1" applyFont="1" applyBorder="1"/>
    <xf numFmtId="0" fontId="18" fillId="0" borderId="22" xfId="1" applyFont="1" applyBorder="1" applyAlignment="1">
      <alignment horizontal="left" vertical="top" wrapText="1"/>
    </xf>
    <xf numFmtId="3" fontId="18" fillId="0" borderId="22" xfId="1" applyNumberFormat="1" applyFont="1" applyBorder="1" applyAlignment="1">
      <alignment horizontal="right" vertical="top" wrapText="1"/>
    </xf>
    <xf numFmtId="0" fontId="26" fillId="0" borderId="22" xfId="1" applyFont="1" applyBorder="1" applyAlignment="1">
      <alignment horizontal="left" vertical="top" wrapText="1"/>
    </xf>
    <xf numFmtId="3" fontId="26" fillId="0" borderId="22" xfId="1" applyNumberFormat="1" applyFont="1" applyBorder="1" applyAlignment="1">
      <alignment horizontal="right" vertical="top" wrapText="1"/>
    </xf>
    <xf numFmtId="3" fontId="26" fillId="6" borderId="22" xfId="1" applyNumberFormat="1" applyFont="1" applyFill="1" applyBorder="1" applyAlignment="1">
      <alignment horizontal="right" vertical="top" wrapText="1"/>
    </xf>
    <xf numFmtId="0" fontId="26" fillId="6" borderId="22" xfId="1" applyFont="1" applyFill="1" applyBorder="1" applyAlignment="1">
      <alignment horizontal="left" vertical="top" wrapText="1"/>
    </xf>
    <xf numFmtId="0" fontId="14" fillId="0" borderId="22" xfId="1" applyFont="1" applyBorder="1"/>
    <xf numFmtId="0" fontId="26" fillId="0" borderId="22" xfId="1" applyFont="1" applyFill="1" applyBorder="1" applyAlignment="1">
      <alignment horizontal="center" vertical="top" wrapText="1"/>
    </xf>
    <xf numFmtId="0" fontId="3" fillId="0" borderId="0" xfId="1" applyAlignment="1">
      <alignment wrapText="1"/>
    </xf>
    <xf numFmtId="0" fontId="3" fillId="0" borderId="0" xfId="1" applyFont="1" applyFill="1" applyAlignment="1">
      <alignment horizontal="center" wrapText="1"/>
    </xf>
    <xf numFmtId="0" fontId="14" fillId="6" borderId="22" xfId="1" applyFont="1" applyFill="1" applyBorder="1"/>
    <xf numFmtId="0" fontId="27" fillId="6" borderId="22" xfId="1" applyFont="1" applyFill="1" applyBorder="1" applyAlignment="1">
      <alignment horizontal="left" vertical="top" wrapText="1"/>
    </xf>
    <xf numFmtId="3" fontId="26" fillId="7" borderId="22" xfId="1" applyNumberFormat="1" applyFont="1" applyFill="1" applyBorder="1" applyAlignment="1">
      <alignment horizontal="right" vertical="top" wrapText="1"/>
    </xf>
    <xf numFmtId="0" fontId="26" fillId="7" borderId="22" xfId="1" applyFont="1" applyFill="1" applyBorder="1" applyAlignment="1">
      <alignment horizontal="left" vertical="top" wrapText="1"/>
    </xf>
    <xf numFmtId="0" fontId="23" fillId="0" borderId="22" xfId="1" applyFont="1" applyBorder="1"/>
    <xf numFmtId="0" fontId="2" fillId="0" borderId="0" xfId="2"/>
    <xf numFmtId="3" fontId="18" fillId="0" borderId="22" xfId="2" applyNumberFormat="1" applyFont="1" applyBorder="1" applyAlignment="1">
      <alignment horizontal="right" vertical="top" wrapText="1"/>
    </xf>
    <xf numFmtId="0" fontId="2" fillId="0" borderId="22" xfId="2" applyBorder="1"/>
    <xf numFmtId="0" fontId="40" fillId="0" borderId="22" xfId="2" applyFont="1" applyBorder="1" applyAlignment="1">
      <alignment wrapText="1"/>
    </xf>
    <xf numFmtId="0" fontId="14" fillId="0" borderId="22" xfId="2" applyFont="1" applyBorder="1"/>
    <xf numFmtId="0" fontId="14" fillId="0" borderId="0" xfId="2" applyFont="1"/>
    <xf numFmtId="3" fontId="26" fillId="0" borderId="22" xfId="2" applyNumberFormat="1" applyFont="1" applyBorder="1" applyAlignment="1">
      <alignment horizontal="right" vertical="top" wrapText="1"/>
    </xf>
    <xf numFmtId="3" fontId="26" fillId="6" borderId="22" xfId="2" applyNumberFormat="1" applyFont="1" applyFill="1" applyBorder="1" applyAlignment="1">
      <alignment horizontal="right" vertical="top" wrapText="1"/>
    </xf>
    <xf numFmtId="0" fontId="31" fillId="6" borderId="22" xfId="2" applyFont="1" applyFill="1" applyBorder="1" applyAlignment="1">
      <alignment horizontal="left" vertical="top" wrapText="1"/>
    </xf>
    <xf numFmtId="0" fontId="26" fillId="0" borderId="22" xfId="2" applyFont="1" applyBorder="1" applyAlignment="1">
      <alignment horizontal="left" vertical="top" wrapText="1"/>
    </xf>
    <xf numFmtId="0" fontId="18" fillId="0" borderId="22" xfId="2" applyFont="1" applyBorder="1" applyAlignment="1">
      <alignment horizontal="left" vertical="top" wrapText="1"/>
    </xf>
    <xf numFmtId="0" fontId="41" fillId="0" borderId="22" xfId="2" applyFont="1" applyBorder="1"/>
    <xf numFmtId="0" fontId="23" fillId="0" borderId="22" xfId="2" applyFont="1" applyBorder="1" applyAlignment="1">
      <alignment wrapText="1"/>
    </xf>
    <xf numFmtId="0" fontId="28" fillId="6" borderId="22" xfId="2" applyFont="1" applyFill="1" applyBorder="1"/>
    <xf numFmtId="0" fontId="28" fillId="0" borderId="22" xfId="2" applyFont="1" applyBorder="1"/>
    <xf numFmtId="0" fontId="2" fillId="0" borderId="0" xfId="2" applyAlignment="1"/>
    <xf numFmtId="0" fontId="2" fillId="0" borderId="0" xfId="2" applyAlignment="1">
      <alignment horizontal="center" wrapText="1"/>
    </xf>
    <xf numFmtId="0" fontId="2" fillId="0" borderId="0" xfId="2" applyFont="1" applyAlignment="1">
      <alignment horizontal="center" wrapText="1"/>
    </xf>
    <xf numFmtId="0" fontId="42" fillId="0" borderId="0" xfId="2" applyFont="1"/>
    <xf numFmtId="0" fontId="4" fillId="0" borderId="0" xfId="3" applyFont="1"/>
    <xf numFmtId="0" fontId="14" fillId="0" borderId="0" xfId="2" applyFont="1" applyAlignment="1">
      <alignment horizontal="center" wrapText="1"/>
    </xf>
    <xf numFmtId="0" fontId="26" fillId="0" borderId="22" xfId="2" applyFont="1" applyFill="1" applyBorder="1" applyAlignment="1">
      <alignment horizontal="center" vertical="top" wrapText="1"/>
    </xf>
    <xf numFmtId="0" fontId="4" fillId="0" borderId="0" xfId="0" applyFont="1" applyProtection="1">
      <protection locked="0"/>
    </xf>
    <xf numFmtId="0" fontId="1" fillId="0" borderId="0" xfId="4"/>
    <xf numFmtId="0" fontId="1" fillId="0" borderId="0" xfId="4" applyFont="1" applyAlignment="1">
      <alignment horizontal="center" wrapText="1"/>
    </xf>
    <xf numFmtId="0" fontId="1" fillId="0" borderId="0" xfId="4" applyAlignment="1"/>
    <xf numFmtId="0" fontId="1" fillId="0" borderId="0" xfId="4" applyAlignment="1">
      <alignment horizontal="center" wrapText="1"/>
    </xf>
    <xf numFmtId="0" fontId="22" fillId="0" borderId="0" xfId="4" applyFont="1" applyAlignment="1">
      <alignment horizontal="center" wrapText="1"/>
    </xf>
    <xf numFmtId="0" fontId="43" fillId="0" borderId="22" xfId="4" applyFont="1" applyBorder="1"/>
    <xf numFmtId="0" fontId="43" fillId="0" borderId="22" xfId="4" applyFont="1" applyBorder="1" applyAlignment="1">
      <alignment horizontal="right"/>
    </xf>
    <xf numFmtId="0" fontId="29" fillId="0" borderId="22" xfId="4" applyFont="1" applyBorder="1" applyAlignment="1">
      <alignment vertical="center" wrapText="1"/>
    </xf>
    <xf numFmtId="0" fontId="14" fillId="0" borderId="22" xfId="4" applyFont="1" applyBorder="1"/>
    <xf numFmtId="0" fontId="14" fillId="0" borderId="0" xfId="4" applyFont="1"/>
    <xf numFmtId="0" fontId="14" fillId="0" borderId="22" xfId="4" applyFont="1" applyBorder="1" applyAlignment="1">
      <alignment vertical="center" wrapText="1"/>
    </xf>
    <xf numFmtId="0" fontId="29" fillId="0" borderId="22" xfId="4" applyFont="1" applyBorder="1"/>
    <xf numFmtId="0" fontId="14" fillId="0" borderId="22" xfId="4" applyFont="1" applyBorder="1" applyAlignment="1">
      <alignment wrapText="1"/>
    </xf>
    <xf numFmtId="0" fontId="23" fillId="0" borderId="22" xfId="4" applyFont="1" applyFill="1" applyBorder="1" applyAlignment="1">
      <alignment horizontal="center" vertical="center"/>
    </xf>
    <xf numFmtId="0" fontId="23" fillId="0" borderId="22" xfId="4" applyFont="1" applyFill="1" applyBorder="1" applyAlignment="1">
      <alignment horizontal="center" vertical="center" wrapText="1"/>
    </xf>
    <xf numFmtId="0" fontId="24" fillId="0" borderId="22" xfId="4" applyFont="1" applyBorder="1" applyAlignment="1">
      <alignment wrapText="1"/>
    </xf>
    <xf numFmtId="0" fontId="25" fillId="0" borderId="22" xfId="4" applyFont="1" applyBorder="1" applyAlignment="1">
      <alignment wrapText="1"/>
    </xf>
    <xf numFmtId="0" fontId="44" fillId="0" borderId="0" xfId="4" applyFont="1" applyAlignment="1">
      <alignment wrapText="1"/>
    </xf>
    <xf numFmtId="0" fontId="25" fillId="0" borderId="22" xfId="4" applyFont="1" applyBorder="1"/>
    <xf numFmtId="0" fontId="18" fillId="0" borderId="22" xfId="4" applyFont="1" applyFill="1" applyBorder="1" applyAlignment="1">
      <alignment horizontal="left" vertical="center" wrapText="1"/>
    </xf>
    <xf numFmtId="0" fontId="24" fillId="0" borderId="22" xfId="4" applyFont="1" applyFill="1" applyBorder="1" applyAlignment="1">
      <alignment horizontal="left" vertical="center"/>
    </xf>
    <xf numFmtId="0" fontId="24" fillId="0" borderId="22" xfId="4" applyFont="1" applyFill="1" applyBorder="1" applyAlignment="1">
      <alignment horizontal="left" vertical="center" wrapText="1"/>
    </xf>
    <xf numFmtId="0" fontId="31" fillId="6" borderId="22" xfId="4" applyFont="1" applyFill="1" applyBorder="1" applyAlignment="1">
      <alignment horizontal="left" vertical="center" wrapText="1"/>
    </xf>
    <xf numFmtId="0" fontId="23" fillId="6" borderId="22" xfId="4" applyFont="1" applyFill="1" applyBorder="1" applyAlignment="1">
      <alignment horizontal="left" vertical="center"/>
    </xf>
    <xf numFmtId="0" fontId="14" fillId="6" borderId="22" xfId="4" applyFont="1" applyFill="1" applyBorder="1"/>
    <xf numFmtId="0" fontId="31" fillId="0" borderId="22" xfId="4" applyFont="1" applyFill="1" applyBorder="1" applyAlignment="1">
      <alignment horizontal="left" vertical="center" wrapText="1"/>
    </xf>
    <xf numFmtId="0" fontId="23" fillId="0" borderId="22" xfId="4" applyFont="1" applyFill="1" applyBorder="1" applyAlignment="1">
      <alignment horizontal="left" vertical="center"/>
    </xf>
    <xf numFmtId="3" fontId="8" fillId="0" borderId="38" xfId="0" applyNumberFormat="1" applyFont="1" applyBorder="1" applyAlignment="1">
      <alignment horizontal="right"/>
    </xf>
    <xf numFmtId="3" fontId="0" fillId="0" borderId="38" xfId="0" applyNumberFormat="1" applyBorder="1"/>
    <xf numFmtId="3" fontId="4" fillId="0" borderId="39" xfId="0" applyNumberFormat="1" applyFont="1" applyBorder="1"/>
    <xf numFmtId="3" fontId="8" fillId="0" borderId="39" xfId="0" applyNumberFormat="1" applyFont="1" applyBorder="1"/>
    <xf numFmtId="3" fontId="0" fillId="0" borderId="39" xfId="0" applyNumberFormat="1" applyBorder="1"/>
    <xf numFmtId="3" fontId="8" fillId="0" borderId="39" xfId="0" applyNumberFormat="1" applyFont="1" applyBorder="1" applyAlignment="1">
      <alignment horizontal="right"/>
    </xf>
    <xf numFmtId="3" fontId="4" fillId="0" borderId="40" xfId="0" applyNumberFormat="1" applyFont="1" applyBorder="1"/>
    <xf numFmtId="3" fontId="0" fillId="0" borderId="40" xfId="0" applyNumberFormat="1" applyBorder="1"/>
    <xf numFmtId="3" fontId="11" fillId="0" borderId="6" xfId="0" applyNumberFormat="1" applyFont="1" applyBorder="1"/>
    <xf numFmtId="3" fontId="5" fillId="0" borderId="6" xfId="0" applyNumberFormat="1" applyFont="1" applyBorder="1"/>
    <xf numFmtId="3" fontId="11" fillId="0" borderId="8" xfId="0" applyNumberFormat="1" applyFont="1" applyBorder="1"/>
    <xf numFmtId="3" fontId="6" fillId="0" borderId="29" xfId="0" applyNumberFormat="1" applyFont="1" applyBorder="1"/>
    <xf numFmtId="3" fontId="0" fillId="0" borderId="29" xfId="0" applyNumberFormat="1" applyBorder="1"/>
    <xf numFmtId="3" fontId="0" fillId="0" borderId="6" xfId="0" applyNumberFormat="1" applyBorder="1"/>
    <xf numFmtId="3" fontId="4" fillId="0" borderId="38" xfId="0" applyNumberFormat="1" applyFont="1" applyBorder="1"/>
    <xf numFmtId="3" fontId="4" fillId="0" borderId="39" xfId="0" applyNumberFormat="1" applyFont="1" applyBorder="1" applyAlignment="1"/>
    <xf numFmtId="3" fontId="4" fillId="0" borderId="40" xfId="0" applyNumberFormat="1" applyFont="1" applyBorder="1" applyAlignment="1"/>
    <xf numFmtId="3" fontId="11" fillId="0" borderId="6" xfId="0" applyNumberFormat="1" applyFont="1" applyBorder="1" applyAlignment="1"/>
    <xf numFmtId="3" fontId="5" fillId="0" borderId="3" xfId="0" applyNumberFormat="1" applyFont="1" applyBorder="1" applyAlignment="1"/>
    <xf numFmtId="3" fontId="5" fillId="0" borderId="3" xfId="0" applyNumberFormat="1" applyFont="1" applyBorder="1"/>
    <xf numFmtId="3" fontId="4" fillId="0" borderId="38" xfId="0" applyNumberFormat="1" applyFont="1" applyBorder="1" applyAlignment="1">
      <alignment horizontal="center"/>
    </xf>
    <xf numFmtId="3" fontId="4" fillId="0" borderId="59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63" xfId="0" applyNumberFormat="1" applyFont="1" applyBorder="1" applyAlignment="1">
      <alignment horizontal="center"/>
    </xf>
    <xf numFmtId="3" fontId="4" fillId="0" borderId="62" xfId="0" applyNumberFormat="1" applyFont="1" applyBorder="1" applyAlignment="1">
      <alignment horizontal="center"/>
    </xf>
    <xf numFmtId="3" fontId="4" fillId="0" borderId="39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3" fontId="4" fillId="0" borderId="5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47" xfId="0" applyNumberFormat="1" applyFont="1" applyBorder="1" applyAlignment="1">
      <alignment horizontal="center"/>
    </xf>
    <xf numFmtId="3" fontId="35" fillId="0" borderId="22" xfId="0" applyNumberFormat="1" applyFont="1" applyBorder="1"/>
    <xf numFmtId="3" fontId="4" fillId="0" borderId="22" xfId="0" applyNumberFormat="1" applyFont="1" applyBorder="1"/>
    <xf numFmtId="3" fontId="46" fillId="0" borderId="22" xfId="0" applyNumberFormat="1" applyFont="1" applyBorder="1"/>
    <xf numFmtId="3" fontId="5" fillId="0" borderId="22" xfId="0" applyNumberFormat="1" applyFont="1" applyBorder="1"/>
    <xf numFmtId="3" fontId="4" fillId="0" borderId="22" xfId="0" applyNumberFormat="1" applyFont="1" applyFill="1" applyBorder="1" applyAlignment="1">
      <alignment horizontal="left"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horizontal="left" vertical="center"/>
    </xf>
    <xf numFmtId="3" fontId="4" fillId="0" borderId="22" xfId="0" applyNumberFormat="1" applyFont="1" applyFill="1" applyBorder="1" applyAlignment="1">
      <alignment horizontal="right" vertical="center"/>
    </xf>
    <xf numFmtId="3" fontId="5" fillId="0" borderId="22" xfId="0" applyNumberFormat="1" applyFont="1" applyFill="1" applyBorder="1" applyAlignment="1">
      <alignment horizontal="left" vertical="center"/>
    </xf>
    <xf numFmtId="3" fontId="5" fillId="0" borderId="22" xfId="0" applyNumberFormat="1" applyFont="1" applyFill="1" applyBorder="1" applyAlignment="1">
      <alignment horizontal="right" vertical="center"/>
    </xf>
    <xf numFmtId="3" fontId="0" fillId="0" borderId="22" xfId="0" applyNumberFormat="1" applyBorder="1"/>
    <xf numFmtId="3" fontId="36" fillId="0" borderId="38" xfId="0" applyNumberFormat="1" applyFont="1" applyBorder="1" applyAlignment="1">
      <alignment horizontal="center"/>
    </xf>
    <xf numFmtId="3" fontId="36" fillId="0" borderId="39" xfId="0" applyNumberFormat="1" applyFont="1" applyBorder="1" applyAlignment="1">
      <alignment horizontal="center"/>
    </xf>
    <xf numFmtId="3" fontId="37" fillId="0" borderId="39" xfId="0" applyNumberFormat="1" applyFont="1" applyBorder="1" applyAlignment="1">
      <alignment horizontal="center"/>
    </xf>
    <xf numFmtId="3" fontId="37" fillId="0" borderId="40" xfId="0" applyNumberFormat="1" applyFont="1" applyBorder="1" applyAlignment="1">
      <alignment horizontal="center"/>
    </xf>
    <xf numFmtId="3" fontId="37" fillId="0" borderId="6" xfId="0" applyNumberFormat="1" applyFont="1" applyBorder="1" applyAlignment="1">
      <alignment horizontal="center"/>
    </xf>
    <xf numFmtId="3" fontId="36" fillId="0" borderId="0" xfId="0" applyNumberFormat="1" applyFont="1" applyBorder="1"/>
    <xf numFmtId="3" fontId="36" fillId="0" borderId="36" xfId="0" applyNumberFormat="1" applyFont="1" applyBorder="1"/>
    <xf numFmtId="3" fontId="48" fillId="0" borderId="39" xfId="0" applyNumberFormat="1" applyFont="1" applyBorder="1" applyAlignment="1">
      <alignment horizontal="center"/>
    </xf>
    <xf numFmtId="3" fontId="48" fillId="0" borderId="40" xfId="0" applyNumberFormat="1" applyFont="1" applyBorder="1" applyAlignment="1">
      <alignment horizontal="center"/>
    </xf>
    <xf numFmtId="3" fontId="48" fillId="0" borderId="6" xfId="0" applyNumberFormat="1" applyFont="1" applyBorder="1" applyAlignment="1">
      <alignment horizontal="center"/>
    </xf>
    <xf numFmtId="3" fontId="0" fillId="0" borderId="23" xfId="0" applyNumberFormat="1" applyBorder="1"/>
    <xf numFmtId="3" fontId="0" fillId="0" borderId="67" xfId="0" applyNumberFormat="1" applyBorder="1"/>
    <xf numFmtId="3" fontId="0" fillId="0" borderId="7" xfId="0" applyNumberFormat="1" applyBorder="1"/>
    <xf numFmtId="3" fontId="0" fillId="0" borderId="66" xfId="0" applyNumberFormat="1" applyBorder="1"/>
    <xf numFmtId="3" fontId="0" fillId="0" borderId="14" xfId="0" applyNumberFormat="1" applyBorder="1"/>
    <xf numFmtId="3" fontId="33" fillId="0" borderId="64" xfId="0" applyNumberFormat="1" applyFont="1" applyBorder="1"/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14" fillId="0" borderId="0" xfId="5" applyNumberFormat="1" applyFont="1"/>
    <xf numFmtId="166" fontId="14" fillId="0" borderId="22" xfId="5" applyNumberFormat="1" applyFont="1" applyBorder="1" applyAlignment="1">
      <alignment horizontal="right"/>
    </xf>
    <xf numFmtId="0" fontId="26" fillId="8" borderId="22" xfId="2" applyFont="1" applyFill="1" applyBorder="1" applyAlignment="1">
      <alignment horizontal="left" vertical="top" wrapText="1"/>
    </xf>
    <xf numFmtId="3" fontId="26" fillId="8" borderId="22" xfId="2" applyNumberFormat="1" applyFont="1" applyFill="1" applyBorder="1" applyAlignment="1">
      <alignment horizontal="right" vertical="top" wrapText="1"/>
    </xf>
    <xf numFmtId="3" fontId="18" fillId="8" borderId="22" xfId="2" applyNumberFormat="1" applyFont="1" applyFill="1" applyBorder="1" applyAlignment="1">
      <alignment horizontal="right" vertical="top" wrapText="1"/>
    </xf>
    <xf numFmtId="0" fontId="41" fillId="8" borderId="22" xfId="2" applyFont="1" applyFill="1" applyBorder="1"/>
    <xf numFmtId="3" fontId="18" fillId="9" borderId="22" xfId="2" applyNumberFormat="1" applyFont="1" applyFill="1" applyBorder="1" applyAlignment="1">
      <alignment horizontal="right" vertical="top" wrapText="1"/>
    </xf>
    <xf numFmtId="0" fontId="26" fillId="10" borderId="22" xfId="2" applyFont="1" applyFill="1" applyBorder="1" applyAlignment="1">
      <alignment horizontal="left" vertical="top" wrapText="1"/>
    </xf>
    <xf numFmtId="0" fontId="31" fillId="10" borderId="22" xfId="2" applyFont="1" applyFill="1" applyBorder="1" applyAlignment="1">
      <alignment horizontal="left" vertical="top" wrapText="1"/>
    </xf>
    <xf numFmtId="0" fontId="14" fillId="10" borderId="22" xfId="2" applyFont="1" applyFill="1" applyBorder="1"/>
    <xf numFmtId="3" fontId="26" fillId="10" borderId="22" xfId="2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center"/>
    </xf>
    <xf numFmtId="0" fontId="26" fillId="0" borderId="22" xfId="6" applyFont="1" applyFill="1" applyBorder="1" applyAlignment="1">
      <alignment horizontal="left" vertical="center" wrapText="1"/>
    </xf>
    <xf numFmtId="0" fontId="18" fillId="0" borderId="22" xfId="6" applyFont="1" applyFill="1" applyBorder="1" applyAlignment="1">
      <alignment horizontal="left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26" fillId="0" borderId="22" xfId="1" applyFont="1" applyFill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3" fontId="0" fillId="11" borderId="39" xfId="0" applyNumberFormat="1" applyFill="1" applyBorder="1"/>
    <xf numFmtId="3" fontId="0" fillId="11" borderId="40" xfId="0" applyNumberFormat="1" applyFill="1" applyBorder="1"/>
    <xf numFmtId="3" fontId="5" fillId="11" borderId="6" xfId="0" applyNumberFormat="1" applyFont="1" applyFill="1" applyBorder="1"/>
    <xf numFmtId="3" fontId="0" fillId="11" borderId="6" xfId="0" applyNumberFormat="1" applyFill="1" applyBorder="1"/>
    <xf numFmtId="0" fontId="0" fillId="9" borderId="29" xfId="0" applyFill="1" applyBorder="1"/>
    <xf numFmtId="0" fontId="0" fillId="9" borderId="45" xfId="0" applyFill="1" applyBorder="1"/>
    <xf numFmtId="0" fontId="5" fillId="0" borderId="0" xfId="0" applyFont="1" applyAlignment="1">
      <alignment horizontal="center"/>
    </xf>
    <xf numFmtId="0" fontId="33" fillId="0" borderId="0" xfId="1" applyFont="1"/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 wrapText="1"/>
    </xf>
    <xf numFmtId="3" fontId="36" fillId="0" borderId="15" xfId="0" applyNumberFormat="1" applyFont="1" applyBorder="1" applyAlignment="1">
      <alignment horizontal="center"/>
    </xf>
    <xf numFmtId="3" fontId="36" fillId="0" borderId="35" xfId="0" applyNumberFormat="1" applyFont="1" applyBorder="1" applyAlignment="1">
      <alignment horizontal="center"/>
    </xf>
    <xf numFmtId="0" fontId="0" fillId="0" borderId="13" xfId="0" applyBorder="1"/>
    <xf numFmtId="0" fontId="4" fillId="0" borderId="59" xfId="0" applyFont="1" applyBorder="1" applyAlignment="1">
      <alignment horizontal="center"/>
    </xf>
    <xf numFmtId="3" fontId="36" fillId="0" borderId="13" xfId="0" applyNumberFormat="1" applyFont="1" applyBorder="1" applyAlignment="1">
      <alignment horizontal="center"/>
    </xf>
    <xf numFmtId="3" fontId="36" fillId="0" borderId="58" xfId="0" applyNumberFormat="1" applyFont="1" applyBorder="1" applyAlignment="1">
      <alignment horizontal="center"/>
    </xf>
    <xf numFmtId="3" fontId="36" fillId="0" borderId="59" xfId="0" applyNumberFormat="1" applyFont="1" applyBorder="1" applyAlignment="1">
      <alignment horizontal="center"/>
    </xf>
    <xf numFmtId="0" fontId="4" fillId="0" borderId="5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9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1" xfId="0" applyBorder="1"/>
    <xf numFmtId="0" fontId="13" fillId="0" borderId="0" xfId="4" applyFont="1" applyAlignment="1">
      <alignment horizontal="center" wrapText="1"/>
    </xf>
    <xf numFmtId="0" fontId="1" fillId="0" borderId="0" xfId="4" applyAlignment="1">
      <alignment horizontal="center" wrapText="1"/>
    </xf>
    <xf numFmtId="0" fontId="22" fillId="0" borderId="0" xfId="4" applyFont="1" applyAlignment="1">
      <alignment horizontal="center" wrapText="1"/>
    </xf>
    <xf numFmtId="0" fontId="1" fillId="0" borderId="0" xfId="4" applyFont="1" applyAlignment="1">
      <alignment horizontal="center" wrapText="1"/>
    </xf>
    <xf numFmtId="0" fontId="29" fillId="0" borderId="0" xfId="2" applyFont="1" applyAlignment="1">
      <alignment horizontal="center" wrapText="1"/>
    </xf>
    <xf numFmtId="0" fontId="45" fillId="0" borderId="0" xfId="2" applyFont="1" applyAlignment="1">
      <alignment horizontal="center" wrapText="1"/>
    </xf>
    <xf numFmtId="0" fontId="20" fillId="0" borderId="0" xfId="2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0" fillId="0" borderId="0" xfId="0" applyFont="1" applyAlignment="1">
      <alignment horizontal="center" shrinkToFit="1"/>
    </xf>
    <xf numFmtId="0" fontId="21" fillId="0" borderId="0" xfId="0" applyFont="1" applyAlignment="1">
      <alignment horizontal="center" shrinkToFit="1"/>
    </xf>
    <xf numFmtId="0" fontId="29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4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0" xfId="0" applyAlignment="1">
      <alignment horizontal="center" wrapText="1"/>
    </xf>
    <xf numFmtId="3" fontId="36" fillId="0" borderId="15" xfId="0" applyNumberFormat="1" applyFont="1" applyBorder="1" applyAlignment="1">
      <alignment horizontal="center"/>
    </xf>
    <xf numFmtId="3" fontId="36" fillId="0" borderId="35" xfId="0" applyNumberFormat="1" applyFont="1" applyBorder="1" applyAlignment="1">
      <alignment horizontal="center"/>
    </xf>
    <xf numFmtId="3" fontId="37" fillId="0" borderId="15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 vertical="center" wrapText="1"/>
    </xf>
    <xf numFmtId="0" fontId="5" fillId="0" borderId="33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5" fillId="0" borderId="45" xfId="0" applyFont="1" applyBorder="1" applyAlignment="1">
      <alignment wrapText="1"/>
    </xf>
    <xf numFmtId="3" fontId="37" fillId="0" borderId="53" xfId="0" applyNumberFormat="1" applyFont="1" applyBorder="1" applyAlignment="1">
      <alignment horizontal="center"/>
    </xf>
    <xf numFmtId="3" fontId="37" fillId="0" borderId="54" xfId="0" applyNumberFormat="1" applyFont="1" applyBorder="1" applyAlignment="1">
      <alignment horizontal="center"/>
    </xf>
    <xf numFmtId="3" fontId="47" fillId="0" borderId="21" xfId="0" applyNumberFormat="1" applyFont="1" applyBorder="1" applyAlignment="1">
      <alignment horizontal="center"/>
    </xf>
    <xf numFmtId="3" fontId="47" fillId="0" borderId="47" xfId="0" applyNumberFormat="1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0" fillId="0" borderId="0" xfId="0" applyAlignment="1"/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3" fontId="36" fillId="0" borderId="49" xfId="0" applyNumberFormat="1" applyFont="1" applyBorder="1" applyAlignment="1">
      <alignment horizontal="center"/>
    </xf>
    <xf numFmtId="3" fontId="36" fillId="0" borderId="50" xfId="0" applyNumberFormat="1" applyFont="1" applyBorder="1" applyAlignment="1">
      <alignment horizontal="center"/>
    </xf>
    <xf numFmtId="0" fontId="33" fillId="0" borderId="1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2" fillId="0" borderId="0" xfId="1" applyFont="1" applyAlignment="1">
      <alignment horizontal="center" wrapText="1"/>
    </xf>
    <xf numFmtId="0" fontId="14" fillId="0" borderId="0" xfId="1" applyFont="1" applyAlignment="1">
      <alignment horizontal="center" wrapText="1"/>
    </xf>
    <xf numFmtId="0" fontId="13" fillId="0" borderId="0" xfId="1" applyFont="1" applyFill="1" applyAlignment="1">
      <alignment horizontal="center" wrapText="1"/>
    </xf>
    <xf numFmtId="0" fontId="13" fillId="0" borderId="0" xfId="2" applyFont="1" applyFill="1" applyAlignment="1">
      <alignment horizontal="center" wrapText="1"/>
    </xf>
    <xf numFmtId="0" fontId="14" fillId="0" borderId="0" xfId="2" applyFont="1" applyAlignment="1">
      <alignment horizontal="center" wrapText="1"/>
    </xf>
    <xf numFmtId="0" fontId="22" fillId="0" borderId="0" xfId="2" applyFont="1" applyAlignment="1">
      <alignment horizontal="center" wrapText="1"/>
    </xf>
    <xf numFmtId="0" fontId="3" fillId="0" borderId="0" xfId="1" applyAlignment="1">
      <alignment horizontal="center" wrapText="1"/>
    </xf>
    <xf numFmtId="0" fontId="5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52" fillId="0" borderId="0" xfId="4" applyFont="1" applyAlignment="1">
      <alignment horizontal="right"/>
    </xf>
    <xf numFmtId="0" fontId="52" fillId="0" borderId="0" xfId="2" applyFont="1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52" fillId="0" borderId="0" xfId="1" applyFont="1" applyAlignment="1" applyProtection="1">
      <alignment horizontal="right"/>
      <protection locked="0"/>
    </xf>
    <xf numFmtId="0" fontId="52" fillId="0" borderId="0" xfId="1" applyFont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7">
    <cellStyle name="Ezres" xfId="5" builtinId="3"/>
    <cellStyle name="Normál" xfId="0" builtinId="0"/>
    <cellStyle name="Normál 2" xfId="1"/>
    <cellStyle name="Normál 2 2" xfId="2"/>
    <cellStyle name="Normál 3" xfId="3"/>
    <cellStyle name="Normál 4" xfId="4"/>
    <cellStyle name="Normal_KTRSZJ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66"/>
  <sheetViews>
    <sheetView workbookViewId="0">
      <selection sqref="A1:I1"/>
    </sheetView>
  </sheetViews>
  <sheetFormatPr defaultRowHeight="12.75" x14ac:dyDescent="0.2"/>
  <cols>
    <col min="1" max="1" width="6.85546875" customWidth="1"/>
    <col min="4" max="4" width="12.85546875" customWidth="1"/>
    <col min="5" max="5" width="15" customWidth="1"/>
    <col min="6" max="6" width="13.28515625" customWidth="1"/>
    <col min="7" max="7" width="14" customWidth="1"/>
    <col min="8" max="8" width="13.7109375" customWidth="1"/>
    <col min="9" max="9" width="13.140625" customWidth="1"/>
  </cols>
  <sheetData>
    <row r="1" spans="1:11" x14ac:dyDescent="0.2">
      <c r="A1" s="452" t="s">
        <v>824</v>
      </c>
      <c r="B1" s="452"/>
      <c r="C1" s="452"/>
      <c r="D1" s="452"/>
      <c r="E1" s="452"/>
      <c r="F1" s="452"/>
      <c r="G1" s="452"/>
      <c r="H1" s="452"/>
      <c r="I1" s="452"/>
    </row>
    <row r="2" spans="1:11" x14ac:dyDescent="0.2">
      <c r="A2" s="44"/>
      <c r="B2" s="345"/>
      <c r="C2" s="345"/>
      <c r="D2" s="345"/>
      <c r="E2" s="345"/>
      <c r="F2" s="345"/>
      <c r="G2" s="345"/>
      <c r="H2" s="345"/>
      <c r="I2" s="188"/>
    </row>
    <row r="3" spans="1:11" x14ac:dyDescent="0.2">
      <c r="A3" s="229"/>
      <c r="B3" s="345"/>
      <c r="C3" s="345"/>
      <c r="D3" s="345"/>
      <c r="E3" s="345"/>
      <c r="F3" s="345"/>
      <c r="G3" s="345"/>
      <c r="H3" s="345"/>
      <c r="I3" s="188"/>
    </row>
    <row r="4" spans="1:11" ht="16.5" customHeight="1" x14ac:dyDescent="0.2">
      <c r="A4" s="363" t="s">
        <v>809</v>
      </c>
      <c r="B4" s="363"/>
      <c r="C4" s="363"/>
      <c r="D4" s="363"/>
      <c r="E4" s="363"/>
      <c r="F4" s="363"/>
      <c r="G4" s="363"/>
      <c r="H4" s="363"/>
      <c r="I4" s="363"/>
    </row>
    <row r="5" spans="1:11" x14ac:dyDescent="0.2">
      <c r="A5" s="2"/>
      <c r="B5" s="186" t="s">
        <v>646</v>
      </c>
      <c r="C5" s="2"/>
      <c r="D5" s="1"/>
      <c r="E5" s="2"/>
      <c r="F5" s="13"/>
      <c r="G5" s="2"/>
      <c r="H5" s="2"/>
      <c r="I5" s="2"/>
    </row>
    <row r="6" spans="1:11" x14ac:dyDescent="0.2">
      <c r="A6" s="2"/>
      <c r="B6" s="2"/>
      <c r="C6" s="2"/>
      <c r="D6" s="1"/>
      <c r="E6" s="186"/>
      <c r="F6" s="2"/>
      <c r="G6" s="2"/>
      <c r="H6" s="2"/>
      <c r="I6" s="2"/>
    </row>
    <row r="7" spans="1:11" ht="13.5" thickBot="1" x14ac:dyDescent="0.25">
      <c r="H7" s="9"/>
      <c r="I7" s="451" t="s">
        <v>42</v>
      </c>
    </row>
    <row r="8" spans="1:11" ht="18" customHeight="1" thickTop="1" thickBot="1" x14ac:dyDescent="0.25">
      <c r="A8" s="364" t="s">
        <v>4</v>
      </c>
      <c r="B8" s="366" t="s">
        <v>0</v>
      </c>
      <c r="C8" s="366"/>
      <c r="D8" s="366"/>
      <c r="E8" s="367"/>
      <c r="F8" s="187" t="s">
        <v>810</v>
      </c>
      <c r="G8" s="361" t="s">
        <v>811</v>
      </c>
      <c r="H8" s="361" t="s">
        <v>812</v>
      </c>
      <c r="I8" s="370" t="s">
        <v>813</v>
      </c>
    </row>
    <row r="9" spans="1:11" ht="18" customHeight="1" thickBot="1" x14ac:dyDescent="0.25">
      <c r="A9" s="365"/>
      <c r="B9" s="368"/>
      <c r="C9" s="368"/>
      <c r="D9" s="368"/>
      <c r="E9" s="369"/>
      <c r="F9" s="11"/>
      <c r="G9" s="376"/>
      <c r="H9" s="362"/>
      <c r="I9" s="370"/>
    </row>
    <row r="10" spans="1:11" ht="16.5" customHeight="1" thickBot="1" x14ac:dyDescent="0.25">
      <c r="A10" s="5"/>
      <c r="B10" s="375" t="s">
        <v>1</v>
      </c>
      <c r="C10" s="392"/>
      <c r="D10" s="392"/>
      <c r="E10" s="392"/>
      <c r="F10" s="8"/>
      <c r="G10" s="6"/>
      <c r="H10" s="6"/>
      <c r="I10" s="8"/>
    </row>
    <row r="11" spans="1:11" ht="15.95" customHeight="1" x14ac:dyDescent="0.2">
      <c r="A11" s="18" t="s">
        <v>5</v>
      </c>
      <c r="B11" s="388" t="s">
        <v>6</v>
      </c>
      <c r="C11" s="388"/>
      <c r="D11" s="388"/>
      <c r="E11" s="389"/>
      <c r="F11" s="261">
        <v>19803319</v>
      </c>
      <c r="G11" s="260">
        <v>15993966</v>
      </c>
      <c r="H11" s="261">
        <v>22716108</v>
      </c>
      <c r="I11" s="261">
        <v>23298615</v>
      </c>
    </row>
    <row r="12" spans="1:11" ht="15.95" customHeight="1" x14ac:dyDescent="0.2">
      <c r="A12" s="19" t="s">
        <v>7</v>
      </c>
      <c r="B12" s="390" t="s">
        <v>8</v>
      </c>
      <c r="C12" s="391"/>
      <c r="D12" s="391"/>
      <c r="E12" s="391"/>
      <c r="F12" s="264">
        <v>98249796</v>
      </c>
      <c r="G12" s="263"/>
      <c r="H12" s="264"/>
      <c r="I12" s="264">
        <v>2357587</v>
      </c>
    </row>
    <row r="13" spans="1:11" ht="15.95" customHeight="1" x14ac:dyDescent="0.2">
      <c r="A13" s="20" t="s">
        <v>9</v>
      </c>
      <c r="B13" s="385" t="s">
        <v>10</v>
      </c>
      <c r="C13" s="386"/>
      <c r="D13" s="386"/>
      <c r="E13" s="386"/>
      <c r="F13" s="264">
        <v>6964185</v>
      </c>
      <c r="G13" s="265">
        <v>5800000</v>
      </c>
      <c r="H13" s="264">
        <v>5800000</v>
      </c>
      <c r="I13" s="264">
        <v>6418153</v>
      </c>
    </row>
    <row r="14" spans="1:11" ht="15.95" customHeight="1" x14ac:dyDescent="0.2">
      <c r="A14" s="21" t="s">
        <v>11</v>
      </c>
      <c r="B14" s="377" t="s">
        <v>12</v>
      </c>
      <c r="C14" s="387"/>
      <c r="D14" s="387"/>
      <c r="E14" s="387"/>
      <c r="F14" s="264">
        <v>8582582</v>
      </c>
      <c r="G14" s="263">
        <v>2559000</v>
      </c>
      <c r="H14" s="264">
        <v>2559000</v>
      </c>
      <c r="I14" s="264">
        <v>4456437</v>
      </c>
      <c r="K14" s="12"/>
    </row>
    <row r="15" spans="1:11" ht="15.95" customHeight="1" x14ac:dyDescent="0.2">
      <c r="A15" s="21" t="s">
        <v>13</v>
      </c>
      <c r="B15" s="16" t="s">
        <v>14</v>
      </c>
      <c r="C15" s="14"/>
      <c r="D15" s="14"/>
      <c r="E15" s="14"/>
      <c r="F15" s="264"/>
      <c r="G15" s="263"/>
      <c r="H15" s="264">
        <v>280000</v>
      </c>
      <c r="I15" s="264">
        <v>1878000</v>
      </c>
      <c r="K15" s="12"/>
    </row>
    <row r="16" spans="1:11" ht="15.95" customHeight="1" x14ac:dyDescent="0.2">
      <c r="A16" s="21" t="s">
        <v>15</v>
      </c>
      <c r="B16" s="377" t="s">
        <v>16</v>
      </c>
      <c r="C16" s="383"/>
      <c r="D16" s="383"/>
      <c r="E16" s="383"/>
      <c r="F16" s="339"/>
      <c r="G16" s="262">
        <v>3517680</v>
      </c>
      <c r="H16" s="264">
        <v>3517680</v>
      </c>
      <c r="I16" s="264"/>
    </row>
    <row r="17" spans="1:9" ht="15.95" customHeight="1" thickBot="1" x14ac:dyDescent="0.25">
      <c r="A17" s="23" t="s">
        <v>17</v>
      </c>
      <c r="B17" s="22" t="s">
        <v>18</v>
      </c>
      <c r="C17" s="22"/>
      <c r="D17" s="22"/>
      <c r="E17" s="22"/>
      <c r="F17" s="340"/>
      <c r="G17" s="266"/>
      <c r="H17" s="267">
        <v>4380680</v>
      </c>
      <c r="I17" s="267"/>
    </row>
    <row r="18" spans="1:9" ht="15.95" customHeight="1" thickBot="1" x14ac:dyDescent="0.25">
      <c r="A18" s="37"/>
      <c r="B18" s="384" t="s">
        <v>19</v>
      </c>
      <c r="C18" s="374"/>
      <c r="D18" s="374"/>
      <c r="E18" s="375"/>
      <c r="F18" s="341">
        <f>SUM(F11:F17)</f>
        <v>133599882</v>
      </c>
      <c r="G18" s="268">
        <f>SUM(G11:G17)</f>
        <v>27870646</v>
      </c>
      <c r="H18" s="268">
        <f>SUM(H11:H17)</f>
        <v>39253468</v>
      </c>
      <c r="I18" s="269">
        <f>SUM(I11:I17)</f>
        <v>38408792</v>
      </c>
    </row>
    <row r="19" spans="1:9" ht="15.95" customHeight="1" thickBot="1" x14ac:dyDescent="0.25">
      <c r="A19" s="28" t="s">
        <v>20</v>
      </c>
      <c r="B19" s="29" t="s">
        <v>21</v>
      </c>
      <c r="C19" s="30"/>
      <c r="D19" s="30"/>
      <c r="E19" s="31"/>
      <c r="F19" s="269">
        <v>4574678</v>
      </c>
      <c r="G19" s="270">
        <v>106005616</v>
      </c>
      <c r="H19" s="270">
        <v>106005616</v>
      </c>
      <c r="I19" s="269">
        <v>106620006</v>
      </c>
    </row>
    <row r="20" spans="1:9" ht="15.95" customHeight="1" thickBot="1" x14ac:dyDescent="0.25">
      <c r="A20" s="32"/>
      <c r="B20" s="25" t="s">
        <v>22</v>
      </c>
      <c r="C20" s="26"/>
      <c r="D20" s="26"/>
      <c r="E20" s="26"/>
      <c r="F20" s="341">
        <f>SUM(F18:F19)</f>
        <v>138174560</v>
      </c>
      <c r="G20" s="268">
        <f>SUM(G18:G19)</f>
        <v>133876262</v>
      </c>
      <c r="H20" s="268">
        <f>SUM(H18:H19)</f>
        <v>145259084</v>
      </c>
      <c r="I20" s="269">
        <v>145028798</v>
      </c>
    </row>
    <row r="21" spans="1:9" ht="15.95" customHeight="1" thickBot="1" x14ac:dyDescent="0.25">
      <c r="A21" s="24"/>
      <c r="B21" s="381" t="s">
        <v>2</v>
      </c>
      <c r="C21" s="381"/>
      <c r="D21" s="381"/>
      <c r="E21" s="382"/>
      <c r="F21" s="342"/>
      <c r="G21" s="271"/>
      <c r="H21" s="272"/>
      <c r="I21" s="273"/>
    </row>
    <row r="22" spans="1:9" ht="15.95" customHeight="1" x14ac:dyDescent="0.2">
      <c r="A22" s="33" t="s">
        <v>23</v>
      </c>
      <c r="B22" s="379" t="s">
        <v>24</v>
      </c>
      <c r="C22" s="379"/>
      <c r="D22" s="379"/>
      <c r="E22" s="380"/>
      <c r="F22" s="261">
        <v>8031752</v>
      </c>
      <c r="G22" s="274">
        <v>8134864</v>
      </c>
      <c r="H22" s="261">
        <v>10785554</v>
      </c>
      <c r="I22" s="261">
        <v>9687506</v>
      </c>
    </row>
    <row r="23" spans="1:9" ht="15.95" customHeight="1" x14ac:dyDescent="0.2">
      <c r="A23" s="19" t="s">
        <v>25</v>
      </c>
      <c r="B23" s="371" t="s">
        <v>26</v>
      </c>
      <c r="C23" s="371"/>
      <c r="D23" s="371"/>
      <c r="E23" s="377"/>
      <c r="F23" s="264">
        <v>1729049</v>
      </c>
      <c r="G23" s="262">
        <v>1600547</v>
      </c>
      <c r="H23" s="264">
        <v>1813543</v>
      </c>
      <c r="I23" s="264">
        <v>1813326</v>
      </c>
    </row>
    <row r="24" spans="1:9" ht="15.95" customHeight="1" x14ac:dyDescent="0.2">
      <c r="A24" s="35" t="s">
        <v>27</v>
      </c>
      <c r="B24" s="371" t="s">
        <v>28</v>
      </c>
      <c r="C24" s="371"/>
      <c r="D24" s="371"/>
      <c r="E24" s="372"/>
      <c r="F24" s="264">
        <v>16600229</v>
      </c>
      <c r="G24" s="275">
        <v>20670910</v>
      </c>
      <c r="H24" s="264">
        <v>21031526</v>
      </c>
      <c r="I24" s="264">
        <v>17604133</v>
      </c>
    </row>
    <row r="25" spans="1:9" ht="15.95" customHeight="1" x14ac:dyDescent="0.2">
      <c r="A25" s="35" t="s">
        <v>29</v>
      </c>
      <c r="B25" s="16" t="s">
        <v>30</v>
      </c>
      <c r="C25" s="17"/>
      <c r="D25" s="17"/>
      <c r="E25" s="36"/>
      <c r="F25" s="264">
        <v>1604700</v>
      </c>
      <c r="G25" s="275">
        <v>1791000</v>
      </c>
      <c r="H25" s="264">
        <v>1788840</v>
      </c>
      <c r="I25" s="264">
        <v>610000</v>
      </c>
    </row>
    <row r="26" spans="1:9" ht="15.95" customHeight="1" x14ac:dyDescent="0.2">
      <c r="A26" s="35" t="s">
        <v>31</v>
      </c>
      <c r="B26" s="16" t="s">
        <v>32</v>
      </c>
      <c r="C26" s="17"/>
      <c r="D26" s="17"/>
      <c r="E26" s="36"/>
      <c r="F26" s="264">
        <v>1221429</v>
      </c>
      <c r="G26" s="275">
        <v>2399264</v>
      </c>
      <c r="H26" s="264">
        <v>2899264</v>
      </c>
      <c r="I26" s="264">
        <v>2687686</v>
      </c>
    </row>
    <row r="27" spans="1:9" ht="15.95" customHeight="1" x14ac:dyDescent="0.2">
      <c r="A27" s="35" t="s">
        <v>33</v>
      </c>
      <c r="B27" s="16" t="s">
        <v>34</v>
      </c>
      <c r="C27" s="17"/>
      <c r="D27" s="17"/>
      <c r="E27" s="36"/>
      <c r="F27" s="264">
        <v>496390</v>
      </c>
      <c r="G27" s="275">
        <v>1906220</v>
      </c>
      <c r="H27" s="264">
        <v>6326900</v>
      </c>
      <c r="I27" s="264">
        <v>6326900</v>
      </c>
    </row>
    <row r="28" spans="1:9" ht="15.95" customHeight="1" x14ac:dyDescent="0.2">
      <c r="A28" s="35" t="s">
        <v>35</v>
      </c>
      <c r="B28" s="16" t="s">
        <v>36</v>
      </c>
      <c r="C28" s="17"/>
      <c r="D28" s="17"/>
      <c r="E28" s="36"/>
      <c r="F28" s="264">
        <v>1968500</v>
      </c>
      <c r="G28" s="275">
        <v>96733698</v>
      </c>
      <c r="H28" s="264">
        <v>99693698</v>
      </c>
      <c r="I28" s="264">
        <v>88973055</v>
      </c>
    </row>
    <row r="29" spans="1:9" ht="15.95" customHeight="1" thickBot="1" x14ac:dyDescent="0.25">
      <c r="A29" s="34" t="s">
        <v>37</v>
      </c>
      <c r="B29" s="15" t="s">
        <v>38</v>
      </c>
      <c r="C29" s="22"/>
      <c r="D29" s="22"/>
      <c r="E29" s="38"/>
      <c r="F29" s="340"/>
      <c r="G29" s="276"/>
      <c r="H29" s="267">
        <v>280000</v>
      </c>
      <c r="I29" s="267">
        <v>272323</v>
      </c>
    </row>
    <row r="30" spans="1:9" ht="15.95" customHeight="1" thickBot="1" x14ac:dyDescent="0.25">
      <c r="A30" s="39"/>
      <c r="B30" s="373" t="s">
        <v>3</v>
      </c>
      <c r="C30" s="373"/>
      <c r="D30" s="373"/>
      <c r="E30" s="378"/>
      <c r="F30" s="341">
        <f>SUM(F22:F29)</f>
        <v>31652049</v>
      </c>
      <c r="G30" s="277">
        <f>SUM(G22:G29)</f>
        <v>133236503</v>
      </c>
      <c r="H30" s="268">
        <f>SUM(H22:H29)</f>
        <v>144619325</v>
      </c>
      <c r="I30" s="269">
        <f>SUM(I22:I29)</f>
        <v>127974929</v>
      </c>
    </row>
    <row r="31" spans="1:9" ht="15.95" customHeight="1" thickBot="1" x14ac:dyDescent="0.25">
      <c r="A31" s="33" t="s">
        <v>39</v>
      </c>
      <c r="B31" s="379" t="s">
        <v>40</v>
      </c>
      <c r="C31" s="379"/>
      <c r="D31" s="379"/>
      <c r="E31" s="380"/>
      <c r="F31" s="269">
        <v>516895</v>
      </c>
      <c r="G31" s="278">
        <v>639759</v>
      </c>
      <c r="H31" s="279">
        <v>639759</v>
      </c>
      <c r="I31" s="269">
        <v>639759</v>
      </c>
    </row>
    <row r="32" spans="1:9" ht="15.95" customHeight="1" thickBot="1" x14ac:dyDescent="0.25">
      <c r="A32" s="7"/>
      <c r="B32" s="373" t="s">
        <v>41</v>
      </c>
      <c r="C32" s="374"/>
      <c r="D32" s="374"/>
      <c r="E32" s="375"/>
      <c r="F32" s="341">
        <f>SUM(F30:F31)</f>
        <v>32168944</v>
      </c>
      <c r="G32" s="269">
        <f>SUM(G30:G31)</f>
        <v>133876262</v>
      </c>
      <c r="H32" s="269">
        <f>SUM(H30:H31)</f>
        <v>145259084</v>
      </c>
      <c r="I32" s="269">
        <f>SUM(I30:I31)</f>
        <v>128614688</v>
      </c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4"/>
    </row>
    <row r="34" spans="1:9" x14ac:dyDescent="0.2">
      <c r="I34" s="4"/>
    </row>
    <row r="35" spans="1:9" x14ac:dyDescent="0.2">
      <c r="I35" s="4"/>
    </row>
    <row r="36" spans="1:9" x14ac:dyDescent="0.2">
      <c r="I36" s="4"/>
    </row>
    <row r="47" spans="1:9" ht="18" customHeight="1" x14ac:dyDescent="0.2"/>
    <row r="62" ht="18" customHeight="1" x14ac:dyDescent="0.2"/>
    <row r="63" ht="12.75" customHeight="1" x14ac:dyDescent="0.2"/>
    <row r="66" ht="15" customHeight="1" x14ac:dyDescent="0.2"/>
  </sheetData>
  <mergeCells count="21">
    <mergeCell ref="A1:I1"/>
    <mergeCell ref="B24:E24"/>
    <mergeCell ref="B32:E32"/>
    <mergeCell ref="G8:G9"/>
    <mergeCell ref="B23:E23"/>
    <mergeCell ref="B30:E30"/>
    <mergeCell ref="B31:E31"/>
    <mergeCell ref="B21:E21"/>
    <mergeCell ref="B22:E22"/>
    <mergeCell ref="B16:E16"/>
    <mergeCell ref="B18:E18"/>
    <mergeCell ref="B13:E13"/>
    <mergeCell ref="B14:E14"/>
    <mergeCell ref="B11:E11"/>
    <mergeCell ref="B12:E12"/>
    <mergeCell ref="B10:E10"/>
    <mergeCell ref="H8:H9"/>
    <mergeCell ref="A4:I4"/>
    <mergeCell ref="A8:A9"/>
    <mergeCell ref="B8:E9"/>
    <mergeCell ref="I8:I9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workbookViewId="0">
      <selection activeCell="F8" sqref="F8"/>
    </sheetView>
  </sheetViews>
  <sheetFormatPr defaultRowHeight="12.75" x14ac:dyDescent="0.2"/>
  <cols>
    <col min="2" max="2" width="49.5703125" customWidth="1"/>
    <col min="3" max="3" width="14.85546875" customWidth="1"/>
  </cols>
  <sheetData>
    <row r="1" spans="2:8" x14ac:dyDescent="0.2">
      <c r="B1" s="452" t="s">
        <v>833</v>
      </c>
      <c r="C1" s="452"/>
    </row>
    <row r="2" spans="2:8" x14ac:dyDescent="0.2">
      <c r="B2" s="333"/>
    </row>
    <row r="3" spans="2:8" x14ac:dyDescent="0.2">
      <c r="B3" s="333" t="s">
        <v>805</v>
      </c>
      <c r="H3" s="56"/>
    </row>
    <row r="4" spans="2:8" x14ac:dyDescent="0.2">
      <c r="B4" s="321" t="s">
        <v>816</v>
      </c>
    </row>
    <row r="5" spans="2:8" x14ac:dyDescent="0.2">
      <c r="B5" s="1"/>
    </row>
    <row r="6" spans="2:8" x14ac:dyDescent="0.2">
      <c r="B6" s="333" t="s">
        <v>497</v>
      </c>
      <c r="D6" s="43"/>
    </row>
    <row r="7" spans="2:8" x14ac:dyDescent="0.2">
      <c r="D7" s="44"/>
    </row>
    <row r="8" spans="2:8" ht="60" x14ac:dyDescent="0.2">
      <c r="B8" s="334" t="s">
        <v>769</v>
      </c>
      <c r="C8" s="335" t="s">
        <v>770</v>
      </c>
    </row>
    <row r="9" spans="2:8" ht="30" x14ac:dyDescent="0.2">
      <c r="B9" s="335" t="s">
        <v>771</v>
      </c>
      <c r="C9" s="336"/>
      <c r="D9" s="43"/>
    </row>
    <row r="10" spans="2:8" ht="15" x14ac:dyDescent="0.2">
      <c r="B10" s="335" t="s">
        <v>772</v>
      </c>
      <c r="C10" s="336"/>
    </row>
    <row r="11" spans="2:8" ht="15" x14ac:dyDescent="0.2">
      <c r="B11" s="335" t="s">
        <v>773</v>
      </c>
      <c r="C11" s="336"/>
    </row>
    <row r="12" spans="2:8" ht="15" x14ac:dyDescent="0.2">
      <c r="B12" s="335" t="s">
        <v>774</v>
      </c>
      <c r="C12" s="336"/>
    </row>
    <row r="13" spans="2:8" ht="25.5" x14ac:dyDescent="0.2">
      <c r="B13" s="334" t="s">
        <v>775</v>
      </c>
      <c r="C13" s="336"/>
    </row>
    <row r="14" spans="2:8" ht="30" x14ac:dyDescent="0.2">
      <c r="B14" s="335" t="s">
        <v>776</v>
      </c>
      <c r="C14" s="336"/>
    </row>
    <row r="15" spans="2:8" ht="45" x14ac:dyDescent="0.2">
      <c r="B15" s="335" t="s">
        <v>777</v>
      </c>
      <c r="C15" s="336"/>
    </row>
    <row r="16" spans="2:8" ht="15" x14ac:dyDescent="0.2">
      <c r="B16" s="335" t="s">
        <v>778</v>
      </c>
      <c r="C16" s="336"/>
    </row>
    <row r="17" spans="2:8" ht="15" x14ac:dyDescent="0.2">
      <c r="B17" s="335" t="s">
        <v>779</v>
      </c>
      <c r="C17" s="336">
        <v>1</v>
      </c>
    </row>
    <row r="18" spans="2:8" ht="15" x14ac:dyDescent="0.2">
      <c r="B18" s="335" t="s">
        <v>780</v>
      </c>
      <c r="C18" s="336"/>
      <c r="H18" s="56"/>
    </row>
    <row r="19" spans="2:8" ht="15" x14ac:dyDescent="0.2">
      <c r="B19" s="335" t="s">
        <v>781</v>
      </c>
      <c r="C19" s="336"/>
    </row>
    <row r="20" spans="2:8" ht="15" x14ac:dyDescent="0.2">
      <c r="B20" s="335" t="s">
        <v>782</v>
      </c>
      <c r="C20" s="336"/>
      <c r="F20" s="43"/>
      <c r="H20" s="43"/>
    </row>
    <row r="21" spans="2:8" ht="15" x14ac:dyDescent="0.2">
      <c r="B21" s="335" t="s">
        <v>783</v>
      </c>
      <c r="C21" s="336"/>
    </row>
    <row r="22" spans="2:8" x14ac:dyDescent="0.2">
      <c r="B22" s="334" t="s">
        <v>784</v>
      </c>
      <c r="C22" s="337">
        <f>SUM(C14:C21)</f>
        <v>1</v>
      </c>
    </row>
    <row r="23" spans="2:8" ht="45" x14ac:dyDescent="0.2">
      <c r="B23" s="335" t="s">
        <v>785</v>
      </c>
      <c r="C23" s="336"/>
    </row>
    <row r="24" spans="2:8" ht="15" x14ac:dyDescent="0.2">
      <c r="B24" s="335" t="s">
        <v>786</v>
      </c>
      <c r="C24" s="336"/>
    </row>
    <row r="25" spans="2:8" ht="15" x14ac:dyDescent="0.2">
      <c r="B25" s="335" t="s">
        <v>787</v>
      </c>
      <c r="C25" s="336">
        <v>2</v>
      </c>
      <c r="H25" s="56"/>
    </row>
    <row r="26" spans="2:8" x14ac:dyDescent="0.2">
      <c r="B26" s="334" t="s">
        <v>788</v>
      </c>
      <c r="C26" s="337">
        <f>SUM(C23:C25)</f>
        <v>2</v>
      </c>
      <c r="H26" s="56"/>
    </row>
    <row r="27" spans="2:8" ht="15" x14ac:dyDescent="0.2">
      <c r="B27" s="335" t="s">
        <v>789</v>
      </c>
      <c r="C27" s="336">
        <v>1</v>
      </c>
    </row>
    <row r="28" spans="2:8" ht="30" x14ac:dyDescent="0.2">
      <c r="B28" s="335" t="s">
        <v>790</v>
      </c>
      <c r="C28" s="336">
        <v>3</v>
      </c>
      <c r="F28" s="44"/>
      <c r="H28" s="44"/>
    </row>
    <row r="29" spans="2:8" ht="30" x14ac:dyDescent="0.2">
      <c r="B29" s="335" t="s">
        <v>791</v>
      </c>
      <c r="C29" s="336">
        <v>1</v>
      </c>
    </row>
    <row r="30" spans="2:8" x14ac:dyDescent="0.2">
      <c r="B30" s="334" t="s">
        <v>792</v>
      </c>
      <c r="C30" s="337">
        <f>SUM(C27:C29)</f>
        <v>5</v>
      </c>
      <c r="E30" s="43"/>
      <c r="F30" s="43"/>
      <c r="H30" s="43"/>
    </row>
    <row r="31" spans="2:8" ht="51" x14ac:dyDescent="0.2">
      <c r="B31" s="334" t="s">
        <v>793</v>
      </c>
      <c r="C31" s="338">
        <f>SUM(C30,C26,C22)</f>
        <v>8</v>
      </c>
    </row>
    <row r="32" spans="2:8" ht="45" x14ac:dyDescent="0.2">
      <c r="B32" s="335" t="s">
        <v>794</v>
      </c>
      <c r="C32" s="336"/>
    </row>
    <row r="33" spans="2:3" ht="60" x14ac:dyDescent="0.2">
      <c r="B33" s="335" t="s">
        <v>795</v>
      </c>
      <c r="C33" s="336"/>
    </row>
    <row r="34" spans="2:3" ht="45" x14ac:dyDescent="0.2">
      <c r="B34" s="335" t="s">
        <v>796</v>
      </c>
      <c r="C34" s="336"/>
    </row>
    <row r="35" spans="2:3" ht="15" x14ac:dyDescent="0.2">
      <c r="B35" s="335" t="s">
        <v>797</v>
      </c>
      <c r="C35" s="336"/>
    </row>
    <row r="36" spans="2:3" ht="51" x14ac:dyDescent="0.2">
      <c r="B36" s="334" t="s">
        <v>798</v>
      </c>
      <c r="C36" s="336"/>
    </row>
  </sheetData>
  <mergeCells count="1">
    <mergeCell ref="B1:C1"/>
  </mergeCell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4" workbookViewId="0">
      <selection activeCell="H8" sqref="H8"/>
    </sheetView>
  </sheetViews>
  <sheetFormatPr defaultRowHeight="12.75" x14ac:dyDescent="0.2"/>
  <cols>
    <col min="5" max="6" width="7.42578125" customWidth="1"/>
    <col min="7" max="7" width="10.140625" customWidth="1"/>
    <col min="8" max="8" width="12.5703125" customWidth="1"/>
    <col min="9" max="9" width="14" customWidth="1"/>
    <col min="10" max="10" width="15.28515625" customWidth="1"/>
  </cols>
  <sheetData>
    <row r="1" spans="1:10" x14ac:dyDescent="0.2">
      <c r="A1" s="452" t="s">
        <v>834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0" x14ac:dyDescent="0.2">
      <c r="G2" s="56"/>
    </row>
    <row r="3" spans="1:10" x14ac:dyDescent="0.2">
      <c r="C3" s="44"/>
    </row>
    <row r="4" spans="1:10" x14ac:dyDescent="0.2">
      <c r="C4" s="44"/>
    </row>
    <row r="5" spans="1:10" x14ac:dyDescent="0.2">
      <c r="A5" s="363" t="s">
        <v>818</v>
      </c>
      <c r="B5" s="455"/>
      <c r="C5" s="455"/>
      <c r="D5" s="455"/>
      <c r="E5" s="455"/>
      <c r="F5" s="455"/>
      <c r="G5" s="455"/>
      <c r="H5" s="455"/>
      <c r="I5" s="455"/>
      <c r="J5" s="455"/>
    </row>
    <row r="6" spans="1:10" x14ac:dyDescent="0.2">
      <c r="B6" s="44"/>
    </row>
    <row r="7" spans="1:10" x14ac:dyDescent="0.2">
      <c r="A7" s="459" t="s">
        <v>835</v>
      </c>
      <c r="B7" s="414"/>
      <c r="C7" s="414"/>
      <c r="D7" s="414"/>
      <c r="E7" s="414"/>
      <c r="F7" s="414"/>
      <c r="G7" s="414"/>
      <c r="H7" s="414"/>
      <c r="I7" s="414"/>
      <c r="J7" s="414"/>
    </row>
    <row r="8" spans="1:10" x14ac:dyDescent="0.2">
      <c r="C8" s="44" t="s">
        <v>836</v>
      </c>
      <c r="J8" s="56"/>
    </row>
    <row r="9" spans="1:10" x14ac:dyDescent="0.2">
      <c r="C9" s="56"/>
    </row>
    <row r="10" spans="1:10" ht="13.5" thickBot="1" x14ac:dyDescent="0.25">
      <c r="J10" s="457" t="s">
        <v>42</v>
      </c>
    </row>
    <row r="11" spans="1:10" ht="12.75" customHeight="1" x14ac:dyDescent="0.2">
      <c r="A11" s="45"/>
      <c r="B11" s="46"/>
      <c r="C11" s="46"/>
      <c r="D11" s="46"/>
      <c r="E11" s="47"/>
      <c r="F11" s="48"/>
      <c r="G11" s="419" t="s">
        <v>490</v>
      </c>
      <c r="H11" s="420"/>
      <c r="I11" s="432" t="s">
        <v>492</v>
      </c>
      <c r="J11" s="435" t="s">
        <v>493</v>
      </c>
    </row>
    <row r="12" spans="1:10" ht="12.75" customHeight="1" x14ac:dyDescent="0.2">
      <c r="A12" s="49"/>
      <c r="B12" s="151" t="s">
        <v>63</v>
      </c>
      <c r="C12" s="4"/>
      <c r="D12" s="4"/>
      <c r="E12" s="51"/>
      <c r="F12" s="152" t="s">
        <v>468</v>
      </c>
      <c r="G12" s="421"/>
      <c r="H12" s="422"/>
      <c r="I12" s="433"/>
      <c r="J12" s="436"/>
    </row>
    <row r="13" spans="1:10" ht="13.5" customHeight="1" thickBot="1" x14ac:dyDescent="0.25">
      <c r="A13" s="53"/>
      <c r="B13" s="54"/>
      <c r="C13" s="54"/>
      <c r="D13" s="54"/>
      <c r="E13" s="55"/>
      <c r="F13" s="27"/>
      <c r="G13" s="423"/>
      <c r="H13" s="424"/>
      <c r="I13" s="434"/>
      <c r="J13" s="437"/>
    </row>
    <row r="14" spans="1:10" ht="14.25" x14ac:dyDescent="0.2">
      <c r="A14" s="83" t="s">
        <v>24</v>
      </c>
      <c r="B14" s="93"/>
      <c r="C14" s="93"/>
      <c r="D14" s="93"/>
      <c r="E14" s="93"/>
      <c r="F14" s="106" t="s">
        <v>23</v>
      </c>
      <c r="G14" s="438">
        <v>8134864</v>
      </c>
      <c r="H14" s="439"/>
      <c r="I14" s="304">
        <v>10785554</v>
      </c>
      <c r="J14" s="304">
        <v>9687506</v>
      </c>
    </row>
    <row r="15" spans="1:10" ht="14.25" x14ac:dyDescent="0.2">
      <c r="A15" s="153" t="s">
        <v>467</v>
      </c>
      <c r="B15" s="96"/>
      <c r="C15" s="96"/>
      <c r="D15" s="96"/>
      <c r="E15" s="96"/>
      <c r="F15" s="107" t="s">
        <v>25</v>
      </c>
      <c r="G15" s="415">
        <v>1600547</v>
      </c>
      <c r="H15" s="416"/>
      <c r="I15" s="305">
        <v>1813543</v>
      </c>
      <c r="J15" s="305">
        <v>1813326</v>
      </c>
    </row>
    <row r="16" spans="1:10" ht="14.25" x14ac:dyDescent="0.2">
      <c r="A16" s="153" t="s">
        <v>28</v>
      </c>
      <c r="B16" s="96"/>
      <c r="C16" s="96"/>
      <c r="D16" s="96"/>
      <c r="E16" s="96"/>
      <c r="F16" s="156" t="s">
        <v>27</v>
      </c>
      <c r="G16" s="415">
        <v>20670910</v>
      </c>
      <c r="H16" s="416"/>
      <c r="I16" s="305">
        <v>21031526</v>
      </c>
      <c r="J16" s="305">
        <v>17604133</v>
      </c>
    </row>
    <row r="17" spans="1:10" ht="14.25" x14ac:dyDescent="0.2">
      <c r="A17" s="153" t="s">
        <v>30</v>
      </c>
      <c r="B17" s="96"/>
      <c r="C17" s="96"/>
      <c r="D17" s="96"/>
      <c r="E17" s="96"/>
      <c r="F17" s="156" t="s">
        <v>29</v>
      </c>
      <c r="G17" s="415">
        <v>1791000</v>
      </c>
      <c r="H17" s="416"/>
      <c r="I17" s="305">
        <v>1788840</v>
      </c>
      <c r="J17" s="305">
        <v>610000</v>
      </c>
    </row>
    <row r="18" spans="1:10" ht="14.25" x14ac:dyDescent="0.2">
      <c r="A18" s="153" t="s">
        <v>32</v>
      </c>
      <c r="B18" s="96"/>
      <c r="C18" s="96"/>
      <c r="D18" s="96"/>
      <c r="E18" s="96"/>
      <c r="F18" s="156" t="s">
        <v>31</v>
      </c>
      <c r="G18" s="415">
        <v>2399264</v>
      </c>
      <c r="H18" s="416"/>
      <c r="I18" s="305">
        <v>2899264</v>
      </c>
      <c r="J18" s="305">
        <v>2687686</v>
      </c>
    </row>
    <row r="19" spans="1:10" ht="14.25" x14ac:dyDescent="0.2">
      <c r="A19" s="153" t="s">
        <v>40</v>
      </c>
      <c r="B19" s="96"/>
      <c r="C19" s="96"/>
      <c r="D19" s="96"/>
      <c r="E19" s="96"/>
      <c r="F19" s="156"/>
      <c r="G19" s="351"/>
      <c r="H19" s="352">
        <v>639759</v>
      </c>
      <c r="I19" s="305">
        <v>639759</v>
      </c>
      <c r="J19" s="305">
        <v>639759</v>
      </c>
    </row>
    <row r="20" spans="1:10" ht="15" x14ac:dyDescent="0.25">
      <c r="A20" s="154" t="s">
        <v>469</v>
      </c>
      <c r="B20" s="96"/>
      <c r="C20" s="96"/>
      <c r="D20" s="96"/>
      <c r="E20" s="96"/>
      <c r="F20" s="41"/>
      <c r="G20" s="417">
        <f>SUM(G14:H19)</f>
        <v>35236344</v>
      </c>
      <c r="H20" s="418"/>
      <c r="I20" s="306">
        <f>SUM(I14:I19)</f>
        <v>38958486</v>
      </c>
      <c r="J20" s="311">
        <f>SUM(J14:J19)</f>
        <v>33042410</v>
      </c>
    </row>
    <row r="21" spans="1:10" ht="14.25" x14ac:dyDescent="0.2">
      <c r="A21" s="153" t="s">
        <v>470</v>
      </c>
      <c r="B21" s="96"/>
      <c r="C21" s="96"/>
      <c r="D21" s="96"/>
      <c r="E21" s="96"/>
      <c r="F21" s="156" t="s">
        <v>5</v>
      </c>
      <c r="G21" s="415">
        <v>15993966</v>
      </c>
      <c r="H21" s="416"/>
      <c r="I21" s="305">
        <v>22716108</v>
      </c>
      <c r="J21" s="305">
        <v>23298615</v>
      </c>
    </row>
    <row r="22" spans="1:10" ht="14.25" x14ac:dyDescent="0.2">
      <c r="A22" s="153" t="s">
        <v>10</v>
      </c>
      <c r="B22" s="96"/>
      <c r="C22" s="96"/>
      <c r="D22" s="96"/>
      <c r="E22" s="96"/>
      <c r="F22" s="156" t="s">
        <v>9</v>
      </c>
      <c r="G22" s="415">
        <v>5800000</v>
      </c>
      <c r="H22" s="416"/>
      <c r="I22" s="305">
        <v>5800000</v>
      </c>
      <c r="J22" s="305">
        <v>6418153</v>
      </c>
    </row>
    <row r="23" spans="1:10" ht="14.25" x14ac:dyDescent="0.2">
      <c r="A23" s="153" t="s">
        <v>12</v>
      </c>
      <c r="B23" s="96"/>
      <c r="C23" s="96"/>
      <c r="D23" s="96"/>
      <c r="E23" s="96"/>
      <c r="F23" s="156" t="s">
        <v>11</v>
      </c>
      <c r="G23" s="415">
        <v>2559000</v>
      </c>
      <c r="H23" s="416"/>
      <c r="I23" s="305">
        <v>2559000</v>
      </c>
      <c r="J23" s="305">
        <v>4456437</v>
      </c>
    </row>
    <row r="24" spans="1:10" ht="14.25" x14ac:dyDescent="0.2">
      <c r="A24" s="153" t="s">
        <v>471</v>
      </c>
      <c r="B24" s="96"/>
      <c r="C24" s="96"/>
      <c r="D24" s="96"/>
      <c r="E24" s="96"/>
      <c r="F24" s="156" t="s">
        <v>15</v>
      </c>
      <c r="G24" s="415">
        <v>3517680</v>
      </c>
      <c r="H24" s="416"/>
      <c r="I24" s="305">
        <v>3517680</v>
      </c>
      <c r="J24" s="305"/>
    </row>
    <row r="25" spans="1:10" ht="14.25" x14ac:dyDescent="0.2">
      <c r="A25" s="110" t="s">
        <v>822</v>
      </c>
      <c r="B25" s="353"/>
      <c r="C25" s="353"/>
      <c r="D25" s="353"/>
      <c r="E25" s="353"/>
      <c r="F25" s="358"/>
      <c r="G25" s="355"/>
      <c r="H25" s="356">
        <v>5136500</v>
      </c>
      <c r="I25" s="357">
        <v>5136500</v>
      </c>
      <c r="J25" s="357">
        <v>5136500</v>
      </c>
    </row>
    <row r="26" spans="1:10" ht="14.25" x14ac:dyDescent="0.2">
      <c r="A26" s="110" t="s">
        <v>21</v>
      </c>
      <c r="B26" s="353"/>
      <c r="C26" s="353"/>
      <c r="D26" s="353"/>
      <c r="E26" s="353"/>
      <c r="F26" s="358"/>
      <c r="G26" s="355"/>
      <c r="H26" s="356"/>
      <c r="I26" s="357"/>
      <c r="J26" s="357">
        <v>614390</v>
      </c>
    </row>
    <row r="27" spans="1:10" ht="15.75" thickBot="1" x14ac:dyDescent="0.3">
      <c r="A27" s="155" t="s">
        <v>472</v>
      </c>
      <c r="B27" s="100"/>
      <c r="C27" s="100"/>
      <c r="D27" s="100"/>
      <c r="E27" s="100"/>
      <c r="F27" s="42"/>
      <c r="G27" s="425">
        <f>SUM(G21:H25)</f>
        <v>33007146</v>
      </c>
      <c r="H27" s="426"/>
      <c r="I27" s="307">
        <f>SUM(I21:I25)</f>
        <v>39729288</v>
      </c>
      <c r="J27" s="312">
        <f>SUM(J21:J26)</f>
        <v>39924095</v>
      </c>
    </row>
    <row r="28" spans="1:10" ht="15.75" thickBot="1" x14ac:dyDescent="0.3">
      <c r="A28" s="429" t="s">
        <v>473</v>
      </c>
      <c r="B28" s="430"/>
      <c r="C28" s="430"/>
      <c r="D28" s="430"/>
      <c r="E28" s="430"/>
      <c r="F28" s="8"/>
      <c r="G28" s="427">
        <f>G27-G20</f>
        <v>-2229198</v>
      </c>
      <c r="H28" s="428"/>
      <c r="I28" s="308">
        <f>I27-I20</f>
        <v>770802</v>
      </c>
      <c r="J28" s="313">
        <f>J27-J20</f>
        <v>6881685</v>
      </c>
    </row>
    <row r="29" spans="1:10" ht="14.25" x14ac:dyDescent="0.2">
      <c r="A29" s="49"/>
      <c r="B29" s="4"/>
      <c r="C29" s="4"/>
      <c r="D29" s="4"/>
      <c r="E29" s="4"/>
      <c r="F29" s="48"/>
      <c r="G29" s="309"/>
      <c r="H29" s="310"/>
      <c r="I29" s="304"/>
      <c r="J29" s="304"/>
    </row>
    <row r="30" spans="1:10" ht="14.25" x14ac:dyDescent="0.2">
      <c r="A30" s="153" t="s">
        <v>34</v>
      </c>
      <c r="B30" s="96"/>
      <c r="C30" s="96"/>
      <c r="D30" s="96"/>
      <c r="E30" s="96"/>
      <c r="F30" s="107" t="s">
        <v>33</v>
      </c>
      <c r="G30" s="415">
        <v>1906220</v>
      </c>
      <c r="H30" s="416"/>
      <c r="I30" s="305">
        <v>6326900</v>
      </c>
      <c r="J30" s="305">
        <v>6326900</v>
      </c>
    </row>
    <row r="31" spans="1:10" ht="14.25" x14ac:dyDescent="0.2">
      <c r="A31" s="153" t="s">
        <v>36</v>
      </c>
      <c r="B31" s="96"/>
      <c r="C31" s="96"/>
      <c r="D31" s="96"/>
      <c r="E31" s="96"/>
      <c r="F31" s="107" t="s">
        <v>35</v>
      </c>
      <c r="G31" s="415">
        <v>96733698</v>
      </c>
      <c r="H31" s="416"/>
      <c r="I31" s="305">
        <v>99693698</v>
      </c>
      <c r="J31" s="305">
        <v>88973055</v>
      </c>
    </row>
    <row r="32" spans="1:10" ht="14.25" x14ac:dyDescent="0.2">
      <c r="A32" s="153" t="s">
        <v>474</v>
      </c>
      <c r="B32" s="96"/>
      <c r="C32" s="96"/>
      <c r="D32" s="96"/>
      <c r="E32" s="96"/>
      <c r="F32" s="107" t="s">
        <v>37</v>
      </c>
      <c r="G32" s="415"/>
      <c r="H32" s="416"/>
      <c r="I32" s="305">
        <v>280000</v>
      </c>
      <c r="J32" s="305">
        <v>272323</v>
      </c>
    </row>
    <row r="33" spans="1:10" ht="15" x14ac:dyDescent="0.25">
      <c r="A33" s="154" t="s">
        <v>475</v>
      </c>
      <c r="B33" s="96"/>
      <c r="C33" s="96"/>
      <c r="D33" s="96"/>
      <c r="E33" s="96"/>
      <c r="F33" s="41"/>
      <c r="G33" s="417">
        <f>SUM(G30:H32)</f>
        <v>98639918</v>
      </c>
      <c r="H33" s="418"/>
      <c r="I33" s="306">
        <f>SUM(I30:I32)</f>
        <v>106300598</v>
      </c>
      <c r="J33" s="311">
        <f>SUM(J30:J32)</f>
        <v>95572278</v>
      </c>
    </row>
    <row r="34" spans="1:10" ht="14.25" x14ac:dyDescent="0.2">
      <c r="A34" s="153" t="s">
        <v>476</v>
      </c>
      <c r="B34" s="96"/>
      <c r="C34" s="96"/>
      <c r="D34" s="96"/>
      <c r="E34" s="96"/>
      <c r="F34" s="107" t="s">
        <v>7</v>
      </c>
      <c r="G34" s="415"/>
      <c r="H34" s="416"/>
      <c r="I34" s="305"/>
      <c r="J34" s="305">
        <v>2357587</v>
      </c>
    </row>
    <row r="35" spans="1:10" ht="14.25" x14ac:dyDescent="0.2">
      <c r="A35" s="153" t="s">
        <v>14</v>
      </c>
      <c r="B35" s="96"/>
      <c r="C35" s="96"/>
      <c r="D35" s="96"/>
      <c r="E35" s="96"/>
      <c r="F35" s="107" t="s">
        <v>13</v>
      </c>
      <c r="G35" s="415"/>
      <c r="H35" s="416"/>
      <c r="I35" s="305">
        <v>280000</v>
      </c>
      <c r="J35" s="305">
        <v>1878000</v>
      </c>
    </row>
    <row r="36" spans="1:10" ht="14.25" x14ac:dyDescent="0.2">
      <c r="A36" s="153" t="s">
        <v>477</v>
      </c>
      <c r="B36" s="96"/>
      <c r="C36" s="96"/>
      <c r="D36" s="96"/>
      <c r="E36" s="96"/>
      <c r="F36" s="107" t="s">
        <v>17</v>
      </c>
      <c r="G36" s="415"/>
      <c r="H36" s="416"/>
      <c r="I36" s="305">
        <v>4380680</v>
      </c>
      <c r="J36" s="305"/>
    </row>
    <row r="37" spans="1:10" ht="14.25" x14ac:dyDescent="0.2">
      <c r="A37" s="110" t="s">
        <v>821</v>
      </c>
      <c r="B37" s="353"/>
      <c r="C37" s="353"/>
      <c r="D37" s="353"/>
      <c r="E37" s="353"/>
      <c r="F37" s="354"/>
      <c r="G37" s="355"/>
      <c r="H37" s="355">
        <v>100869116</v>
      </c>
      <c r="I37" s="357">
        <v>100869116</v>
      </c>
      <c r="J37" s="357">
        <v>100869116</v>
      </c>
    </row>
    <row r="38" spans="1:10" ht="15.75" thickBot="1" x14ac:dyDescent="0.3">
      <c r="A38" s="155" t="s">
        <v>478</v>
      </c>
      <c r="B38" s="100"/>
      <c r="C38" s="100"/>
      <c r="D38" s="100"/>
      <c r="E38" s="100"/>
      <c r="F38" s="42"/>
      <c r="G38" s="425">
        <f>SUM(G34:H37)</f>
        <v>100869116</v>
      </c>
      <c r="H38" s="426"/>
      <c r="I38" s="307">
        <f>SUM(I35:I37)</f>
        <v>105529796</v>
      </c>
      <c r="J38" s="312">
        <f>SUM(J34:J37)</f>
        <v>105104703</v>
      </c>
    </row>
    <row r="39" spans="1:10" ht="15.75" thickBot="1" x14ac:dyDescent="0.3">
      <c r="A39" s="118" t="s">
        <v>479</v>
      </c>
      <c r="B39" s="190"/>
      <c r="C39" s="190"/>
      <c r="D39" s="190"/>
      <c r="E39" s="190"/>
      <c r="F39" s="8"/>
      <c r="G39" s="427">
        <f>G38-G33</f>
        <v>2229198</v>
      </c>
      <c r="H39" s="428"/>
      <c r="I39" s="308">
        <f>I38-I33</f>
        <v>-770802</v>
      </c>
      <c r="J39" s="313">
        <f>J38-J33</f>
        <v>9532425</v>
      </c>
    </row>
  </sheetData>
  <mergeCells count="28">
    <mergeCell ref="A1:J1"/>
    <mergeCell ref="A5:J5"/>
    <mergeCell ref="A7:J7"/>
    <mergeCell ref="I11:I13"/>
    <mergeCell ref="J11:J13"/>
    <mergeCell ref="G14:H14"/>
    <mergeCell ref="G15:H15"/>
    <mergeCell ref="A28:E28"/>
    <mergeCell ref="G33:H33"/>
    <mergeCell ref="G34:H34"/>
    <mergeCell ref="G35:H35"/>
    <mergeCell ref="G36:H36"/>
    <mergeCell ref="G38:H38"/>
    <mergeCell ref="G39:H39"/>
    <mergeCell ref="G32:H32"/>
    <mergeCell ref="G31:H31"/>
    <mergeCell ref="G21:H21"/>
    <mergeCell ref="G30:H30"/>
    <mergeCell ref="G22:H22"/>
    <mergeCell ref="G23:H23"/>
    <mergeCell ref="G24:H24"/>
    <mergeCell ref="G27:H27"/>
    <mergeCell ref="G28:H28"/>
    <mergeCell ref="G16:H16"/>
    <mergeCell ref="G17:H17"/>
    <mergeCell ref="G18:H18"/>
    <mergeCell ref="G20:H20"/>
    <mergeCell ref="G11:H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9"/>
  <sheetViews>
    <sheetView workbookViewId="0">
      <selection activeCell="M13" sqref="M13"/>
    </sheetView>
  </sheetViews>
  <sheetFormatPr defaultRowHeight="12.75" x14ac:dyDescent="0.2"/>
  <cols>
    <col min="5" max="5" width="9.5703125" customWidth="1"/>
    <col min="6" max="6" width="5.7109375" customWidth="1"/>
    <col min="7" max="7" width="12.28515625" customWidth="1"/>
    <col min="9" max="9" width="11.5703125" customWidth="1"/>
  </cols>
  <sheetData>
    <row r="1" spans="1:9" x14ac:dyDescent="0.2">
      <c r="A1" s="452" t="s">
        <v>837</v>
      </c>
      <c r="B1" s="452"/>
      <c r="C1" s="452"/>
      <c r="D1" s="452"/>
      <c r="E1" s="452"/>
      <c r="F1" s="452"/>
      <c r="G1" s="452"/>
      <c r="H1" s="452"/>
      <c r="I1" s="452"/>
    </row>
    <row r="2" spans="1:9" x14ac:dyDescent="0.2">
      <c r="C2" s="44"/>
    </row>
    <row r="3" spans="1:9" ht="15" x14ac:dyDescent="0.25">
      <c r="D3" s="164"/>
    </row>
    <row r="4" spans="1:9" ht="15" x14ac:dyDescent="0.25">
      <c r="B4" s="460" t="s">
        <v>838</v>
      </c>
      <c r="C4" s="455"/>
      <c r="D4" s="455"/>
      <c r="E4" s="455"/>
      <c r="F4" s="455"/>
      <c r="G4" s="455"/>
      <c r="H4" s="455"/>
      <c r="I4" s="455"/>
    </row>
    <row r="5" spans="1:9" ht="15" x14ac:dyDescent="0.25">
      <c r="C5" s="164"/>
      <c r="D5" s="44"/>
    </row>
    <row r="6" spans="1:9" ht="15" x14ac:dyDescent="0.25">
      <c r="C6" s="164"/>
    </row>
    <row r="7" spans="1:9" ht="15" x14ac:dyDescent="0.25">
      <c r="B7" s="460" t="s">
        <v>839</v>
      </c>
      <c r="C7" s="455"/>
      <c r="D7" s="455"/>
      <c r="E7" s="455"/>
      <c r="F7" s="455"/>
      <c r="G7" s="455"/>
      <c r="H7" s="455"/>
      <c r="I7" s="455"/>
    </row>
    <row r="8" spans="1:9" x14ac:dyDescent="0.2">
      <c r="D8" s="56" t="s">
        <v>836</v>
      </c>
    </row>
    <row r="10" spans="1:9" x14ac:dyDescent="0.2">
      <c r="G10" s="56" t="s">
        <v>808</v>
      </c>
    </row>
    <row r="13" spans="1:9" x14ac:dyDescent="0.2">
      <c r="I13" s="457" t="s">
        <v>42</v>
      </c>
    </row>
    <row r="14" spans="1:9" ht="15" x14ac:dyDescent="0.25">
      <c r="B14" s="165" t="s">
        <v>0</v>
      </c>
      <c r="C14" s="166"/>
      <c r="D14" s="440" t="s">
        <v>480</v>
      </c>
      <c r="E14" s="441"/>
      <c r="F14" s="440" t="s">
        <v>495</v>
      </c>
      <c r="G14" s="441"/>
      <c r="H14" s="440" t="s">
        <v>496</v>
      </c>
      <c r="I14" s="441"/>
    </row>
    <row r="15" spans="1:9" x14ac:dyDescent="0.2">
      <c r="B15" s="167"/>
      <c r="C15" s="168"/>
      <c r="D15" s="442"/>
      <c r="E15" s="443"/>
      <c r="F15" s="442"/>
      <c r="G15" s="443"/>
      <c r="H15" s="442"/>
      <c r="I15" s="443"/>
    </row>
    <row r="16" spans="1:9" x14ac:dyDescent="0.2">
      <c r="B16" s="169" t="s">
        <v>481</v>
      </c>
      <c r="C16" s="170"/>
      <c r="D16" s="314"/>
      <c r="E16" s="315">
        <v>4150000</v>
      </c>
      <c r="F16" s="314"/>
      <c r="G16" s="315">
        <v>7201000</v>
      </c>
      <c r="H16" s="314"/>
      <c r="I16" s="51">
        <v>5183075</v>
      </c>
    </row>
    <row r="17" spans="2:9" x14ac:dyDescent="0.2">
      <c r="B17" s="169" t="s">
        <v>482</v>
      </c>
      <c r="C17" s="170"/>
      <c r="D17" s="314"/>
      <c r="E17" s="315"/>
      <c r="F17" s="314"/>
      <c r="G17" s="315"/>
      <c r="H17" s="314"/>
      <c r="I17" s="315"/>
    </row>
    <row r="18" spans="2:9" x14ac:dyDescent="0.2">
      <c r="B18" s="167" t="s">
        <v>483</v>
      </c>
      <c r="C18" s="168"/>
      <c r="D18" s="316"/>
      <c r="E18" s="317"/>
      <c r="F18" s="316"/>
      <c r="G18" s="317"/>
      <c r="H18" s="316"/>
      <c r="I18" s="317">
        <v>160</v>
      </c>
    </row>
    <row r="19" spans="2:9" ht="15" x14ac:dyDescent="0.25">
      <c r="B19" s="171" t="s">
        <v>484</v>
      </c>
      <c r="C19" s="73"/>
      <c r="D19" s="318"/>
      <c r="E19" s="319">
        <f>SUM(E16:E18)</f>
        <v>4150000</v>
      </c>
      <c r="F19" s="318"/>
      <c r="G19" s="319">
        <f>SUM(G16:G18)</f>
        <v>7201000</v>
      </c>
      <c r="H19" s="318"/>
      <c r="I19" s="319">
        <f>SUM(I16:I18)</f>
        <v>5183235</v>
      </c>
    </row>
  </sheetData>
  <mergeCells count="6">
    <mergeCell ref="F14:G15"/>
    <mergeCell ref="D14:E15"/>
    <mergeCell ref="H14:I15"/>
    <mergeCell ref="A1:I1"/>
    <mergeCell ref="B4:I4"/>
    <mergeCell ref="B7:I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83"/>
  <sheetViews>
    <sheetView topLeftCell="A20" workbookViewId="0">
      <selection sqref="A1:B1"/>
    </sheetView>
  </sheetViews>
  <sheetFormatPr defaultColWidth="9.140625" defaultRowHeight="15" x14ac:dyDescent="0.25"/>
  <cols>
    <col min="1" max="1" width="67.140625" style="191" customWidth="1"/>
    <col min="2" max="2" width="18.7109375" style="191" customWidth="1"/>
    <col min="3" max="16384" width="9.140625" style="191"/>
  </cols>
  <sheetData>
    <row r="1" spans="1:3" x14ac:dyDescent="0.25">
      <c r="A1" s="461" t="s">
        <v>840</v>
      </c>
      <c r="B1" s="452"/>
    </row>
    <row r="2" spans="1:3" x14ac:dyDescent="0.25">
      <c r="A2" s="346"/>
    </row>
    <row r="3" spans="1:3" x14ac:dyDescent="0.25">
      <c r="A3" s="232"/>
    </row>
    <row r="4" spans="1:3" x14ac:dyDescent="0.25">
      <c r="A4" s="446" t="s">
        <v>818</v>
      </c>
      <c r="B4" s="445"/>
    </row>
    <row r="5" spans="1:3" ht="23.25" customHeight="1" x14ac:dyDescent="0.25">
      <c r="A5" s="444" t="s">
        <v>758</v>
      </c>
      <c r="B5" s="445"/>
    </row>
    <row r="8" spans="1:3" x14ac:dyDescent="0.25">
      <c r="A8" s="209" t="s">
        <v>0</v>
      </c>
      <c r="B8" s="209" t="s">
        <v>642</v>
      </c>
      <c r="C8" s="193"/>
    </row>
    <row r="9" spans="1:3" x14ac:dyDescent="0.25">
      <c r="A9" s="195" t="s">
        <v>641</v>
      </c>
      <c r="B9" s="196">
        <v>38408792</v>
      </c>
      <c r="C9" s="193"/>
    </row>
    <row r="10" spans="1:3" x14ac:dyDescent="0.25">
      <c r="A10" s="195" t="s">
        <v>640</v>
      </c>
      <c r="B10" s="196">
        <v>127974838</v>
      </c>
      <c r="C10" s="193"/>
    </row>
    <row r="11" spans="1:3" x14ac:dyDescent="0.25">
      <c r="A11" s="197" t="s">
        <v>639</v>
      </c>
      <c r="B11" s="198">
        <f>SUM(B9-B10)</f>
        <v>-89566046</v>
      </c>
      <c r="C11" s="193"/>
    </row>
    <row r="12" spans="1:3" x14ac:dyDescent="0.25">
      <c r="A12" s="195" t="s">
        <v>638</v>
      </c>
      <c r="B12" s="196">
        <v>106620006</v>
      </c>
      <c r="C12" s="193"/>
    </row>
    <row r="13" spans="1:3" x14ac:dyDescent="0.25">
      <c r="A13" s="195" t="s">
        <v>637</v>
      </c>
      <c r="B13" s="196">
        <v>639759</v>
      </c>
      <c r="C13" s="193"/>
    </row>
    <row r="14" spans="1:3" x14ac:dyDescent="0.25">
      <c r="A14" s="197" t="s">
        <v>636</v>
      </c>
      <c r="B14" s="198">
        <f>SUM(B12-B13)</f>
        <v>105980247</v>
      </c>
      <c r="C14" s="193"/>
    </row>
    <row r="15" spans="1:3" x14ac:dyDescent="0.25">
      <c r="A15" s="200" t="s">
        <v>635</v>
      </c>
      <c r="B15" s="199">
        <f>SUM(B14,B11)</f>
        <v>16414201</v>
      </c>
      <c r="C15" s="193"/>
    </row>
    <row r="16" spans="1:3" x14ac:dyDescent="0.25">
      <c r="A16" s="195" t="s">
        <v>634</v>
      </c>
      <c r="B16" s="196"/>
      <c r="C16" s="193"/>
    </row>
    <row r="17" spans="1:3" x14ac:dyDescent="0.25">
      <c r="A17" s="195" t="s">
        <v>633</v>
      </c>
      <c r="B17" s="196"/>
      <c r="C17" s="193"/>
    </row>
    <row r="18" spans="1:3" ht="25.5" x14ac:dyDescent="0.25">
      <c r="A18" s="197" t="s">
        <v>632</v>
      </c>
      <c r="B18" s="198"/>
      <c r="C18" s="193"/>
    </row>
    <row r="19" spans="1:3" x14ac:dyDescent="0.25">
      <c r="A19" s="195" t="s">
        <v>631</v>
      </c>
      <c r="B19" s="196"/>
      <c r="C19" s="193"/>
    </row>
    <row r="20" spans="1:3" x14ac:dyDescent="0.25">
      <c r="A20" s="195" t="s">
        <v>630</v>
      </c>
      <c r="B20" s="196"/>
      <c r="C20" s="193"/>
    </row>
    <row r="21" spans="1:3" ht="25.5" x14ac:dyDescent="0.25">
      <c r="A21" s="197" t="s">
        <v>629</v>
      </c>
      <c r="B21" s="198"/>
      <c r="C21" s="193"/>
    </row>
    <row r="22" spans="1:3" x14ac:dyDescent="0.25">
      <c r="A22" s="208" t="s">
        <v>628</v>
      </c>
      <c r="B22" s="207"/>
      <c r="C22" s="193"/>
    </row>
    <row r="23" spans="1:3" x14ac:dyDescent="0.25">
      <c r="A23" s="197" t="s">
        <v>627</v>
      </c>
      <c r="B23" s="198">
        <f>SUM(B15,B22)</f>
        <v>16414201</v>
      </c>
      <c r="C23" s="193"/>
    </row>
    <row r="24" spans="1:3" ht="25.5" x14ac:dyDescent="0.25">
      <c r="A24" s="200" t="s">
        <v>626</v>
      </c>
      <c r="B24" s="199"/>
      <c r="C24" s="193"/>
    </row>
    <row r="25" spans="1:3" x14ac:dyDescent="0.25">
      <c r="A25" s="200" t="s">
        <v>625</v>
      </c>
      <c r="B25" s="199">
        <f>SUM(B15-B24)</f>
        <v>16414201</v>
      </c>
      <c r="C25" s="193"/>
    </row>
    <row r="26" spans="1:3" ht="25.5" x14ac:dyDescent="0.25">
      <c r="A26" s="208" t="s">
        <v>624</v>
      </c>
      <c r="B26" s="207"/>
      <c r="C26" s="193"/>
    </row>
    <row r="27" spans="1:3" ht="25.5" x14ac:dyDescent="0.25">
      <c r="A27" s="208" t="s">
        <v>623</v>
      </c>
      <c r="B27" s="207"/>
      <c r="C27" s="193"/>
    </row>
    <row r="28" spans="1:3" ht="27" customHeight="1" x14ac:dyDescent="0.25">
      <c r="A28" s="206" t="s">
        <v>622</v>
      </c>
      <c r="B28" s="205"/>
      <c r="C28" s="193"/>
    </row>
    <row r="29" spans="1:3" x14ac:dyDescent="0.25">
      <c r="A29" s="193"/>
      <c r="B29" s="193"/>
      <c r="C29" s="193"/>
    </row>
    <row r="30" spans="1:3" x14ac:dyDescent="0.25">
      <c r="A30" s="193"/>
      <c r="B30" s="193"/>
      <c r="C30" s="193"/>
    </row>
    <row r="31" spans="1:3" x14ac:dyDescent="0.25">
      <c r="A31" s="193"/>
      <c r="B31" s="193"/>
      <c r="C31" s="193"/>
    </row>
    <row r="32" spans="1:3" x14ac:dyDescent="0.25">
      <c r="A32" s="193"/>
      <c r="B32" s="193"/>
      <c r="C32" s="193"/>
    </row>
    <row r="33" spans="1:3" x14ac:dyDescent="0.25">
      <c r="A33" s="193"/>
      <c r="B33" s="193"/>
      <c r="C33" s="193"/>
    </row>
    <row r="34" spans="1:3" x14ac:dyDescent="0.25">
      <c r="A34" s="193"/>
      <c r="B34" s="193"/>
      <c r="C34" s="193"/>
    </row>
    <row r="35" spans="1:3" x14ac:dyDescent="0.25">
      <c r="A35" s="193"/>
      <c r="B35" s="193"/>
      <c r="C35" s="193"/>
    </row>
    <row r="36" spans="1:3" x14ac:dyDescent="0.25">
      <c r="A36" s="193"/>
      <c r="B36" s="193"/>
      <c r="C36" s="193"/>
    </row>
    <row r="37" spans="1:3" x14ac:dyDescent="0.25">
      <c r="A37" s="193"/>
      <c r="B37" s="193"/>
      <c r="C37" s="193"/>
    </row>
    <row r="38" spans="1:3" x14ac:dyDescent="0.25">
      <c r="A38" s="193"/>
      <c r="B38" s="193"/>
      <c r="C38" s="193"/>
    </row>
    <row r="39" spans="1:3" x14ac:dyDescent="0.25">
      <c r="A39" s="193"/>
      <c r="B39" s="193"/>
      <c r="C39" s="193"/>
    </row>
    <row r="40" spans="1:3" x14ac:dyDescent="0.25">
      <c r="A40" s="193"/>
      <c r="B40" s="193"/>
      <c r="C40" s="193"/>
    </row>
    <row r="41" spans="1:3" x14ac:dyDescent="0.25">
      <c r="A41" s="193"/>
      <c r="B41" s="193"/>
      <c r="C41" s="193"/>
    </row>
    <row r="42" spans="1:3" x14ac:dyDescent="0.25">
      <c r="A42" s="193"/>
      <c r="B42" s="193"/>
      <c r="C42" s="193"/>
    </row>
    <row r="43" spans="1:3" x14ac:dyDescent="0.25">
      <c r="A43" s="193"/>
      <c r="B43" s="193"/>
      <c r="C43" s="193"/>
    </row>
    <row r="44" spans="1:3" x14ac:dyDescent="0.25">
      <c r="A44" s="193"/>
      <c r="B44" s="193"/>
      <c r="C44" s="193"/>
    </row>
    <row r="45" spans="1:3" x14ac:dyDescent="0.25">
      <c r="A45" s="193"/>
      <c r="B45" s="193"/>
      <c r="C45" s="193"/>
    </row>
    <row r="46" spans="1:3" x14ac:dyDescent="0.25">
      <c r="A46" s="193"/>
      <c r="B46" s="193"/>
      <c r="C46" s="193"/>
    </row>
    <row r="47" spans="1:3" x14ac:dyDescent="0.25">
      <c r="A47" s="193"/>
      <c r="B47" s="193"/>
      <c r="C47" s="193"/>
    </row>
    <row r="48" spans="1:3" x14ac:dyDescent="0.25">
      <c r="A48" s="193"/>
      <c r="B48" s="193"/>
      <c r="C48" s="193"/>
    </row>
    <row r="49" spans="1:3" x14ac:dyDescent="0.25">
      <c r="A49" s="193"/>
      <c r="B49" s="193"/>
      <c r="C49" s="193"/>
    </row>
    <row r="50" spans="1:3" x14ac:dyDescent="0.25">
      <c r="A50" s="193"/>
      <c r="B50" s="193"/>
      <c r="C50" s="193"/>
    </row>
    <row r="51" spans="1:3" x14ac:dyDescent="0.25">
      <c r="A51" s="193"/>
      <c r="B51" s="193"/>
      <c r="C51" s="193"/>
    </row>
    <row r="52" spans="1:3" x14ac:dyDescent="0.25">
      <c r="A52" s="193"/>
      <c r="B52" s="193"/>
      <c r="C52" s="193"/>
    </row>
    <row r="53" spans="1:3" x14ac:dyDescent="0.25">
      <c r="A53" s="193"/>
      <c r="B53" s="193"/>
      <c r="C53" s="193"/>
    </row>
    <row r="54" spans="1:3" x14ac:dyDescent="0.25">
      <c r="A54" s="193"/>
      <c r="B54" s="193"/>
      <c r="C54" s="193"/>
    </row>
    <row r="55" spans="1:3" x14ac:dyDescent="0.25">
      <c r="A55" s="193"/>
      <c r="B55" s="193"/>
      <c r="C55" s="193"/>
    </row>
    <row r="56" spans="1:3" x14ac:dyDescent="0.25">
      <c r="A56" s="193"/>
      <c r="B56" s="193"/>
      <c r="C56" s="193"/>
    </row>
    <row r="57" spans="1:3" x14ac:dyDescent="0.25">
      <c r="A57" s="193"/>
      <c r="B57" s="193"/>
      <c r="C57" s="193"/>
    </row>
    <row r="58" spans="1:3" x14ac:dyDescent="0.25">
      <c r="A58" s="193"/>
      <c r="B58" s="193"/>
      <c r="C58" s="193"/>
    </row>
    <row r="59" spans="1:3" x14ac:dyDescent="0.25">
      <c r="A59" s="193"/>
      <c r="B59" s="193"/>
      <c r="C59" s="193"/>
    </row>
    <row r="60" spans="1:3" x14ac:dyDescent="0.25">
      <c r="A60" s="193"/>
      <c r="B60" s="193"/>
      <c r="C60" s="193"/>
    </row>
    <row r="61" spans="1:3" x14ac:dyDescent="0.25">
      <c r="A61" s="193"/>
      <c r="B61" s="193"/>
      <c r="C61" s="193"/>
    </row>
    <row r="62" spans="1:3" x14ac:dyDescent="0.25">
      <c r="A62" s="193"/>
      <c r="B62" s="193"/>
      <c r="C62" s="193"/>
    </row>
    <row r="63" spans="1:3" x14ac:dyDescent="0.25">
      <c r="A63" s="193"/>
      <c r="B63" s="193"/>
      <c r="C63" s="193"/>
    </row>
    <row r="64" spans="1:3" x14ac:dyDescent="0.25">
      <c r="A64" s="193"/>
      <c r="B64" s="193"/>
      <c r="C64" s="193"/>
    </row>
    <row r="65" spans="1:3" x14ac:dyDescent="0.25">
      <c r="A65" s="193"/>
      <c r="B65" s="193"/>
      <c r="C65" s="193"/>
    </row>
    <row r="66" spans="1:3" x14ac:dyDescent="0.25">
      <c r="A66" s="193"/>
      <c r="B66" s="193"/>
      <c r="C66" s="193"/>
    </row>
    <row r="67" spans="1:3" x14ac:dyDescent="0.25">
      <c r="A67" s="193"/>
      <c r="B67" s="193"/>
      <c r="C67" s="193"/>
    </row>
    <row r="68" spans="1:3" x14ac:dyDescent="0.25">
      <c r="A68" s="193"/>
      <c r="B68" s="193"/>
      <c r="C68" s="193"/>
    </row>
    <row r="69" spans="1:3" x14ac:dyDescent="0.25">
      <c r="A69" s="193"/>
      <c r="B69" s="193"/>
      <c r="C69" s="193"/>
    </row>
    <row r="70" spans="1:3" x14ac:dyDescent="0.25">
      <c r="A70" s="193"/>
      <c r="B70" s="193"/>
      <c r="C70" s="193"/>
    </row>
    <row r="71" spans="1:3" x14ac:dyDescent="0.25">
      <c r="A71" s="193"/>
      <c r="B71" s="193"/>
      <c r="C71" s="193"/>
    </row>
    <row r="72" spans="1:3" x14ac:dyDescent="0.25">
      <c r="A72" s="193"/>
      <c r="B72" s="193"/>
      <c r="C72" s="193"/>
    </row>
    <row r="73" spans="1:3" x14ac:dyDescent="0.25">
      <c r="A73" s="193"/>
      <c r="B73" s="193"/>
      <c r="C73" s="193"/>
    </row>
    <row r="74" spans="1:3" x14ac:dyDescent="0.25">
      <c r="A74" s="193"/>
      <c r="B74" s="193"/>
      <c r="C74" s="193"/>
    </row>
    <row r="75" spans="1:3" x14ac:dyDescent="0.25">
      <c r="A75" s="193"/>
      <c r="B75" s="193"/>
      <c r="C75" s="193"/>
    </row>
    <row r="76" spans="1:3" x14ac:dyDescent="0.25">
      <c r="A76" s="193"/>
      <c r="B76" s="193"/>
      <c r="C76" s="193"/>
    </row>
    <row r="77" spans="1:3" x14ac:dyDescent="0.25">
      <c r="A77" s="193"/>
      <c r="B77" s="193"/>
      <c r="C77" s="193"/>
    </row>
    <row r="78" spans="1:3" x14ac:dyDescent="0.25">
      <c r="A78" s="193"/>
      <c r="B78" s="193"/>
      <c r="C78" s="193"/>
    </row>
    <row r="79" spans="1:3" x14ac:dyDescent="0.25">
      <c r="A79" s="193"/>
      <c r="B79" s="193"/>
      <c r="C79" s="193"/>
    </row>
    <row r="80" spans="1:3" x14ac:dyDescent="0.25">
      <c r="A80" s="193"/>
      <c r="B80" s="193"/>
      <c r="C80" s="193"/>
    </row>
    <row r="81" spans="1:3" x14ac:dyDescent="0.25">
      <c r="A81" s="193"/>
      <c r="B81" s="193"/>
      <c r="C81" s="193"/>
    </row>
    <row r="82" spans="1:3" x14ac:dyDescent="0.25">
      <c r="A82" s="193"/>
      <c r="B82" s="193"/>
      <c r="C82" s="193"/>
    </row>
    <row r="83" spans="1:3" x14ac:dyDescent="0.25">
      <c r="A83" s="193"/>
      <c r="B83" s="193"/>
      <c r="C83" s="193"/>
    </row>
  </sheetData>
  <mergeCells count="3">
    <mergeCell ref="A5:B5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3"/>
  <sheetViews>
    <sheetView workbookViewId="0">
      <selection sqref="A1:D1"/>
    </sheetView>
  </sheetViews>
  <sheetFormatPr defaultColWidth="9.140625" defaultRowHeight="15" x14ac:dyDescent="0.25"/>
  <cols>
    <col min="1" max="1" width="65" style="210" customWidth="1"/>
    <col min="2" max="2" width="14.140625" style="210" customWidth="1"/>
    <col min="3" max="3" width="14.42578125" style="210" customWidth="1"/>
    <col min="4" max="4" width="14.28515625" style="210" customWidth="1"/>
    <col min="5" max="16384" width="9.140625" style="210"/>
  </cols>
  <sheetData>
    <row r="1" spans="1:4" x14ac:dyDescent="0.25">
      <c r="A1" s="454" t="s">
        <v>841</v>
      </c>
      <c r="B1" s="452"/>
      <c r="C1" s="452"/>
      <c r="D1" s="452"/>
    </row>
    <row r="2" spans="1:4" x14ac:dyDescent="0.25">
      <c r="A2" s="229"/>
      <c r="B2" s="230"/>
      <c r="C2" s="230"/>
      <c r="D2" s="230"/>
    </row>
    <row r="3" spans="1:4" ht="21" customHeight="1" x14ac:dyDescent="0.25">
      <c r="A3" s="447" t="s">
        <v>818</v>
      </c>
      <c r="B3" s="448"/>
      <c r="C3" s="448"/>
      <c r="D3" s="448"/>
    </row>
    <row r="4" spans="1:4" ht="21" customHeight="1" x14ac:dyDescent="0.25">
      <c r="A4" s="449" t="s">
        <v>759</v>
      </c>
      <c r="B4" s="448"/>
      <c r="C4" s="448"/>
      <c r="D4" s="448"/>
    </row>
    <row r="5" spans="1:4" x14ac:dyDescent="0.25">
      <c r="A5" s="229"/>
      <c r="B5" s="230"/>
      <c r="C5" s="230"/>
      <c r="D5" s="230"/>
    </row>
    <row r="6" spans="1:4" ht="38.25" x14ac:dyDescent="0.25">
      <c r="A6" s="224" t="s">
        <v>0</v>
      </c>
      <c r="B6" s="231" t="s">
        <v>799</v>
      </c>
      <c r="C6" s="231" t="s">
        <v>620</v>
      </c>
      <c r="D6" s="231" t="s">
        <v>800</v>
      </c>
    </row>
    <row r="7" spans="1:4" x14ac:dyDescent="0.25">
      <c r="A7" s="220" t="s">
        <v>681</v>
      </c>
      <c r="B7" s="211">
        <v>4763840</v>
      </c>
      <c r="C7" s="211"/>
      <c r="D7" s="211">
        <v>8002026</v>
      </c>
    </row>
    <row r="8" spans="1:4" ht="30" x14ac:dyDescent="0.25">
      <c r="A8" s="220" t="s">
        <v>682</v>
      </c>
      <c r="B8" s="211">
        <v>745779</v>
      </c>
      <c r="C8" s="211"/>
      <c r="D8" s="211">
        <v>934805</v>
      </c>
    </row>
    <row r="9" spans="1:4" x14ac:dyDescent="0.25">
      <c r="A9" s="220" t="s">
        <v>683</v>
      </c>
      <c r="B9" s="211"/>
      <c r="C9" s="211"/>
      <c r="D9" s="211">
        <v>5018820</v>
      </c>
    </row>
    <row r="10" spans="1:4" ht="25.5" x14ac:dyDescent="0.25">
      <c r="A10" s="219" t="s">
        <v>684</v>
      </c>
      <c r="B10" s="216">
        <f>SUM(B7:B9)</f>
        <v>5509619</v>
      </c>
      <c r="C10" s="216"/>
      <c r="D10" s="216">
        <f>SUM(D7:D9)</f>
        <v>13955651</v>
      </c>
    </row>
    <row r="11" spans="1:4" x14ac:dyDescent="0.25">
      <c r="A11" s="220" t="s">
        <v>685</v>
      </c>
      <c r="B11" s="211"/>
      <c r="C11" s="211"/>
      <c r="D11" s="211"/>
    </row>
    <row r="12" spans="1:4" x14ac:dyDescent="0.25">
      <c r="A12" s="220" t="s">
        <v>686</v>
      </c>
      <c r="B12" s="211"/>
      <c r="C12" s="211"/>
      <c r="D12" s="211"/>
    </row>
    <row r="13" spans="1:4" ht="25.5" x14ac:dyDescent="0.25">
      <c r="A13" s="219" t="s">
        <v>687</v>
      </c>
      <c r="B13" s="216"/>
      <c r="C13" s="216"/>
      <c r="D13" s="216"/>
    </row>
    <row r="14" spans="1:4" ht="30" x14ac:dyDescent="0.25">
      <c r="A14" s="220" t="s">
        <v>688</v>
      </c>
      <c r="B14" s="211">
        <v>27353013</v>
      </c>
      <c r="C14" s="211"/>
      <c r="D14" s="211">
        <v>0</v>
      </c>
    </row>
    <row r="15" spans="1:4" ht="30" x14ac:dyDescent="0.25">
      <c r="A15" s="220" t="s">
        <v>689</v>
      </c>
      <c r="B15" s="211">
        <v>2776430</v>
      </c>
      <c r="C15" s="211"/>
      <c r="D15" s="211">
        <v>3020224</v>
      </c>
    </row>
    <row r="16" spans="1:4" ht="30" x14ac:dyDescent="0.25">
      <c r="A16" s="220" t="s">
        <v>806</v>
      </c>
      <c r="B16" s="211"/>
      <c r="C16" s="211"/>
      <c r="D16" s="211">
        <v>18429294</v>
      </c>
    </row>
    <row r="17" spans="1:4" x14ac:dyDescent="0.25">
      <c r="A17" s="220" t="s">
        <v>807</v>
      </c>
      <c r="B17" s="211">
        <v>2003316</v>
      </c>
      <c r="C17" s="211"/>
      <c r="D17" s="211">
        <v>2330582</v>
      </c>
    </row>
    <row r="18" spans="1:4" ht="25.5" x14ac:dyDescent="0.25">
      <c r="A18" s="219" t="s">
        <v>690</v>
      </c>
      <c r="B18" s="216">
        <f>SUM(B14:B17)</f>
        <v>32132759</v>
      </c>
      <c r="C18" s="216"/>
      <c r="D18" s="216">
        <f>SUM(D14:D17)</f>
        <v>23780100</v>
      </c>
    </row>
    <row r="19" spans="1:4" x14ac:dyDescent="0.25">
      <c r="A19" s="220" t="s">
        <v>691</v>
      </c>
      <c r="B19" s="211">
        <v>5097336</v>
      </c>
      <c r="C19" s="211"/>
      <c r="D19" s="211">
        <v>4657377</v>
      </c>
    </row>
    <row r="20" spans="1:4" x14ac:dyDescent="0.25">
      <c r="A20" s="220" t="s">
        <v>692</v>
      </c>
      <c r="B20" s="211">
        <v>5785980</v>
      </c>
      <c r="C20" s="211"/>
      <c r="D20" s="211">
        <v>9492526</v>
      </c>
    </row>
    <row r="21" spans="1:4" x14ac:dyDescent="0.25">
      <c r="A21" s="220" t="s">
        <v>693</v>
      </c>
      <c r="B21" s="211"/>
      <c r="C21" s="211"/>
      <c r="D21" s="211"/>
    </row>
    <row r="22" spans="1:4" x14ac:dyDescent="0.25">
      <c r="A22" s="220" t="s">
        <v>694</v>
      </c>
      <c r="B22" s="211"/>
      <c r="C22" s="211"/>
      <c r="D22" s="211">
        <v>0</v>
      </c>
    </row>
    <row r="23" spans="1:4" ht="25.5" x14ac:dyDescent="0.25">
      <c r="A23" s="219" t="s">
        <v>695</v>
      </c>
      <c r="B23" s="216">
        <f>SUM(B19:B22)</f>
        <v>10883316</v>
      </c>
      <c r="C23" s="216"/>
      <c r="D23" s="216">
        <f>SUM(D19:D22)</f>
        <v>14149903</v>
      </c>
    </row>
    <row r="24" spans="1:4" x14ac:dyDescent="0.25">
      <c r="A24" s="220" t="s">
        <v>696</v>
      </c>
      <c r="B24" s="211">
        <v>4213926</v>
      </c>
      <c r="C24" s="211"/>
      <c r="D24" s="211">
        <v>3926366</v>
      </c>
    </row>
    <row r="25" spans="1:4" x14ac:dyDescent="0.25">
      <c r="A25" s="220" t="s">
        <v>697</v>
      </c>
      <c r="B25" s="211">
        <v>2908688</v>
      </c>
      <c r="C25" s="211"/>
      <c r="D25" s="211">
        <v>4105386</v>
      </c>
    </row>
    <row r="26" spans="1:4" x14ac:dyDescent="0.25">
      <c r="A26" s="220" t="s">
        <v>698</v>
      </c>
      <c r="B26" s="211">
        <v>1652025</v>
      </c>
      <c r="C26" s="211"/>
      <c r="D26" s="211">
        <v>1729049</v>
      </c>
    </row>
    <row r="27" spans="1:4" ht="25.5" x14ac:dyDescent="0.25">
      <c r="A27" s="219" t="s">
        <v>699</v>
      </c>
      <c r="B27" s="216">
        <f>SUM(B24:B26)</f>
        <v>8774639</v>
      </c>
      <c r="C27" s="216"/>
      <c r="D27" s="216">
        <f>SUM(D24:D26)</f>
        <v>9760801</v>
      </c>
    </row>
    <row r="28" spans="1:4" x14ac:dyDescent="0.25">
      <c r="A28" s="219" t="s">
        <v>700</v>
      </c>
      <c r="B28" s="216">
        <v>19757217</v>
      </c>
      <c r="C28" s="216"/>
      <c r="D28" s="216">
        <v>15883521</v>
      </c>
    </row>
    <row r="29" spans="1:4" x14ac:dyDescent="0.25">
      <c r="A29" s="219" t="s">
        <v>701</v>
      </c>
      <c r="B29" s="216">
        <v>17249987</v>
      </c>
      <c r="C29" s="216"/>
      <c r="D29" s="216">
        <v>6678511</v>
      </c>
    </row>
    <row r="30" spans="1:4" ht="25.5" x14ac:dyDescent="0.25">
      <c r="A30" s="219" t="s">
        <v>702</v>
      </c>
      <c r="B30" s="216">
        <v>-19022781</v>
      </c>
      <c r="C30" s="216"/>
      <c r="D30" s="216">
        <v>-8736985</v>
      </c>
    </row>
    <row r="31" spans="1:4" x14ac:dyDescent="0.25">
      <c r="A31" s="220" t="s">
        <v>703</v>
      </c>
      <c r="B31" s="211"/>
      <c r="C31" s="211"/>
      <c r="D31" s="211"/>
    </row>
    <row r="32" spans="1:4" ht="30" x14ac:dyDescent="0.25">
      <c r="A32" s="220" t="s">
        <v>704</v>
      </c>
      <c r="B32" s="211">
        <v>525</v>
      </c>
      <c r="C32" s="211"/>
      <c r="D32" s="211">
        <v>160</v>
      </c>
    </row>
    <row r="33" spans="1:4" ht="30" x14ac:dyDescent="0.25">
      <c r="A33" s="220" t="s">
        <v>705</v>
      </c>
      <c r="B33" s="211">
        <v>230390</v>
      </c>
      <c r="C33" s="211"/>
      <c r="D33" s="211"/>
    </row>
    <row r="34" spans="1:4" x14ac:dyDescent="0.25">
      <c r="A34" s="220" t="s">
        <v>706</v>
      </c>
      <c r="B34" s="211"/>
      <c r="C34" s="211"/>
      <c r="D34" s="211"/>
    </row>
    <row r="35" spans="1:4" ht="25.5" x14ac:dyDescent="0.25">
      <c r="A35" s="219" t="s">
        <v>707</v>
      </c>
      <c r="B35" s="216">
        <f>SUM(B31:B34)</f>
        <v>230915</v>
      </c>
      <c r="C35" s="216"/>
      <c r="D35" s="216">
        <f>SUM(D31:D34)</f>
        <v>160</v>
      </c>
    </row>
    <row r="36" spans="1:4" x14ac:dyDescent="0.25">
      <c r="A36" s="220" t="s">
        <v>708</v>
      </c>
      <c r="B36" s="211"/>
      <c r="C36" s="211"/>
      <c r="D36" s="211">
        <v>750</v>
      </c>
    </row>
    <row r="37" spans="1:4" x14ac:dyDescent="0.25">
      <c r="A37" s="220" t="s">
        <v>709</v>
      </c>
      <c r="B37" s="211"/>
      <c r="C37" s="211"/>
      <c r="D37" s="211">
        <v>690759</v>
      </c>
    </row>
    <row r="38" spans="1:4" x14ac:dyDescent="0.25">
      <c r="A38" s="220" t="s">
        <v>710</v>
      </c>
      <c r="B38" s="211"/>
      <c r="C38" s="211"/>
      <c r="D38" s="211"/>
    </row>
    <row r="39" spans="1:4" x14ac:dyDescent="0.25">
      <c r="A39" s="220" t="s">
        <v>711</v>
      </c>
      <c r="B39" s="211"/>
      <c r="C39" s="211"/>
      <c r="D39" s="211"/>
    </row>
    <row r="40" spans="1:4" ht="25.5" x14ac:dyDescent="0.25">
      <c r="A40" s="219" t="s">
        <v>712</v>
      </c>
      <c r="B40" s="216"/>
      <c r="C40" s="216"/>
      <c r="D40" s="216">
        <f>SUM(D36:D39)</f>
        <v>691509</v>
      </c>
    </row>
    <row r="41" spans="1:4" ht="25.5" x14ac:dyDescent="0.25">
      <c r="A41" s="219" t="s">
        <v>713</v>
      </c>
      <c r="B41" s="216">
        <f>B35-B40</f>
        <v>230915</v>
      </c>
      <c r="C41" s="216"/>
      <c r="D41" s="216">
        <f>D35-D40</f>
        <v>-691349</v>
      </c>
    </row>
    <row r="42" spans="1:4" x14ac:dyDescent="0.25">
      <c r="A42" s="219" t="s">
        <v>760</v>
      </c>
      <c r="B42" s="216">
        <f>SUM(B30+B41)</f>
        <v>-18791866</v>
      </c>
      <c r="C42" s="216">
        <f t="shared" ref="C42:D42" si="0">SUM(C30+C41)</f>
        <v>0</v>
      </c>
      <c r="D42" s="216">
        <f t="shared" si="0"/>
        <v>-9428334</v>
      </c>
    </row>
    <row r="43" spans="1:4" x14ac:dyDescent="0.25">
      <c r="A43" s="215"/>
      <c r="B43" s="215"/>
      <c r="C43" s="215"/>
      <c r="D43" s="215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7"/>
  <sheetViews>
    <sheetView topLeftCell="A110" workbookViewId="0">
      <selection sqref="A1:D1"/>
    </sheetView>
  </sheetViews>
  <sheetFormatPr defaultColWidth="9.140625" defaultRowHeight="15" x14ac:dyDescent="0.25"/>
  <cols>
    <col min="1" max="1" width="73.140625" style="191" customWidth="1"/>
    <col min="2" max="2" width="14.42578125" style="191" customWidth="1"/>
    <col min="3" max="3" width="17.28515625" style="191" customWidth="1"/>
    <col min="4" max="4" width="14.28515625" style="191" customWidth="1"/>
    <col min="5" max="16384" width="9.140625" style="191"/>
  </cols>
  <sheetData>
    <row r="1" spans="1:6" x14ac:dyDescent="0.25">
      <c r="A1" s="462" t="s">
        <v>842</v>
      </c>
      <c r="B1" s="452"/>
      <c r="C1" s="452"/>
      <c r="D1" s="452"/>
    </row>
    <row r="2" spans="1:6" x14ac:dyDescent="0.25">
      <c r="A2" s="56"/>
      <c r="B2"/>
      <c r="C2"/>
      <c r="D2"/>
    </row>
    <row r="3" spans="1:6" ht="27" customHeight="1" x14ac:dyDescent="0.25">
      <c r="A3" s="446" t="s">
        <v>818</v>
      </c>
      <c r="B3" s="450"/>
      <c r="C3" s="450"/>
      <c r="D3" s="450"/>
      <c r="E3" s="204"/>
      <c r="F3" s="203"/>
    </row>
    <row r="4" spans="1:6" ht="25.5" customHeight="1" x14ac:dyDescent="0.25">
      <c r="A4" s="444" t="s">
        <v>761</v>
      </c>
      <c r="B4" s="450"/>
      <c r="C4" s="450"/>
      <c r="D4" s="450"/>
      <c r="E4" s="192"/>
      <c r="F4" s="203"/>
    </row>
    <row r="6" spans="1:6" x14ac:dyDescent="0.25">
      <c r="A6" s="193" t="s">
        <v>621</v>
      </c>
      <c r="B6" s="193"/>
      <c r="C6" s="193"/>
      <c r="D6" s="193"/>
      <c r="E6" s="193"/>
      <c r="F6" s="193"/>
    </row>
    <row r="7" spans="1:6" ht="38.25" x14ac:dyDescent="0.25">
      <c r="A7" s="194" t="s">
        <v>0</v>
      </c>
      <c r="B7" s="202" t="s">
        <v>819</v>
      </c>
      <c r="C7" s="202" t="s">
        <v>620</v>
      </c>
      <c r="D7" s="202" t="s">
        <v>820</v>
      </c>
      <c r="E7" s="193"/>
      <c r="F7" s="193"/>
    </row>
    <row r="8" spans="1:6" x14ac:dyDescent="0.25">
      <c r="A8" s="197" t="s">
        <v>619</v>
      </c>
      <c r="B8" s="201"/>
      <c r="C8" s="201"/>
      <c r="D8" s="201"/>
      <c r="E8" s="193"/>
      <c r="F8" s="193"/>
    </row>
    <row r="9" spans="1:6" x14ac:dyDescent="0.25">
      <c r="A9" s="195" t="s">
        <v>498</v>
      </c>
      <c r="B9" s="196"/>
      <c r="C9" s="196"/>
      <c r="D9" s="196"/>
      <c r="E9" s="193"/>
      <c r="F9" s="193"/>
    </row>
    <row r="10" spans="1:6" x14ac:dyDescent="0.25">
      <c r="A10" s="195" t="s">
        <v>499</v>
      </c>
      <c r="B10" s="196"/>
      <c r="C10" s="196"/>
      <c r="D10" s="196"/>
      <c r="E10" s="193"/>
      <c r="F10" s="193"/>
    </row>
    <row r="11" spans="1:6" x14ac:dyDescent="0.25">
      <c r="A11" s="195" t="s">
        <v>500</v>
      </c>
      <c r="B11" s="196"/>
      <c r="C11" s="196"/>
      <c r="D11" s="196"/>
      <c r="E11" s="193"/>
      <c r="F11" s="193"/>
    </row>
    <row r="12" spans="1:6" x14ac:dyDescent="0.25">
      <c r="A12" s="197" t="s">
        <v>501</v>
      </c>
      <c r="B12" s="198"/>
      <c r="C12" s="198"/>
      <c r="D12" s="198">
        <f>SUM(D9:D11)</f>
        <v>0</v>
      </c>
      <c r="E12" s="193"/>
      <c r="F12" s="193"/>
    </row>
    <row r="13" spans="1:6" x14ac:dyDescent="0.25">
      <c r="A13" s="195" t="s">
        <v>502</v>
      </c>
      <c r="B13" s="196">
        <v>407492717</v>
      </c>
      <c r="C13" s="196"/>
      <c r="D13" s="196">
        <v>393837746</v>
      </c>
      <c r="E13" s="193"/>
      <c r="F13" s="193"/>
    </row>
    <row r="14" spans="1:6" x14ac:dyDescent="0.25">
      <c r="A14" s="195" t="s">
        <v>503</v>
      </c>
      <c r="B14" s="196">
        <v>8792335</v>
      </c>
      <c r="C14" s="196"/>
      <c r="D14" s="196">
        <v>6954643</v>
      </c>
      <c r="E14" s="193"/>
      <c r="F14" s="193"/>
    </row>
    <row r="15" spans="1:6" x14ac:dyDescent="0.25">
      <c r="A15" s="195" t="s">
        <v>504</v>
      </c>
      <c r="B15" s="196"/>
      <c r="C15" s="196"/>
      <c r="D15" s="196"/>
      <c r="E15" s="193"/>
      <c r="F15" s="193"/>
    </row>
    <row r="16" spans="1:6" x14ac:dyDescent="0.25">
      <c r="A16" s="195" t="s">
        <v>505</v>
      </c>
      <c r="B16" s="196"/>
      <c r="C16" s="196"/>
      <c r="D16" s="196">
        <v>1550000</v>
      </c>
      <c r="E16" s="193"/>
      <c r="F16" s="193"/>
    </row>
    <row r="17" spans="1:6" x14ac:dyDescent="0.25">
      <c r="A17" s="195" t="s">
        <v>506</v>
      </c>
      <c r="B17" s="196"/>
      <c r="C17" s="196"/>
      <c r="D17" s="196"/>
      <c r="E17" s="193"/>
      <c r="F17" s="193"/>
    </row>
    <row r="18" spans="1:6" x14ac:dyDescent="0.25">
      <c r="A18" s="197" t="s">
        <v>507</v>
      </c>
      <c r="B18" s="198">
        <f>SUM(B13:B17)</f>
        <v>416285052</v>
      </c>
      <c r="C18" s="198"/>
      <c r="D18" s="198">
        <f>SUM(D13:D17)</f>
        <v>402342389</v>
      </c>
      <c r="E18" s="193"/>
      <c r="F18" s="193"/>
    </row>
    <row r="19" spans="1:6" x14ac:dyDescent="0.25">
      <c r="A19" s="195" t="s">
        <v>508</v>
      </c>
      <c r="B19" s="196"/>
      <c r="C19" s="196"/>
      <c r="D19" s="196"/>
      <c r="E19" s="193"/>
      <c r="F19" s="193"/>
    </row>
    <row r="20" spans="1:6" x14ac:dyDescent="0.25">
      <c r="A20" s="195" t="s">
        <v>509</v>
      </c>
      <c r="B20" s="196"/>
      <c r="C20" s="196"/>
      <c r="D20" s="196"/>
      <c r="E20" s="193"/>
      <c r="F20" s="193"/>
    </row>
    <row r="21" spans="1:6" x14ac:dyDescent="0.25">
      <c r="A21" s="195" t="s">
        <v>510</v>
      </c>
      <c r="B21" s="196"/>
      <c r="C21" s="196"/>
      <c r="D21" s="196"/>
      <c r="E21" s="193"/>
      <c r="F21" s="193"/>
    </row>
    <row r="22" spans="1:6" x14ac:dyDescent="0.25">
      <c r="A22" s="197" t="s">
        <v>511</v>
      </c>
      <c r="B22" s="198">
        <f>SUM(B19:B21)</f>
        <v>0</v>
      </c>
      <c r="C22" s="198"/>
      <c r="D22" s="198">
        <f>SUM(D19:D21)</f>
        <v>0</v>
      </c>
      <c r="E22" s="193"/>
      <c r="F22" s="193"/>
    </row>
    <row r="23" spans="1:6" x14ac:dyDescent="0.25">
      <c r="A23" s="195" t="s">
        <v>512</v>
      </c>
      <c r="B23" s="196"/>
      <c r="C23" s="196"/>
      <c r="D23" s="196"/>
      <c r="E23" s="193"/>
      <c r="F23" s="193"/>
    </row>
    <row r="24" spans="1:6" ht="30" x14ac:dyDescent="0.25">
      <c r="A24" s="195" t="s">
        <v>513</v>
      </c>
      <c r="B24" s="196"/>
      <c r="C24" s="196"/>
      <c r="D24" s="196"/>
      <c r="E24" s="193"/>
      <c r="F24" s="193"/>
    </row>
    <row r="25" spans="1:6" x14ac:dyDescent="0.25">
      <c r="A25" s="197" t="s">
        <v>618</v>
      </c>
      <c r="B25" s="198"/>
      <c r="C25" s="198"/>
      <c r="D25" s="198"/>
      <c r="E25" s="193"/>
      <c r="F25" s="193"/>
    </row>
    <row r="26" spans="1:6" x14ac:dyDescent="0.25">
      <c r="A26" s="197" t="s">
        <v>514</v>
      </c>
      <c r="B26" s="198">
        <f>SUM(B22,B18)</f>
        <v>416285052</v>
      </c>
      <c r="C26" s="198"/>
      <c r="D26" s="198">
        <f>SUM(D22,D18,D12)</f>
        <v>402342389</v>
      </c>
      <c r="E26" s="193"/>
      <c r="F26" s="193"/>
    </row>
    <row r="27" spans="1:6" x14ac:dyDescent="0.25">
      <c r="A27" s="195" t="s">
        <v>617</v>
      </c>
      <c r="B27" s="196"/>
      <c r="C27" s="196"/>
      <c r="D27" s="196"/>
      <c r="E27" s="193"/>
      <c r="F27" s="193"/>
    </row>
    <row r="28" spans="1:6" x14ac:dyDescent="0.25">
      <c r="A28" s="195" t="s">
        <v>616</v>
      </c>
      <c r="B28" s="196"/>
      <c r="C28" s="196"/>
      <c r="D28" s="196"/>
      <c r="E28" s="193"/>
      <c r="F28" s="193"/>
    </row>
    <row r="29" spans="1:6" x14ac:dyDescent="0.25">
      <c r="A29" s="195" t="s">
        <v>615</v>
      </c>
      <c r="B29" s="196"/>
      <c r="C29" s="196"/>
      <c r="D29" s="196"/>
      <c r="E29" s="193"/>
      <c r="F29" s="193"/>
    </row>
    <row r="30" spans="1:6" x14ac:dyDescent="0.25">
      <c r="A30" s="195" t="s">
        <v>614</v>
      </c>
      <c r="B30" s="196"/>
      <c r="C30" s="196"/>
      <c r="D30" s="196"/>
      <c r="E30" s="193"/>
      <c r="F30" s="193"/>
    </row>
    <row r="31" spans="1:6" x14ac:dyDescent="0.25">
      <c r="A31" s="195" t="s">
        <v>613</v>
      </c>
      <c r="B31" s="196"/>
      <c r="C31" s="196"/>
      <c r="D31" s="196"/>
      <c r="E31" s="193"/>
      <c r="F31" s="193"/>
    </row>
    <row r="32" spans="1:6" x14ac:dyDescent="0.25">
      <c r="A32" s="197" t="s">
        <v>612</v>
      </c>
      <c r="B32" s="198"/>
      <c r="C32" s="198"/>
      <c r="D32" s="198"/>
      <c r="E32" s="193"/>
      <c r="F32" s="193"/>
    </row>
    <row r="33" spans="1:6" x14ac:dyDescent="0.25">
      <c r="A33" s="195" t="s">
        <v>611</v>
      </c>
      <c r="B33" s="196"/>
      <c r="C33" s="196"/>
      <c r="D33" s="196"/>
      <c r="E33" s="193"/>
      <c r="F33" s="193"/>
    </row>
    <row r="34" spans="1:6" x14ac:dyDescent="0.25">
      <c r="A34" s="195" t="s">
        <v>610</v>
      </c>
      <c r="B34" s="196"/>
      <c r="C34" s="196"/>
      <c r="D34" s="196"/>
      <c r="E34" s="193"/>
      <c r="F34" s="193"/>
    </row>
    <row r="35" spans="1:6" x14ac:dyDescent="0.25">
      <c r="A35" s="195" t="s">
        <v>609</v>
      </c>
      <c r="B35" s="196"/>
      <c r="C35" s="196"/>
      <c r="D35" s="196"/>
      <c r="E35" s="193"/>
      <c r="F35" s="193"/>
    </row>
    <row r="36" spans="1:6" x14ac:dyDescent="0.25">
      <c r="A36" s="195" t="s">
        <v>608</v>
      </c>
      <c r="B36" s="196"/>
      <c r="C36" s="196"/>
      <c r="D36" s="196"/>
      <c r="E36" s="193"/>
      <c r="F36" s="193"/>
    </row>
    <row r="37" spans="1:6" x14ac:dyDescent="0.25">
      <c r="A37" s="195" t="s">
        <v>607</v>
      </c>
      <c r="B37" s="196"/>
      <c r="C37" s="196"/>
      <c r="D37" s="196"/>
      <c r="E37" s="193"/>
      <c r="F37" s="193"/>
    </row>
    <row r="38" spans="1:6" x14ac:dyDescent="0.25">
      <c r="A38" s="195" t="s">
        <v>606</v>
      </c>
      <c r="B38" s="196"/>
      <c r="C38" s="196"/>
      <c r="D38" s="196"/>
      <c r="E38" s="193"/>
      <c r="F38" s="193"/>
    </row>
    <row r="39" spans="1:6" x14ac:dyDescent="0.25">
      <c r="A39" s="195" t="s">
        <v>605</v>
      </c>
      <c r="B39" s="196"/>
      <c r="C39" s="196"/>
      <c r="D39" s="196"/>
      <c r="E39" s="193"/>
      <c r="F39" s="193"/>
    </row>
    <row r="40" spans="1:6" x14ac:dyDescent="0.25">
      <c r="A40" s="197" t="s">
        <v>515</v>
      </c>
      <c r="B40" s="198"/>
      <c r="C40" s="198"/>
      <c r="D40" s="198"/>
      <c r="E40" s="193"/>
      <c r="F40" s="193"/>
    </row>
    <row r="41" spans="1:6" x14ac:dyDescent="0.25">
      <c r="A41" s="197" t="s">
        <v>604</v>
      </c>
      <c r="B41" s="198"/>
      <c r="C41" s="198"/>
      <c r="D41" s="198"/>
      <c r="E41" s="193"/>
      <c r="F41" s="193"/>
    </row>
    <row r="42" spans="1:6" x14ac:dyDescent="0.25">
      <c r="A42" s="195" t="s">
        <v>516</v>
      </c>
      <c r="B42" s="196"/>
      <c r="C42" s="196"/>
      <c r="D42" s="196"/>
      <c r="E42" s="193"/>
      <c r="F42" s="193"/>
    </row>
    <row r="43" spans="1:6" x14ac:dyDescent="0.25">
      <c r="A43" s="195" t="s">
        <v>517</v>
      </c>
      <c r="B43" s="196">
        <v>6199</v>
      </c>
      <c r="C43" s="196"/>
      <c r="D43" s="196">
        <v>62260</v>
      </c>
      <c r="E43" s="193"/>
      <c r="F43" s="193"/>
    </row>
    <row r="44" spans="1:6" x14ac:dyDescent="0.25">
      <c r="A44" s="195" t="s">
        <v>518</v>
      </c>
      <c r="B44" s="196">
        <v>4774224</v>
      </c>
      <c r="C44" s="196"/>
      <c r="D44" s="196">
        <v>106230973</v>
      </c>
      <c r="E44" s="193"/>
      <c r="F44" s="193"/>
    </row>
    <row r="45" spans="1:6" x14ac:dyDescent="0.25">
      <c r="A45" s="195" t="s">
        <v>519</v>
      </c>
      <c r="B45" s="196"/>
      <c r="C45" s="196"/>
      <c r="D45" s="196"/>
      <c r="E45" s="193"/>
      <c r="F45" s="193"/>
    </row>
    <row r="46" spans="1:6" x14ac:dyDescent="0.25">
      <c r="A46" s="195" t="s">
        <v>520</v>
      </c>
      <c r="B46" s="196"/>
      <c r="C46" s="196"/>
      <c r="D46" s="196"/>
      <c r="E46" s="193"/>
      <c r="F46" s="193"/>
    </row>
    <row r="47" spans="1:6" x14ac:dyDescent="0.25">
      <c r="A47" s="197" t="s">
        <v>521</v>
      </c>
      <c r="B47" s="198">
        <f t="shared" ref="B47:D47" si="0">SUM(B42:B46)</f>
        <v>4780423</v>
      </c>
      <c r="C47" s="198"/>
      <c r="D47" s="198">
        <f t="shared" si="0"/>
        <v>106293233</v>
      </c>
      <c r="E47" s="193"/>
      <c r="F47" s="193"/>
    </row>
    <row r="48" spans="1:6" ht="30" x14ac:dyDescent="0.25">
      <c r="A48" s="195" t="s">
        <v>603</v>
      </c>
      <c r="B48" s="196"/>
      <c r="C48" s="196"/>
      <c r="D48" s="196"/>
      <c r="E48" s="193"/>
      <c r="F48" s="193"/>
    </row>
    <row r="49" spans="1:6" ht="30" x14ac:dyDescent="0.25">
      <c r="A49" s="195" t="s">
        <v>602</v>
      </c>
      <c r="B49" s="196"/>
      <c r="C49" s="196"/>
      <c r="D49" s="196"/>
      <c r="E49" s="193"/>
      <c r="F49" s="193"/>
    </row>
    <row r="50" spans="1:6" ht="30" x14ac:dyDescent="0.25">
      <c r="A50" s="195" t="s">
        <v>601</v>
      </c>
      <c r="B50" s="196">
        <v>77004</v>
      </c>
      <c r="C50" s="196"/>
      <c r="D50" s="196">
        <v>1148363</v>
      </c>
      <c r="E50" s="193"/>
      <c r="F50" s="193"/>
    </row>
    <row r="51" spans="1:6" x14ac:dyDescent="0.25">
      <c r="A51" s="195" t="s">
        <v>600</v>
      </c>
      <c r="B51" s="196">
        <v>465123</v>
      </c>
      <c r="C51" s="196"/>
      <c r="D51" s="196">
        <v>517649</v>
      </c>
      <c r="E51" s="193"/>
      <c r="F51" s="193"/>
    </row>
    <row r="52" spans="1:6" ht="30" x14ac:dyDescent="0.25">
      <c r="A52" s="195" t="s">
        <v>599</v>
      </c>
      <c r="B52" s="196"/>
      <c r="C52" s="196"/>
      <c r="D52" s="196"/>
      <c r="E52" s="193"/>
      <c r="F52" s="193"/>
    </row>
    <row r="53" spans="1:6" ht="30" x14ac:dyDescent="0.25">
      <c r="A53" s="195" t="s">
        <v>598</v>
      </c>
      <c r="B53" s="196"/>
      <c r="C53" s="196"/>
      <c r="D53" s="196"/>
      <c r="E53" s="193"/>
      <c r="F53" s="193"/>
    </row>
    <row r="54" spans="1:6" ht="30" x14ac:dyDescent="0.25">
      <c r="A54" s="195" t="s">
        <v>597</v>
      </c>
      <c r="B54" s="196"/>
      <c r="C54" s="196"/>
      <c r="D54" s="196"/>
      <c r="E54" s="193"/>
      <c r="F54" s="193"/>
    </row>
    <row r="55" spans="1:6" ht="30" x14ac:dyDescent="0.25">
      <c r="A55" s="195" t="s">
        <v>596</v>
      </c>
      <c r="B55" s="196"/>
      <c r="C55" s="196"/>
      <c r="D55" s="196"/>
      <c r="E55" s="193"/>
      <c r="F55" s="193"/>
    </row>
    <row r="56" spans="1:6" x14ac:dyDescent="0.25">
      <c r="A56" s="197" t="s">
        <v>595</v>
      </c>
      <c r="B56" s="198">
        <f>SUM(B48:B55)</f>
        <v>542127</v>
      </c>
      <c r="C56" s="198"/>
      <c r="D56" s="198">
        <f>SUM(D48:D55)</f>
        <v>1666012</v>
      </c>
      <c r="E56" s="193"/>
      <c r="F56" s="193"/>
    </row>
    <row r="57" spans="1:6" ht="30" x14ac:dyDescent="0.25">
      <c r="A57" s="195" t="s">
        <v>594</v>
      </c>
      <c r="B57" s="196"/>
      <c r="C57" s="196"/>
      <c r="D57" s="196"/>
      <c r="E57" s="193"/>
      <c r="F57" s="193"/>
    </row>
    <row r="58" spans="1:6" ht="30" x14ac:dyDescent="0.25">
      <c r="A58" s="195" t="s">
        <v>593</v>
      </c>
      <c r="B58" s="196"/>
      <c r="C58" s="196"/>
      <c r="D58" s="196"/>
      <c r="E58" s="193"/>
      <c r="F58" s="193"/>
    </row>
    <row r="59" spans="1:6" ht="30" x14ac:dyDescent="0.25">
      <c r="A59" s="195" t="s">
        <v>592</v>
      </c>
      <c r="B59" s="196"/>
      <c r="C59" s="196"/>
      <c r="D59" s="196"/>
      <c r="E59" s="193"/>
      <c r="F59" s="193"/>
    </row>
    <row r="60" spans="1:6" ht="30" x14ac:dyDescent="0.25">
      <c r="A60" s="195" t="s">
        <v>591</v>
      </c>
      <c r="B60" s="196"/>
      <c r="C60" s="196"/>
      <c r="D60" s="196"/>
      <c r="E60" s="193"/>
      <c r="F60" s="193"/>
    </row>
    <row r="61" spans="1:6" ht="30" x14ac:dyDescent="0.25">
      <c r="A61" s="195" t="s">
        <v>590</v>
      </c>
      <c r="B61" s="196"/>
      <c r="C61" s="196"/>
      <c r="D61" s="196"/>
      <c r="E61" s="193"/>
      <c r="F61" s="193"/>
    </row>
    <row r="62" spans="1:6" ht="30" x14ac:dyDescent="0.25">
      <c r="A62" s="195" t="s">
        <v>589</v>
      </c>
      <c r="B62" s="196"/>
      <c r="C62" s="196"/>
      <c r="D62" s="196"/>
      <c r="E62" s="193"/>
      <c r="F62" s="193"/>
    </row>
    <row r="63" spans="1:6" ht="30" x14ac:dyDescent="0.25">
      <c r="A63" s="195" t="s">
        <v>588</v>
      </c>
      <c r="B63" s="196"/>
      <c r="C63" s="196"/>
      <c r="D63" s="196"/>
      <c r="E63" s="193"/>
      <c r="F63" s="193"/>
    </row>
    <row r="64" spans="1:6" ht="30" x14ac:dyDescent="0.25">
      <c r="A64" s="195" t="s">
        <v>587</v>
      </c>
      <c r="B64" s="196"/>
      <c r="C64" s="196"/>
      <c r="D64" s="196"/>
      <c r="E64" s="193"/>
      <c r="F64" s="193"/>
    </row>
    <row r="65" spans="1:6" x14ac:dyDescent="0.25">
      <c r="A65" s="197" t="s">
        <v>522</v>
      </c>
      <c r="B65" s="198">
        <f t="shared" ref="B65:D65" si="1">SUM(B57:B64)</f>
        <v>0</v>
      </c>
      <c r="C65" s="198"/>
      <c r="D65" s="198">
        <f t="shared" si="1"/>
        <v>0</v>
      </c>
      <c r="E65" s="193"/>
      <c r="F65" s="193"/>
    </row>
    <row r="66" spans="1:6" x14ac:dyDescent="0.25">
      <c r="A66" s="195" t="s">
        <v>523</v>
      </c>
      <c r="B66" s="196"/>
      <c r="C66" s="196"/>
      <c r="D66" s="196">
        <v>0</v>
      </c>
      <c r="E66" s="193"/>
      <c r="F66" s="193"/>
    </row>
    <row r="67" spans="1:6" x14ac:dyDescent="0.25">
      <c r="A67" s="195" t="s">
        <v>586</v>
      </c>
      <c r="B67" s="196"/>
      <c r="C67" s="196"/>
      <c r="D67" s="196"/>
      <c r="E67" s="193"/>
      <c r="F67" s="193"/>
    </row>
    <row r="68" spans="1:6" x14ac:dyDescent="0.25">
      <c r="A68" s="195" t="s">
        <v>585</v>
      </c>
      <c r="B68" s="196"/>
      <c r="C68" s="196"/>
      <c r="D68" s="196"/>
      <c r="E68" s="193"/>
      <c r="F68" s="193"/>
    </row>
    <row r="69" spans="1:6" x14ac:dyDescent="0.25">
      <c r="A69" s="195" t="s">
        <v>584</v>
      </c>
      <c r="B69" s="196"/>
      <c r="C69" s="196"/>
      <c r="D69" s="196"/>
      <c r="E69" s="193"/>
      <c r="F69" s="193"/>
    </row>
    <row r="70" spans="1:6" x14ac:dyDescent="0.25">
      <c r="A70" s="195" t="s">
        <v>583</v>
      </c>
      <c r="B70" s="196"/>
      <c r="C70" s="196"/>
      <c r="D70" s="196">
        <v>0</v>
      </c>
      <c r="E70" s="193"/>
      <c r="F70" s="193"/>
    </row>
    <row r="71" spans="1:6" x14ac:dyDescent="0.25">
      <c r="A71" s="195" t="s">
        <v>582</v>
      </c>
      <c r="B71" s="196"/>
      <c r="C71" s="196"/>
      <c r="D71" s="196"/>
      <c r="E71" s="193"/>
      <c r="F71" s="193"/>
    </row>
    <row r="72" spans="1:6" ht="30" x14ac:dyDescent="0.25">
      <c r="A72" s="195" t="s">
        <v>524</v>
      </c>
      <c r="B72" s="196"/>
      <c r="C72" s="196"/>
      <c r="D72" s="196"/>
      <c r="E72" s="193"/>
      <c r="F72" s="193"/>
    </row>
    <row r="73" spans="1:6" x14ac:dyDescent="0.25">
      <c r="A73" s="195" t="s">
        <v>525</v>
      </c>
      <c r="B73" s="196"/>
      <c r="C73" s="196"/>
      <c r="D73" s="196"/>
      <c r="E73" s="193"/>
      <c r="F73" s="193"/>
    </row>
    <row r="74" spans="1:6" x14ac:dyDescent="0.25">
      <c r="A74" s="195" t="s">
        <v>526</v>
      </c>
      <c r="B74" s="196">
        <v>5000</v>
      </c>
      <c r="C74" s="196"/>
      <c r="D74" s="196">
        <v>5000</v>
      </c>
      <c r="E74" s="193"/>
      <c r="F74" s="193"/>
    </row>
    <row r="75" spans="1:6" ht="30" x14ac:dyDescent="0.25">
      <c r="A75" s="195" t="s">
        <v>527</v>
      </c>
      <c r="B75" s="196"/>
      <c r="C75" s="196"/>
      <c r="D75" s="196"/>
      <c r="E75" s="193"/>
      <c r="F75" s="193"/>
    </row>
    <row r="76" spans="1:6" ht="30" x14ac:dyDescent="0.25">
      <c r="A76" s="195" t="s">
        <v>528</v>
      </c>
      <c r="B76" s="196"/>
      <c r="C76" s="196"/>
      <c r="D76" s="196"/>
      <c r="E76" s="193"/>
      <c r="F76" s="193"/>
    </row>
    <row r="77" spans="1:6" ht="30" x14ac:dyDescent="0.25">
      <c r="A77" s="195" t="s">
        <v>529</v>
      </c>
      <c r="B77" s="196"/>
      <c r="C77" s="196"/>
      <c r="D77" s="196"/>
      <c r="E77" s="193"/>
      <c r="F77" s="193"/>
    </row>
    <row r="78" spans="1:6" x14ac:dyDescent="0.25">
      <c r="A78" s="197" t="s">
        <v>530</v>
      </c>
      <c r="B78" s="198">
        <f t="shared" ref="B78:D78" si="2">SUM(B72:B77,B66)</f>
        <v>5000</v>
      </c>
      <c r="C78" s="198"/>
      <c r="D78" s="198">
        <f t="shared" si="2"/>
        <v>5000</v>
      </c>
      <c r="E78" s="193"/>
      <c r="F78" s="193"/>
    </row>
    <row r="79" spans="1:6" x14ac:dyDescent="0.25">
      <c r="A79" s="197" t="s">
        <v>581</v>
      </c>
      <c r="B79" s="198">
        <f t="shared" ref="B79:D79" si="3">SUM(B78,B65,B56)</f>
        <v>547127</v>
      </c>
      <c r="C79" s="198"/>
      <c r="D79" s="198">
        <f t="shared" si="3"/>
        <v>1671012</v>
      </c>
      <c r="E79" s="193"/>
      <c r="F79" s="193"/>
    </row>
    <row r="80" spans="1:6" x14ac:dyDescent="0.25">
      <c r="A80" s="197" t="s">
        <v>531</v>
      </c>
      <c r="B80" s="198">
        <v>-230000</v>
      </c>
      <c r="C80" s="198"/>
      <c r="D80" s="198">
        <v>0</v>
      </c>
      <c r="E80" s="193"/>
      <c r="F80" s="193"/>
    </row>
    <row r="81" spans="1:6" x14ac:dyDescent="0.25">
      <c r="A81" s="195" t="s">
        <v>532</v>
      </c>
      <c r="B81" s="196"/>
      <c r="C81" s="196"/>
      <c r="D81" s="196"/>
      <c r="E81" s="193"/>
      <c r="F81" s="193"/>
    </row>
    <row r="82" spans="1:6" x14ac:dyDescent="0.25">
      <c r="A82" s="195" t="s">
        <v>533</v>
      </c>
      <c r="B82" s="196"/>
      <c r="C82" s="196"/>
      <c r="D82" s="196"/>
      <c r="E82" s="193"/>
      <c r="F82" s="193"/>
    </row>
    <row r="83" spans="1:6" x14ac:dyDescent="0.25">
      <c r="A83" s="195" t="s">
        <v>534</v>
      </c>
      <c r="B83" s="196"/>
      <c r="C83" s="196"/>
      <c r="D83" s="196"/>
      <c r="E83" s="193"/>
      <c r="F83" s="193"/>
    </row>
    <row r="84" spans="1:6" x14ac:dyDescent="0.25">
      <c r="A84" s="197" t="s">
        <v>580</v>
      </c>
      <c r="B84" s="198"/>
      <c r="C84" s="198"/>
      <c r="D84" s="198"/>
      <c r="E84" s="193"/>
      <c r="F84" s="193"/>
    </row>
    <row r="85" spans="1:6" x14ac:dyDescent="0.25">
      <c r="A85" s="200" t="s">
        <v>535</v>
      </c>
      <c r="B85" s="199">
        <f t="shared" ref="B85:D85" si="4">SUM(B84,B80,B79,B47,B41,B26)</f>
        <v>421382602</v>
      </c>
      <c r="C85" s="199"/>
      <c r="D85" s="199">
        <f t="shared" si="4"/>
        <v>510306634</v>
      </c>
      <c r="E85" s="193"/>
      <c r="F85" s="193"/>
    </row>
    <row r="86" spans="1:6" x14ac:dyDescent="0.25">
      <c r="A86" s="197" t="s">
        <v>536</v>
      </c>
      <c r="B86" s="201"/>
      <c r="C86" s="201"/>
      <c r="D86" s="201"/>
      <c r="E86" s="193"/>
      <c r="F86" s="193"/>
    </row>
    <row r="87" spans="1:6" x14ac:dyDescent="0.25">
      <c r="A87" s="195" t="s">
        <v>537</v>
      </c>
      <c r="B87" s="196">
        <v>582367000</v>
      </c>
      <c r="C87" s="196"/>
      <c r="D87" s="196">
        <v>582367000</v>
      </c>
      <c r="E87" s="193"/>
      <c r="F87" s="193"/>
    </row>
    <row r="88" spans="1:6" x14ac:dyDescent="0.25">
      <c r="A88" s="195" t="s">
        <v>538</v>
      </c>
      <c r="B88" s="196"/>
      <c r="C88" s="196"/>
      <c r="D88" s="196"/>
      <c r="E88" s="193"/>
      <c r="F88" s="193"/>
    </row>
    <row r="89" spans="1:6" x14ac:dyDescent="0.25">
      <c r="A89" s="195" t="s">
        <v>539</v>
      </c>
      <c r="B89" s="196">
        <v>2360278</v>
      </c>
      <c r="C89" s="196"/>
      <c r="D89" s="196">
        <v>2360278</v>
      </c>
      <c r="E89" s="193"/>
      <c r="F89" s="193"/>
    </row>
    <row r="90" spans="1:6" x14ac:dyDescent="0.25">
      <c r="A90" s="195" t="s">
        <v>540</v>
      </c>
      <c r="B90" s="196">
        <v>-145978756</v>
      </c>
      <c r="C90" s="196"/>
      <c r="D90" s="196">
        <v>-164770622</v>
      </c>
      <c r="E90" s="193"/>
      <c r="F90" s="193"/>
    </row>
    <row r="91" spans="1:6" x14ac:dyDescent="0.25">
      <c r="A91" s="195" t="s">
        <v>541</v>
      </c>
      <c r="B91" s="196"/>
      <c r="C91" s="196"/>
      <c r="D91" s="196"/>
      <c r="E91" s="193"/>
      <c r="F91" s="193"/>
    </row>
    <row r="92" spans="1:6" x14ac:dyDescent="0.25">
      <c r="A92" s="195" t="s">
        <v>542</v>
      </c>
      <c r="B92" s="196">
        <v>-18791866</v>
      </c>
      <c r="C92" s="196"/>
      <c r="D92" s="196">
        <v>-9428334</v>
      </c>
      <c r="E92" s="193"/>
      <c r="F92" s="193"/>
    </row>
    <row r="93" spans="1:6" x14ac:dyDescent="0.25">
      <c r="A93" s="197" t="s">
        <v>579</v>
      </c>
      <c r="B93" s="198">
        <f t="shared" ref="B93:D93" si="5">SUM(B87:B92)</f>
        <v>419956656</v>
      </c>
      <c r="C93" s="198"/>
      <c r="D93" s="198">
        <f t="shared" si="5"/>
        <v>410528322</v>
      </c>
      <c r="E93" s="193"/>
      <c r="F93" s="193"/>
    </row>
    <row r="94" spans="1:6" ht="30" x14ac:dyDescent="0.25">
      <c r="A94" s="195" t="s">
        <v>578</v>
      </c>
      <c r="B94" s="196"/>
      <c r="C94" s="196"/>
      <c r="D94" s="196"/>
      <c r="E94" s="193"/>
      <c r="F94" s="193"/>
    </row>
    <row r="95" spans="1:6" ht="30" x14ac:dyDescent="0.25">
      <c r="A95" s="195" t="s">
        <v>577</v>
      </c>
      <c r="B95" s="196"/>
      <c r="C95" s="196"/>
      <c r="D95" s="196"/>
      <c r="E95" s="193"/>
      <c r="F95" s="193"/>
    </row>
    <row r="96" spans="1:6" ht="30" x14ac:dyDescent="0.25">
      <c r="A96" s="195" t="s">
        <v>576</v>
      </c>
      <c r="B96" s="196">
        <v>288547</v>
      </c>
      <c r="C96" s="196"/>
      <c r="D96" s="196">
        <v>1781580</v>
      </c>
      <c r="E96" s="193"/>
      <c r="F96" s="193"/>
    </row>
    <row r="97" spans="1:6" ht="30" x14ac:dyDescent="0.25">
      <c r="A97" s="195" t="s">
        <v>575</v>
      </c>
      <c r="B97" s="196"/>
      <c r="C97" s="196"/>
      <c r="D97" s="196"/>
      <c r="E97" s="193"/>
      <c r="F97" s="193"/>
    </row>
    <row r="98" spans="1:6" ht="30" x14ac:dyDescent="0.25">
      <c r="A98" s="195" t="s">
        <v>574</v>
      </c>
      <c r="B98" s="196"/>
      <c r="C98" s="196"/>
      <c r="D98" s="196"/>
      <c r="E98" s="193"/>
      <c r="F98" s="193"/>
    </row>
    <row r="99" spans="1:6" x14ac:dyDescent="0.25">
      <c r="A99" s="195" t="s">
        <v>573</v>
      </c>
      <c r="B99" s="196"/>
      <c r="C99" s="196"/>
      <c r="D99" s="196"/>
      <c r="E99" s="193"/>
      <c r="F99" s="193"/>
    </row>
    <row r="100" spans="1:6" x14ac:dyDescent="0.25">
      <c r="A100" s="195" t="s">
        <v>572</v>
      </c>
      <c r="B100" s="196"/>
      <c r="C100" s="196"/>
      <c r="D100" s="196"/>
      <c r="E100" s="193"/>
      <c r="F100" s="193"/>
    </row>
    <row r="101" spans="1:6" ht="30" x14ac:dyDescent="0.25">
      <c r="A101" s="195" t="s">
        <v>571</v>
      </c>
      <c r="B101" s="196"/>
      <c r="C101" s="196"/>
      <c r="D101" s="196"/>
      <c r="E101" s="193"/>
      <c r="F101" s="193"/>
    </row>
    <row r="102" spans="1:6" ht="30" x14ac:dyDescent="0.25">
      <c r="A102" s="195" t="s">
        <v>570</v>
      </c>
      <c r="B102" s="196"/>
      <c r="C102" s="196"/>
      <c r="D102" s="196"/>
      <c r="E102" s="193"/>
      <c r="F102" s="193"/>
    </row>
    <row r="103" spans="1:6" x14ac:dyDescent="0.25">
      <c r="A103" s="197" t="s">
        <v>543</v>
      </c>
      <c r="B103" s="198">
        <f>SUM(B94:B102)</f>
        <v>288547</v>
      </c>
      <c r="C103" s="198"/>
      <c r="D103" s="198">
        <f>SUM(D94:D102)</f>
        <v>1781580</v>
      </c>
      <c r="E103" s="193"/>
      <c r="F103" s="193"/>
    </row>
    <row r="104" spans="1:6" ht="30" x14ac:dyDescent="0.25">
      <c r="A104" s="195" t="s">
        <v>569</v>
      </c>
      <c r="B104" s="196"/>
      <c r="C104" s="196"/>
      <c r="D104" s="196"/>
      <c r="E104" s="193"/>
      <c r="F104" s="193"/>
    </row>
    <row r="105" spans="1:6" ht="30" x14ac:dyDescent="0.25">
      <c r="A105" s="195" t="s">
        <v>568</v>
      </c>
      <c r="B105" s="196"/>
      <c r="C105" s="196"/>
      <c r="D105" s="196"/>
      <c r="E105" s="193"/>
      <c r="F105" s="193"/>
    </row>
    <row r="106" spans="1:6" ht="30" x14ac:dyDescent="0.25">
      <c r="A106" s="195" t="s">
        <v>567</v>
      </c>
      <c r="B106" s="196"/>
      <c r="C106" s="196"/>
      <c r="D106" s="196"/>
      <c r="E106" s="193"/>
      <c r="F106" s="193"/>
    </row>
    <row r="107" spans="1:6" ht="30" x14ac:dyDescent="0.25">
      <c r="A107" s="195" t="s">
        <v>566</v>
      </c>
      <c r="B107" s="196"/>
      <c r="C107" s="196"/>
      <c r="D107" s="196"/>
      <c r="E107" s="193"/>
      <c r="F107" s="193"/>
    </row>
    <row r="108" spans="1:6" ht="30" x14ac:dyDescent="0.25">
      <c r="A108" s="195" t="s">
        <v>565</v>
      </c>
      <c r="B108" s="196"/>
      <c r="C108" s="196"/>
      <c r="D108" s="196"/>
      <c r="E108" s="193"/>
      <c r="F108" s="193"/>
    </row>
    <row r="109" spans="1:6" ht="30" x14ac:dyDescent="0.25">
      <c r="A109" s="195" t="s">
        <v>564</v>
      </c>
      <c r="B109" s="196"/>
      <c r="C109" s="196"/>
      <c r="D109" s="196"/>
      <c r="E109" s="193"/>
      <c r="F109" s="193"/>
    </row>
    <row r="110" spans="1:6" ht="30" x14ac:dyDescent="0.25">
      <c r="A110" s="195" t="s">
        <v>563</v>
      </c>
      <c r="B110" s="196"/>
      <c r="C110" s="196"/>
      <c r="D110" s="196"/>
      <c r="E110" s="193"/>
      <c r="F110" s="193"/>
    </row>
    <row r="111" spans="1:6" ht="30" x14ac:dyDescent="0.25">
      <c r="A111" s="195" t="s">
        <v>562</v>
      </c>
      <c r="B111" s="196"/>
      <c r="C111" s="196"/>
      <c r="D111" s="196"/>
      <c r="E111" s="193"/>
      <c r="F111" s="193"/>
    </row>
    <row r="112" spans="1:6" ht="30" x14ac:dyDescent="0.25">
      <c r="A112" s="195" t="s">
        <v>561</v>
      </c>
      <c r="B112" s="196">
        <v>516895</v>
      </c>
      <c r="C112" s="196"/>
      <c r="D112" s="196">
        <v>639759</v>
      </c>
      <c r="E112" s="193"/>
      <c r="F112" s="193"/>
    </row>
    <row r="113" spans="1:6" x14ac:dyDescent="0.25">
      <c r="A113" s="197" t="s">
        <v>544</v>
      </c>
      <c r="B113" s="198">
        <f t="shared" ref="B113:D113" si="6">SUM(B104:B112)</f>
        <v>516895</v>
      </c>
      <c r="C113" s="198"/>
      <c r="D113" s="198">
        <f t="shared" si="6"/>
        <v>639759</v>
      </c>
      <c r="E113" s="193"/>
      <c r="F113" s="193"/>
    </row>
    <row r="114" spans="1:6" x14ac:dyDescent="0.25">
      <c r="A114" s="195" t="s">
        <v>545</v>
      </c>
      <c r="B114" s="196">
        <v>204786</v>
      </c>
      <c r="C114" s="196"/>
      <c r="D114" s="196">
        <v>705462</v>
      </c>
      <c r="E114" s="193"/>
      <c r="F114" s="193"/>
    </row>
    <row r="115" spans="1:6" ht="30" x14ac:dyDescent="0.25">
      <c r="A115" s="195" t="s">
        <v>546</v>
      </c>
      <c r="B115" s="196"/>
      <c r="C115" s="196"/>
      <c r="D115" s="196"/>
      <c r="E115" s="193"/>
      <c r="F115" s="193"/>
    </row>
    <row r="116" spans="1:6" x14ac:dyDescent="0.25">
      <c r="A116" s="195" t="s">
        <v>547</v>
      </c>
      <c r="B116" s="196">
        <v>415718</v>
      </c>
      <c r="C116" s="196"/>
      <c r="D116" s="196">
        <v>47914</v>
      </c>
      <c r="E116" s="193"/>
      <c r="F116" s="193"/>
    </row>
    <row r="117" spans="1:6" x14ac:dyDescent="0.25">
      <c r="A117" s="195" t="s">
        <v>548</v>
      </c>
      <c r="B117" s="196"/>
      <c r="C117" s="196"/>
      <c r="D117" s="196"/>
      <c r="E117" s="193"/>
      <c r="F117" s="193"/>
    </row>
    <row r="118" spans="1:6" ht="30" x14ac:dyDescent="0.25">
      <c r="A118" s="195" t="s">
        <v>549</v>
      </c>
      <c r="B118" s="196"/>
      <c r="C118" s="196"/>
      <c r="D118" s="196"/>
      <c r="E118" s="193"/>
      <c r="F118" s="193"/>
    </row>
    <row r="119" spans="1:6" ht="30" x14ac:dyDescent="0.25">
      <c r="A119" s="195" t="s">
        <v>550</v>
      </c>
      <c r="B119" s="196"/>
      <c r="C119" s="196"/>
      <c r="D119" s="196"/>
      <c r="E119" s="193"/>
      <c r="F119" s="193"/>
    </row>
    <row r="120" spans="1:6" ht="30" x14ac:dyDescent="0.25">
      <c r="A120" s="195" t="s">
        <v>551</v>
      </c>
      <c r="B120" s="196"/>
      <c r="C120" s="196"/>
      <c r="D120" s="196"/>
      <c r="E120" s="193"/>
      <c r="F120" s="193"/>
    </row>
    <row r="121" spans="1:6" x14ac:dyDescent="0.25">
      <c r="A121" s="197" t="s">
        <v>560</v>
      </c>
      <c r="B121" s="198">
        <f t="shared" ref="B121:D121" si="7">SUM(B114:B120)</f>
        <v>620504</v>
      </c>
      <c r="C121" s="198"/>
      <c r="D121" s="198">
        <f t="shared" si="7"/>
        <v>753376</v>
      </c>
      <c r="E121" s="193"/>
      <c r="F121" s="193"/>
    </row>
    <row r="122" spans="1:6" x14ac:dyDescent="0.25">
      <c r="A122" s="197" t="s">
        <v>552</v>
      </c>
      <c r="B122" s="198">
        <f t="shared" ref="B122:D122" si="8">SUM(B121,B113,B103)</f>
        <v>1425946</v>
      </c>
      <c r="C122" s="198"/>
      <c r="D122" s="198">
        <f t="shared" si="8"/>
        <v>3174715</v>
      </c>
      <c r="E122" s="193"/>
      <c r="F122" s="193"/>
    </row>
    <row r="123" spans="1:6" x14ac:dyDescent="0.25">
      <c r="A123" s="197" t="s">
        <v>553</v>
      </c>
      <c r="B123" s="198"/>
      <c r="C123" s="198"/>
      <c r="D123" s="198"/>
      <c r="E123" s="193"/>
      <c r="F123" s="193"/>
    </row>
    <row r="124" spans="1:6" ht="25.5" x14ac:dyDescent="0.25">
      <c r="A124" s="197" t="s">
        <v>554</v>
      </c>
      <c r="B124" s="198"/>
      <c r="C124" s="198"/>
      <c r="D124" s="198"/>
      <c r="E124" s="193"/>
      <c r="F124" s="193"/>
    </row>
    <row r="125" spans="1:6" x14ac:dyDescent="0.25">
      <c r="A125" s="195" t="s">
        <v>555</v>
      </c>
      <c r="B125" s="196"/>
      <c r="C125" s="196"/>
      <c r="D125" s="196"/>
      <c r="E125" s="193"/>
      <c r="F125" s="193"/>
    </row>
    <row r="126" spans="1:6" x14ac:dyDescent="0.25">
      <c r="A126" s="195" t="s">
        <v>556</v>
      </c>
      <c r="B126" s="196"/>
      <c r="C126" s="196"/>
      <c r="D126" s="196"/>
      <c r="E126" s="193"/>
      <c r="F126" s="193"/>
    </row>
    <row r="127" spans="1:6" x14ac:dyDescent="0.25">
      <c r="A127" s="195" t="s">
        <v>557</v>
      </c>
      <c r="B127" s="196"/>
      <c r="C127" s="196"/>
      <c r="D127" s="196">
        <v>96603597</v>
      </c>
      <c r="E127" s="193"/>
      <c r="F127" s="193"/>
    </row>
    <row r="128" spans="1:6" x14ac:dyDescent="0.25">
      <c r="A128" s="197" t="s">
        <v>559</v>
      </c>
      <c r="B128" s="198">
        <f>SUM(B125:B127)</f>
        <v>0</v>
      </c>
      <c r="C128" s="198"/>
      <c r="D128" s="198">
        <f>SUM(D125:D127)</f>
        <v>96603597</v>
      </c>
      <c r="E128" s="193"/>
      <c r="F128" s="193"/>
    </row>
    <row r="129" spans="1:6" x14ac:dyDescent="0.25">
      <c r="A129" s="200" t="s">
        <v>558</v>
      </c>
      <c r="B129" s="199">
        <f t="shared" ref="B129:D129" si="9">SUM(B128,B124,B123,B122,B93)</f>
        <v>421382602</v>
      </c>
      <c r="C129" s="199"/>
      <c r="D129" s="199">
        <f t="shared" si="9"/>
        <v>510306634</v>
      </c>
      <c r="E129" s="193"/>
      <c r="F129" s="193"/>
    </row>
    <row r="130" spans="1:6" x14ac:dyDescent="0.25">
      <c r="A130" s="193"/>
      <c r="B130" s="193"/>
      <c r="C130" s="193"/>
      <c r="D130" s="193"/>
      <c r="E130" s="193"/>
      <c r="F130" s="193"/>
    </row>
    <row r="131" spans="1:6" x14ac:dyDescent="0.25">
      <c r="A131" s="193"/>
      <c r="B131" s="193"/>
      <c r="C131" s="193"/>
      <c r="D131" s="193"/>
      <c r="E131" s="193"/>
      <c r="F131" s="193"/>
    </row>
    <row r="132" spans="1:6" x14ac:dyDescent="0.25">
      <c r="A132" s="193"/>
      <c r="B132" s="193"/>
      <c r="C132" s="193"/>
      <c r="D132" s="193"/>
      <c r="E132" s="193"/>
      <c r="F132" s="193"/>
    </row>
    <row r="133" spans="1:6" x14ac:dyDescent="0.25">
      <c r="A133" s="193"/>
      <c r="B133" s="193"/>
      <c r="C133" s="193"/>
      <c r="D133" s="193"/>
      <c r="E133" s="193"/>
      <c r="F133" s="193"/>
    </row>
    <row r="134" spans="1:6" x14ac:dyDescent="0.25">
      <c r="A134" s="193"/>
      <c r="B134" s="193"/>
      <c r="C134" s="193"/>
      <c r="D134" s="193"/>
      <c r="E134" s="193"/>
      <c r="F134" s="193"/>
    </row>
    <row r="135" spans="1:6" x14ac:dyDescent="0.25">
      <c r="A135" s="193"/>
      <c r="B135" s="193"/>
      <c r="C135" s="193"/>
      <c r="D135" s="193"/>
      <c r="E135" s="193"/>
      <c r="F135" s="193"/>
    </row>
    <row r="136" spans="1:6" x14ac:dyDescent="0.25">
      <c r="A136" s="193"/>
      <c r="B136" s="193"/>
      <c r="C136" s="193"/>
      <c r="D136" s="193"/>
      <c r="E136" s="193"/>
      <c r="F136" s="193"/>
    </row>
    <row r="137" spans="1:6" x14ac:dyDescent="0.25">
      <c r="A137" s="193"/>
      <c r="B137" s="193"/>
      <c r="C137" s="193"/>
      <c r="D137" s="193"/>
      <c r="E137" s="193"/>
      <c r="F137" s="193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K12" sqref="K12"/>
    </sheetView>
  </sheetViews>
  <sheetFormatPr defaultRowHeight="12.75" x14ac:dyDescent="0.2"/>
  <cols>
    <col min="1" max="1" width="21.140625" customWidth="1"/>
    <col min="3" max="4" width="15.5703125" customWidth="1"/>
    <col min="5" max="5" width="12.42578125" customWidth="1"/>
  </cols>
  <sheetData>
    <row r="1" spans="1:5" x14ac:dyDescent="0.2">
      <c r="A1" s="452" t="s">
        <v>843</v>
      </c>
      <c r="B1" s="452"/>
      <c r="C1" s="452"/>
      <c r="D1" s="452"/>
      <c r="E1" s="452"/>
    </row>
    <row r="3" spans="1:5" ht="43.5" customHeight="1" x14ac:dyDescent="0.25">
      <c r="A3" s="404" t="s">
        <v>818</v>
      </c>
      <c r="B3" s="407"/>
      <c r="C3" s="407"/>
      <c r="D3" s="406"/>
      <c r="E3" s="406"/>
    </row>
    <row r="4" spans="1:5" ht="20.100000000000001" customHeight="1" x14ac:dyDescent="0.25">
      <c r="A4" s="404"/>
      <c r="B4" s="414"/>
      <c r="C4" s="414"/>
    </row>
    <row r="5" spans="1:5" ht="39.75" customHeight="1" x14ac:dyDescent="0.25">
      <c r="A5" s="464" t="s">
        <v>762</v>
      </c>
      <c r="B5" s="463"/>
      <c r="C5" s="463"/>
      <c r="D5" s="431"/>
      <c r="E5" s="431"/>
    </row>
    <row r="6" spans="1:5" ht="20.100000000000001" customHeight="1" x14ac:dyDescent="0.25">
      <c r="A6" s="119"/>
    </row>
    <row r="7" spans="1:5" ht="20.100000000000001" customHeight="1" x14ac:dyDescent="0.25">
      <c r="A7" s="119"/>
    </row>
    <row r="8" spans="1:5" ht="20.100000000000001" customHeight="1" thickBot="1" x14ac:dyDescent="0.25"/>
    <row r="9" spans="1:5" ht="26.25" thickBot="1" x14ac:dyDescent="0.25">
      <c r="A9" s="157" t="s">
        <v>63</v>
      </c>
      <c r="B9" s="158" t="s">
        <v>64</v>
      </c>
      <c r="C9" s="180" t="s">
        <v>490</v>
      </c>
      <c r="D9" s="179" t="s">
        <v>492</v>
      </c>
      <c r="E9" s="320" t="s">
        <v>493</v>
      </c>
    </row>
    <row r="10" spans="1:5" ht="20.100000000000001" customHeight="1" x14ac:dyDescent="0.2">
      <c r="A10" s="40"/>
      <c r="B10" s="41"/>
      <c r="C10" s="41"/>
      <c r="D10" s="40"/>
      <c r="E10" s="40"/>
    </row>
    <row r="11" spans="1:5" ht="20.100000000000001" customHeight="1" x14ac:dyDescent="0.2">
      <c r="A11" s="162"/>
      <c r="B11" s="159"/>
      <c r="C11" s="41"/>
      <c r="D11" s="41"/>
      <c r="E11" s="41"/>
    </row>
    <row r="12" spans="1:5" ht="20.100000000000001" customHeight="1" thickBot="1" x14ac:dyDescent="0.25">
      <c r="A12" s="163" t="s">
        <v>801</v>
      </c>
      <c r="B12" s="160" t="s">
        <v>802</v>
      </c>
      <c r="C12" s="161"/>
      <c r="D12" s="42"/>
      <c r="E12" s="42">
        <v>0</v>
      </c>
    </row>
    <row r="13" spans="1:5" ht="20.100000000000001" customHeight="1" thickBot="1" x14ac:dyDescent="0.25">
      <c r="A13" s="118" t="s">
        <v>69</v>
      </c>
      <c r="B13" s="8"/>
      <c r="C13" s="108">
        <f>SUM(C10:C12)</f>
        <v>0</v>
      </c>
      <c r="D13" s="189">
        <f>SUM(D11:D12)</f>
        <v>0</v>
      </c>
      <c r="E13" s="189">
        <v>0</v>
      </c>
    </row>
    <row r="14" spans="1:5" ht="20.100000000000001" customHeight="1" x14ac:dyDescent="0.2"/>
    <row r="15" spans="1:5" ht="20.100000000000001" customHeight="1" x14ac:dyDescent="0.2"/>
  </sheetData>
  <mergeCells count="4">
    <mergeCell ref="A4:C4"/>
    <mergeCell ref="A1:E1"/>
    <mergeCell ref="A3:E3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2"/>
  <sheetViews>
    <sheetView workbookViewId="0">
      <selection sqref="A1:B1"/>
    </sheetView>
  </sheetViews>
  <sheetFormatPr defaultRowHeight="15" x14ac:dyDescent="0.25"/>
  <cols>
    <col min="1" max="1" width="100.85546875" style="233" customWidth="1"/>
    <col min="2" max="2" width="19.28515625" style="233" bestFit="1" customWidth="1"/>
    <col min="3" max="256" width="9.140625" style="233"/>
    <col min="257" max="257" width="110" style="233" customWidth="1"/>
    <col min="258" max="258" width="18" style="233" customWidth="1"/>
    <col min="259" max="512" width="9.140625" style="233"/>
    <col min="513" max="513" width="110" style="233" customWidth="1"/>
    <col min="514" max="514" width="18" style="233" customWidth="1"/>
    <col min="515" max="768" width="9.140625" style="233"/>
    <col min="769" max="769" width="110" style="233" customWidth="1"/>
    <col min="770" max="770" width="18" style="233" customWidth="1"/>
    <col min="771" max="1024" width="9.140625" style="233"/>
    <col min="1025" max="1025" width="110" style="233" customWidth="1"/>
    <col min="1026" max="1026" width="18" style="233" customWidth="1"/>
    <col min="1027" max="1280" width="9.140625" style="233"/>
    <col min="1281" max="1281" width="110" style="233" customWidth="1"/>
    <col min="1282" max="1282" width="18" style="233" customWidth="1"/>
    <col min="1283" max="1536" width="9.140625" style="233"/>
    <col min="1537" max="1537" width="110" style="233" customWidth="1"/>
    <col min="1538" max="1538" width="18" style="233" customWidth="1"/>
    <col min="1539" max="1792" width="9.140625" style="233"/>
    <col min="1793" max="1793" width="110" style="233" customWidth="1"/>
    <col min="1794" max="1794" width="18" style="233" customWidth="1"/>
    <col min="1795" max="2048" width="9.140625" style="233"/>
    <col min="2049" max="2049" width="110" style="233" customWidth="1"/>
    <col min="2050" max="2050" width="18" style="233" customWidth="1"/>
    <col min="2051" max="2304" width="9.140625" style="233"/>
    <col min="2305" max="2305" width="110" style="233" customWidth="1"/>
    <col min="2306" max="2306" width="18" style="233" customWidth="1"/>
    <col min="2307" max="2560" width="9.140625" style="233"/>
    <col min="2561" max="2561" width="110" style="233" customWidth="1"/>
    <col min="2562" max="2562" width="18" style="233" customWidth="1"/>
    <col min="2563" max="2816" width="9.140625" style="233"/>
    <col min="2817" max="2817" width="110" style="233" customWidth="1"/>
    <col min="2818" max="2818" width="18" style="233" customWidth="1"/>
    <col min="2819" max="3072" width="9.140625" style="233"/>
    <col min="3073" max="3073" width="110" style="233" customWidth="1"/>
    <col min="3074" max="3074" width="18" style="233" customWidth="1"/>
    <col min="3075" max="3328" width="9.140625" style="233"/>
    <col min="3329" max="3329" width="110" style="233" customWidth="1"/>
    <col min="3330" max="3330" width="18" style="233" customWidth="1"/>
    <col min="3331" max="3584" width="9.140625" style="233"/>
    <col min="3585" max="3585" width="110" style="233" customWidth="1"/>
    <col min="3586" max="3586" width="18" style="233" customWidth="1"/>
    <col min="3587" max="3840" width="9.140625" style="233"/>
    <col min="3841" max="3841" width="110" style="233" customWidth="1"/>
    <col min="3842" max="3842" width="18" style="233" customWidth="1"/>
    <col min="3843" max="4096" width="9.140625" style="233"/>
    <col min="4097" max="4097" width="110" style="233" customWidth="1"/>
    <col min="4098" max="4098" width="18" style="233" customWidth="1"/>
    <col min="4099" max="4352" width="9.140625" style="233"/>
    <col min="4353" max="4353" width="110" style="233" customWidth="1"/>
    <col min="4354" max="4354" width="18" style="233" customWidth="1"/>
    <col min="4355" max="4608" width="9.140625" style="233"/>
    <col min="4609" max="4609" width="110" style="233" customWidth="1"/>
    <col min="4610" max="4610" width="18" style="233" customWidth="1"/>
    <col min="4611" max="4864" width="9.140625" style="233"/>
    <col min="4865" max="4865" width="110" style="233" customWidth="1"/>
    <col min="4866" max="4866" width="18" style="233" customWidth="1"/>
    <col min="4867" max="5120" width="9.140625" style="233"/>
    <col min="5121" max="5121" width="110" style="233" customWidth="1"/>
    <col min="5122" max="5122" width="18" style="233" customWidth="1"/>
    <col min="5123" max="5376" width="9.140625" style="233"/>
    <col min="5377" max="5377" width="110" style="233" customWidth="1"/>
    <col min="5378" max="5378" width="18" style="233" customWidth="1"/>
    <col min="5379" max="5632" width="9.140625" style="233"/>
    <col min="5633" max="5633" width="110" style="233" customWidth="1"/>
    <col min="5634" max="5634" width="18" style="233" customWidth="1"/>
    <col min="5635" max="5888" width="9.140625" style="233"/>
    <col min="5889" max="5889" width="110" style="233" customWidth="1"/>
    <col min="5890" max="5890" width="18" style="233" customWidth="1"/>
    <col min="5891" max="6144" width="9.140625" style="233"/>
    <col min="6145" max="6145" width="110" style="233" customWidth="1"/>
    <col min="6146" max="6146" width="18" style="233" customWidth="1"/>
    <col min="6147" max="6400" width="9.140625" style="233"/>
    <col min="6401" max="6401" width="110" style="233" customWidth="1"/>
    <col min="6402" max="6402" width="18" style="233" customWidth="1"/>
    <col min="6403" max="6656" width="9.140625" style="233"/>
    <col min="6657" max="6657" width="110" style="233" customWidth="1"/>
    <col min="6658" max="6658" width="18" style="233" customWidth="1"/>
    <col min="6659" max="6912" width="9.140625" style="233"/>
    <col min="6913" max="6913" width="110" style="233" customWidth="1"/>
    <col min="6914" max="6914" width="18" style="233" customWidth="1"/>
    <col min="6915" max="7168" width="9.140625" style="233"/>
    <col min="7169" max="7169" width="110" style="233" customWidth="1"/>
    <col min="7170" max="7170" width="18" style="233" customWidth="1"/>
    <col min="7171" max="7424" width="9.140625" style="233"/>
    <col min="7425" max="7425" width="110" style="233" customWidth="1"/>
    <col min="7426" max="7426" width="18" style="233" customWidth="1"/>
    <col min="7427" max="7680" width="9.140625" style="233"/>
    <col min="7681" max="7681" width="110" style="233" customWidth="1"/>
    <col min="7682" max="7682" width="18" style="233" customWidth="1"/>
    <col min="7683" max="7936" width="9.140625" style="233"/>
    <col min="7937" max="7937" width="110" style="233" customWidth="1"/>
    <col min="7938" max="7938" width="18" style="233" customWidth="1"/>
    <col min="7939" max="8192" width="9.140625" style="233"/>
    <col min="8193" max="8193" width="110" style="233" customWidth="1"/>
    <col min="8194" max="8194" width="18" style="233" customWidth="1"/>
    <col min="8195" max="8448" width="9.140625" style="233"/>
    <col min="8449" max="8449" width="110" style="233" customWidth="1"/>
    <col min="8450" max="8450" width="18" style="233" customWidth="1"/>
    <col min="8451" max="8704" width="9.140625" style="233"/>
    <col min="8705" max="8705" width="110" style="233" customWidth="1"/>
    <col min="8706" max="8706" width="18" style="233" customWidth="1"/>
    <col min="8707" max="8960" width="9.140625" style="233"/>
    <col min="8961" max="8961" width="110" style="233" customWidth="1"/>
    <col min="8962" max="8962" width="18" style="233" customWidth="1"/>
    <col min="8963" max="9216" width="9.140625" style="233"/>
    <col min="9217" max="9217" width="110" style="233" customWidth="1"/>
    <col min="9218" max="9218" width="18" style="233" customWidth="1"/>
    <col min="9219" max="9472" width="9.140625" style="233"/>
    <col min="9473" max="9473" width="110" style="233" customWidth="1"/>
    <col min="9474" max="9474" width="18" style="233" customWidth="1"/>
    <col min="9475" max="9728" width="9.140625" style="233"/>
    <col min="9729" max="9729" width="110" style="233" customWidth="1"/>
    <col min="9730" max="9730" width="18" style="233" customWidth="1"/>
    <col min="9731" max="9984" width="9.140625" style="233"/>
    <col min="9985" max="9985" width="110" style="233" customWidth="1"/>
    <col min="9986" max="9986" width="18" style="233" customWidth="1"/>
    <col min="9987" max="10240" width="9.140625" style="233"/>
    <col min="10241" max="10241" width="110" style="233" customWidth="1"/>
    <col min="10242" max="10242" width="18" style="233" customWidth="1"/>
    <col min="10243" max="10496" width="9.140625" style="233"/>
    <col min="10497" max="10497" width="110" style="233" customWidth="1"/>
    <col min="10498" max="10498" width="18" style="233" customWidth="1"/>
    <col min="10499" max="10752" width="9.140625" style="233"/>
    <col min="10753" max="10753" width="110" style="233" customWidth="1"/>
    <col min="10754" max="10754" width="18" style="233" customWidth="1"/>
    <col min="10755" max="11008" width="9.140625" style="233"/>
    <col min="11009" max="11009" width="110" style="233" customWidth="1"/>
    <col min="11010" max="11010" width="18" style="233" customWidth="1"/>
    <col min="11011" max="11264" width="9.140625" style="233"/>
    <col min="11265" max="11265" width="110" style="233" customWidth="1"/>
    <col min="11266" max="11266" width="18" style="233" customWidth="1"/>
    <col min="11267" max="11520" width="9.140625" style="233"/>
    <col min="11521" max="11521" width="110" style="233" customWidth="1"/>
    <col min="11522" max="11522" width="18" style="233" customWidth="1"/>
    <col min="11523" max="11776" width="9.140625" style="233"/>
    <col min="11777" max="11777" width="110" style="233" customWidth="1"/>
    <col min="11778" max="11778" width="18" style="233" customWidth="1"/>
    <col min="11779" max="12032" width="9.140625" style="233"/>
    <col min="12033" max="12033" width="110" style="233" customWidth="1"/>
    <col min="12034" max="12034" width="18" style="233" customWidth="1"/>
    <col min="12035" max="12288" width="9.140625" style="233"/>
    <col min="12289" max="12289" width="110" style="233" customWidth="1"/>
    <col min="12290" max="12290" width="18" style="233" customWidth="1"/>
    <col min="12291" max="12544" width="9.140625" style="233"/>
    <col min="12545" max="12545" width="110" style="233" customWidth="1"/>
    <col min="12546" max="12546" width="18" style="233" customWidth="1"/>
    <col min="12547" max="12800" width="9.140625" style="233"/>
    <col min="12801" max="12801" width="110" style="233" customWidth="1"/>
    <col min="12802" max="12802" width="18" style="233" customWidth="1"/>
    <col min="12803" max="13056" width="9.140625" style="233"/>
    <col min="13057" max="13057" width="110" style="233" customWidth="1"/>
    <col min="13058" max="13058" width="18" style="233" customWidth="1"/>
    <col min="13059" max="13312" width="9.140625" style="233"/>
    <col min="13313" max="13313" width="110" style="233" customWidth="1"/>
    <col min="13314" max="13314" width="18" style="233" customWidth="1"/>
    <col min="13315" max="13568" width="9.140625" style="233"/>
    <col min="13569" max="13569" width="110" style="233" customWidth="1"/>
    <col min="13570" max="13570" width="18" style="233" customWidth="1"/>
    <col min="13571" max="13824" width="9.140625" style="233"/>
    <col min="13825" max="13825" width="110" style="233" customWidth="1"/>
    <col min="13826" max="13826" width="18" style="233" customWidth="1"/>
    <col min="13827" max="14080" width="9.140625" style="233"/>
    <col min="14081" max="14081" width="110" style="233" customWidth="1"/>
    <col min="14082" max="14082" width="18" style="233" customWidth="1"/>
    <col min="14083" max="14336" width="9.140625" style="233"/>
    <col min="14337" max="14337" width="110" style="233" customWidth="1"/>
    <col min="14338" max="14338" width="18" style="233" customWidth="1"/>
    <col min="14339" max="14592" width="9.140625" style="233"/>
    <col min="14593" max="14593" width="110" style="233" customWidth="1"/>
    <col min="14594" max="14594" width="18" style="233" customWidth="1"/>
    <col min="14595" max="14848" width="9.140625" style="233"/>
    <col min="14849" max="14849" width="110" style="233" customWidth="1"/>
    <col min="14850" max="14850" width="18" style="233" customWidth="1"/>
    <col min="14851" max="15104" width="9.140625" style="233"/>
    <col min="15105" max="15105" width="110" style="233" customWidth="1"/>
    <col min="15106" max="15106" width="18" style="233" customWidth="1"/>
    <col min="15107" max="15360" width="9.140625" style="233"/>
    <col min="15361" max="15361" width="110" style="233" customWidth="1"/>
    <col min="15362" max="15362" width="18" style="233" customWidth="1"/>
    <col min="15363" max="15616" width="9.140625" style="233"/>
    <col min="15617" max="15617" width="110" style="233" customWidth="1"/>
    <col min="15618" max="15618" width="18" style="233" customWidth="1"/>
    <col min="15619" max="15872" width="9.140625" style="233"/>
    <col min="15873" max="15873" width="110" style="233" customWidth="1"/>
    <col min="15874" max="15874" width="18" style="233" customWidth="1"/>
    <col min="15875" max="16128" width="9.140625" style="233"/>
    <col min="16129" max="16129" width="110" style="233" customWidth="1"/>
    <col min="16130" max="16130" width="18" style="233" customWidth="1"/>
    <col min="16131" max="16384" width="9.140625" style="233"/>
  </cols>
  <sheetData>
    <row r="1" spans="1:8" x14ac:dyDescent="0.25">
      <c r="A1" s="453" t="s">
        <v>825</v>
      </c>
      <c r="B1" s="452"/>
    </row>
    <row r="2" spans="1:8" ht="19.5" customHeight="1" x14ac:dyDescent="0.25">
      <c r="A2" s="345"/>
    </row>
    <row r="3" spans="1:8" ht="39" customHeight="1" x14ac:dyDescent="0.25">
      <c r="A3" s="393" t="s">
        <v>817</v>
      </c>
      <c r="B3" s="394"/>
      <c r="C3" s="234"/>
      <c r="E3" s="234"/>
      <c r="F3" s="235"/>
      <c r="G3" s="235"/>
      <c r="H3" s="235"/>
    </row>
    <row r="4" spans="1:8" ht="23.25" customHeight="1" x14ac:dyDescent="0.25">
      <c r="A4" s="395" t="s">
        <v>748</v>
      </c>
      <c r="B4" s="394"/>
      <c r="C4" s="236"/>
      <c r="D4" s="236"/>
      <c r="E4" s="236"/>
      <c r="F4" s="235"/>
      <c r="G4" s="235"/>
      <c r="H4" s="235"/>
    </row>
    <row r="5" spans="1:8" ht="18" x14ac:dyDescent="0.25">
      <c r="A5" s="237"/>
      <c r="B5" s="236"/>
      <c r="C5" s="236"/>
      <c r="D5" s="236"/>
      <c r="E5" s="236"/>
      <c r="F5" s="235"/>
      <c r="G5" s="235"/>
      <c r="H5" s="235"/>
    </row>
    <row r="6" spans="1:8" x14ac:dyDescent="0.25">
      <c r="A6" s="238" t="s">
        <v>0</v>
      </c>
      <c r="B6" s="239" t="s">
        <v>749</v>
      </c>
    </row>
    <row r="7" spans="1:8" ht="15.75" customHeight="1" x14ac:dyDescent="0.25">
      <c r="A7" s="240" t="s">
        <v>715</v>
      </c>
      <c r="B7" s="323">
        <v>106293233</v>
      </c>
      <c r="C7" s="242"/>
      <c r="D7" s="242"/>
      <c r="E7" s="242"/>
      <c r="F7" s="242"/>
    </row>
    <row r="8" spans="1:8" x14ac:dyDescent="0.25">
      <c r="A8" s="243" t="s">
        <v>716</v>
      </c>
      <c r="B8" s="323">
        <v>-128614597</v>
      </c>
      <c r="C8" s="242"/>
      <c r="D8" s="242"/>
      <c r="E8" s="242"/>
      <c r="F8" s="242"/>
    </row>
    <row r="9" spans="1:8" ht="30" x14ac:dyDescent="0.25">
      <c r="A9" s="243" t="s">
        <v>717</v>
      </c>
      <c r="B9" s="323">
        <v>39023182</v>
      </c>
      <c r="C9" s="242"/>
      <c r="D9" s="242"/>
      <c r="E9" s="242"/>
      <c r="F9" s="242"/>
    </row>
    <row r="10" spans="1:8" ht="30" x14ac:dyDescent="0.25">
      <c r="A10" s="243" t="s">
        <v>718</v>
      </c>
      <c r="B10" s="323">
        <v>27571</v>
      </c>
      <c r="C10" s="242"/>
      <c r="D10" s="242"/>
      <c r="E10" s="242"/>
      <c r="F10" s="242"/>
    </row>
    <row r="11" spans="1:8" ht="30" x14ac:dyDescent="0.25">
      <c r="A11" s="243" t="s">
        <v>719</v>
      </c>
      <c r="B11" s="323">
        <v>-598335</v>
      </c>
      <c r="C11" s="242"/>
      <c r="D11" s="242"/>
      <c r="E11" s="242"/>
      <c r="F11" s="242"/>
    </row>
    <row r="12" spans="1:8" ht="30" x14ac:dyDescent="0.25">
      <c r="A12" s="243" t="s">
        <v>720</v>
      </c>
      <c r="B12" s="323"/>
      <c r="C12" s="242"/>
      <c r="D12" s="242"/>
      <c r="E12" s="242"/>
      <c r="F12" s="242"/>
    </row>
    <row r="13" spans="1:8" ht="30" x14ac:dyDescent="0.25">
      <c r="A13" s="243" t="s">
        <v>721</v>
      </c>
      <c r="B13" s="323"/>
      <c r="C13" s="242"/>
      <c r="D13" s="242"/>
      <c r="E13" s="242"/>
      <c r="F13" s="242"/>
    </row>
    <row r="14" spans="1:8" ht="30" x14ac:dyDescent="0.25">
      <c r="A14" s="243" t="s">
        <v>722</v>
      </c>
      <c r="B14" s="323"/>
      <c r="C14" s="242"/>
      <c r="D14" s="242"/>
      <c r="E14" s="242"/>
      <c r="F14" s="242"/>
    </row>
    <row r="15" spans="1:8" ht="30" x14ac:dyDescent="0.25">
      <c r="A15" s="243" t="s">
        <v>723</v>
      </c>
      <c r="B15" s="323"/>
      <c r="C15" s="242"/>
      <c r="D15" s="242"/>
      <c r="E15" s="242"/>
      <c r="F15" s="242"/>
    </row>
    <row r="16" spans="1:8" x14ac:dyDescent="0.25">
      <c r="A16" s="243" t="s">
        <v>724</v>
      </c>
      <c r="B16" s="323"/>
      <c r="C16" s="242"/>
      <c r="D16" s="242"/>
      <c r="E16" s="242"/>
      <c r="F16" s="242"/>
    </row>
    <row r="17" spans="1:7" ht="15.75" x14ac:dyDescent="0.25">
      <c r="A17" s="244" t="s">
        <v>725</v>
      </c>
      <c r="B17" s="323">
        <f>SUM(B7:B16)</f>
        <v>16131054</v>
      </c>
      <c r="C17" s="242"/>
      <c r="D17" s="242"/>
      <c r="E17" s="242"/>
      <c r="F17" s="242"/>
    </row>
    <row r="18" spans="1:7" x14ac:dyDescent="0.25">
      <c r="A18" s="242"/>
      <c r="B18" s="322"/>
      <c r="C18" s="242"/>
      <c r="D18" s="242"/>
      <c r="E18" s="242"/>
      <c r="F18" s="242"/>
    </row>
    <row r="19" spans="1:7" x14ac:dyDescent="0.25">
      <c r="A19" s="242"/>
      <c r="B19" s="242"/>
      <c r="C19" s="242"/>
      <c r="D19" s="242"/>
      <c r="E19" s="242"/>
      <c r="F19" s="242"/>
    </row>
    <row r="20" spans="1:7" x14ac:dyDescent="0.25">
      <c r="A20" s="238" t="s">
        <v>0</v>
      </c>
      <c r="B20" s="239" t="s">
        <v>714</v>
      </c>
      <c r="C20" s="242"/>
      <c r="D20" s="242"/>
      <c r="E20" s="242"/>
      <c r="F20" s="242"/>
    </row>
    <row r="21" spans="1:7" ht="15.75" x14ac:dyDescent="0.25">
      <c r="A21" s="244" t="s">
        <v>726</v>
      </c>
      <c r="B21" s="241"/>
      <c r="C21" s="242"/>
      <c r="D21" s="242"/>
      <c r="E21" s="242"/>
      <c r="F21" s="242"/>
      <c r="G21" s="242"/>
    </row>
    <row r="22" spans="1:7" ht="30" x14ac:dyDescent="0.25">
      <c r="A22" s="245" t="s">
        <v>727</v>
      </c>
      <c r="B22" s="241"/>
      <c r="C22" s="242"/>
      <c r="D22" s="242"/>
      <c r="E22" s="242"/>
      <c r="F22" s="242"/>
      <c r="G22" s="242"/>
    </row>
    <row r="23" spans="1:7" ht="15.75" x14ac:dyDescent="0.25">
      <c r="A23" s="244" t="s">
        <v>728</v>
      </c>
      <c r="B23" s="241"/>
      <c r="C23" s="242"/>
      <c r="D23" s="242"/>
      <c r="E23" s="242"/>
      <c r="F23" s="242"/>
      <c r="G23" s="242"/>
    </row>
    <row r="24" spans="1:7" x14ac:dyDescent="0.25">
      <c r="A24" s="242"/>
      <c r="B24" s="242"/>
      <c r="C24" s="242"/>
      <c r="D24" s="242"/>
      <c r="E24" s="242"/>
      <c r="F24" s="242"/>
      <c r="G24" s="242"/>
    </row>
    <row r="25" spans="1:7" x14ac:dyDescent="0.25">
      <c r="A25" s="242"/>
      <c r="B25" s="242"/>
      <c r="C25" s="242"/>
      <c r="D25" s="242"/>
      <c r="E25" s="242"/>
      <c r="F25" s="242"/>
      <c r="G25" s="242"/>
    </row>
    <row r="26" spans="1:7" x14ac:dyDescent="0.25">
      <c r="A26" s="242"/>
      <c r="B26" s="242"/>
      <c r="C26" s="242"/>
      <c r="D26" s="242"/>
      <c r="E26" s="242"/>
      <c r="F26" s="242"/>
      <c r="G26" s="242"/>
    </row>
    <row r="27" spans="1:7" x14ac:dyDescent="0.25">
      <c r="A27" s="242"/>
      <c r="B27" s="242"/>
      <c r="C27" s="242"/>
      <c r="D27" s="242"/>
      <c r="E27" s="242"/>
      <c r="F27" s="242"/>
      <c r="G27" s="242"/>
    </row>
    <row r="28" spans="1:7" x14ac:dyDescent="0.25">
      <c r="A28" s="242"/>
      <c r="B28" s="242"/>
      <c r="C28" s="242"/>
      <c r="D28" s="242"/>
      <c r="E28" s="242"/>
      <c r="F28" s="242"/>
      <c r="G28" s="242"/>
    </row>
    <row r="29" spans="1:7" x14ac:dyDescent="0.25">
      <c r="A29" s="242"/>
      <c r="B29" s="242"/>
      <c r="C29" s="242"/>
      <c r="D29" s="242"/>
      <c r="E29" s="242"/>
      <c r="F29" s="242"/>
      <c r="G29" s="242"/>
    </row>
    <row r="30" spans="1:7" x14ac:dyDescent="0.25">
      <c r="A30" s="242"/>
      <c r="B30" s="242"/>
      <c r="C30" s="242"/>
      <c r="D30" s="242"/>
      <c r="E30" s="242"/>
      <c r="F30" s="242"/>
      <c r="G30" s="242"/>
    </row>
    <row r="31" spans="1:7" x14ac:dyDescent="0.25">
      <c r="A31" s="242"/>
      <c r="B31" s="242"/>
      <c r="C31" s="242"/>
      <c r="D31" s="242"/>
      <c r="E31" s="242"/>
      <c r="F31" s="242"/>
      <c r="G31" s="242"/>
    </row>
    <row r="32" spans="1:7" x14ac:dyDescent="0.25">
      <c r="A32" s="242"/>
      <c r="B32" s="242"/>
      <c r="C32" s="242"/>
      <c r="D32" s="242"/>
      <c r="E32" s="242"/>
      <c r="F32" s="242"/>
    </row>
    <row r="33" spans="1:6" x14ac:dyDescent="0.25">
      <c r="A33" s="242"/>
      <c r="B33" s="242"/>
      <c r="C33" s="242"/>
      <c r="D33" s="242"/>
      <c r="E33" s="242"/>
      <c r="F33" s="242"/>
    </row>
    <row r="34" spans="1:6" x14ac:dyDescent="0.25">
      <c r="A34" s="242"/>
      <c r="B34" s="242"/>
      <c r="C34" s="242"/>
      <c r="D34" s="242"/>
      <c r="E34" s="242"/>
      <c r="F34" s="242"/>
    </row>
    <row r="35" spans="1:6" x14ac:dyDescent="0.25">
      <c r="A35" s="242"/>
      <c r="B35" s="242"/>
      <c r="C35" s="242"/>
      <c r="D35" s="242"/>
      <c r="E35" s="242"/>
      <c r="F35" s="242"/>
    </row>
    <row r="36" spans="1:6" x14ac:dyDescent="0.25">
      <c r="A36" s="242"/>
      <c r="B36" s="242"/>
      <c r="C36" s="242"/>
      <c r="D36" s="242"/>
      <c r="E36" s="242"/>
      <c r="F36" s="242"/>
    </row>
    <row r="37" spans="1:6" x14ac:dyDescent="0.25">
      <c r="A37" s="242"/>
      <c r="B37" s="242"/>
      <c r="C37" s="242"/>
      <c r="D37" s="242"/>
      <c r="E37" s="242"/>
      <c r="F37" s="242"/>
    </row>
    <row r="38" spans="1:6" x14ac:dyDescent="0.25">
      <c r="A38" s="242"/>
      <c r="B38" s="242"/>
      <c r="C38" s="242"/>
      <c r="D38" s="242"/>
      <c r="E38" s="242"/>
      <c r="F38" s="242"/>
    </row>
    <row r="39" spans="1:6" x14ac:dyDescent="0.25">
      <c r="A39" s="242"/>
      <c r="B39" s="242"/>
      <c r="C39" s="242"/>
      <c r="D39" s="242"/>
      <c r="E39" s="242"/>
      <c r="F39" s="242"/>
    </row>
    <row r="40" spans="1:6" x14ac:dyDescent="0.25">
      <c r="A40" s="242"/>
      <c r="B40" s="242"/>
      <c r="C40" s="242"/>
      <c r="D40" s="242"/>
      <c r="E40" s="242"/>
      <c r="F40" s="242"/>
    </row>
    <row r="41" spans="1:6" x14ac:dyDescent="0.25">
      <c r="A41" s="242"/>
      <c r="B41" s="242"/>
      <c r="C41" s="242"/>
      <c r="D41" s="242"/>
      <c r="E41" s="242"/>
      <c r="F41" s="242"/>
    </row>
    <row r="42" spans="1:6" x14ac:dyDescent="0.25">
      <c r="A42" s="242"/>
      <c r="B42" s="242"/>
      <c r="C42" s="242"/>
      <c r="D42" s="242"/>
      <c r="E42" s="242"/>
      <c r="F42" s="242"/>
    </row>
    <row r="43" spans="1:6" x14ac:dyDescent="0.25">
      <c r="A43" s="242"/>
      <c r="B43" s="242"/>
      <c r="C43" s="242"/>
      <c r="D43" s="242"/>
      <c r="E43" s="242"/>
      <c r="F43" s="242"/>
    </row>
    <row r="44" spans="1:6" x14ac:dyDescent="0.25">
      <c r="A44" s="242"/>
      <c r="B44" s="242"/>
      <c r="C44" s="242"/>
      <c r="D44" s="242"/>
      <c r="E44" s="242"/>
      <c r="F44" s="242"/>
    </row>
    <row r="45" spans="1:6" x14ac:dyDescent="0.25">
      <c r="A45" s="242"/>
      <c r="B45" s="242"/>
      <c r="C45" s="242"/>
      <c r="D45" s="242"/>
      <c r="E45" s="242"/>
      <c r="F45" s="242"/>
    </row>
    <row r="46" spans="1:6" x14ac:dyDescent="0.25">
      <c r="A46" s="242"/>
      <c r="B46" s="242"/>
      <c r="C46" s="242"/>
      <c r="D46" s="242"/>
      <c r="E46" s="242"/>
      <c r="F46" s="242"/>
    </row>
    <row r="47" spans="1:6" x14ac:dyDescent="0.25">
      <c r="A47" s="242"/>
      <c r="B47" s="242"/>
      <c r="C47" s="242"/>
      <c r="D47" s="242"/>
      <c r="E47" s="242"/>
      <c r="F47" s="242"/>
    </row>
    <row r="48" spans="1:6" x14ac:dyDescent="0.25">
      <c r="A48" s="242"/>
      <c r="B48" s="242"/>
      <c r="C48" s="242"/>
      <c r="D48" s="242"/>
      <c r="E48" s="242"/>
      <c r="F48" s="242"/>
    </row>
    <row r="49" spans="1:6" x14ac:dyDescent="0.25">
      <c r="A49" s="242"/>
      <c r="B49" s="242"/>
      <c r="C49" s="242"/>
      <c r="D49" s="242"/>
      <c r="E49" s="242"/>
      <c r="F49" s="242"/>
    </row>
    <row r="50" spans="1:6" x14ac:dyDescent="0.25">
      <c r="A50" s="242"/>
      <c r="B50" s="242"/>
      <c r="C50" s="242"/>
      <c r="D50" s="242"/>
      <c r="E50" s="242"/>
      <c r="F50" s="242"/>
    </row>
    <row r="51" spans="1:6" x14ac:dyDescent="0.25">
      <c r="A51" s="242"/>
      <c r="B51" s="242"/>
      <c r="C51" s="242"/>
      <c r="D51" s="242"/>
      <c r="E51" s="242"/>
      <c r="F51" s="242"/>
    </row>
    <row r="52" spans="1:6" x14ac:dyDescent="0.25">
      <c r="A52" s="242"/>
      <c r="B52" s="242"/>
      <c r="C52" s="242"/>
      <c r="D52" s="242"/>
      <c r="E52" s="242"/>
      <c r="F52" s="242"/>
    </row>
  </sheetData>
  <mergeCells count="3">
    <mergeCell ref="A3:B3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50"/>
  <sheetViews>
    <sheetView topLeftCell="I1" workbookViewId="0">
      <selection sqref="A1:M1"/>
    </sheetView>
  </sheetViews>
  <sheetFormatPr defaultRowHeight="15" x14ac:dyDescent="0.25"/>
  <cols>
    <col min="1" max="1" width="64.28515625" style="233" customWidth="1"/>
    <col min="2" max="2" width="9.140625" style="233"/>
    <col min="3" max="3" width="11.7109375" style="233" customWidth="1"/>
    <col min="4" max="4" width="12.42578125" style="233" customWidth="1"/>
    <col min="5" max="5" width="12" style="233" customWidth="1"/>
    <col min="6" max="6" width="21.5703125" style="233" customWidth="1"/>
    <col min="7" max="7" width="21.85546875" style="233" customWidth="1"/>
    <col min="8" max="10" width="19.5703125" style="233" customWidth="1"/>
    <col min="11" max="11" width="16.42578125" style="233" customWidth="1"/>
    <col min="12" max="12" width="16.28515625" style="233" customWidth="1"/>
    <col min="13" max="13" width="30.140625" style="233" customWidth="1"/>
    <col min="14" max="256" width="9.140625" style="233"/>
    <col min="257" max="257" width="64.28515625" style="233" customWidth="1"/>
    <col min="258" max="258" width="9.140625" style="233"/>
    <col min="259" max="259" width="11.7109375" style="233" customWidth="1"/>
    <col min="260" max="260" width="12.42578125" style="233" customWidth="1"/>
    <col min="261" max="261" width="12" style="233" customWidth="1"/>
    <col min="262" max="262" width="21.5703125" style="233" customWidth="1"/>
    <col min="263" max="263" width="21.85546875" style="233" customWidth="1"/>
    <col min="264" max="266" width="19.5703125" style="233" customWidth="1"/>
    <col min="267" max="267" width="16.42578125" style="233" customWidth="1"/>
    <col min="268" max="268" width="16.28515625" style="233" customWidth="1"/>
    <col min="269" max="269" width="30.140625" style="233" customWidth="1"/>
    <col min="270" max="512" width="9.140625" style="233"/>
    <col min="513" max="513" width="64.28515625" style="233" customWidth="1"/>
    <col min="514" max="514" width="9.140625" style="233"/>
    <col min="515" max="515" width="11.7109375" style="233" customWidth="1"/>
    <col min="516" max="516" width="12.42578125" style="233" customWidth="1"/>
    <col min="517" max="517" width="12" style="233" customWidth="1"/>
    <col min="518" max="518" width="21.5703125" style="233" customWidth="1"/>
    <col min="519" max="519" width="21.85546875" style="233" customWidth="1"/>
    <col min="520" max="522" width="19.5703125" style="233" customWidth="1"/>
    <col min="523" max="523" width="16.42578125" style="233" customWidth="1"/>
    <col min="524" max="524" width="16.28515625" style="233" customWidth="1"/>
    <col min="525" max="525" width="30.140625" style="233" customWidth="1"/>
    <col min="526" max="768" width="9.140625" style="233"/>
    <col min="769" max="769" width="64.28515625" style="233" customWidth="1"/>
    <col min="770" max="770" width="9.140625" style="233"/>
    <col min="771" max="771" width="11.7109375" style="233" customWidth="1"/>
    <col min="772" max="772" width="12.42578125" style="233" customWidth="1"/>
    <col min="773" max="773" width="12" style="233" customWidth="1"/>
    <col min="774" max="774" width="21.5703125" style="233" customWidth="1"/>
    <col min="775" max="775" width="21.85546875" style="233" customWidth="1"/>
    <col min="776" max="778" width="19.5703125" style="233" customWidth="1"/>
    <col min="779" max="779" width="16.42578125" style="233" customWidth="1"/>
    <col min="780" max="780" width="16.28515625" style="233" customWidth="1"/>
    <col min="781" max="781" width="30.140625" style="233" customWidth="1"/>
    <col min="782" max="1024" width="9.140625" style="233"/>
    <col min="1025" max="1025" width="64.28515625" style="233" customWidth="1"/>
    <col min="1026" max="1026" width="9.140625" style="233"/>
    <col min="1027" max="1027" width="11.7109375" style="233" customWidth="1"/>
    <col min="1028" max="1028" width="12.42578125" style="233" customWidth="1"/>
    <col min="1029" max="1029" width="12" style="233" customWidth="1"/>
    <col min="1030" max="1030" width="21.5703125" style="233" customWidth="1"/>
    <col min="1031" max="1031" width="21.85546875" style="233" customWidth="1"/>
    <col min="1032" max="1034" width="19.5703125" style="233" customWidth="1"/>
    <col min="1035" max="1035" width="16.42578125" style="233" customWidth="1"/>
    <col min="1036" max="1036" width="16.28515625" style="233" customWidth="1"/>
    <col min="1037" max="1037" width="30.140625" style="233" customWidth="1"/>
    <col min="1038" max="1280" width="9.140625" style="233"/>
    <col min="1281" max="1281" width="64.28515625" style="233" customWidth="1"/>
    <col min="1282" max="1282" width="9.140625" style="233"/>
    <col min="1283" max="1283" width="11.7109375" style="233" customWidth="1"/>
    <col min="1284" max="1284" width="12.42578125" style="233" customWidth="1"/>
    <col min="1285" max="1285" width="12" style="233" customWidth="1"/>
    <col min="1286" max="1286" width="21.5703125" style="233" customWidth="1"/>
    <col min="1287" max="1287" width="21.85546875" style="233" customWidth="1"/>
    <col min="1288" max="1290" width="19.5703125" style="233" customWidth="1"/>
    <col min="1291" max="1291" width="16.42578125" style="233" customWidth="1"/>
    <col min="1292" max="1292" width="16.28515625" style="233" customWidth="1"/>
    <col min="1293" max="1293" width="30.140625" style="233" customWidth="1"/>
    <col min="1294" max="1536" width="9.140625" style="233"/>
    <col min="1537" max="1537" width="64.28515625" style="233" customWidth="1"/>
    <col min="1538" max="1538" width="9.140625" style="233"/>
    <col min="1539" max="1539" width="11.7109375" style="233" customWidth="1"/>
    <col min="1540" max="1540" width="12.42578125" style="233" customWidth="1"/>
    <col min="1541" max="1541" width="12" style="233" customWidth="1"/>
    <col min="1542" max="1542" width="21.5703125" style="233" customWidth="1"/>
    <col min="1543" max="1543" width="21.85546875" style="233" customWidth="1"/>
    <col min="1544" max="1546" width="19.5703125" style="233" customWidth="1"/>
    <col min="1547" max="1547" width="16.42578125" style="233" customWidth="1"/>
    <col min="1548" max="1548" width="16.28515625" style="233" customWidth="1"/>
    <col min="1549" max="1549" width="30.140625" style="233" customWidth="1"/>
    <col min="1550" max="1792" width="9.140625" style="233"/>
    <col min="1793" max="1793" width="64.28515625" style="233" customWidth="1"/>
    <col min="1794" max="1794" width="9.140625" style="233"/>
    <col min="1795" max="1795" width="11.7109375" style="233" customWidth="1"/>
    <col min="1796" max="1796" width="12.42578125" style="233" customWidth="1"/>
    <col min="1797" max="1797" width="12" style="233" customWidth="1"/>
    <col min="1798" max="1798" width="21.5703125" style="233" customWidth="1"/>
    <col min="1799" max="1799" width="21.85546875" style="233" customWidth="1"/>
    <col min="1800" max="1802" width="19.5703125" style="233" customWidth="1"/>
    <col min="1803" max="1803" width="16.42578125" style="233" customWidth="1"/>
    <col min="1804" max="1804" width="16.28515625" style="233" customWidth="1"/>
    <col min="1805" max="1805" width="30.140625" style="233" customWidth="1"/>
    <col min="1806" max="2048" width="9.140625" style="233"/>
    <col min="2049" max="2049" width="64.28515625" style="233" customWidth="1"/>
    <col min="2050" max="2050" width="9.140625" style="233"/>
    <col min="2051" max="2051" width="11.7109375" style="233" customWidth="1"/>
    <col min="2052" max="2052" width="12.42578125" style="233" customWidth="1"/>
    <col min="2053" max="2053" width="12" style="233" customWidth="1"/>
    <col min="2054" max="2054" width="21.5703125" style="233" customWidth="1"/>
    <col min="2055" max="2055" width="21.85546875" style="233" customWidth="1"/>
    <col min="2056" max="2058" width="19.5703125" style="233" customWidth="1"/>
    <col min="2059" max="2059" width="16.42578125" style="233" customWidth="1"/>
    <col min="2060" max="2060" width="16.28515625" style="233" customWidth="1"/>
    <col min="2061" max="2061" width="30.140625" style="233" customWidth="1"/>
    <col min="2062" max="2304" width="9.140625" style="233"/>
    <col min="2305" max="2305" width="64.28515625" style="233" customWidth="1"/>
    <col min="2306" max="2306" width="9.140625" style="233"/>
    <col min="2307" max="2307" width="11.7109375" style="233" customWidth="1"/>
    <col min="2308" max="2308" width="12.42578125" style="233" customWidth="1"/>
    <col min="2309" max="2309" width="12" style="233" customWidth="1"/>
    <col min="2310" max="2310" width="21.5703125" style="233" customWidth="1"/>
    <col min="2311" max="2311" width="21.85546875" style="233" customWidth="1"/>
    <col min="2312" max="2314" width="19.5703125" style="233" customWidth="1"/>
    <col min="2315" max="2315" width="16.42578125" style="233" customWidth="1"/>
    <col min="2316" max="2316" width="16.28515625" style="233" customWidth="1"/>
    <col min="2317" max="2317" width="30.140625" style="233" customWidth="1"/>
    <col min="2318" max="2560" width="9.140625" style="233"/>
    <col min="2561" max="2561" width="64.28515625" style="233" customWidth="1"/>
    <col min="2562" max="2562" width="9.140625" style="233"/>
    <col min="2563" max="2563" width="11.7109375" style="233" customWidth="1"/>
    <col min="2564" max="2564" width="12.42578125" style="233" customWidth="1"/>
    <col min="2565" max="2565" width="12" style="233" customWidth="1"/>
    <col min="2566" max="2566" width="21.5703125" style="233" customWidth="1"/>
    <col min="2567" max="2567" width="21.85546875" style="233" customWidth="1"/>
    <col min="2568" max="2570" width="19.5703125" style="233" customWidth="1"/>
    <col min="2571" max="2571" width="16.42578125" style="233" customWidth="1"/>
    <col min="2572" max="2572" width="16.28515625" style="233" customWidth="1"/>
    <col min="2573" max="2573" width="30.140625" style="233" customWidth="1"/>
    <col min="2574" max="2816" width="9.140625" style="233"/>
    <col min="2817" max="2817" width="64.28515625" style="233" customWidth="1"/>
    <col min="2818" max="2818" width="9.140625" style="233"/>
    <col min="2819" max="2819" width="11.7109375" style="233" customWidth="1"/>
    <col min="2820" max="2820" width="12.42578125" style="233" customWidth="1"/>
    <col min="2821" max="2821" width="12" style="233" customWidth="1"/>
    <col min="2822" max="2822" width="21.5703125" style="233" customWidth="1"/>
    <col min="2823" max="2823" width="21.85546875" style="233" customWidth="1"/>
    <col min="2824" max="2826" width="19.5703125" style="233" customWidth="1"/>
    <col min="2827" max="2827" width="16.42578125" style="233" customWidth="1"/>
    <col min="2828" max="2828" width="16.28515625" style="233" customWidth="1"/>
    <col min="2829" max="2829" width="30.140625" style="233" customWidth="1"/>
    <col min="2830" max="3072" width="9.140625" style="233"/>
    <col min="3073" max="3073" width="64.28515625" style="233" customWidth="1"/>
    <col min="3074" max="3074" width="9.140625" style="233"/>
    <col min="3075" max="3075" width="11.7109375" style="233" customWidth="1"/>
    <col min="3076" max="3076" width="12.42578125" style="233" customWidth="1"/>
    <col min="3077" max="3077" width="12" style="233" customWidth="1"/>
    <col min="3078" max="3078" width="21.5703125" style="233" customWidth="1"/>
    <col min="3079" max="3079" width="21.85546875" style="233" customWidth="1"/>
    <col min="3080" max="3082" width="19.5703125" style="233" customWidth="1"/>
    <col min="3083" max="3083" width="16.42578125" style="233" customWidth="1"/>
    <col min="3084" max="3084" width="16.28515625" style="233" customWidth="1"/>
    <col min="3085" max="3085" width="30.140625" style="233" customWidth="1"/>
    <col min="3086" max="3328" width="9.140625" style="233"/>
    <col min="3329" max="3329" width="64.28515625" style="233" customWidth="1"/>
    <col min="3330" max="3330" width="9.140625" style="233"/>
    <col min="3331" max="3331" width="11.7109375" style="233" customWidth="1"/>
    <col min="3332" max="3332" width="12.42578125" style="233" customWidth="1"/>
    <col min="3333" max="3333" width="12" style="233" customWidth="1"/>
    <col min="3334" max="3334" width="21.5703125" style="233" customWidth="1"/>
    <col min="3335" max="3335" width="21.85546875" style="233" customWidth="1"/>
    <col min="3336" max="3338" width="19.5703125" style="233" customWidth="1"/>
    <col min="3339" max="3339" width="16.42578125" style="233" customWidth="1"/>
    <col min="3340" max="3340" width="16.28515625" style="233" customWidth="1"/>
    <col min="3341" max="3341" width="30.140625" style="233" customWidth="1"/>
    <col min="3342" max="3584" width="9.140625" style="233"/>
    <col min="3585" max="3585" width="64.28515625" style="233" customWidth="1"/>
    <col min="3586" max="3586" width="9.140625" style="233"/>
    <col min="3587" max="3587" width="11.7109375" style="233" customWidth="1"/>
    <col min="3588" max="3588" width="12.42578125" style="233" customWidth="1"/>
    <col min="3589" max="3589" width="12" style="233" customWidth="1"/>
    <col min="3590" max="3590" width="21.5703125" style="233" customWidth="1"/>
    <col min="3591" max="3591" width="21.85546875" style="233" customWidth="1"/>
    <col min="3592" max="3594" width="19.5703125" style="233" customWidth="1"/>
    <col min="3595" max="3595" width="16.42578125" style="233" customWidth="1"/>
    <col min="3596" max="3596" width="16.28515625" style="233" customWidth="1"/>
    <col min="3597" max="3597" width="30.140625" style="233" customWidth="1"/>
    <col min="3598" max="3840" width="9.140625" style="233"/>
    <col min="3841" max="3841" width="64.28515625" style="233" customWidth="1"/>
    <col min="3842" max="3842" width="9.140625" style="233"/>
    <col min="3843" max="3843" width="11.7109375" style="233" customWidth="1"/>
    <col min="3844" max="3844" width="12.42578125" style="233" customWidth="1"/>
    <col min="3845" max="3845" width="12" style="233" customWidth="1"/>
    <col min="3846" max="3846" width="21.5703125" style="233" customWidth="1"/>
    <col min="3847" max="3847" width="21.85546875" style="233" customWidth="1"/>
    <col min="3848" max="3850" width="19.5703125" style="233" customWidth="1"/>
    <col min="3851" max="3851" width="16.42578125" style="233" customWidth="1"/>
    <col min="3852" max="3852" width="16.28515625" style="233" customWidth="1"/>
    <col min="3853" max="3853" width="30.140625" style="233" customWidth="1"/>
    <col min="3854" max="4096" width="9.140625" style="233"/>
    <col min="4097" max="4097" width="64.28515625" style="233" customWidth="1"/>
    <col min="4098" max="4098" width="9.140625" style="233"/>
    <col min="4099" max="4099" width="11.7109375" style="233" customWidth="1"/>
    <col min="4100" max="4100" width="12.42578125" style="233" customWidth="1"/>
    <col min="4101" max="4101" width="12" style="233" customWidth="1"/>
    <col min="4102" max="4102" width="21.5703125" style="233" customWidth="1"/>
    <col min="4103" max="4103" width="21.85546875" style="233" customWidth="1"/>
    <col min="4104" max="4106" width="19.5703125" style="233" customWidth="1"/>
    <col min="4107" max="4107" width="16.42578125" style="233" customWidth="1"/>
    <col min="4108" max="4108" width="16.28515625" style="233" customWidth="1"/>
    <col min="4109" max="4109" width="30.140625" style="233" customWidth="1"/>
    <col min="4110" max="4352" width="9.140625" style="233"/>
    <col min="4353" max="4353" width="64.28515625" style="233" customWidth="1"/>
    <col min="4354" max="4354" width="9.140625" style="233"/>
    <col min="4355" max="4355" width="11.7109375" style="233" customWidth="1"/>
    <col min="4356" max="4356" width="12.42578125" style="233" customWidth="1"/>
    <col min="4357" max="4357" width="12" style="233" customWidth="1"/>
    <col min="4358" max="4358" width="21.5703125" style="233" customWidth="1"/>
    <col min="4359" max="4359" width="21.85546875" style="233" customWidth="1"/>
    <col min="4360" max="4362" width="19.5703125" style="233" customWidth="1"/>
    <col min="4363" max="4363" width="16.42578125" style="233" customWidth="1"/>
    <col min="4364" max="4364" width="16.28515625" style="233" customWidth="1"/>
    <col min="4365" max="4365" width="30.140625" style="233" customWidth="1"/>
    <col min="4366" max="4608" width="9.140625" style="233"/>
    <col min="4609" max="4609" width="64.28515625" style="233" customWidth="1"/>
    <col min="4610" max="4610" width="9.140625" style="233"/>
    <col min="4611" max="4611" width="11.7109375" style="233" customWidth="1"/>
    <col min="4612" max="4612" width="12.42578125" style="233" customWidth="1"/>
    <col min="4613" max="4613" width="12" style="233" customWidth="1"/>
    <col min="4614" max="4614" width="21.5703125" style="233" customWidth="1"/>
    <col min="4615" max="4615" width="21.85546875" style="233" customWidth="1"/>
    <col min="4616" max="4618" width="19.5703125" style="233" customWidth="1"/>
    <col min="4619" max="4619" width="16.42578125" style="233" customWidth="1"/>
    <col min="4620" max="4620" width="16.28515625" style="233" customWidth="1"/>
    <col min="4621" max="4621" width="30.140625" style="233" customWidth="1"/>
    <col min="4622" max="4864" width="9.140625" style="233"/>
    <col min="4865" max="4865" width="64.28515625" style="233" customWidth="1"/>
    <col min="4866" max="4866" width="9.140625" style="233"/>
    <col min="4867" max="4867" width="11.7109375" style="233" customWidth="1"/>
    <col min="4868" max="4868" width="12.42578125" style="233" customWidth="1"/>
    <col min="4869" max="4869" width="12" style="233" customWidth="1"/>
    <col min="4870" max="4870" width="21.5703125" style="233" customWidth="1"/>
    <col min="4871" max="4871" width="21.85546875" style="233" customWidth="1"/>
    <col min="4872" max="4874" width="19.5703125" style="233" customWidth="1"/>
    <col min="4875" max="4875" width="16.42578125" style="233" customWidth="1"/>
    <col min="4876" max="4876" width="16.28515625" style="233" customWidth="1"/>
    <col min="4877" max="4877" width="30.140625" style="233" customWidth="1"/>
    <col min="4878" max="5120" width="9.140625" style="233"/>
    <col min="5121" max="5121" width="64.28515625" style="233" customWidth="1"/>
    <col min="5122" max="5122" width="9.140625" style="233"/>
    <col min="5123" max="5123" width="11.7109375" style="233" customWidth="1"/>
    <col min="5124" max="5124" width="12.42578125" style="233" customWidth="1"/>
    <col min="5125" max="5125" width="12" style="233" customWidth="1"/>
    <col min="5126" max="5126" width="21.5703125" style="233" customWidth="1"/>
    <col min="5127" max="5127" width="21.85546875" style="233" customWidth="1"/>
    <col min="5128" max="5130" width="19.5703125" style="233" customWidth="1"/>
    <col min="5131" max="5131" width="16.42578125" style="233" customWidth="1"/>
    <col min="5132" max="5132" width="16.28515625" style="233" customWidth="1"/>
    <col min="5133" max="5133" width="30.140625" style="233" customWidth="1"/>
    <col min="5134" max="5376" width="9.140625" style="233"/>
    <col min="5377" max="5377" width="64.28515625" style="233" customWidth="1"/>
    <col min="5378" max="5378" width="9.140625" style="233"/>
    <col min="5379" max="5379" width="11.7109375" style="233" customWidth="1"/>
    <col min="5380" max="5380" width="12.42578125" style="233" customWidth="1"/>
    <col min="5381" max="5381" width="12" style="233" customWidth="1"/>
    <col min="5382" max="5382" width="21.5703125" style="233" customWidth="1"/>
    <col min="5383" max="5383" width="21.85546875" style="233" customWidth="1"/>
    <col min="5384" max="5386" width="19.5703125" style="233" customWidth="1"/>
    <col min="5387" max="5387" width="16.42578125" style="233" customWidth="1"/>
    <col min="5388" max="5388" width="16.28515625" style="233" customWidth="1"/>
    <col min="5389" max="5389" width="30.140625" style="233" customWidth="1"/>
    <col min="5390" max="5632" width="9.140625" style="233"/>
    <col min="5633" max="5633" width="64.28515625" style="233" customWidth="1"/>
    <col min="5634" max="5634" width="9.140625" style="233"/>
    <col min="5635" max="5635" width="11.7109375" style="233" customWidth="1"/>
    <col min="5636" max="5636" width="12.42578125" style="233" customWidth="1"/>
    <col min="5637" max="5637" width="12" style="233" customWidth="1"/>
    <col min="5638" max="5638" width="21.5703125" style="233" customWidth="1"/>
    <col min="5639" max="5639" width="21.85546875" style="233" customWidth="1"/>
    <col min="5640" max="5642" width="19.5703125" style="233" customWidth="1"/>
    <col min="5643" max="5643" width="16.42578125" style="233" customWidth="1"/>
    <col min="5644" max="5644" width="16.28515625" style="233" customWidth="1"/>
    <col min="5645" max="5645" width="30.140625" style="233" customWidth="1"/>
    <col min="5646" max="5888" width="9.140625" style="233"/>
    <col min="5889" max="5889" width="64.28515625" style="233" customWidth="1"/>
    <col min="5890" max="5890" width="9.140625" style="233"/>
    <col min="5891" max="5891" width="11.7109375" style="233" customWidth="1"/>
    <col min="5892" max="5892" width="12.42578125" style="233" customWidth="1"/>
    <col min="5893" max="5893" width="12" style="233" customWidth="1"/>
    <col min="5894" max="5894" width="21.5703125" style="233" customWidth="1"/>
    <col min="5895" max="5895" width="21.85546875" style="233" customWidth="1"/>
    <col min="5896" max="5898" width="19.5703125" style="233" customWidth="1"/>
    <col min="5899" max="5899" width="16.42578125" style="233" customWidth="1"/>
    <col min="5900" max="5900" width="16.28515625" style="233" customWidth="1"/>
    <col min="5901" max="5901" width="30.140625" style="233" customWidth="1"/>
    <col min="5902" max="6144" width="9.140625" style="233"/>
    <col min="6145" max="6145" width="64.28515625" style="233" customWidth="1"/>
    <col min="6146" max="6146" width="9.140625" style="233"/>
    <col min="6147" max="6147" width="11.7109375" style="233" customWidth="1"/>
    <col min="6148" max="6148" width="12.42578125" style="233" customWidth="1"/>
    <col min="6149" max="6149" width="12" style="233" customWidth="1"/>
    <col min="6150" max="6150" width="21.5703125" style="233" customWidth="1"/>
    <col min="6151" max="6151" width="21.85546875" style="233" customWidth="1"/>
    <col min="6152" max="6154" width="19.5703125" style="233" customWidth="1"/>
    <col min="6155" max="6155" width="16.42578125" style="233" customWidth="1"/>
    <col min="6156" max="6156" width="16.28515625" style="233" customWidth="1"/>
    <col min="6157" max="6157" width="30.140625" style="233" customWidth="1"/>
    <col min="6158" max="6400" width="9.140625" style="233"/>
    <col min="6401" max="6401" width="64.28515625" style="233" customWidth="1"/>
    <col min="6402" max="6402" width="9.140625" style="233"/>
    <col min="6403" max="6403" width="11.7109375" style="233" customWidth="1"/>
    <col min="6404" max="6404" width="12.42578125" style="233" customWidth="1"/>
    <col min="6405" max="6405" width="12" style="233" customWidth="1"/>
    <col min="6406" max="6406" width="21.5703125" style="233" customWidth="1"/>
    <col min="6407" max="6407" width="21.85546875" style="233" customWidth="1"/>
    <col min="6408" max="6410" width="19.5703125" style="233" customWidth="1"/>
    <col min="6411" max="6411" width="16.42578125" style="233" customWidth="1"/>
    <col min="6412" max="6412" width="16.28515625" style="233" customWidth="1"/>
    <col min="6413" max="6413" width="30.140625" style="233" customWidth="1"/>
    <col min="6414" max="6656" width="9.140625" style="233"/>
    <col min="6657" max="6657" width="64.28515625" style="233" customWidth="1"/>
    <col min="6658" max="6658" width="9.140625" style="233"/>
    <col min="6659" max="6659" width="11.7109375" style="233" customWidth="1"/>
    <col min="6660" max="6660" width="12.42578125" style="233" customWidth="1"/>
    <col min="6661" max="6661" width="12" style="233" customWidth="1"/>
    <col min="6662" max="6662" width="21.5703125" style="233" customWidth="1"/>
    <col min="6663" max="6663" width="21.85546875" style="233" customWidth="1"/>
    <col min="6664" max="6666" width="19.5703125" style="233" customWidth="1"/>
    <col min="6667" max="6667" width="16.42578125" style="233" customWidth="1"/>
    <col min="6668" max="6668" width="16.28515625" style="233" customWidth="1"/>
    <col min="6669" max="6669" width="30.140625" style="233" customWidth="1"/>
    <col min="6670" max="6912" width="9.140625" style="233"/>
    <col min="6913" max="6913" width="64.28515625" style="233" customWidth="1"/>
    <col min="6914" max="6914" width="9.140625" style="233"/>
    <col min="6915" max="6915" width="11.7109375" style="233" customWidth="1"/>
    <col min="6916" max="6916" width="12.42578125" style="233" customWidth="1"/>
    <col min="6917" max="6917" width="12" style="233" customWidth="1"/>
    <col min="6918" max="6918" width="21.5703125" style="233" customWidth="1"/>
    <col min="6919" max="6919" width="21.85546875" style="233" customWidth="1"/>
    <col min="6920" max="6922" width="19.5703125" style="233" customWidth="1"/>
    <col min="6923" max="6923" width="16.42578125" style="233" customWidth="1"/>
    <col min="6924" max="6924" width="16.28515625" style="233" customWidth="1"/>
    <col min="6925" max="6925" width="30.140625" style="233" customWidth="1"/>
    <col min="6926" max="7168" width="9.140625" style="233"/>
    <col min="7169" max="7169" width="64.28515625" style="233" customWidth="1"/>
    <col min="7170" max="7170" width="9.140625" style="233"/>
    <col min="7171" max="7171" width="11.7109375" style="233" customWidth="1"/>
    <col min="7172" max="7172" width="12.42578125" style="233" customWidth="1"/>
    <col min="7173" max="7173" width="12" style="233" customWidth="1"/>
    <col min="7174" max="7174" width="21.5703125" style="233" customWidth="1"/>
    <col min="7175" max="7175" width="21.85546875" style="233" customWidth="1"/>
    <col min="7176" max="7178" width="19.5703125" style="233" customWidth="1"/>
    <col min="7179" max="7179" width="16.42578125" style="233" customWidth="1"/>
    <col min="7180" max="7180" width="16.28515625" style="233" customWidth="1"/>
    <col min="7181" max="7181" width="30.140625" style="233" customWidth="1"/>
    <col min="7182" max="7424" width="9.140625" style="233"/>
    <col min="7425" max="7425" width="64.28515625" style="233" customWidth="1"/>
    <col min="7426" max="7426" width="9.140625" style="233"/>
    <col min="7427" max="7427" width="11.7109375" style="233" customWidth="1"/>
    <col min="7428" max="7428" width="12.42578125" style="233" customWidth="1"/>
    <col min="7429" max="7429" width="12" style="233" customWidth="1"/>
    <col min="7430" max="7430" width="21.5703125" style="233" customWidth="1"/>
    <col min="7431" max="7431" width="21.85546875" style="233" customWidth="1"/>
    <col min="7432" max="7434" width="19.5703125" style="233" customWidth="1"/>
    <col min="7435" max="7435" width="16.42578125" style="233" customWidth="1"/>
    <col min="7436" max="7436" width="16.28515625" style="233" customWidth="1"/>
    <col min="7437" max="7437" width="30.140625" style="233" customWidth="1"/>
    <col min="7438" max="7680" width="9.140625" style="233"/>
    <col min="7681" max="7681" width="64.28515625" style="233" customWidth="1"/>
    <col min="7682" max="7682" width="9.140625" style="233"/>
    <col min="7683" max="7683" width="11.7109375" style="233" customWidth="1"/>
    <col min="7684" max="7684" width="12.42578125" style="233" customWidth="1"/>
    <col min="7685" max="7685" width="12" style="233" customWidth="1"/>
    <col min="7686" max="7686" width="21.5703125" style="233" customWidth="1"/>
    <col min="7687" max="7687" width="21.85546875" style="233" customWidth="1"/>
    <col min="7688" max="7690" width="19.5703125" style="233" customWidth="1"/>
    <col min="7691" max="7691" width="16.42578125" style="233" customWidth="1"/>
    <col min="7692" max="7692" width="16.28515625" style="233" customWidth="1"/>
    <col min="7693" max="7693" width="30.140625" style="233" customWidth="1"/>
    <col min="7694" max="7936" width="9.140625" style="233"/>
    <col min="7937" max="7937" width="64.28515625" style="233" customWidth="1"/>
    <col min="7938" max="7938" width="9.140625" style="233"/>
    <col min="7939" max="7939" width="11.7109375" style="233" customWidth="1"/>
    <col min="7940" max="7940" width="12.42578125" style="233" customWidth="1"/>
    <col min="7941" max="7941" width="12" style="233" customWidth="1"/>
    <col min="7942" max="7942" width="21.5703125" style="233" customWidth="1"/>
    <col min="7943" max="7943" width="21.85546875" style="233" customWidth="1"/>
    <col min="7944" max="7946" width="19.5703125" style="233" customWidth="1"/>
    <col min="7947" max="7947" width="16.42578125" style="233" customWidth="1"/>
    <col min="7948" max="7948" width="16.28515625" style="233" customWidth="1"/>
    <col min="7949" max="7949" width="30.140625" style="233" customWidth="1"/>
    <col min="7950" max="8192" width="9.140625" style="233"/>
    <col min="8193" max="8193" width="64.28515625" style="233" customWidth="1"/>
    <col min="8194" max="8194" width="9.140625" style="233"/>
    <col min="8195" max="8195" width="11.7109375" style="233" customWidth="1"/>
    <col min="8196" max="8196" width="12.42578125" style="233" customWidth="1"/>
    <col min="8197" max="8197" width="12" style="233" customWidth="1"/>
    <col min="8198" max="8198" width="21.5703125" style="233" customWidth="1"/>
    <col min="8199" max="8199" width="21.85546875" style="233" customWidth="1"/>
    <col min="8200" max="8202" width="19.5703125" style="233" customWidth="1"/>
    <col min="8203" max="8203" width="16.42578125" style="233" customWidth="1"/>
    <col min="8204" max="8204" width="16.28515625" style="233" customWidth="1"/>
    <col min="8205" max="8205" width="30.140625" style="233" customWidth="1"/>
    <col min="8206" max="8448" width="9.140625" style="233"/>
    <col min="8449" max="8449" width="64.28515625" style="233" customWidth="1"/>
    <col min="8450" max="8450" width="9.140625" style="233"/>
    <col min="8451" max="8451" width="11.7109375" style="233" customWidth="1"/>
    <col min="8452" max="8452" width="12.42578125" style="233" customWidth="1"/>
    <col min="8453" max="8453" width="12" style="233" customWidth="1"/>
    <col min="8454" max="8454" width="21.5703125" style="233" customWidth="1"/>
    <col min="8455" max="8455" width="21.85546875" style="233" customWidth="1"/>
    <col min="8456" max="8458" width="19.5703125" style="233" customWidth="1"/>
    <col min="8459" max="8459" width="16.42578125" style="233" customWidth="1"/>
    <col min="8460" max="8460" width="16.28515625" style="233" customWidth="1"/>
    <col min="8461" max="8461" width="30.140625" style="233" customWidth="1"/>
    <col min="8462" max="8704" width="9.140625" style="233"/>
    <col min="8705" max="8705" width="64.28515625" style="233" customWidth="1"/>
    <col min="8706" max="8706" width="9.140625" style="233"/>
    <col min="8707" max="8707" width="11.7109375" style="233" customWidth="1"/>
    <col min="8708" max="8708" width="12.42578125" style="233" customWidth="1"/>
    <col min="8709" max="8709" width="12" style="233" customWidth="1"/>
    <col min="8710" max="8710" width="21.5703125" style="233" customWidth="1"/>
    <col min="8711" max="8711" width="21.85546875" style="233" customWidth="1"/>
    <col min="8712" max="8714" width="19.5703125" style="233" customWidth="1"/>
    <col min="8715" max="8715" width="16.42578125" style="233" customWidth="1"/>
    <col min="8716" max="8716" width="16.28515625" style="233" customWidth="1"/>
    <col min="8717" max="8717" width="30.140625" style="233" customWidth="1"/>
    <col min="8718" max="8960" width="9.140625" style="233"/>
    <col min="8961" max="8961" width="64.28515625" style="233" customWidth="1"/>
    <col min="8962" max="8962" width="9.140625" style="233"/>
    <col min="8963" max="8963" width="11.7109375" style="233" customWidth="1"/>
    <col min="8964" max="8964" width="12.42578125" style="233" customWidth="1"/>
    <col min="8965" max="8965" width="12" style="233" customWidth="1"/>
    <col min="8966" max="8966" width="21.5703125" style="233" customWidth="1"/>
    <col min="8967" max="8967" width="21.85546875" style="233" customWidth="1"/>
    <col min="8968" max="8970" width="19.5703125" style="233" customWidth="1"/>
    <col min="8971" max="8971" width="16.42578125" style="233" customWidth="1"/>
    <col min="8972" max="8972" width="16.28515625" style="233" customWidth="1"/>
    <col min="8973" max="8973" width="30.140625" style="233" customWidth="1"/>
    <col min="8974" max="9216" width="9.140625" style="233"/>
    <col min="9217" max="9217" width="64.28515625" style="233" customWidth="1"/>
    <col min="9218" max="9218" width="9.140625" style="233"/>
    <col min="9219" max="9219" width="11.7109375" style="233" customWidth="1"/>
    <col min="9220" max="9220" width="12.42578125" style="233" customWidth="1"/>
    <col min="9221" max="9221" width="12" style="233" customWidth="1"/>
    <col min="9222" max="9222" width="21.5703125" style="233" customWidth="1"/>
    <col min="9223" max="9223" width="21.85546875" style="233" customWidth="1"/>
    <col min="9224" max="9226" width="19.5703125" style="233" customWidth="1"/>
    <col min="9227" max="9227" width="16.42578125" style="233" customWidth="1"/>
    <col min="9228" max="9228" width="16.28515625" style="233" customWidth="1"/>
    <col min="9229" max="9229" width="30.140625" style="233" customWidth="1"/>
    <col min="9230" max="9472" width="9.140625" style="233"/>
    <col min="9473" max="9473" width="64.28515625" style="233" customWidth="1"/>
    <col min="9474" max="9474" width="9.140625" style="233"/>
    <col min="9475" max="9475" width="11.7109375" style="233" customWidth="1"/>
    <col min="9476" max="9476" width="12.42578125" style="233" customWidth="1"/>
    <col min="9477" max="9477" width="12" style="233" customWidth="1"/>
    <col min="9478" max="9478" width="21.5703125" style="233" customWidth="1"/>
    <col min="9479" max="9479" width="21.85546875" style="233" customWidth="1"/>
    <col min="9480" max="9482" width="19.5703125" style="233" customWidth="1"/>
    <col min="9483" max="9483" width="16.42578125" style="233" customWidth="1"/>
    <col min="9484" max="9484" width="16.28515625" style="233" customWidth="1"/>
    <col min="9485" max="9485" width="30.140625" style="233" customWidth="1"/>
    <col min="9486" max="9728" width="9.140625" style="233"/>
    <col min="9729" max="9729" width="64.28515625" style="233" customWidth="1"/>
    <col min="9730" max="9730" width="9.140625" style="233"/>
    <col min="9731" max="9731" width="11.7109375" style="233" customWidth="1"/>
    <col min="9732" max="9732" width="12.42578125" style="233" customWidth="1"/>
    <col min="9733" max="9733" width="12" style="233" customWidth="1"/>
    <col min="9734" max="9734" width="21.5703125" style="233" customWidth="1"/>
    <col min="9735" max="9735" width="21.85546875" style="233" customWidth="1"/>
    <col min="9736" max="9738" width="19.5703125" style="233" customWidth="1"/>
    <col min="9739" max="9739" width="16.42578125" style="233" customWidth="1"/>
    <col min="9740" max="9740" width="16.28515625" style="233" customWidth="1"/>
    <col min="9741" max="9741" width="30.140625" style="233" customWidth="1"/>
    <col min="9742" max="9984" width="9.140625" style="233"/>
    <col min="9985" max="9985" width="64.28515625" style="233" customWidth="1"/>
    <col min="9986" max="9986" width="9.140625" style="233"/>
    <col min="9987" max="9987" width="11.7109375" style="233" customWidth="1"/>
    <col min="9988" max="9988" width="12.42578125" style="233" customWidth="1"/>
    <col min="9989" max="9989" width="12" style="233" customWidth="1"/>
    <col min="9990" max="9990" width="21.5703125" style="233" customWidth="1"/>
    <col min="9991" max="9991" width="21.85546875" style="233" customWidth="1"/>
    <col min="9992" max="9994" width="19.5703125" style="233" customWidth="1"/>
    <col min="9995" max="9995" width="16.42578125" style="233" customWidth="1"/>
    <col min="9996" max="9996" width="16.28515625" style="233" customWidth="1"/>
    <col min="9997" max="9997" width="30.140625" style="233" customWidth="1"/>
    <col min="9998" max="10240" width="9.140625" style="233"/>
    <col min="10241" max="10241" width="64.28515625" style="233" customWidth="1"/>
    <col min="10242" max="10242" width="9.140625" style="233"/>
    <col min="10243" max="10243" width="11.7109375" style="233" customWidth="1"/>
    <col min="10244" max="10244" width="12.42578125" style="233" customWidth="1"/>
    <col min="10245" max="10245" width="12" style="233" customWidth="1"/>
    <col min="10246" max="10246" width="21.5703125" style="233" customWidth="1"/>
    <col min="10247" max="10247" width="21.85546875" style="233" customWidth="1"/>
    <col min="10248" max="10250" width="19.5703125" style="233" customWidth="1"/>
    <col min="10251" max="10251" width="16.42578125" style="233" customWidth="1"/>
    <col min="10252" max="10252" width="16.28515625" style="233" customWidth="1"/>
    <col min="10253" max="10253" width="30.140625" style="233" customWidth="1"/>
    <col min="10254" max="10496" width="9.140625" style="233"/>
    <col min="10497" max="10497" width="64.28515625" style="233" customWidth="1"/>
    <col min="10498" max="10498" width="9.140625" style="233"/>
    <col min="10499" max="10499" width="11.7109375" style="233" customWidth="1"/>
    <col min="10500" max="10500" width="12.42578125" style="233" customWidth="1"/>
    <col min="10501" max="10501" width="12" style="233" customWidth="1"/>
    <col min="10502" max="10502" width="21.5703125" style="233" customWidth="1"/>
    <col min="10503" max="10503" width="21.85546875" style="233" customWidth="1"/>
    <col min="10504" max="10506" width="19.5703125" style="233" customWidth="1"/>
    <col min="10507" max="10507" width="16.42578125" style="233" customWidth="1"/>
    <col min="10508" max="10508" width="16.28515625" style="233" customWidth="1"/>
    <col min="10509" max="10509" width="30.140625" style="233" customWidth="1"/>
    <col min="10510" max="10752" width="9.140625" style="233"/>
    <col min="10753" max="10753" width="64.28515625" style="233" customWidth="1"/>
    <col min="10754" max="10754" width="9.140625" style="233"/>
    <col min="10755" max="10755" width="11.7109375" style="233" customWidth="1"/>
    <col min="10756" max="10756" width="12.42578125" style="233" customWidth="1"/>
    <col min="10757" max="10757" width="12" style="233" customWidth="1"/>
    <col min="10758" max="10758" width="21.5703125" style="233" customWidth="1"/>
    <col min="10759" max="10759" width="21.85546875" style="233" customWidth="1"/>
    <col min="10760" max="10762" width="19.5703125" style="233" customWidth="1"/>
    <col min="10763" max="10763" width="16.42578125" style="233" customWidth="1"/>
    <col min="10764" max="10764" width="16.28515625" style="233" customWidth="1"/>
    <col min="10765" max="10765" width="30.140625" style="233" customWidth="1"/>
    <col min="10766" max="11008" width="9.140625" style="233"/>
    <col min="11009" max="11009" width="64.28515625" style="233" customWidth="1"/>
    <col min="11010" max="11010" width="9.140625" style="233"/>
    <col min="11011" max="11011" width="11.7109375" style="233" customWidth="1"/>
    <col min="11012" max="11012" width="12.42578125" style="233" customWidth="1"/>
    <col min="11013" max="11013" width="12" style="233" customWidth="1"/>
    <col min="11014" max="11014" width="21.5703125" style="233" customWidth="1"/>
    <col min="11015" max="11015" width="21.85546875" style="233" customWidth="1"/>
    <col min="11016" max="11018" width="19.5703125" style="233" customWidth="1"/>
    <col min="11019" max="11019" width="16.42578125" style="233" customWidth="1"/>
    <col min="11020" max="11020" width="16.28515625" style="233" customWidth="1"/>
    <col min="11021" max="11021" width="30.140625" style="233" customWidth="1"/>
    <col min="11022" max="11264" width="9.140625" style="233"/>
    <col min="11265" max="11265" width="64.28515625" style="233" customWidth="1"/>
    <col min="11266" max="11266" width="9.140625" style="233"/>
    <col min="11267" max="11267" width="11.7109375" style="233" customWidth="1"/>
    <col min="11268" max="11268" width="12.42578125" style="233" customWidth="1"/>
    <col min="11269" max="11269" width="12" style="233" customWidth="1"/>
    <col min="11270" max="11270" width="21.5703125" style="233" customWidth="1"/>
    <col min="11271" max="11271" width="21.85546875" style="233" customWidth="1"/>
    <col min="11272" max="11274" width="19.5703125" style="233" customWidth="1"/>
    <col min="11275" max="11275" width="16.42578125" style="233" customWidth="1"/>
    <col min="11276" max="11276" width="16.28515625" style="233" customWidth="1"/>
    <col min="11277" max="11277" width="30.140625" style="233" customWidth="1"/>
    <col min="11278" max="11520" width="9.140625" style="233"/>
    <col min="11521" max="11521" width="64.28515625" style="233" customWidth="1"/>
    <col min="11522" max="11522" width="9.140625" style="233"/>
    <col min="11523" max="11523" width="11.7109375" style="233" customWidth="1"/>
    <col min="11524" max="11524" width="12.42578125" style="233" customWidth="1"/>
    <col min="11525" max="11525" width="12" style="233" customWidth="1"/>
    <col min="11526" max="11526" width="21.5703125" style="233" customWidth="1"/>
    <col min="11527" max="11527" width="21.85546875" style="233" customWidth="1"/>
    <col min="11528" max="11530" width="19.5703125" style="233" customWidth="1"/>
    <col min="11531" max="11531" width="16.42578125" style="233" customWidth="1"/>
    <col min="11532" max="11532" width="16.28515625" style="233" customWidth="1"/>
    <col min="11533" max="11533" width="30.140625" style="233" customWidth="1"/>
    <col min="11534" max="11776" width="9.140625" style="233"/>
    <col min="11777" max="11777" width="64.28515625" style="233" customWidth="1"/>
    <col min="11778" max="11778" width="9.140625" style="233"/>
    <col min="11779" max="11779" width="11.7109375" style="233" customWidth="1"/>
    <col min="11780" max="11780" width="12.42578125" style="233" customWidth="1"/>
    <col min="11781" max="11781" width="12" style="233" customWidth="1"/>
    <col min="11782" max="11782" width="21.5703125" style="233" customWidth="1"/>
    <col min="11783" max="11783" width="21.85546875" style="233" customWidth="1"/>
    <col min="11784" max="11786" width="19.5703125" style="233" customWidth="1"/>
    <col min="11787" max="11787" width="16.42578125" style="233" customWidth="1"/>
    <col min="11788" max="11788" width="16.28515625" style="233" customWidth="1"/>
    <col min="11789" max="11789" width="30.140625" style="233" customWidth="1"/>
    <col min="11790" max="12032" width="9.140625" style="233"/>
    <col min="12033" max="12033" width="64.28515625" style="233" customWidth="1"/>
    <col min="12034" max="12034" width="9.140625" style="233"/>
    <col min="12035" max="12035" width="11.7109375" style="233" customWidth="1"/>
    <col min="12036" max="12036" width="12.42578125" style="233" customWidth="1"/>
    <col min="12037" max="12037" width="12" style="233" customWidth="1"/>
    <col min="12038" max="12038" width="21.5703125" style="233" customWidth="1"/>
    <col min="12039" max="12039" width="21.85546875" style="233" customWidth="1"/>
    <col min="12040" max="12042" width="19.5703125" style="233" customWidth="1"/>
    <col min="12043" max="12043" width="16.42578125" style="233" customWidth="1"/>
    <col min="12044" max="12044" width="16.28515625" style="233" customWidth="1"/>
    <col min="12045" max="12045" width="30.140625" style="233" customWidth="1"/>
    <col min="12046" max="12288" width="9.140625" style="233"/>
    <col min="12289" max="12289" width="64.28515625" style="233" customWidth="1"/>
    <col min="12290" max="12290" width="9.140625" style="233"/>
    <col min="12291" max="12291" width="11.7109375" style="233" customWidth="1"/>
    <col min="12292" max="12292" width="12.42578125" style="233" customWidth="1"/>
    <col min="12293" max="12293" width="12" style="233" customWidth="1"/>
    <col min="12294" max="12294" width="21.5703125" style="233" customWidth="1"/>
    <col min="12295" max="12295" width="21.85546875" style="233" customWidth="1"/>
    <col min="12296" max="12298" width="19.5703125" style="233" customWidth="1"/>
    <col min="12299" max="12299" width="16.42578125" style="233" customWidth="1"/>
    <col min="12300" max="12300" width="16.28515625" style="233" customWidth="1"/>
    <col min="12301" max="12301" width="30.140625" style="233" customWidth="1"/>
    <col min="12302" max="12544" width="9.140625" style="233"/>
    <col min="12545" max="12545" width="64.28515625" style="233" customWidth="1"/>
    <col min="12546" max="12546" width="9.140625" style="233"/>
    <col min="12547" max="12547" width="11.7109375" style="233" customWidth="1"/>
    <col min="12548" max="12548" width="12.42578125" style="233" customWidth="1"/>
    <col min="12549" max="12549" width="12" style="233" customWidth="1"/>
    <col min="12550" max="12550" width="21.5703125" style="233" customWidth="1"/>
    <col min="12551" max="12551" width="21.85546875" style="233" customWidth="1"/>
    <col min="12552" max="12554" width="19.5703125" style="233" customWidth="1"/>
    <col min="12555" max="12555" width="16.42578125" style="233" customWidth="1"/>
    <col min="12556" max="12556" width="16.28515625" style="233" customWidth="1"/>
    <col min="12557" max="12557" width="30.140625" style="233" customWidth="1"/>
    <col min="12558" max="12800" width="9.140625" style="233"/>
    <col min="12801" max="12801" width="64.28515625" style="233" customWidth="1"/>
    <col min="12802" max="12802" width="9.140625" style="233"/>
    <col min="12803" max="12803" width="11.7109375" style="233" customWidth="1"/>
    <col min="12804" max="12804" width="12.42578125" style="233" customWidth="1"/>
    <col min="12805" max="12805" width="12" style="233" customWidth="1"/>
    <col min="12806" max="12806" width="21.5703125" style="233" customWidth="1"/>
    <col min="12807" max="12807" width="21.85546875" style="233" customWidth="1"/>
    <col min="12808" max="12810" width="19.5703125" style="233" customWidth="1"/>
    <col min="12811" max="12811" width="16.42578125" style="233" customWidth="1"/>
    <col min="12812" max="12812" width="16.28515625" style="233" customWidth="1"/>
    <col min="12813" max="12813" width="30.140625" style="233" customWidth="1"/>
    <col min="12814" max="13056" width="9.140625" style="233"/>
    <col min="13057" max="13057" width="64.28515625" style="233" customWidth="1"/>
    <col min="13058" max="13058" width="9.140625" style="233"/>
    <col min="13059" max="13059" width="11.7109375" style="233" customWidth="1"/>
    <col min="13060" max="13060" width="12.42578125" style="233" customWidth="1"/>
    <col min="13061" max="13061" width="12" style="233" customWidth="1"/>
    <col min="13062" max="13062" width="21.5703125" style="233" customWidth="1"/>
    <col min="13063" max="13063" width="21.85546875" style="233" customWidth="1"/>
    <col min="13064" max="13066" width="19.5703125" style="233" customWidth="1"/>
    <col min="13067" max="13067" width="16.42578125" style="233" customWidth="1"/>
    <col min="13068" max="13068" width="16.28515625" style="233" customWidth="1"/>
    <col min="13069" max="13069" width="30.140625" style="233" customWidth="1"/>
    <col min="13070" max="13312" width="9.140625" style="233"/>
    <col min="13313" max="13313" width="64.28515625" style="233" customWidth="1"/>
    <col min="13314" max="13314" width="9.140625" style="233"/>
    <col min="13315" max="13315" width="11.7109375" style="233" customWidth="1"/>
    <col min="13316" max="13316" width="12.42578125" style="233" customWidth="1"/>
    <col min="13317" max="13317" width="12" style="233" customWidth="1"/>
    <col min="13318" max="13318" width="21.5703125" style="233" customWidth="1"/>
    <col min="13319" max="13319" width="21.85546875" style="233" customWidth="1"/>
    <col min="13320" max="13322" width="19.5703125" style="233" customWidth="1"/>
    <col min="13323" max="13323" width="16.42578125" style="233" customWidth="1"/>
    <col min="13324" max="13324" width="16.28515625" style="233" customWidth="1"/>
    <col min="13325" max="13325" width="30.140625" style="233" customWidth="1"/>
    <col min="13326" max="13568" width="9.140625" style="233"/>
    <col min="13569" max="13569" width="64.28515625" style="233" customWidth="1"/>
    <col min="13570" max="13570" width="9.140625" style="233"/>
    <col min="13571" max="13571" width="11.7109375" style="233" customWidth="1"/>
    <col min="13572" max="13572" width="12.42578125" style="233" customWidth="1"/>
    <col min="13573" max="13573" width="12" style="233" customWidth="1"/>
    <col min="13574" max="13574" width="21.5703125" style="233" customWidth="1"/>
    <col min="13575" max="13575" width="21.85546875" style="233" customWidth="1"/>
    <col min="13576" max="13578" width="19.5703125" style="233" customWidth="1"/>
    <col min="13579" max="13579" width="16.42578125" style="233" customWidth="1"/>
    <col min="13580" max="13580" width="16.28515625" style="233" customWidth="1"/>
    <col min="13581" max="13581" width="30.140625" style="233" customWidth="1"/>
    <col min="13582" max="13824" width="9.140625" style="233"/>
    <col min="13825" max="13825" width="64.28515625" style="233" customWidth="1"/>
    <col min="13826" max="13826" width="9.140625" style="233"/>
    <col min="13827" max="13827" width="11.7109375" style="233" customWidth="1"/>
    <col min="13828" max="13828" width="12.42578125" style="233" customWidth="1"/>
    <col min="13829" max="13829" width="12" style="233" customWidth="1"/>
    <col min="13830" max="13830" width="21.5703125" style="233" customWidth="1"/>
    <col min="13831" max="13831" width="21.85546875" style="233" customWidth="1"/>
    <col min="13832" max="13834" width="19.5703125" style="233" customWidth="1"/>
    <col min="13835" max="13835" width="16.42578125" style="233" customWidth="1"/>
    <col min="13836" max="13836" width="16.28515625" style="233" customWidth="1"/>
    <col min="13837" max="13837" width="30.140625" style="233" customWidth="1"/>
    <col min="13838" max="14080" width="9.140625" style="233"/>
    <col min="14081" max="14081" width="64.28515625" style="233" customWidth="1"/>
    <col min="14082" max="14082" width="9.140625" style="233"/>
    <col min="14083" max="14083" width="11.7109375" style="233" customWidth="1"/>
    <col min="14084" max="14084" width="12.42578125" style="233" customWidth="1"/>
    <col min="14085" max="14085" width="12" style="233" customWidth="1"/>
    <col min="14086" max="14086" width="21.5703125" style="233" customWidth="1"/>
    <col min="14087" max="14087" width="21.85546875" style="233" customWidth="1"/>
    <col min="14088" max="14090" width="19.5703125" style="233" customWidth="1"/>
    <col min="14091" max="14091" width="16.42578125" style="233" customWidth="1"/>
    <col min="14092" max="14092" width="16.28515625" style="233" customWidth="1"/>
    <col min="14093" max="14093" width="30.140625" style="233" customWidth="1"/>
    <col min="14094" max="14336" width="9.140625" style="233"/>
    <col min="14337" max="14337" width="64.28515625" style="233" customWidth="1"/>
    <col min="14338" max="14338" width="9.140625" style="233"/>
    <col min="14339" max="14339" width="11.7109375" style="233" customWidth="1"/>
    <col min="14340" max="14340" width="12.42578125" style="233" customWidth="1"/>
    <col min="14341" max="14341" width="12" style="233" customWidth="1"/>
    <col min="14342" max="14342" width="21.5703125" style="233" customWidth="1"/>
    <col min="14343" max="14343" width="21.85546875" style="233" customWidth="1"/>
    <col min="14344" max="14346" width="19.5703125" style="233" customWidth="1"/>
    <col min="14347" max="14347" width="16.42578125" style="233" customWidth="1"/>
    <col min="14348" max="14348" width="16.28515625" style="233" customWidth="1"/>
    <col min="14349" max="14349" width="30.140625" style="233" customWidth="1"/>
    <col min="14350" max="14592" width="9.140625" style="233"/>
    <col min="14593" max="14593" width="64.28515625" style="233" customWidth="1"/>
    <col min="14594" max="14594" width="9.140625" style="233"/>
    <col min="14595" max="14595" width="11.7109375" style="233" customWidth="1"/>
    <col min="14596" max="14596" width="12.42578125" style="233" customWidth="1"/>
    <col min="14597" max="14597" width="12" style="233" customWidth="1"/>
    <col min="14598" max="14598" width="21.5703125" style="233" customWidth="1"/>
    <col min="14599" max="14599" width="21.85546875" style="233" customWidth="1"/>
    <col min="14600" max="14602" width="19.5703125" style="233" customWidth="1"/>
    <col min="14603" max="14603" width="16.42578125" style="233" customWidth="1"/>
    <col min="14604" max="14604" width="16.28515625" style="233" customWidth="1"/>
    <col min="14605" max="14605" width="30.140625" style="233" customWidth="1"/>
    <col min="14606" max="14848" width="9.140625" style="233"/>
    <col min="14849" max="14849" width="64.28515625" style="233" customWidth="1"/>
    <col min="14850" max="14850" width="9.140625" style="233"/>
    <col min="14851" max="14851" width="11.7109375" style="233" customWidth="1"/>
    <col min="14852" max="14852" width="12.42578125" style="233" customWidth="1"/>
    <col min="14853" max="14853" width="12" style="233" customWidth="1"/>
    <col min="14854" max="14854" width="21.5703125" style="233" customWidth="1"/>
    <col min="14855" max="14855" width="21.85546875" style="233" customWidth="1"/>
    <col min="14856" max="14858" width="19.5703125" style="233" customWidth="1"/>
    <col min="14859" max="14859" width="16.42578125" style="233" customWidth="1"/>
    <col min="14860" max="14860" width="16.28515625" style="233" customWidth="1"/>
    <col min="14861" max="14861" width="30.140625" style="233" customWidth="1"/>
    <col min="14862" max="15104" width="9.140625" style="233"/>
    <col min="15105" max="15105" width="64.28515625" style="233" customWidth="1"/>
    <col min="15106" max="15106" width="9.140625" style="233"/>
    <col min="15107" max="15107" width="11.7109375" style="233" customWidth="1"/>
    <col min="15108" max="15108" width="12.42578125" style="233" customWidth="1"/>
    <col min="15109" max="15109" width="12" style="233" customWidth="1"/>
    <col min="15110" max="15110" width="21.5703125" style="233" customWidth="1"/>
    <col min="15111" max="15111" width="21.85546875" style="233" customWidth="1"/>
    <col min="15112" max="15114" width="19.5703125" style="233" customWidth="1"/>
    <col min="15115" max="15115" width="16.42578125" style="233" customWidth="1"/>
    <col min="15116" max="15116" width="16.28515625" style="233" customWidth="1"/>
    <col min="15117" max="15117" width="30.140625" style="233" customWidth="1"/>
    <col min="15118" max="15360" width="9.140625" style="233"/>
    <col min="15361" max="15361" width="64.28515625" style="233" customWidth="1"/>
    <col min="15362" max="15362" width="9.140625" style="233"/>
    <col min="15363" max="15363" width="11.7109375" style="233" customWidth="1"/>
    <col min="15364" max="15364" width="12.42578125" style="233" customWidth="1"/>
    <col min="15365" max="15365" width="12" style="233" customWidth="1"/>
    <col min="15366" max="15366" width="21.5703125" style="233" customWidth="1"/>
    <col min="15367" max="15367" width="21.85546875" style="233" customWidth="1"/>
    <col min="15368" max="15370" width="19.5703125" style="233" customWidth="1"/>
    <col min="15371" max="15371" width="16.42578125" style="233" customWidth="1"/>
    <col min="15372" max="15372" width="16.28515625" style="233" customWidth="1"/>
    <col min="15373" max="15373" width="30.140625" style="233" customWidth="1"/>
    <col min="15374" max="15616" width="9.140625" style="233"/>
    <col min="15617" max="15617" width="64.28515625" style="233" customWidth="1"/>
    <col min="15618" max="15618" width="9.140625" style="233"/>
    <col min="15619" max="15619" width="11.7109375" style="233" customWidth="1"/>
    <col min="15620" max="15620" width="12.42578125" style="233" customWidth="1"/>
    <col min="15621" max="15621" width="12" style="233" customWidth="1"/>
    <col min="15622" max="15622" width="21.5703125" style="233" customWidth="1"/>
    <col min="15623" max="15623" width="21.85546875" style="233" customWidth="1"/>
    <col min="15624" max="15626" width="19.5703125" style="233" customWidth="1"/>
    <col min="15627" max="15627" width="16.42578125" style="233" customWidth="1"/>
    <col min="15628" max="15628" width="16.28515625" style="233" customWidth="1"/>
    <col min="15629" max="15629" width="30.140625" style="233" customWidth="1"/>
    <col min="15630" max="15872" width="9.140625" style="233"/>
    <col min="15873" max="15873" width="64.28515625" style="233" customWidth="1"/>
    <col min="15874" max="15874" width="9.140625" style="233"/>
    <col min="15875" max="15875" width="11.7109375" style="233" customWidth="1"/>
    <col min="15876" max="15876" width="12.42578125" style="233" customWidth="1"/>
    <col min="15877" max="15877" width="12" style="233" customWidth="1"/>
    <col min="15878" max="15878" width="21.5703125" style="233" customWidth="1"/>
    <col min="15879" max="15879" width="21.85546875" style="233" customWidth="1"/>
    <col min="15880" max="15882" width="19.5703125" style="233" customWidth="1"/>
    <col min="15883" max="15883" width="16.42578125" style="233" customWidth="1"/>
    <col min="15884" max="15884" width="16.28515625" style="233" customWidth="1"/>
    <col min="15885" max="15885" width="30.140625" style="233" customWidth="1"/>
    <col min="15886" max="16128" width="9.140625" style="233"/>
    <col min="16129" max="16129" width="64.28515625" style="233" customWidth="1"/>
    <col min="16130" max="16130" width="9.140625" style="233"/>
    <col min="16131" max="16131" width="11.7109375" style="233" customWidth="1"/>
    <col min="16132" max="16132" width="12.42578125" style="233" customWidth="1"/>
    <col min="16133" max="16133" width="12" style="233" customWidth="1"/>
    <col min="16134" max="16134" width="21.5703125" style="233" customWidth="1"/>
    <col min="16135" max="16135" width="21.85546875" style="233" customWidth="1"/>
    <col min="16136" max="16138" width="19.5703125" style="233" customWidth="1"/>
    <col min="16139" max="16139" width="16.42578125" style="233" customWidth="1"/>
    <col min="16140" max="16140" width="16.28515625" style="233" customWidth="1"/>
    <col min="16141" max="16141" width="30.140625" style="233" customWidth="1"/>
    <col min="16142" max="16384" width="9.140625" style="233"/>
  </cols>
  <sheetData>
    <row r="1" spans="1:13" x14ac:dyDescent="0.25">
      <c r="A1" s="453" t="s">
        <v>826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x14ac:dyDescent="0.25">
      <c r="A2" s="359"/>
    </row>
    <row r="3" spans="1:13" ht="30" customHeight="1" x14ac:dyDescent="0.25">
      <c r="A3" s="393" t="s">
        <v>817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1:13" ht="27" customHeight="1" x14ac:dyDescent="0.25">
      <c r="A4" s="395" t="s">
        <v>750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</row>
    <row r="5" spans="1:13" ht="16.5" customHeight="1" x14ac:dyDescent="0.25">
      <c r="A5" s="237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</row>
    <row r="6" spans="1:13" x14ac:dyDescent="0.25">
      <c r="A6" s="242" t="s">
        <v>52</v>
      </c>
    </row>
    <row r="7" spans="1:13" ht="61.5" customHeight="1" x14ac:dyDescent="0.3">
      <c r="A7" s="246" t="s">
        <v>63</v>
      </c>
      <c r="B7" s="247" t="s">
        <v>64</v>
      </c>
      <c r="C7" s="248" t="s">
        <v>729</v>
      </c>
      <c r="D7" s="248" t="s">
        <v>730</v>
      </c>
      <c r="E7" s="248" t="s">
        <v>731</v>
      </c>
      <c r="F7" s="248" t="s">
        <v>732</v>
      </c>
      <c r="G7" s="248" t="s">
        <v>733</v>
      </c>
      <c r="H7" s="248" t="s">
        <v>734</v>
      </c>
      <c r="I7" s="248" t="s">
        <v>734</v>
      </c>
      <c r="J7" s="248" t="s">
        <v>735</v>
      </c>
      <c r="K7" s="248" t="s">
        <v>736</v>
      </c>
      <c r="L7" s="248" t="s">
        <v>737</v>
      </c>
      <c r="M7" s="248" t="s">
        <v>738</v>
      </c>
    </row>
    <row r="8" spans="1:13" ht="25.5" x14ac:dyDescent="0.25">
      <c r="A8" s="241"/>
      <c r="B8" s="241"/>
      <c r="C8" s="241"/>
      <c r="D8" s="241"/>
      <c r="E8" s="241"/>
      <c r="F8" s="241"/>
      <c r="G8" s="241"/>
      <c r="H8" s="249" t="s">
        <v>739</v>
      </c>
      <c r="I8" s="250" t="s">
        <v>740</v>
      </c>
      <c r="J8" s="251"/>
      <c r="K8" s="241"/>
      <c r="L8" s="241"/>
      <c r="M8" s="241"/>
    </row>
    <row r="9" spans="1:13" x14ac:dyDescent="0.25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</row>
    <row r="10" spans="1:13" x14ac:dyDescent="0.25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</row>
    <row r="11" spans="1:13" x14ac:dyDescent="0.25">
      <c r="A11" s="241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</row>
    <row r="12" spans="1:13" x14ac:dyDescent="0.25">
      <c r="A12" s="252" t="s">
        <v>219</v>
      </c>
      <c r="B12" s="253" t="s">
        <v>220</v>
      </c>
      <c r="C12" s="253"/>
      <c r="D12" s="253"/>
      <c r="E12" s="241"/>
      <c r="F12" s="241"/>
      <c r="G12" s="241"/>
      <c r="H12" s="241"/>
      <c r="I12" s="241"/>
      <c r="J12" s="241"/>
      <c r="K12" s="241"/>
      <c r="L12" s="241"/>
      <c r="M12" s="241"/>
    </row>
    <row r="13" spans="1:13" x14ac:dyDescent="0.25">
      <c r="A13" s="252"/>
      <c r="B13" s="253"/>
      <c r="C13" s="253"/>
      <c r="D13" s="253"/>
      <c r="E13" s="241"/>
      <c r="F13" s="241"/>
      <c r="G13" s="241"/>
      <c r="H13" s="241"/>
      <c r="I13" s="241"/>
      <c r="J13" s="241"/>
      <c r="K13" s="241"/>
      <c r="L13" s="241"/>
      <c r="M13" s="241"/>
    </row>
    <row r="14" spans="1:13" x14ac:dyDescent="0.25">
      <c r="A14" s="252"/>
      <c r="B14" s="253"/>
      <c r="C14" s="253"/>
      <c r="D14" s="253"/>
      <c r="E14" s="241"/>
      <c r="F14" s="241"/>
      <c r="G14" s="241"/>
      <c r="H14" s="241"/>
      <c r="I14" s="241"/>
      <c r="J14" s="241"/>
      <c r="K14" s="241"/>
      <c r="L14" s="241"/>
      <c r="M14" s="241"/>
    </row>
    <row r="15" spans="1:13" x14ac:dyDescent="0.25">
      <c r="A15" s="252"/>
      <c r="B15" s="253"/>
      <c r="C15" s="253"/>
      <c r="D15" s="253"/>
      <c r="E15" s="241"/>
      <c r="F15" s="241"/>
      <c r="G15" s="241"/>
      <c r="H15" s="241"/>
      <c r="I15" s="241"/>
      <c r="J15" s="241"/>
      <c r="K15" s="241"/>
      <c r="L15" s="241"/>
      <c r="M15" s="241"/>
    </row>
    <row r="16" spans="1:13" x14ac:dyDescent="0.25">
      <c r="A16" s="252"/>
      <c r="B16" s="253"/>
      <c r="C16" s="253"/>
      <c r="D16" s="253"/>
      <c r="E16" s="241"/>
      <c r="F16" s="241"/>
      <c r="G16" s="241"/>
      <c r="H16" s="241"/>
      <c r="I16" s="241"/>
      <c r="J16" s="241"/>
      <c r="K16" s="241"/>
      <c r="L16" s="241"/>
      <c r="M16" s="241"/>
    </row>
    <row r="17" spans="1:13" x14ac:dyDescent="0.25">
      <c r="A17" s="252" t="s">
        <v>741</v>
      </c>
      <c r="B17" s="253" t="s">
        <v>222</v>
      </c>
      <c r="C17" s="253"/>
      <c r="D17" s="253"/>
      <c r="E17" s="241"/>
      <c r="F17" s="241"/>
      <c r="G17" s="241"/>
      <c r="H17" s="241"/>
      <c r="I17" s="241"/>
      <c r="J17" s="241"/>
      <c r="K17" s="241"/>
      <c r="L17" s="241"/>
      <c r="M17" s="241"/>
    </row>
    <row r="18" spans="1:13" x14ac:dyDescent="0.25">
      <c r="A18" s="252"/>
      <c r="B18" s="253"/>
      <c r="C18" s="253"/>
      <c r="D18" s="253"/>
      <c r="E18" s="241"/>
      <c r="F18" s="241"/>
      <c r="G18" s="241"/>
      <c r="H18" s="241"/>
      <c r="I18" s="241"/>
      <c r="J18" s="241"/>
      <c r="K18" s="241"/>
      <c r="L18" s="241"/>
      <c r="M18" s="241"/>
    </row>
    <row r="19" spans="1:13" x14ac:dyDescent="0.25">
      <c r="A19" s="252"/>
      <c r="B19" s="253"/>
      <c r="C19" s="253"/>
      <c r="D19" s="253"/>
      <c r="E19" s="241"/>
      <c r="F19" s="241"/>
      <c r="G19" s="241"/>
      <c r="H19" s="241"/>
      <c r="I19" s="241"/>
      <c r="J19" s="241"/>
      <c r="K19" s="241"/>
      <c r="L19" s="241"/>
      <c r="M19" s="241"/>
    </row>
    <row r="20" spans="1:13" x14ac:dyDescent="0.25">
      <c r="A20" s="252"/>
      <c r="B20" s="253"/>
      <c r="C20" s="253"/>
      <c r="D20" s="253"/>
      <c r="E20" s="241"/>
      <c r="F20" s="241"/>
      <c r="G20" s="241"/>
      <c r="H20" s="241"/>
      <c r="I20" s="241"/>
      <c r="J20" s="241"/>
      <c r="K20" s="241"/>
      <c r="L20" s="241"/>
      <c r="M20" s="241"/>
    </row>
    <row r="21" spans="1:13" x14ac:dyDescent="0.25">
      <c r="A21" s="252"/>
      <c r="B21" s="253"/>
      <c r="C21" s="253"/>
      <c r="D21" s="253"/>
      <c r="E21" s="241"/>
      <c r="F21" s="241"/>
      <c r="G21" s="241"/>
      <c r="H21" s="241"/>
      <c r="I21" s="241"/>
      <c r="J21" s="241"/>
      <c r="K21" s="241"/>
      <c r="L21" s="241"/>
      <c r="M21" s="241"/>
    </row>
    <row r="22" spans="1:13" x14ac:dyDescent="0.25">
      <c r="A22" s="254" t="s">
        <v>223</v>
      </c>
      <c r="B22" s="253" t="s">
        <v>224</v>
      </c>
      <c r="C22" s="253"/>
      <c r="D22" s="253"/>
      <c r="E22" s="241"/>
      <c r="F22" s="241"/>
      <c r="G22" s="241"/>
      <c r="H22" s="241"/>
      <c r="I22" s="241"/>
      <c r="J22" s="241"/>
      <c r="K22" s="241"/>
      <c r="L22" s="241"/>
      <c r="M22" s="241"/>
    </row>
    <row r="23" spans="1:13" x14ac:dyDescent="0.25">
      <c r="A23" s="254"/>
      <c r="B23" s="253"/>
      <c r="C23" s="253"/>
      <c r="D23" s="253"/>
      <c r="E23" s="241"/>
      <c r="F23" s="241"/>
      <c r="G23" s="241"/>
      <c r="H23" s="241"/>
      <c r="I23" s="241"/>
      <c r="J23" s="241"/>
      <c r="K23" s="241"/>
      <c r="L23" s="241"/>
      <c r="M23" s="241"/>
    </row>
    <row r="24" spans="1:13" x14ac:dyDescent="0.25">
      <c r="A24" s="254"/>
      <c r="B24" s="253"/>
      <c r="C24" s="253"/>
      <c r="D24" s="253"/>
      <c r="E24" s="241"/>
      <c r="F24" s="241"/>
      <c r="G24" s="241"/>
      <c r="H24" s="241"/>
      <c r="I24" s="241"/>
      <c r="J24" s="241"/>
      <c r="K24" s="241"/>
      <c r="L24" s="241"/>
      <c r="M24" s="241"/>
    </row>
    <row r="25" spans="1:13" x14ac:dyDescent="0.25">
      <c r="A25" s="252" t="s">
        <v>225</v>
      </c>
      <c r="B25" s="253" t="s">
        <v>226</v>
      </c>
      <c r="C25" s="253"/>
      <c r="D25" s="253"/>
      <c r="E25" s="241"/>
      <c r="F25" s="241"/>
      <c r="G25" s="241"/>
      <c r="H25" s="241"/>
      <c r="I25" s="241"/>
      <c r="J25" s="241"/>
      <c r="K25" s="241"/>
      <c r="L25" s="241"/>
      <c r="M25" s="241"/>
    </row>
    <row r="26" spans="1:13" x14ac:dyDescent="0.25">
      <c r="A26" s="252"/>
      <c r="B26" s="253"/>
      <c r="C26" s="253"/>
      <c r="D26" s="253"/>
      <c r="E26" s="241"/>
      <c r="F26" s="241"/>
      <c r="G26" s="241"/>
      <c r="H26" s="241"/>
      <c r="I26" s="241"/>
      <c r="J26" s="241"/>
      <c r="K26" s="241"/>
      <c r="L26" s="241"/>
      <c r="M26" s="241"/>
    </row>
    <row r="27" spans="1:13" x14ac:dyDescent="0.25">
      <c r="A27" s="252"/>
      <c r="B27" s="253"/>
      <c r="C27" s="253"/>
      <c r="D27" s="253"/>
      <c r="E27" s="241"/>
      <c r="F27" s="241"/>
      <c r="G27" s="241"/>
      <c r="H27" s="241"/>
      <c r="I27" s="241"/>
      <c r="J27" s="241"/>
      <c r="K27" s="241"/>
      <c r="L27" s="241"/>
      <c r="M27" s="241"/>
    </row>
    <row r="28" spans="1:13" x14ac:dyDescent="0.25">
      <c r="A28" s="252" t="s">
        <v>227</v>
      </c>
      <c r="B28" s="253" t="s">
        <v>228</v>
      </c>
      <c r="C28" s="253"/>
      <c r="D28" s="253"/>
      <c r="E28" s="241"/>
      <c r="F28" s="241"/>
      <c r="G28" s="241"/>
      <c r="H28" s="241"/>
      <c r="I28" s="241"/>
      <c r="J28" s="241"/>
      <c r="K28" s="241"/>
      <c r="L28" s="241"/>
      <c r="M28" s="241"/>
    </row>
    <row r="29" spans="1:13" x14ac:dyDescent="0.25">
      <c r="A29" s="252"/>
      <c r="B29" s="253"/>
      <c r="C29" s="253"/>
      <c r="D29" s="253"/>
      <c r="E29" s="241"/>
      <c r="F29" s="241"/>
      <c r="G29" s="241"/>
      <c r="H29" s="241"/>
      <c r="I29" s="241"/>
      <c r="J29" s="241"/>
      <c r="K29" s="241"/>
      <c r="L29" s="241"/>
      <c r="M29" s="241"/>
    </row>
    <row r="30" spans="1:13" x14ac:dyDescent="0.25">
      <c r="A30" s="252"/>
      <c r="B30" s="253"/>
      <c r="C30" s="253"/>
      <c r="D30" s="253"/>
      <c r="E30" s="241"/>
      <c r="F30" s="241"/>
      <c r="G30" s="241"/>
      <c r="H30" s="241"/>
      <c r="I30" s="241"/>
      <c r="J30" s="241"/>
      <c r="K30" s="241"/>
      <c r="L30" s="241"/>
      <c r="M30" s="241"/>
    </row>
    <row r="31" spans="1:13" x14ac:dyDescent="0.25">
      <c r="A31" s="254" t="s">
        <v>229</v>
      </c>
      <c r="B31" s="253" t="s">
        <v>230</v>
      </c>
      <c r="C31" s="253"/>
      <c r="D31" s="253"/>
      <c r="E31" s="241"/>
      <c r="F31" s="241"/>
      <c r="G31" s="241"/>
      <c r="H31" s="241"/>
      <c r="I31" s="241"/>
      <c r="J31" s="241"/>
      <c r="K31" s="241"/>
      <c r="L31" s="241"/>
      <c r="M31" s="241"/>
    </row>
    <row r="32" spans="1:13" x14ac:dyDescent="0.25">
      <c r="A32" s="254" t="s">
        <v>231</v>
      </c>
      <c r="B32" s="253" t="s">
        <v>232</v>
      </c>
      <c r="C32" s="253"/>
      <c r="D32" s="253"/>
      <c r="E32" s="241"/>
      <c r="F32" s="241"/>
      <c r="G32" s="241"/>
      <c r="H32" s="241"/>
      <c r="I32" s="241"/>
      <c r="J32" s="241"/>
      <c r="K32" s="241"/>
      <c r="L32" s="241"/>
      <c r="M32" s="241"/>
    </row>
    <row r="33" spans="1:13" ht="15.75" x14ac:dyDescent="0.25">
      <c r="A33" s="255" t="s">
        <v>233</v>
      </c>
      <c r="B33" s="256" t="s">
        <v>33</v>
      </c>
      <c r="C33" s="256"/>
      <c r="D33" s="256"/>
      <c r="E33" s="257"/>
      <c r="F33" s="257"/>
      <c r="G33" s="257"/>
      <c r="H33" s="257"/>
      <c r="I33" s="257"/>
      <c r="J33" s="257"/>
      <c r="K33" s="257"/>
      <c r="L33" s="257"/>
      <c r="M33" s="257"/>
    </row>
    <row r="34" spans="1:13" ht="15.75" x14ac:dyDescent="0.25">
      <c r="A34" s="258"/>
      <c r="B34" s="259"/>
      <c r="C34" s="259"/>
      <c r="D34" s="259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1:13" ht="15.75" x14ac:dyDescent="0.25">
      <c r="A35" s="258"/>
      <c r="B35" s="259"/>
      <c r="C35" s="259"/>
      <c r="D35" s="259"/>
      <c r="E35" s="241"/>
      <c r="F35" s="241"/>
      <c r="G35" s="241"/>
      <c r="H35" s="241"/>
      <c r="I35" s="241"/>
      <c r="J35" s="241"/>
      <c r="K35" s="241"/>
      <c r="L35" s="241"/>
      <c r="M35" s="241"/>
    </row>
    <row r="36" spans="1:13" ht="15.75" x14ac:dyDescent="0.25">
      <c r="A36" s="258"/>
      <c r="B36" s="259"/>
      <c r="C36" s="259"/>
      <c r="D36" s="259"/>
      <c r="E36" s="241"/>
      <c r="F36" s="241"/>
      <c r="G36" s="241"/>
      <c r="H36" s="241"/>
      <c r="I36" s="241"/>
      <c r="J36" s="241"/>
      <c r="K36" s="241"/>
      <c r="L36" s="241"/>
      <c r="M36" s="241"/>
    </row>
    <row r="37" spans="1:13" ht="15.75" x14ac:dyDescent="0.25">
      <c r="A37" s="258"/>
      <c r="B37" s="259"/>
      <c r="C37" s="259"/>
      <c r="D37" s="259"/>
      <c r="E37" s="241"/>
      <c r="F37" s="241"/>
      <c r="G37" s="241"/>
      <c r="H37" s="241"/>
      <c r="I37" s="241"/>
      <c r="J37" s="241"/>
      <c r="K37" s="241"/>
      <c r="L37" s="241"/>
      <c r="M37" s="241"/>
    </row>
    <row r="38" spans="1:13" x14ac:dyDescent="0.25">
      <c r="A38" s="252" t="s">
        <v>234</v>
      </c>
      <c r="B38" s="253" t="s">
        <v>235</v>
      </c>
      <c r="C38" s="253"/>
      <c r="D38" s="253"/>
      <c r="E38" s="241"/>
      <c r="F38" s="241"/>
      <c r="G38" s="241"/>
      <c r="H38" s="241"/>
      <c r="I38" s="241"/>
      <c r="J38" s="241"/>
      <c r="K38" s="241"/>
      <c r="L38" s="241"/>
      <c r="M38" s="241"/>
    </row>
    <row r="39" spans="1:13" x14ac:dyDescent="0.25">
      <c r="A39" s="252"/>
      <c r="B39" s="253"/>
      <c r="C39" s="253"/>
      <c r="D39" s="253"/>
      <c r="E39" s="241"/>
      <c r="F39" s="241"/>
      <c r="G39" s="241"/>
      <c r="H39" s="241"/>
      <c r="I39" s="241"/>
      <c r="J39" s="241"/>
      <c r="K39" s="241"/>
      <c r="L39" s="241"/>
      <c r="M39" s="241"/>
    </row>
    <row r="40" spans="1:13" x14ac:dyDescent="0.25">
      <c r="A40" s="252"/>
      <c r="B40" s="253"/>
      <c r="C40" s="253"/>
      <c r="D40" s="253"/>
      <c r="E40" s="241"/>
      <c r="F40" s="241"/>
      <c r="G40" s="241"/>
      <c r="H40" s="241"/>
      <c r="I40" s="241"/>
      <c r="J40" s="241"/>
      <c r="K40" s="241"/>
      <c r="L40" s="241"/>
      <c r="M40" s="241"/>
    </row>
    <row r="41" spans="1:13" x14ac:dyDescent="0.25">
      <c r="A41" s="252"/>
      <c r="B41" s="253"/>
      <c r="C41" s="253"/>
      <c r="D41" s="253"/>
      <c r="E41" s="241"/>
      <c r="F41" s="241"/>
      <c r="G41" s="241"/>
      <c r="H41" s="241"/>
      <c r="I41" s="241"/>
      <c r="J41" s="241"/>
      <c r="K41" s="241"/>
      <c r="L41" s="241"/>
      <c r="M41" s="241"/>
    </row>
    <row r="42" spans="1:13" x14ac:dyDescent="0.25">
      <c r="A42" s="252"/>
      <c r="B42" s="253"/>
      <c r="C42" s="253"/>
      <c r="D42" s="253"/>
      <c r="E42" s="241"/>
      <c r="F42" s="241"/>
      <c r="G42" s="241"/>
      <c r="H42" s="241"/>
      <c r="I42" s="241"/>
      <c r="J42" s="241"/>
      <c r="K42" s="241"/>
      <c r="L42" s="241"/>
      <c r="M42" s="241"/>
    </row>
    <row r="43" spans="1:13" x14ac:dyDescent="0.25">
      <c r="A43" s="252" t="s">
        <v>236</v>
      </c>
      <c r="B43" s="253" t="s">
        <v>237</v>
      </c>
      <c r="C43" s="253"/>
      <c r="D43" s="253"/>
      <c r="E43" s="241"/>
      <c r="F43" s="241"/>
      <c r="G43" s="241"/>
      <c r="H43" s="241"/>
      <c r="I43" s="241"/>
      <c r="J43" s="241"/>
      <c r="K43" s="241"/>
      <c r="L43" s="241"/>
      <c r="M43" s="241"/>
    </row>
    <row r="44" spans="1:13" x14ac:dyDescent="0.25">
      <c r="A44" s="252"/>
      <c r="B44" s="253"/>
      <c r="C44" s="253"/>
      <c r="D44" s="253"/>
      <c r="E44" s="241"/>
      <c r="F44" s="241"/>
      <c r="G44" s="241"/>
      <c r="H44" s="241"/>
      <c r="I44" s="241"/>
      <c r="J44" s="241"/>
      <c r="K44" s="241"/>
      <c r="L44" s="241"/>
      <c r="M44" s="241"/>
    </row>
    <row r="45" spans="1:13" x14ac:dyDescent="0.25">
      <c r="A45" s="252"/>
      <c r="B45" s="253"/>
      <c r="C45" s="253"/>
      <c r="D45" s="253"/>
      <c r="E45" s="241"/>
      <c r="F45" s="241"/>
      <c r="G45" s="241"/>
      <c r="H45" s="241"/>
      <c r="I45" s="241"/>
      <c r="J45" s="241"/>
      <c r="K45" s="241"/>
      <c r="L45" s="241"/>
      <c r="M45" s="241"/>
    </row>
    <row r="46" spans="1:13" x14ac:dyDescent="0.25">
      <c r="A46" s="252"/>
      <c r="B46" s="253"/>
      <c r="C46" s="253"/>
      <c r="D46" s="253"/>
      <c r="E46" s="241"/>
      <c r="F46" s="241"/>
      <c r="G46" s="241"/>
      <c r="H46" s="241"/>
      <c r="I46" s="241"/>
      <c r="J46" s="241"/>
      <c r="K46" s="241"/>
      <c r="L46" s="241"/>
      <c r="M46" s="241"/>
    </row>
    <row r="47" spans="1:13" x14ac:dyDescent="0.25">
      <c r="A47" s="252"/>
      <c r="B47" s="253"/>
      <c r="C47" s="253"/>
      <c r="D47" s="253"/>
      <c r="E47" s="241"/>
      <c r="F47" s="241"/>
      <c r="G47" s="241"/>
      <c r="H47" s="241"/>
      <c r="I47" s="241"/>
      <c r="J47" s="241"/>
      <c r="K47" s="241"/>
      <c r="L47" s="241"/>
      <c r="M47" s="241"/>
    </row>
    <row r="48" spans="1:13" x14ac:dyDescent="0.25">
      <c r="A48" s="252" t="s">
        <v>238</v>
      </c>
      <c r="B48" s="253" t="s">
        <v>239</v>
      </c>
      <c r="C48" s="253"/>
      <c r="D48" s="253"/>
      <c r="E48" s="241"/>
      <c r="F48" s="241"/>
      <c r="G48" s="241"/>
      <c r="H48" s="241"/>
      <c r="I48" s="241"/>
      <c r="J48" s="241"/>
      <c r="K48" s="241"/>
      <c r="L48" s="241"/>
      <c r="M48" s="241"/>
    </row>
    <row r="49" spans="1:13" x14ac:dyDescent="0.25">
      <c r="A49" s="252" t="s">
        <v>240</v>
      </c>
      <c r="B49" s="253" t="s">
        <v>241</v>
      </c>
      <c r="C49" s="253"/>
      <c r="D49" s="253"/>
      <c r="E49" s="241"/>
      <c r="F49" s="241"/>
      <c r="G49" s="241"/>
      <c r="H49" s="241"/>
      <c r="I49" s="241"/>
      <c r="J49" s="241"/>
      <c r="K49" s="241"/>
      <c r="L49" s="241"/>
      <c r="M49" s="241"/>
    </row>
    <row r="50" spans="1:13" ht="15.75" x14ac:dyDescent="0.25">
      <c r="A50" s="255" t="s">
        <v>242</v>
      </c>
      <c r="B50" s="256" t="s">
        <v>35</v>
      </c>
      <c r="C50" s="256"/>
      <c r="D50" s="256"/>
      <c r="E50" s="257"/>
      <c r="F50" s="257"/>
      <c r="G50" s="257"/>
      <c r="H50" s="257"/>
      <c r="I50" s="257"/>
      <c r="J50" s="257"/>
      <c r="K50" s="257"/>
      <c r="L50" s="257"/>
      <c r="M50" s="257"/>
    </row>
  </sheetData>
  <mergeCells count="3">
    <mergeCell ref="A3:M3"/>
    <mergeCell ref="A4:M4"/>
    <mergeCell ref="A1:M1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74"/>
  <sheetViews>
    <sheetView workbookViewId="0">
      <selection sqref="A1:D1"/>
    </sheetView>
  </sheetViews>
  <sheetFormatPr defaultRowHeight="15" x14ac:dyDescent="0.25"/>
  <cols>
    <col min="1" max="1" width="85.85546875" style="210" customWidth="1"/>
    <col min="2" max="2" width="15.5703125" style="210" customWidth="1"/>
    <col min="3" max="3" width="18.5703125" style="210" customWidth="1"/>
    <col min="4" max="4" width="16.85546875" style="210" customWidth="1"/>
    <col min="5" max="256" width="9.140625" style="210"/>
    <col min="257" max="257" width="85.85546875" style="210" customWidth="1"/>
    <col min="258" max="258" width="13.42578125" style="210" customWidth="1"/>
    <col min="259" max="259" width="18.5703125" style="210" customWidth="1"/>
    <col min="260" max="260" width="16.85546875" style="210" customWidth="1"/>
    <col min="261" max="512" width="9.140625" style="210"/>
    <col min="513" max="513" width="85.85546875" style="210" customWidth="1"/>
    <col min="514" max="514" width="13.42578125" style="210" customWidth="1"/>
    <col min="515" max="515" width="18.5703125" style="210" customWidth="1"/>
    <col min="516" max="516" width="16.85546875" style="210" customWidth="1"/>
    <col min="517" max="768" width="9.140625" style="210"/>
    <col min="769" max="769" width="85.85546875" style="210" customWidth="1"/>
    <col min="770" max="770" width="13.42578125" style="210" customWidth="1"/>
    <col min="771" max="771" width="18.5703125" style="210" customWidth="1"/>
    <col min="772" max="772" width="16.85546875" style="210" customWidth="1"/>
    <col min="773" max="1024" width="9.140625" style="210"/>
    <col min="1025" max="1025" width="85.85546875" style="210" customWidth="1"/>
    <col min="1026" max="1026" width="13.42578125" style="210" customWidth="1"/>
    <col min="1027" max="1027" width="18.5703125" style="210" customWidth="1"/>
    <col min="1028" max="1028" width="16.85546875" style="210" customWidth="1"/>
    <col min="1029" max="1280" width="9.140625" style="210"/>
    <col min="1281" max="1281" width="85.85546875" style="210" customWidth="1"/>
    <col min="1282" max="1282" width="13.42578125" style="210" customWidth="1"/>
    <col min="1283" max="1283" width="18.5703125" style="210" customWidth="1"/>
    <col min="1284" max="1284" width="16.85546875" style="210" customWidth="1"/>
    <col min="1285" max="1536" width="9.140625" style="210"/>
    <col min="1537" max="1537" width="85.85546875" style="210" customWidth="1"/>
    <col min="1538" max="1538" width="13.42578125" style="210" customWidth="1"/>
    <col min="1539" max="1539" width="18.5703125" style="210" customWidth="1"/>
    <col min="1540" max="1540" width="16.85546875" style="210" customWidth="1"/>
    <col min="1541" max="1792" width="9.140625" style="210"/>
    <col min="1793" max="1793" width="85.85546875" style="210" customWidth="1"/>
    <col min="1794" max="1794" width="13.42578125" style="210" customWidth="1"/>
    <col min="1795" max="1795" width="18.5703125" style="210" customWidth="1"/>
    <col min="1796" max="1796" width="16.85546875" style="210" customWidth="1"/>
    <col min="1797" max="2048" width="9.140625" style="210"/>
    <col min="2049" max="2049" width="85.85546875" style="210" customWidth="1"/>
    <col min="2050" max="2050" width="13.42578125" style="210" customWidth="1"/>
    <col min="2051" max="2051" width="18.5703125" style="210" customWidth="1"/>
    <col min="2052" max="2052" width="16.85546875" style="210" customWidth="1"/>
    <col min="2053" max="2304" width="9.140625" style="210"/>
    <col min="2305" max="2305" width="85.85546875" style="210" customWidth="1"/>
    <col min="2306" max="2306" width="13.42578125" style="210" customWidth="1"/>
    <col min="2307" max="2307" width="18.5703125" style="210" customWidth="1"/>
    <col min="2308" max="2308" width="16.85546875" style="210" customWidth="1"/>
    <col min="2309" max="2560" width="9.140625" style="210"/>
    <col min="2561" max="2561" width="85.85546875" style="210" customWidth="1"/>
    <col min="2562" max="2562" width="13.42578125" style="210" customWidth="1"/>
    <col min="2563" max="2563" width="18.5703125" style="210" customWidth="1"/>
    <col min="2564" max="2564" width="16.85546875" style="210" customWidth="1"/>
    <col min="2565" max="2816" width="9.140625" style="210"/>
    <col min="2817" max="2817" width="85.85546875" style="210" customWidth="1"/>
    <col min="2818" max="2818" width="13.42578125" style="210" customWidth="1"/>
    <col min="2819" max="2819" width="18.5703125" style="210" customWidth="1"/>
    <col min="2820" max="2820" width="16.85546875" style="210" customWidth="1"/>
    <col min="2821" max="3072" width="9.140625" style="210"/>
    <col min="3073" max="3073" width="85.85546875" style="210" customWidth="1"/>
    <col min="3074" max="3074" width="13.42578125" style="210" customWidth="1"/>
    <col min="3075" max="3075" width="18.5703125" style="210" customWidth="1"/>
    <col min="3076" max="3076" width="16.85546875" style="210" customWidth="1"/>
    <col min="3077" max="3328" width="9.140625" style="210"/>
    <col min="3329" max="3329" width="85.85546875" style="210" customWidth="1"/>
    <col min="3330" max="3330" width="13.42578125" style="210" customWidth="1"/>
    <col min="3331" max="3331" width="18.5703125" style="210" customWidth="1"/>
    <col min="3332" max="3332" width="16.85546875" style="210" customWidth="1"/>
    <col min="3333" max="3584" width="9.140625" style="210"/>
    <col min="3585" max="3585" width="85.85546875" style="210" customWidth="1"/>
    <col min="3586" max="3586" width="13.42578125" style="210" customWidth="1"/>
    <col min="3587" max="3587" width="18.5703125" style="210" customWidth="1"/>
    <col min="3588" max="3588" width="16.85546875" style="210" customWidth="1"/>
    <col min="3589" max="3840" width="9.140625" style="210"/>
    <col min="3841" max="3841" width="85.85546875" style="210" customWidth="1"/>
    <col min="3842" max="3842" width="13.42578125" style="210" customWidth="1"/>
    <col min="3843" max="3843" width="18.5703125" style="210" customWidth="1"/>
    <col min="3844" max="3844" width="16.85546875" style="210" customWidth="1"/>
    <col min="3845" max="4096" width="9.140625" style="210"/>
    <col min="4097" max="4097" width="85.85546875" style="210" customWidth="1"/>
    <col min="4098" max="4098" width="13.42578125" style="210" customWidth="1"/>
    <col min="4099" max="4099" width="18.5703125" style="210" customWidth="1"/>
    <col min="4100" max="4100" width="16.85546875" style="210" customWidth="1"/>
    <col min="4101" max="4352" width="9.140625" style="210"/>
    <col min="4353" max="4353" width="85.85546875" style="210" customWidth="1"/>
    <col min="4354" max="4354" width="13.42578125" style="210" customWidth="1"/>
    <col min="4355" max="4355" width="18.5703125" style="210" customWidth="1"/>
    <col min="4356" max="4356" width="16.85546875" style="210" customWidth="1"/>
    <col min="4357" max="4608" width="9.140625" style="210"/>
    <col min="4609" max="4609" width="85.85546875" style="210" customWidth="1"/>
    <col min="4610" max="4610" width="13.42578125" style="210" customWidth="1"/>
    <col min="4611" max="4611" width="18.5703125" style="210" customWidth="1"/>
    <col min="4612" max="4612" width="16.85546875" style="210" customWidth="1"/>
    <col min="4613" max="4864" width="9.140625" style="210"/>
    <col min="4865" max="4865" width="85.85546875" style="210" customWidth="1"/>
    <col min="4866" max="4866" width="13.42578125" style="210" customWidth="1"/>
    <col min="4867" max="4867" width="18.5703125" style="210" customWidth="1"/>
    <col min="4868" max="4868" width="16.85546875" style="210" customWidth="1"/>
    <col min="4869" max="5120" width="9.140625" style="210"/>
    <col min="5121" max="5121" width="85.85546875" style="210" customWidth="1"/>
    <col min="5122" max="5122" width="13.42578125" style="210" customWidth="1"/>
    <col min="5123" max="5123" width="18.5703125" style="210" customWidth="1"/>
    <col min="5124" max="5124" width="16.85546875" style="210" customWidth="1"/>
    <col min="5125" max="5376" width="9.140625" style="210"/>
    <col min="5377" max="5377" width="85.85546875" style="210" customWidth="1"/>
    <col min="5378" max="5378" width="13.42578125" style="210" customWidth="1"/>
    <col min="5379" max="5379" width="18.5703125" style="210" customWidth="1"/>
    <col min="5380" max="5380" width="16.85546875" style="210" customWidth="1"/>
    <col min="5381" max="5632" width="9.140625" style="210"/>
    <col min="5633" max="5633" width="85.85546875" style="210" customWidth="1"/>
    <col min="5634" max="5634" width="13.42578125" style="210" customWidth="1"/>
    <col min="5635" max="5635" width="18.5703125" style="210" customWidth="1"/>
    <col min="5636" max="5636" width="16.85546875" style="210" customWidth="1"/>
    <col min="5637" max="5888" width="9.140625" style="210"/>
    <col min="5889" max="5889" width="85.85546875" style="210" customWidth="1"/>
    <col min="5890" max="5890" width="13.42578125" style="210" customWidth="1"/>
    <col min="5891" max="5891" width="18.5703125" style="210" customWidth="1"/>
    <col min="5892" max="5892" width="16.85546875" style="210" customWidth="1"/>
    <col min="5893" max="6144" width="9.140625" style="210"/>
    <col min="6145" max="6145" width="85.85546875" style="210" customWidth="1"/>
    <col min="6146" max="6146" width="13.42578125" style="210" customWidth="1"/>
    <col min="6147" max="6147" width="18.5703125" style="210" customWidth="1"/>
    <col min="6148" max="6148" width="16.85546875" style="210" customWidth="1"/>
    <col min="6149" max="6400" width="9.140625" style="210"/>
    <col min="6401" max="6401" width="85.85546875" style="210" customWidth="1"/>
    <col min="6402" max="6402" width="13.42578125" style="210" customWidth="1"/>
    <col min="6403" max="6403" width="18.5703125" style="210" customWidth="1"/>
    <col min="6404" max="6404" width="16.85546875" style="210" customWidth="1"/>
    <col min="6405" max="6656" width="9.140625" style="210"/>
    <col min="6657" max="6657" width="85.85546875" style="210" customWidth="1"/>
    <col min="6658" max="6658" width="13.42578125" style="210" customWidth="1"/>
    <col min="6659" max="6659" width="18.5703125" style="210" customWidth="1"/>
    <col min="6660" max="6660" width="16.85546875" style="210" customWidth="1"/>
    <col min="6661" max="6912" width="9.140625" style="210"/>
    <col min="6913" max="6913" width="85.85546875" style="210" customWidth="1"/>
    <col min="6914" max="6914" width="13.42578125" style="210" customWidth="1"/>
    <col min="6915" max="6915" width="18.5703125" style="210" customWidth="1"/>
    <col min="6916" max="6916" width="16.85546875" style="210" customWidth="1"/>
    <col min="6917" max="7168" width="9.140625" style="210"/>
    <col min="7169" max="7169" width="85.85546875" style="210" customWidth="1"/>
    <col min="7170" max="7170" width="13.42578125" style="210" customWidth="1"/>
    <col min="7171" max="7171" width="18.5703125" style="210" customWidth="1"/>
    <col min="7172" max="7172" width="16.85546875" style="210" customWidth="1"/>
    <col min="7173" max="7424" width="9.140625" style="210"/>
    <col min="7425" max="7425" width="85.85546875" style="210" customWidth="1"/>
    <col min="7426" max="7426" width="13.42578125" style="210" customWidth="1"/>
    <col min="7427" max="7427" width="18.5703125" style="210" customWidth="1"/>
    <col min="7428" max="7428" width="16.85546875" style="210" customWidth="1"/>
    <col min="7429" max="7680" width="9.140625" style="210"/>
    <col min="7681" max="7681" width="85.85546875" style="210" customWidth="1"/>
    <col min="7682" max="7682" width="13.42578125" style="210" customWidth="1"/>
    <col min="7683" max="7683" width="18.5703125" style="210" customWidth="1"/>
    <col min="7684" max="7684" width="16.85546875" style="210" customWidth="1"/>
    <col min="7685" max="7936" width="9.140625" style="210"/>
    <col min="7937" max="7937" width="85.85546875" style="210" customWidth="1"/>
    <col min="7938" max="7938" width="13.42578125" style="210" customWidth="1"/>
    <col min="7939" max="7939" width="18.5703125" style="210" customWidth="1"/>
    <col min="7940" max="7940" width="16.85546875" style="210" customWidth="1"/>
    <col min="7941" max="8192" width="9.140625" style="210"/>
    <col min="8193" max="8193" width="85.85546875" style="210" customWidth="1"/>
    <col min="8194" max="8194" width="13.42578125" style="210" customWidth="1"/>
    <col min="8195" max="8195" width="18.5703125" style="210" customWidth="1"/>
    <col min="8196" max="8196" width="16.85546875" style="210" customWidth="1"/>
    <col min="8197" max="8448" width="9.140625" style="210"/>
    <col min="8449" max="8449" width="85.85546875" style="210" customWidth="1"/>
    <col min="8450" max="8450" width="13.42578125" style="210" customWidth="1"/>
    <col min="8451" max="8451" width="18.5703125" style="210" customWidth="1"/>
    <col min="8452" max="8452" width="16.85546875" style="210" customWidth="1"/>
    <col min="8453" max="8704" width="9.140625" style="210"/>
    <col min="8705" max="8705" width="85.85546875" style="210" customWidth="1"/>
    <col min="8706" max="8706" width="13.42578125" style="210" customWidth="1"/>
    <col min="8707" max="8707" width="18.5703125" style="210" customWidth="1"/>
    <col min="8708" max="8708" width="16.85546875" style="210" customWidth="1"/>
    <col min="8709" max="8960" width="9.140625" style="210"/>
    <col min="8961" max="8961" width="85.85546875" style="210" customWidth="1"/>
    <col min="8962" max="8962" width="13.42578125" style="210" customWidth="1"/>
    <col min="8963" max="8963" width="18.5703125" style="210" customWidth="1"/>
    <col min="8964" max="8964" width="16.85546875" style="210" customWidth="1"/>
    <col min="8965" max="9216" width="9.140625" style="210"/>
    <col min="9217" max="9217" width="85.85546875" style="210" customWidth="1"/>
    <col min="9218" max="9218" width="13.42578125" style="210" customWidth="1"/>
    <col min="9219" max="9219" width="18.5703125" style="210" customWidth="1"/>
    <col min="9220" max="9220" width="16.85546875" style="210" customWidth="1"/>
    <col min="9221" max="9472" width="9.140625" style="210"/>
    <col min="9473" max="9473" width="85.85546875" style="210" customWidth="1"/>
    <col min="9474" max="9474" width="13.42578125" style="210" customWidth="1"/>
    <col min="9475" max="9475" width="18.5703125" style="210" customWidth="1"/>
    <col min="9476" max="9476" width="16.85546875" style="210" customWidth="1"/>
    <col min="9477" max="9728" width="9.140625" style="210"/>
    <col min="9729" max="9729" width="85.85546875" style="210" customWidth="1"/>
    <col min="9730" max="9730" width="13.42578125" style="210" customWidth="1"/>
    <col min="9731" max="9731" width="18.5703125" style="210" customWidth="1"/>
    <col min="9732" max="9732" width="16.85546875" style="210" customWidth="1"/>
    <col min="9733" max="9984" width="9.140625" style="210"/>
    <col min="9985" max="9985" width="85.85546875" style="210" customWidth="1"/>
    <col min="9986" max="9986" width="13.42578125" style="210" customWidth="1"/>
    <col min="9987" max="9987" width="18.5703125" style="210" customWidth="1"/>
    <col min="9988" max="9988" width="16.85546875" style="210" customWidth="1"/>
    <col min="9989" max="10240" width="9.140625" style="210"/>
    <col min="10241" max="10241" width="85.85546875" style="210" customWidth="1"/>
    <col min="10242" max="10242" width="13.42578125" style="210" customWidth="1"/>
    <col min="10243" max="10243" width="18.5703125" style="210" customWidth="1"/>
    <col min="10244" max="10244" width="16.85546875" style="210" customWidth="1"/>
    <col min="10245" max="10496" width="9.140625" style="210"/>
    <col min="10497" max="10497" width="85.85546875" style="210" customWidth="1"/>
    <col min="10498" max="10498" width="13.42578125" style="210" customWidth="1"/>
    <col min="10499" max="10499" width="18.5703125" style="210" customWidth="1"/>
    <col min="10500" max="10500" width="16.85546875" style="210" customWidth="1"/>
    <col min="10501" max="10752" width="9.140625" style="210"/>
    <col min="10753" max="10753" width="85.85546875" style="210" customWidth="1"/>
    <col min="10754" max="10754" width="13.42578125" style="210" customWidth="1"/>
    <col min="10755" max="10755" width="18.5703125" style="210" customWidth="1"/>
    <col min="10756" max="10756" width="16.85546875" style="210" customWidth="1"/>
    <col min="10757" max="11008" width="9.140625" style="210"/>
    <col min="11009" max="11009" width="85.85546875" style="210" customWidth="1"/>
    <col min="11010" max="11010" width="13.42578125" style="210" customWidth="1"/>
    <col min="11011" max="11011" width="18.5703125" style="210" customWidth="1"/>
    <col min="11012" max="11012" width="16.85546875" style="210" customWidth="1"/>
    <col min="11013" max="11264" width="9.140625" style="210"/>
    <col min="11265" max="11265" width="85.85546875" style="210" customWidth="1"/>
    <col min="11266" max="11266" width="13.42578125" style="210" customWidth="1"/>
    <col min="11267" max="11267" width="18.5703125" style="210" customWidth="1"/>
    <col min="11268" max="11268" width="16.85546875" style="210" customWidth="1"/>
    <col min="11269" max="11520" width="9.140625" style="210"/>
    <col min="11521" max="11521" width="85.85546875" style="210" customWidth="1"/>
    <col min="11522" max="11522" width="13.42578125" style="210" customWidth="1"/>
    <col min="11523" max="11523" width="18.5703125" style="210" customWidth="1"/>
    <col min="11524" max="11524" width="16.85546875" style="210" customWidth="1"/>
    <col min="11525" max="11776" width="9.140625" style="210"/>
    <col min="11777" max="11777" width="85.85546875" style="210" customWidth="1"/>
    <col min="11778" max="11778" width="13.42578125" style="210" customWidth="1"/>
    <col min="11779" max="11779" width="18.5703125" style="210" customWidth="1"/>
    <col min="11780" max="11780" width="16.85546875" style="210" customWidth="1"/>
    <col min="11781" max="12032" width="9.140625" style="210"/>
    <col min="12033" max="12033" width="85.85546875" style="210" customWidth="1"/>
    <col min="12034" max="12034" width="13.42578125" style="210" customWidth="1"/>
    <col min="12035" max="12035" width="18.5703125" style="210" customWidth="1"/>
    <col min="12036" max="12036" width="16.85546875" style="210" customWidth="1"/>
    <col min="12037" max="12288" width="9.140625" style="210"/>
    <col min="12289" max="12289" width="85.85546875" style="210" customWidth="1"/>
    <col min="12290" max="12290" width="13.42578125" style="210" customWidth="1"/>
    <col min="12291" max="12291" width="18.5703125" style="210" customWidth="1"/>
    <col min="12292" max="12292" width="16.85546875" style="210" customWidth="1"/>
    <col min="12293" max="12544" width="9.140625" style="210"/>
    <col min="12545" max="12545" width="85.85546875" style="210" customWidth="1"/>
    <col min="12546" max="12546" width="13.42578125" style="210" customWidth="1"/>
    <col min="12547" max="12547" width="18.5703125" style="210" customWidth="1"/>
    <col min="12548" max="12548" width="16.85546875" style="210" customWidth="1"/>
    <col min="12549" max="12800" width="9.140625" style="210"/>
    <col min="12801" max="12801" width="85.85546875" style="210" customWidth="1"/>
    <col min="12802" max="12802" width="13.42578125" style="210" customWidth="1"/>
    <col min="12803" max="12803" width="18.5703125" style="210" customWidth="1"/>
    <col min="12804" max="12804" width="16.85546875" style="210" customWidth="1"/>
    <col min="12805" max="13056" width="9.140625" style="210"/>
    <col min="13057" max="13057" width="85.85546875" style="210" customWidth="1"/>
    <col min="13058" max="13058" width="13.42578125" style="210" customWidth="1"/>
    <col min="13059" max="13059" width="18.5703125" style="210" customWidth="1"/>
    <col min="13060" max="13060" width="16.85546875" style="210" customWidth="1"/>
    <col min="13061" max="13312" width="9.140625" style="210"/>
    <col min="13313" max="13313" width="85.85546875" style="210" customWidth="1"/>
    <col min="13314" max="13314" width="13.42578125" style="210" customWidth="1"/>
    <col min="13315" max="13315" width="18.5703125" style="210" customWidth="1"/>
    <col min="13316" max="13316" width="16.85546875" style="210" customWidth="1"/>
    <col min="13317" max="13568" width="9.140625" style="210"/>
    <col min="13569" max="13569" width="85.85546875" style="210" customWidth="1"/>
    <col min="13570" max="13570" width="13.42578125" style="210" customWidth="1"/>
    <col min="13571" max="13571" width="18.5703125" style="210" customWidth="1"/>
    <col min="13572" max="13572" width="16.85546875" style="210" customWidth="1"/>
    <col min="13573" max="13824" width="9.140625" style="210"/>
    <col min="13825" max="13825" width="85.85546875" style="210" customWidth="1"/>
    <col min="13826" max="13826" width="13.42578125" style="210" customWidth="1"/>
    <col min="13827" max="13827" width="18.5703125" style="210" customWidth="1"/>
    <col min="13828" max="13828" width="16.85546875" style="210" customWidth="1"/>
    <col min="13829" max="14080" width="9.140625" style="210"/>
    <col min="14081" max="14081" width="85.85546875" style="210" customWidth="1"/>
    <col min="14082" max="14082" width="13.42578125" style="210" customWidth="1"/>
    <col min="14083" max="14083" width="18.5703125" style="210" customWidth="1"/>
    <col min="14084" max="14084" width="16.85546875" style="210" customWidth="1"/>
    <col min="14085" max="14336" width="9.140625" style="210"/>
    <col min="14337" max="14337" width="85.85546875" style="210" customWidth="1"/>
    <col min="14338" max="14338" width="13.42578125" style="210" customWidth="1"/>
    <col min="14339" max="14339" width="18.5703125" style="210" customWidth="1"/>
    <col min="14340" max="14340" width="16.85546875" style="210" customWidth="1"/>
    <col min="14341" max="14592" width="9.140625" style="210"/>
    <col min="14593" max="14593" width="85.85546875" style="210" customWidth="1"/>
    <col min="14594" max="14594" width="13.42578125" style="210" customWidth="1"/>
    <col min="14595" max="14595" width="18.5703125" style="210" customWidth="1"/>
    <col min="14596" max="14596" width="16.85546875" style="210" customWidth="1"/>
    <col min="14597" max="14848" width="9.140625" style="210"/>
    <col min="14849" max="14849" width="85.85546875" style="210" customWidth="1"/>
    <col min="14850" max="14850" width="13.42578125" style="210" customWidth="1"/>
    <col min="14851" max="14851" width="18.5703125" style="210" customWidth="1"/>
    <col min="14852" max="14852" width="16.85546875" style="210" customWidth="1"/>
    <col min="14853" max="15104" width="9.140625" style="210"/>
    <col min="15105" max="15105" width="85.85546875" style="210" customWidth="1"/>
    <col min="15106" max="15106" width="13.42578125" style="210" customWidth="1"/>
    <col min="15107" max="15107" width="18.5703125" style="210" customWidth="1"/>
    <col min="15108" max="15108" width="16.85546875" style="210" customWidth="1"/>
    <col min="15109" max="15360" width="9.140625" style="210"/>
    <col min="15361" max="15361" width="85.85546875" style="210" customWidth="1"/>
    <col min="15362" max="15362" width="13.42578125" style="210" customWidth="1"/>
    <col min="15363" max="15363" width="18.5703125" style="210" customWidth="1"/>
    <col min="15364" max="15364" width="16.85546875" style="210" customWidth="1"/>
    <col min="15365" max="15616" width="9.140625" style="210"/>
    <col min="15617" max="15617" width="85.85546875" style="210" customWidth="1"/>
    <col min="15618" max="15618" width="13.42578125" style="210" customWidth="1"/>
    <col min="15619" max="15619" width="18.5703125" style="210" customWidth="1"/>
    <col min="15620" max="15620" width="16.85546875" style="210" customWidth="1"/>
    <col min="15621" max="15872" width="9.140625" style="210"/>
    <col min="15873" max="15873" width="85.85546875" style="210" customWidth="1"/>
    <col min="15874" max="15874" width="13.42578125" style="210" customWidth="1"/>
    <col min="15875" max="15875" width="18.5703125" style="210" customWidth="1"/>
    <col min="15876" max="15876" width="16.85546875" style="210" customWidth="1"/>
    <col min="15877" max="16128" width="9.140625" style="210"/>
    <col min="16129" max="16129" width="85.85546875" style="210" customWidth="1"/>
    <col min="16130" max="16130" width="13.42578125" style="210" customWidth="1"/>
    <col min="16131" max="16131" width="18.5703125" style="210" customWidth="1"/>
    <col min="16132" max="16132" width="16.85546875" style="210" customWidth="1"/>
    <col min="16133" max="16384" width="9.140625" style="210"/>
  </cols>
  <sheetData>
    <row r="1" spans="1:8" x14ac:dyDescent="0.25">
      <c r="A1" s="454" t="s">
        <v>827</v>
      </c>
      <c r="B1" s="452"/>
      <c r="C1" s="452"/>
      <c r="D1" s="452"/>
    </row>
    <row r="2" spans="1:8" x14ac:dyDescent="0.25">
      <c r="A2" s="228"/>
    </row>
    <row r="3" spans="1:8" ht="22.5" customHeight="1" x14ac:dyDescent="0.25">
      <c r="A3" s="397" t="s">
        <v>817</v>
      </c>
      <c r="B3" s="398"/>
      <c r="C3" s="398"/>
      <c r="D3" s="398"/>
      <c r="E3" s="227"/>
      <c r="F3" s="225"/>
      <c r="G3" s="225"/>
      <c r="H3" s="225"/>
    </row>
    <row r="4" spans="1:8" ht="24" customHeight="1" x14ac:dyDescent="0.25">
      <c r="A4" s="399" t="s">
        <v>751</v>
      </c>
      <c r="B4" s="398"/>
      <c r="C4" s="398"/>
      <c r="D4" s="398"/>
      <c r="E4" s="226"/>
      <c r="F4" s="225"/>
      <c r="G4" s="225"/>
      <c r="H4" s="225"/>
    </row>
    <row r="5" spans="1:8" ht="26.25" x14ac:dyDescent="0.25">
      <c r="A5" s="224" t="s">
        <v>0</v>
      </c>
      <c r="B5" s="222" t="s">
        <v>680</v>
      </c>
      <c r="C5" s="222" t="s">
        <v>679</v>
      </c>
      <c r="D5" s="222" t="s">
        <v>678</v>
      </c>
      <c r="E5" s="215"/>
    </row>
    <row r="6" spans="1:8" x14ac:dyDescent="0.25">
      <c r="A6" s="223" t="s">
        <v>677</v>
      </c>
      <c r="B6" s="222"/>
      <c r="C6" s="222"/>
      <c r="D6" s="222"/>
      <c r="E6" s="215"/>
    </row>
    <row r="7" spans="1:8" x14ac:dyDescent="0.25">
      <c r="A7" s="220" t="s">
        <v>498</v>
      </c>
      <c r="B7" s="211"/>
      <c r="C7" s="211"/>
      <c r="D7" s="211">
        <f t="shared" ref="D7:D38" si="0">B7-C7</f>
        <v>0</v>
      </c>
      <c r="E7" s="215"/>
    </row>
    <row r="8" spans="1:8" x14ac:dyDescent="0.25">
      <c r="A8" s="221" t="s">
        <v>668</v>
      </c>
      <c r="B8" s="211"/>
      <c r="C8" s="211"/>
      <c r="D8" s="211">
        <f t="shared" si="0"/>
        <v>0</v>
      </c>
      <c r="E8" s="215"/>
    </row>
    <row r="9" spans="1:8" x14ac:dyDescent="0.25">
      <c r="A9" s="221" t="s">
        <v>667</v>
      </c>
      <c r="B9" s="211"/>
      <c r="C9" s="211"/>
      <c r="D9" s="211">
        <f t="shared" si="0"/>
        <v>0</v>
      </c>
      <c r="E9" s="215"/>
    </row>
    <row r="10" spans="1:8" x14ac:dyDescent="0.25">
      <c r="A10" s="221" t="s">
        <v>666</v>
      </c>
      <c r="B10" s="211"/>
      <c r="C10" s="211"/>
      <c r="D10" s="211">
        <f t="shared" si="0"/>
        <v>0</v>
      </c>
      <c r="E10" s="215"/>
    </row>
    <row r="11" spans="1:8" x14ac:dyDescent="0.25">
      <c r="A11" s="221" t="s">
        <v>665</v>
      </c>
      <c r="B11" s="211"/>
      <c r="C11" s="211"/>
      <c r="D11" s="211">
        <f t="shared" si="0"/>
        <v>0</v>
      </c>
      <c r="E11" s="215"/>
    </row>
    <row r="12" spans="1:8" x14ac:dyDescent="0.25">
      <c r="A12" s="221" t="s">
        <v>664</v>
      </c>
      <c r="B12" s="211"/>
      <c r="C12" s="211"/>
      <c r="D12" s="211">
        <f t="shared" si="0"/>
        <v>0</v>
      </c>
      <c r="E12" s="215"/>
    </row>
    <row r="13" spans="1:8" x14ac:dyDescent="0.25">
      <c r="A13" s="221" t="s">
        <v>676</v>
      </c>
      <c r="B13" s="211"/>
      <c r="C13" s="211"/>
      <c r="D13" s="211">
        <f t="shared" si="0"/>
        <v>0</v>
      </c>
      <c r="E13" s="215"/>
    </row>
    <row r="14" spans="1:8" x14ac:dyDescent="0.25">
      <c r="A14" s="220" t="s">
        <v>499</v>
      </c>
      <c r="B14" s="211">
        <v>2882109</v>
      </c>
      <c r="C14" s="211">
        <v>2882109</v>
      </c>
      <c r="D14" s="211">
        <f t="shared" ref="D14" si="1">SUM(D15:D20)</f>
        <v>-15891</v>
      </c>
      <c r="E14" s="215"/>
    </row>
    <row r="15" spans="1:8" x14ac:dyDescent="0.25">
      <c r="A15" s="221" t="s">
        <v>668</v>
      </c>
      <c r="B15" s="211"/>
      <c r="C15" s="211"/>
      <c r="D15" s="211">
        <f t="shared" si="0"/>
        <v>0</v>
      </c>
      <c r="E15" s="215"/>
    </row>
    <row r="16" spans="1:8" x14ac:dyDescent="0.25">
      <c r="A16" s="221" t="s">
        <v>667</v>
      </c>
      <c r="B16" s="211"/>
      <c r="C16" s="211"/>
      <c r="D16" s="211">
        <f t="shared" si="0"/>
        <v>0</v>
      </c>
      <c r="E16" s="215"/>
    </row>
    <row r="17" spans="1:5" x14ac:dyDescent="0.25">
      <c r="A17" s="221" t="s">
        <v>666</v>
      </c>
      <c r="B17" s="211"/>
      <c r="C17" s="211"/>
      <c r="D17" s="211">
        <f t="shared" si="0"/>
        <v>0</v>
      </c>
      <c r="E17" s="215"/>
    </row>
    <row r="18" spans="1:5" x14ac:dyDescent="0.25">
      <c r="A18" s="221" t="s">
        <v>665</v>
      </c>
      <c r="B18" s="211"/>
      <c r="C18" s="211"/>
      <c r="D18" s="211">
        <f t="shared" si="0"/>
        <v>0</v>
      </c>
      <c r="E18" s="215"/>
    </row>
    <row r="19" spans="1:5" x14ac:dyDescent="0.25">
      <c r="A19" s="221" t="s">
        <v>664</v>
      </c>
      <c r="B19" s="211">
        <v>2898000</v>
      </c>
      <c r="C19" s="211">
        <v>2913891</v>
      </c>
      <c r="D19" s="211">
        <f t="shared" si="0"/>
        <v>-15891</v>
      </c>
      <c r="E19" s="215"/>
    </row>
    <row r="20" spans="1:5" x14ac:dyDescent="0.25">
      <c r="A20" s="221" t="s">
        <v>676</v>
      </c>
      <c r="B20" s="211"/>
      <c r="C20" s="211"/>
      <c r="D20" s="211">
        <f t="shared" si="0"/>
        <v>0</v>
      </c>
      <c r="E20" s="215"/>
    </row>
    <row r="21" spans="1:5" x14ac:dyDescent="0.25">
      <c r="A21" s="220" t="s">
        <v>500</v>
      </c>
      <c r="B21" s="211"/>
      <c r="C21" s="211"/>
      <c r="D21" s="211">
        <f t="shared" si="0"/>
        <v>0</v>
      </c>
      <c r="E21" s="215"/>
    </row>
    <row r="22" spans="1:5" x14ac:dyDescent="0.25">
      <c r="A22" s="221" t="s">
        <v>668</v>
      </c>
      <c r="B22" s="211"/>
      <c r="C22" s="211"/>
      <c r="D22" s="211">
        <f t="shared" si="0"/>
        <v>0</v>
      </c>
      <c r="E22" s="215"/>
    </row>
    <row r="23" spans="1:5" x14ac:dyDescent="0.25">
      <c r="A23" s="221" t="s">
        <v>667</v>
      </c>
      <c r="B23" s="211"/>
      <c r="C23" s="211"/>
      <c r="D23" s="211">
        <f t="shared" si="0"/>
        <v>0</v>
      </c>
      <c r="E23" s="215"/>
    </row>
    <row r="24" spans="1:5" x14ac:dyDescent="0.25">
      <c r="A24" s="221" t="s">
        <v>666</v>
      </c>
      <c r="B24" s="211"/>
      <c r="C24" s="211"/>
      <c r="D24" s="211">
        <f t="shared" si="0"/>
        <v>0</v>
      </c>
      <c r="E24" s="215"/>
    </row>
    <row r="25" spans="1:5" x14ac:dyDescent="0.25">
      <c r="A25" s="221" t="s">
        <v>665</v>
      </c>
      <c r="B25" s="211"/>
      <c r="C25" s="211"/>
      <c r="D25" s="211">
        <f t="shared" si="0"/>
        <v>0</v>
      </c>
      <c r="E25" s="215"/>
    </row>
    <row r="26" spans="1:5" x14ac:dyDescent="0.25">
      <c r="A26" s="221" t="s">
        <v>664</v>
      </c>
      <c r="B26" s="211"/>
      <c r="C26" s="211"/>
      <c r="D26" s="211">
        <f t="shared" si="0"/>
        <v>0</v>
      </c>
      <c r="E26" s="215"/>
    </row>
    <row r="27" spans="1:5" x14ac:dyDescent="0.25">
      <c r="A27" s="221" t="s">
        <v>676</v>
      </c>
      <c r="B27" s="211"/>
      <c r="C27" s="211"/>
      <c r="D27" s="211">
        <f t="shared" si="0"/>
        <v>0</v>
      </c>
      <c r="E27" s="215"/>
    </row>
    <row r="28" spans="1:5" x14ac:dyDescent="0.25">
      <c r="A28" s="324" t="s">
        <v>501</v>
      </c>
      <c r="B28" s="325">
        <f>SUM(B21,B14,B7)</f>
        <v>2882109</v>
      </c>
      <c r="C28" s="325">
        <f>SUM(C21,C14,C7)</f>
        <v>2882109</v>
      </c>
      <c r="D28" s="326">
        <f t="shared" si="0"/>
        <v>0</v>
      </c>
      <c r="E28" s="215"/>
    </row>
    <row r="29" spans="1:5" x14ac:dyDescent="0.25">
      <c r="A29" s="327" t="s">
        <v>668</v>
      </c>
      <c r="B29" s="325"/>
      <c r="C29" s="325"/>
      <c r="D29" s="326">
        <f t="shared" si="0"/>
        <v>0</v>
      </c>
      <c r="E29" s="215"/>
    </row>
    <row r="30" spans="1:5" x14ac:dyDescent="0.25">
      <c r="A30" s="327" t="s">
        <v>667</v>
      </c>
      <c r="B30" s="325"/>
      <c r="C30" s="325"/>
      <c r="D30" s="326">
        <f t="shared" si="0"/>
        <v>0</v>
      </c>
      <c r="E30" s="215"/>
    </row>
    <row r="31" spans="1:5" x14ac:dyDescent="0.25">
      <c r="A31" s="327" t="s">
        <v>666</v>
      </c>
      <c r="B31" s="325"/>
      <c r="C31" s="325"/>
      <c r="D31" s="326">
        <f t="shared" si="0"/>
        <v>0</v>
      </c>
      <c r="E31" s="215"/>
    </row>
    <row r="32" spans="1:5" x14ac:dyDescent="0.25">
      <c r="A32" s="327" t="s">
        <v>665</v>
      </c>
      <c r="B32" s="325">
        <f>SUM(B18)</f>
        <v>0</v>
      </c>
      <c r="C32" s="325">
        <f>SUM(C18)</f>
        <v>0</v>
      </c>
      <c r="D32" s="326">
        <f t="shared" si="0"/>
        <v>0</v>
      </c>
      <c r="E32" s="215"/>
    </row>
    <row r="33" spans="1:5" x14ac:dyDescent="0.25">
      <c r="A33" s="327" t="s">
        <v>664</v>
      </c>
      <c r="B33" s="326">
        <v>2882109</v>
      </c>
      <c r="C33" s="326">
        <v>2882109</v>
      </c>
      <c r="D33" s="326">
        <f t="shared" si="0"/>
        <v>0</v>
      </c>
      <c r="E33" s="215"/>
    </row>
    <row r="34" spans="1:5" x14ac:dyDescent="0.25">
      <c r="A34" s="327" t="s">
        <v>663</v>
      </c>
      <c r="B34" s="325"/>
      <c r="C34" s="325"/>
      <c r="D34" s="326">
        <f t="shared" si="0"/>
        <v>0</v>
      </c>
      <c r="E34" s="215"/>
    </row>
    <row r="35" spans="1:5" x14ac:dyDescent="0.25">
      <c r="A35" s="220" t="s">
        <v>502</v>
      </c>
      <c r="B35" s="211">
        <f>SUM(B36:B41)</f>
        <v>984614278</v>
      </c>
      <c r="C35" s="211">
        <f t="shared" ref="C35" si="2">SUM(C36:C41)</f>
        <v>525043883</v>
      </c>
      <c r="D35" s="211">
        <f>SUM(D42+D36+D38)+D39</f>
        <v>468448643</v>
      </c>
      <c r="E35" s="215"/>
    </row>
    <row r="36" spans="1:5" x14ac:dyDescent="0.25">
      <c r="A36" s="221" t="s">
        <v>668</v>
      </c>
      <c r="B36" s="211">
        <v>607952952</v>
      </c>
      <c r="C36" s="211">
        <v>549522817</v>
      </c>
      <c r="D36" s="211">
        <f t="shared" si="0"/>
        <v>58430135</v>
      </c>
      <c r="E36" s="215"/>
    </row>
    <row r="37" spans="1:5" x14ac:dyDescent="0.25">
      <c r="A37" s="221" t="s">
        <v>667</v>
      </c>
      <c r="B37" s="211"/>
      <c r="C37" s="211"/>
      <c r="D37" s="211">
        <f t="shared" si="0"/>
        <v>0</v>
      </c>
      <c r="E37" s="215"/>
    </row>
    <row r="38" spans="1:5" x14ac:dyDescent="0.25">
      <c r="A38" s="221" t="s">
        <v>666</v>
      </c>
      <c r="B38" s="211">
        <v>359963115</v>
      </c>
      <c r="C38" s="211">
        <v>-26369245</v>
      </c>
      <c r="D38" s="211">
        <f t="shared" si="0"/>
        <v>386332360</v>
      </c>
      <c r="E38" s="215"/>
    </row>
    <row r="39" spans="1:5" x14ac:dyDescent="0.25">
      <c r="A39" s="221" t="s">
        <v>665</v>
      </c>
      <c r="B39" s="211">
        <v>14807900</v>
      </c>
      <c r="C39" s="211"/>
      <c r="D39" s="211">
        <f t="shared" ref="D39:D57" si="3">B39-C39</f>
        <v>14807900</v>
      </c>
      <c r="E39" s="215"/>
    </row>
    <row r="40" spans="1:5" x14ac:dyDescent="0.25">
      <c r="A40" s="221" t="s">
        <v>664</v>
      </c>
      <c r="B40" s="211">
        <v>1890311</v>
      </c>
      <c r="C40" s="211">
        <v>1890311</v>
      </c>
      <c r="D40" s="211">
        <f t="shared" si="3"/>
        <v>0</v>
      </c>
      <c r="E40" s="215"/>
    </row>
    <row r="41" spans="1:5" x14ac:dyDescent="0.25">
      <c r="A41" s="221" t="s">
        <v>663</v>
      </c>
      <c r="B41" s="211"/>
      <c r="C41" s="211"/>
      <c r="D41" s="211">
        <f t="shared" si="3"/>
        <v>0</v>
      </c>
      <c r="E41" s="215"/>
    </row>
    <row r="42" spans="1:5" x14ac:dyDescent="0.25">
      <c r="A42" s="220" t="s">
        <v>503</v>
      </c>
      <c r="B42" s="211">
        <f>SUM(B43:B46)</f>
        <v>54816923</v>
      </c>
      <c r="C42" s="211">
        <f t="shared" ref="C42" si="4">SUM(C45:C47)</f>
        <v>67668844</v>
      </c>
      <c r="D42" s="211">
        <f>SUM(D43:D46)</f>
        <v>8878248</v>
      </c>
      <c r="E42" s="215"/>
    </row>
    <row r="43" spans="1:5" x14ac:dyDescent="0.25">
      <c r="A43" s="221" t="s">
        <v>668</v>
      </c>
      <c r="B43" s="328">
        <v>9900630</v>
      </c>
      <c r="C43" s="328">
        <v>5720123</v>
      </c>
      <c r="D43" s="211">
        <f t="shared" si="3"/>
        <v>4180507</v>
      </c>
      <c r="E43" s="215"/>
    </row>
    <row r="44" spans="1:5" x14ac:dyDescent="0.25">
      <c r="A44" s="221" t="s">
        <v>667</v>
      </c>
      <c r="B44" s="328"/>
      <c r="C44" s="328"/>
      <c r="D44" s="211">
        <f t="shared" si="3"/>
        <v>0</v>
      </c>
      <c r="E44" s="215"/>
    </row>
    <row r="45" spans="1:5" x14ac:dyDescent="0.25">
      <c r="A45" s="221" t="s">
        <v>666</v>
      </c>
      <c r="B45" s="328">
        <v>36769707</v>
      </c>
      <c r="C45" s="328">
        <v>40138606</v>
      </c>
      <c r="D45" s="211">
        <f t="shared" si="3"/>
        <v>-3368899</v>
      </c>
      <c r="E45" s="215"/>
    </row>
    <row r="46" spans="1:5" x14ac:dyDescent="0.25">
      <c r="A46" s="221" t="s">
        <v>665</v>
      </c>
      <c r="B46" s="328">
        <v>8146586</v>
      </c>
      <c r="C46" s="328">
        <v>79946</v>
      </c>
      <c r="D46" s="211">
        <f t="shared" si="3"/>
        <v>8066640</v>
      </c>
      <c r="E46" s="215"/>
    </row>
    <row r="47" spans="1:5" x14ac:dyDescent="0.25">
      <c r="A47" s="221" t="s">
        <v>664</v>
      </c>
      <c r="B47" s="328">
        <v>27450292</v>
      </c>
      <c r="C47" s="328">
        <v>27450292</v>
      </c>
      <c r="D47" s="211">
        <f t="shared" si="3"/>
        <v>0</v>
      </c>
      <c r="E47" s="215"/>
    </row>
    <row r="48" spans="1:5" x14ac:dyDescent="0.25">
      <c r="A48" s="221" t="s">
        <v>663</v>
      </c>
      <c r="B48" s="328"/>
      <c r="C48" s="328"/>
      <c r="D48" s="211">
        <f t="shared" si="3"/>
        <v>0</v>
      </c>
      <c r="E48" s="215"/>
    </row>
    <row r="49" spans="1:5" x14ac:dyDescent="0.25">
      <c r="A49" s="220" t="s">
        <v>504</v>
      </c>
      <c r="B49" s="211"/>
      <c r="C49" s="211"/>
      <c r="D49" s="211">
        <f t="shared" si="3"/>
        <v>0</v>
      </c>
      <c r="E49" s="215"/>
    </row>
    <row r="50" spans="1:5" x14ac:dyDescent="0.25">
      <c r="A50" s="221" t="s">
        <v>668</v>
      </c>
      <c r="B50" s="211"/>
      <c r="C50" s="211"/>
      <c r="D50" s="211">
        <f t="shared" si="3"/>
        <v>0</v>
      </c>
      <c r="E50" s="215"/>
    </row>
    <row r="51" spans="1:5" x14ac:dyDescent="0.25">
      <c r="A51" s="221" t="s">
        <v>667</v>
      </c>
      <c r="B51" s="211"/>
      <c r="C51" s="211"/>
      <c r="D51" s="211">
        <f t="shared" si="3"/>
        <v>0</v>
      </c>
      <c r="E51" s="215"/>
    </row>
    <row r="52" spans="1:5" x14ac:dyDescent="0.25">
      <c r="A52" s="221" t="s">
        <v>666</v>
      </c>
      <c r="B52" s="211"/>
      <c r="C52" s="211"/>
      <c r="D52" s="211">
        <f t="shared" si="3"/>
        <v>0</v>
      </c>
      <c r="E52" s="215"/>
    </row>
    <row r="53" spans="1:5" x14ac:dyDescent="0.25">
      <c r="A53" s="221" t="s">
        <v>665</v>
      </c>
      <c r="B53" s="211"/>
      <c r="C53" s="211"/>
      <c r="D53" s="211">
        <f t="shared" si="3"/>
        <v>0</v>
      </c>
      <c r="E53" s="215"/>
    </row>
    <row r="54" spans="1:5" x14ac:dyDescent="0.25">
      <c r="A54" s="221" t="s">
        <v>664</v>
      </c>
      <c r="B54" s="211"/>
      <c r="C54" s="211"/>
      <c r="D54" s="211">
        <f t="shared" si="3"/>
        <v>0</v>
      </c>
      <c r="E54" s="215"/>
    </row>
    <row r="55" spans="1:5" x14ac:dyDescent="0.25">
      <c r="A55" s="221" t="s">
        <v>663</v>
      </c>
      <c r="B55" s="211"/>
      <c r="C55" s="211"/>
      <c r="D55" s="211">
        <f t="shared" si="3"/>
        <v>0</v>
      </c>
      <c r="E55" s="215"/>
    </row>
    <row r="56" spans="1:5" x14ac:dyDescent="0.25">
      <c r="A56" s="220" t="s">
        <v>505</v>
      </c>
      <c r="B56" s="211"/>
      <c r="C56" s="211"/>
      <c r="D56" s="211">
        <f t="shared" si="3"/>
        <v>0</v>
      </c>
      <c r="E56" s="215"/>
    </row>
    <row r="57" spans="1:5" x14ac:dyDescent="0.25">
      <c r="A57" s="220" t="s">
        <v>506</v>
      </c>
      <c r="B57" s="211"/>
      <c r="C57" s="211"/>
      <c r="D57" s="211">
        <f t="shared" si="3"/>
        <v>0</v>
      </c>
      <c r="E57" s="215"/>
    </row>
    <row r="58" spans="1:5" x14ac:dyDescent="0.25">
      <c r="A58" s="324" t="s">
        <v>507</v>
      </c>
      <c r="B58" s="325">
        <f>SUM(B56:B57,B42,B35)</f>
        <v>1039431201</v>
      </c>
      <c r="C58" s="325">
        <f>SUM(C56:C57,C42,C35)</f>
        <v>592712727</v>
      </c>
      <c r="D58" s="325">
        <f>SUM(D56:D57,D42,D35)</f>
        <v>477326891</v>
      </c>
      <c r="E58" s="215"/>
    </row>
    <row r="59" spans="1:5" x14ac:dyDescent="0.25">
      <c r="A59" s="327" t="s">
        <v>668</v>
      </c>
      <c r="B59" s="326">
        <f t="shared" ref="B59:C63" si="5">SUM(B43,B36)</f>
        <v>617853582</v>
      </c>
      <c r="C59" s="326">
        <f t="shared" si="5"/>
        <v>555242940</v>
      </c>
      <c r="D59" s="326">
        <f t="shared" ref="D59:D90" si="6">B59-C59</f>
        <v>62610642</v>
      </c>
      <c r="E59" s="215"/>
    </row>
    <row r="60" spans="1:5" x14ac:dyDescent="0.25">
      <c r="A60" s="327" t="s">
        <v>667</v>
      </c>
      <c r="B60" s="326">
        <f t="shared" si="5"/>
        <v>0</v>
      </c>
      <c r="C60" s="326">
        <f t="shared" si="5"/>
        <v>0</v>
      </c>
      <c r="D60" s="326">
        <f t="shared" si="6"/>
        <v>0</v>
      </c>
      <c r="E60" s="215"/>
    </row>
    <row r="61" spans="1:5" x14ac:dyDescent="0.25">
      <c r="A61" s="327" t="s">
        <v>666</v>
      </c>
      <c r="B61" s="326">
        <f t="shared" si="5"/>
        <v>396732822</v>
      </c>
      <c r="C61" s="326">
        <f t="shared" si="5"/>
        <v>13769361</v>
      </c>
      <c r="D61" s="326">
        <f t="shared" si="6"/>
        <v>382963461</v>
      </c>
      <c r="E61" s="215"/>
    </row>
    <row r="62" spans="1:5" x14ac:dyDescent="0.25">
      <c r="A62" s="327" t="s">
        <v>665</v>
      </c>
      <c r="B62" s="326">
        <f t="shared" si="5"/>
        <v>22954486</v>
      </c>
      <c r="C62" s="326">
        <f t="shared" si="5"/>
        <v>79946</v>
      </c>
      <c r="D62" s="326">
        <f t="shared" si="6"/>
        <v>22874540</v>
      </c>
      <c r="E62" s="215"/>
    </row>
    <row r="63" spans="1:5" x14ac:dyDescent="0.25">
      <c r="A63" s="327" t="s">
        <v>664</v>
      </c>
      <c r="B63" s="326">
        <f t="shared" si="5"/>
        <v>29340603</v>
      </c>
      <c r="C63" s="326">
        <f t="shared" si="5"/>
        <v>29340603</v>
      </c>
      <c r="D63" s="326">
        <f t="shared" si="6"/>
        <v>0</v>
      </c>
      <c r="E63" s="215"/>
    </row>
    <row r="64" spans="1:5" x14ac:dyDescent="0.25">
      <c r="A64" s="327" t="s">
        <v>663</v>
      </c>
      <c r="B64" s="326">
        <f>SUM(B48,B41)</f>
        <v>0</v>
      </c>
      <c r="C64" s="326">
        <f>SUM(C48,C41)</f>
        <v>0</v>
      </c>
      <c r="D64" s="326">
        <f t="shared" si="6"/>
        <v>0</v>
      </c>
      <c r="E64" s="215"/>
    </row>
    <row r="65" spans="1:5" x14ac:dyDescent="0.25">
      <c r="A65" s="220" t="s">
        <v>508</v>
      </c>
      <c r="B65" s="211"/>
      <c r="C65" s="211"/>
      <c r="D65" s="211">
        <f t="shared" si="6"/>
        <v>0</v>
      </c>
      <c r="E65" s="215"/>
    </row>
    <row r="66" spans="1:5" x14ac:dyDescent="0.25">
      <c r="A66" s="220" t="s">
        <v>675</v>
      </c>
      <c r="B66" s="211"/>
      <c r="C66" s="211"/>
      <c r="D66" s="211">
        <f t="shared" si="6"/>
        <v>0</v>
      </c>
      <c r="E66" s="215"/>
    </row>
    <row r="67" spans="1:5" x14ac:dyDescent="0.25">
      <c r="A67" s="220" t="s">
        <v>674</v>
      </c>
      <c r="B67" s="211"/>
      <c r="C67" s="211"/>
      <c r="D67" s="211">
        <f t="shared" si="6"/>
        <v>0</v>
      </c>
      <c r="E67" s="215"/>
    </row>
    <row r="68" spans="1:5" x14ac:dyDescent="0.25">
      <c r="A68" s="220" t="s">
        <v>673</v>
      </c>
      <c r="B68" s="211"/>
      <c r="C68" s="211"/>
      <c r="D68" s="211">
        <f t="shared" si="6"/>
        <v>0</v>
      </c>
      <c r="E68" s="215"/>
    </row>
    <row r="69" spans="1:5" x14ac:dyDescent="0.25">
      <c r="A69" s="220" t="s">
        <v>673</v>
      </c>
      <c r="B69" s="211"/>
      <c r="C69" s="211"/>
      <c r="D69" s="211">
        <f t="shared" si="6"/>
        <v>0</v>
      </c>
      <c r="E69" s="215"/>
    </row>
    <row r="70" spans="1:5" x14ac:dyDescent="0.25">
      <c r="A70" s="220" t="s">
        <v>672</v>
      </c>
      <c r="B70" s="211"/>
      <c r="C70" s="211"/>
      <c r="D70" s="211">
        <f t="shared" si="6"/>
        <v>0</v>
      </c>
      <c r="E70" s="215"/>
    </row>
    <row r="71" spans="1:5" x14ac:dyDescent="0.25">
      <c r="A71" s="220" t="s">
        <v>672</v>
      </c>
      <c r="B71" s="211"/>
      <c r="C71" s="211"/>
      <c r="D71" s="211">
        <f t="shared" si="6"/>
        <v>0</v>
      </c>
      <c r="E71" s="215"/>
    </row>
    <row r="72" spans="1:5" x14ac:dyDescent="0.25">
      <c r="A72" s="220" t="s">
        <v>509</v>
      </c>
      <c r="B72" s="211"/>
      <c r="C72" s="211"/>
      <c r="D72" s="211">
        <f t="shared" si="6"/>
        <v>0</v>
      </c>
      <c r="E72" s="215"/>
    </row>
    <row r="73" spans="1:5" x14ac:dyDescent="0.25">
      <c r="A73" s="220" t="s">
        <v>671</v>
      </c>
      <c r="B73" s="211"/>
      <c r="C73" s="211"/>
      <c r="D73" s="211">
        <f t="shared" si="6"/>
        <v>0</v>
      </c>
      <c r="E73" s="215"/>
    </row>
    <row r="74" spans="1:5" x14ac:dyDescent="0.25">
      <c r="A74" s="220" t="s">
        <v>670</v>
      </c>
      <c r="B74" s="211"/>
      <c r="C74" s="211"/>
      <c r="D74" s="211">
        <f t="shared" si="6"/>
        <v>0</v>
      </c>
      <c r="E74" s="215"/>
    </row>
    <row r="75" spans="1:5" x14ac:dyDescent="0.25">
      <c r="A75" s="220" t="s">
        <v>510</v>
      </c>
      <c r="B75" s="211"/>
      <c r="C75" s="211"/>
      <c r="D75" s="211">
        <f t="shared" si="6"/>
        <v>0</v>
      </c>
      <c r="E75" s="215"/>
    </row>
    <row r="76" spans="1:5" x14ac:dyDescent="0.25">
      <c r="A76" s="219" t="s">
        <v>511</v>
      </c>
      <c r="B76" s="216">
        <f>SUM(B65,B72,B75)</f>
        <v>0</v>
      </c>
      <c r="C76" s="216"/>
      <c r="D76" s="216">
        <f t="shared" si="6"/>
        <v>0</v>
      </c>
      <c r="E76" s="215"/>
    </row>
    <row r="77" spans="1:5" x14ac:dyDescent="0.25">
      <c r="A77" s="220" t="s">
        <v>512</v>
      </c>
      <c r="B77" s="211"/>
      <c r="C77" s="211"/>
      <c r="D77" s="211">
        <f t="shared" si="6"/>
        <v>0</v>
      </c>
      <c r="E77" s="215"/>
    </row>
    <row r="78" spans="1:5" x14ac:dyDescent="0.25">
      <c r="A78" s="221" t="s">
        <v>668</v>
      </c>
      <c r="B78" s="211"/>
      <c r="C78" s="211"/>
      <c r="D78" s="211">
        <f t="shared" si="6"/>
        <v>0</v>
      </c>
      <c r="E78" s="215"/>
    </row>
    <row r="79" spans="1:5" x14ac:dyDescent="0.25">
      <c r="A79" s="221" t="s">
        <v>667</v>
      </c>
      <c r="B79" s="211"/>
      <c r="C79" s="211"/>
      <c r="D79" s="211">
        <f t="shared" si="6"/>
        <v>0</v>
      </c>
      <c r="E79" s="215"/>
    </row>
    <row r="80" spans="1:5" x14ac:dyDescent="0.25">
      <c r="A80" s="221" t="s">
        <v>666</v>
      </c>
      <c r="B80" s="211"/>
      <c r="C80" s="211"/>
      <c r="D80" s="211">
        <f t="shared" si="6"/>
        <v>0</v>
      </c>
      <c r="E80" s="215"/>
    </row>
    <row r="81" spans="1:5" x14ac:dyDescent="0.25">
      <c r="A81" s="221" t="s">
        <v>665</v>
      </c>
      <c r="B81" s="211"/>
      <c r="C81" s="211"/>
      <c r="D81" s="211">
        <f t="shared" si="6"/>
        <v>0</v>
      </c>
      <c r="E81" s="215"/>
    </row>
    <row r="82" spans="1:5" x14ac:dyDescent="0.25">
      <c r="A82" s="221" t="s">
        <v>664</v>
      </c>
      <c r="B82" s="211"/>
      <c r="C82" s="211"/>
      <c r="D82" s="211">
        <f t="shared" si="6"/>
        <v>0</v>
      </c>
      <c r="E82" s="215"/>
    </row>
    <row r="83" spans="1:5" x14ac:dyDescent="0.25">
      <c r="A83" s="221" t="s">
        <v>663</v>
      </c>
      <c r="B83" s="211"/>
      <c r="C83" s="211"/>
      <c r="D83" s="211">
        <f t="shared" si="6"/>
        <v>0</v>
      </c>
      <c r="E83" s="215"/>
    </row>
    <row r="84" spans="1:5" x14ac:dyDescent="0.25">
      <c r="A84" s="220" t="s">
        <v>513</v>
      </c>
      <c r="B84" s="211"/>
      <c r="C84" s="211"/>
      <c r="D84" s="211">
        <f t="shared" si="6"/>
        <v>0</v>
      </c>
      <c r="E84" s="215"/>
    </row>
    <row r="85" spans="1:5" x14ac:dyDescent="0.25">
      <c r="A85" s="219" t="s">
        <v>669</v>
      </c>
      <c r="B85" s="216"/>
      <c r="C85" s="216"/>
      <c r="D85" s="211">
        <f t="shared" si="6"/>
        <v>0</v>
      </c>
      <c r="E85" s="215"/>
    </row>
    <row r="86" spans="1:5" x14ac:dyDescent="0.25">
      <c r="A86" s="221" t="s">
        <v>668</v>
      </c>
      <c r="B86" s="216"/>
      <c r="C86" s="216"/>
      <c r="D86" s="211">
        <f t="shared" si="6"/>
        <v>0</v>
      </c>
      <c r="E86" s="215"/>
    </row>
    <row r="87" spans="1:5" x14ac:dyDescent="0.25">
      <c r="A87" s="221" t="s">
        <v>667</v>
      </c>
      <c r="B87" s="216"/>
      <c r="C87" s="216"/>
      <c r="D87" s="211">
        <f t="shared" si="6"/>
        <v>0</v>
      </c>
      <c r="E87" s="215"/>
    </row>
    <row r="88" spans="1:5" x14ac:dyDescent="0.25">
      <c r="A88" s="221" t="s">
        <v>666</v>
      </c>
      <c r="B88" s="216"/>
      <c r="C88" s="216"/>
      <c r="D88" s="211">
        <f t="shared" si="6"/>
        <v>0</v>
      </c>
      <c r="E88" s="215"/>
    </row>
    <row r="89" spans="1:5" x14ac:dyDescent="0.25">
      <c r="A89" s="221" t="s">
        <v>665</v>
      </c>
      <c r="B89" s="216"/>
      <c r="C89" s="216"/>
      <c r="D89" s="211">
        <f t="shared" si="6"/>
        <v>0</v>
      </c>
      <c r="E89" s="215"/>
    </row>
    <row r="90" spans="1:5" x14ac:dyDescent="0.25">
      <c r="A90" s="221" t="s">
        <v>664</v>
      </c>
      <c r="B90" s="216"/>
      <c r="C90" s="216"/>
      <c r="D90" s="211">
        <f t="shared" si="6"/>
        <v>0</v>
      </c>
      <c r="E90" s="215"/>
    </row>
    <row r="91" spans="1:5" x14ac:dyDescent="0.25">
      <c r="A91" s="221" t="s">
        <v>663</v>
      </c>
      <c r="B91" s="216"/>
      <c r="C91" s="216"/>
      <c r="D91" s="211">
        <f t="shared" ref="D91:D101" si="7">B91-C91</f>
        <v>0</v>
      </c>
      <c r="E91" s="215"/>
    </row>
    <row r="92" spans="1:5" x14ac:dyDescent="0.25">
      <c r="A92" s="219" t="s">
        <v>514</v>
      </c>
      <c r="B92" s="216">
        <f>SUM(B85,B76,B58,B28)</f>
        <v>1042313310</v>
      </c>
      <c r="C92" s="216">
        <f>SUM(C85,C76,C58,C28)</f>
        <v>595594836</v>
      </c>
      <c r="D92" s="216">
        <f t="shared" si="7"/>
        <v>446718474</v>
      </c>
      <c r="E92" s="215"/>
    </row>
    <row r="93" spans="1:5" x14ac:dyDescent="0.25">
      <c r="A93" s="219" t="s">
        <v>662</v>
      </c>
      <c r="B93" s="216"/>
      <c r="C93" s="216"/>
      <c r="D93" s="211">
        <f t="shared" si="7"/>
        <v>0</v>
      </c>
      <c r="E93" s="215"/>
    </row>
    <row r="94" spans="1:5" x14ac:dyDescent="0.25">
      <c r="A94" s="221" t="s">
        <v>661</v>
      </c>
      <c r="B94" s="216"/>
      <c r="C94" s="216"/>
      <c r="D94" s="211">
        <f t="shared" si="7"/>
        <v>0</v>
      </c>
      <c r="E94" s="215"/>
    </row>
    <row r="95" spans="1:5" x14ac:dyDescent="0.25">
      <c r="A95" s="219" t="s">
        <v>515</v>
      </c>
      <c r="B95" s="216"/>
      <c r="C95" s="216"/>
      <c r="D95" s="211">
        <f t="shared" si="7"/>
        <v>0</v>
      </c>
      <c r="E95" s="215"/>
    </row>
    <row r="96" spans="1:5" x14ac:dyDescent="0.25">
      <c r="A96" s="219" t="s">
        <v>660</v>
      </c>
      <c r="B96" s="216"/>
      <c r="C96" s="216"/>
      <c r="D96" s="211">
        <f t="shared" si="7"/>
        <v>0</v>
      </c>
      <c r="E96" s="215"/>
    </row>
    <row r="97" spans="1:5" x14ac:dyDescent="0.25">
      <c r="A97" s="220" t="s">
        <v>516</v>
      </c>
      <c r="B97" s="211"/>
      <c r="C97" s="211"/>
      <c r="D97" s="211">
        <f t="shared" si="7"/>
        <v>0</v>
      </c>
      <c r="E97" s="215"/>
    </row>
    <row r="98" spans="1:5" x14ac:dyDescent="0.25">
      <c r="A98" s="220" t="s">
        <v>517</v>
      </c>
      <c r="B98" s="211">
        <v>132915</v>
      </c>
      <c r="C98" s="211"/>
      <c r="D98" s="211">
        <f>SUM(B98)</f>
        <v>132915</v>
      </c>
      <c r="E98" s="215"/>
    </row>
    <row r="99" spans="1:5" x14ac:dyDescent="0.25">
      <c r="A99" s="220" t="s">
        <v>518</v>
      </c>
      <c r="B99" s="211">
        <v>15998139</v>
      </c>
      <c r="C99" s="211"/>
      <c r="D99" s="211">
        <f>SUM(B99)</f>
        <v>15998139</v>
      </c>
      <c r="E99" s="215"/>
    </row>
    <row r="100" spans="1:5" x14ac:dyDescent="0.25">
      <c r="A100" s="220" t="s">
        <v>519</v>
      </c>
      <c r="B100" s="211"/>
      <c r="C100" s="211"/>
      <c r="D100" s="211">
        <f t="shared" si="7"/>
        <v>0</v>
      </c>
      <c r="E100" s="215"/>
    </row>
    <row r="101" spans="1:5" x14ac:dyDescent="0.25">
      <c r="A101" s="220" t="s">
        <v>520</v>
      </c>
      <c r="B101" s="211"/>
      <c r="C101" s="211"/>
      <c r="D101" s="211">
        <f t="shared" si="7"/>
        <v>0</v>
      </c>
      <c r="E101" s="215"/>
    </row>
    <row r="102" spans="1:5" x14ac:dyDescent="0.25">
      <c r="A102" s="219" t="s">
        <v>521</v>
      </c>
      <c r="B102" s="216">
        <f>SUM(B97:B101)</f>
        <v>16131054</v>
      </c>
      <c r="C102" s="216"/>
      <c r="D102" s="216">
        <f>SUM(B102:C102)</f>
        <v>16131054</v>
      </c>
      <c r="E102" s="215"/>
    </row>
    <row r="103" spans="1:5" x14ac:dyDescent="0.25">
      <c r="A103" s="219" t="s">
        <v>659</v>
      </c>
      <c r="B103" s="216">
        <v>290521</v>
      </c>
      <c r="C103" s="216"/>
      <c r="D103" s="216">
        <f t="shared" ref="D103:D165" si="8">SUM(B103:C103)</f>
        <v>290521</v>
      </c>
      <c r="E103" s="215"/>
    </row>
    <row r="104" spans="1:5" x14ac:dyDescent="0.25">
      <c r="A104" s="219" t="s">
        <v>522</v>
      </c>
      <c r="B104" s="216"/>
      <c r="C104" s="216"/>
      <c r="D104" s="216">
        <f t="shared" si="8"/>
        <v>0</v>
      </c>
      <c r="E104" s="215"/>
    </row>
    <row r="105" spans="1:5" x14ac:dyDescent="0.25">
      <c r="A105" s="220" t="s">
        <v>523</v>
      </c>
      <c r="B105" s="211">
        <v>0</v>
      </c>
      <c r="C105" s="211"/>
      <c r="D105" s="216">
        <f t="shared" si="8"/>
        <v>0</v>
      </c>
      <c r="E105" s="215"/>
    </row>
    <row r="106" spans="1:5" x14ac:dyDescent="0.25">
      <c r="A106" s="220" t="s">
        <v>524</v>
      </c>
      <c r="B106" s="211"/>
      <c r="C106" s="211"/>
      <c r="D106" s="216">
        <f t="shared" si="8"/>
        <v>0</v>
      </c>
      <c r="E106" s="215"/>
    </row>
    <row r="107" spans="1:5" x14ac:dyDescent="0.25">
      <c r="A107" s="220" t="s">
        <v>525</v>
      </c>
      <c r="B107" s="211"/>
      <c r="C107" s="211"/>
      <c r="D107" s="216">
        <f t="shared" si="8"/>
        <v>0</v>
      </c>
      <c r="E107" s="215"/>
    </row>
    <row r="108" spans="1:5" x14ac:dyDescent="0.25">
      <c r="A108" s="220" t="s">
        <v>526</v>
      </c>
      <c r="B108" s="211">
        <v>5000</v>
      </c>
      <c r="C108" s="211"/>
      <c r="D108" s="216">
        <f t="shared" si="8"/>
        <v>5000</v>
      </c>
      <c r="E108" s="215"/>
    </row>
    <row r="109" spans="1:5" ht="30" x14ac:dyDescent="0.25">
      <c r="A109" s="220" t="s">
        <v>527</v>
      </c>
      <c r="B109" s="211"/>
      <c r="C109" s="211"/>
      <c r="D109" s="216">
        <f t="shared" si="8"/>
        <v>0</v>
      </c>
      <c r="E109" s="215"/>
    </row>
    <row r="110" spans="1:5" ht="30" x14ac:dyDescent="0.25">
      <c r="A110" s="220" t="s">
        <v>528</v>
      </c>
      <c r="B110" s="211"/>
      <c r="C110" s="211"/>
      <c r="D110" s="216">
        <f t="shared" si="8"/>
        <v>0</v>
      </c>
      <c r="E110" s="215"/>
    </row>
    <row r="111" spans="1:5" ht="30" x14ac:dyDescent="0.25">
      <c r="A111" s="220" t="s">
        <v>529</v>
      </c>
      <c r="B111" s="211"/>
      <c r="C111" s="211"/>
      <c r="D111" s="216">
        <f t="shared" si="8"/>
        <v>0</v>
      </c>
      <c r="E111" s="215"/>
    </row>
    <row r="112" spans="1:5" x14ac:dyDescent="0.25">
      <c r="A112" s="219" t="s">
        <v>530</v>
      </c>
      <c r="B112" s="216">
        <f>SUM(B105:B111)</f>
        <v>5000</v>
      </c>
      <c r="C112" s="216"/>
      <c r="D112" s="216">
        <f t="shared" si="8"/>
        <v>5000</v>
      </c>
      <c r="E112" s="215"/>
    </row>
    <row r="113" spans="1:5" x14ac:dyDescent="0.25">
      <c r="A113" s="219" t="s">
        <v>658</v>
      </c>
      <c r="B113" s="216">
        <v>285521</v>
      </c>
      <c r="C113" s="216"/>
      <c r="D113" s="216">
        <f t="shared" si="8"/>
        <v>285521</v>
      </c>
      <c r="E113" s="215"/>
    </row>
    <row r="114" spans="1:5" x14ac:dyDescent="0.25">
      <c r="A114" s="219" t="s">
        <v>531</v>
      </c>
      <c r="B114" s="216">
        <v>14258344</v>
      </c>
      <c r="C114" s="216">
        <v>-24355344</v>
      </c>
      <c r="D114" s="216">
        <f t="shared" si="8"/>
        <v>-10097000</v>
      </c>
      <c r="E114" s="215"/>
    </row>
    <row r="115" spans="1:5" x14ac:dyDescent="0.25">
      <c r="A115" s="220" t="s">
        <v>532</v>
      </c>
      <c r="B115" s="211"/>
      <c r="C115" s="211"/>
      <c r="D115" s="216">
        <f t="shared" si="8"/>
        <v>0</v>
      </c>
      <c r="E115" s="215"/>
    </row>
    <row r="116" spans="1:5" x14ac:dyDescent="0.25">
      <c r="A116" s="220" t="s">
        <v>533</v>
      </c>
      <c r="B116" s="211"/>
      <c r="C116" s="211"/>
      <c r="D116" s="216">
        <f t="shared" si="8"/>
        <v>0</v>
      </c>
      <c r="E116" s="215"/>
    </row>
    <row r="117" spans="1:5" x14ac:dyDescent="0.25">
      <c r="A117" s="220" t="s">
        <v>534</v>
      </c>
      <c r="B117" s="211"/>
      <c r="C117" s="211"/>
      <c r="D117" s="216">
        <f t="shared" si="8"/>
        <v>0</v>
      </c>
      <c r="E117" s="215"/>
    </row>
    <row r="118" spans="1:5" x14ac:dyDescent="0.25">
      <c r="A118" s="219" t="s">
        <v>657</v>
      </c>
      <c r="B118" s="216"/>
      <c r="C118" s="216"/>
      <c r="D118" s="216">
        <f t="shared" si="8"/>
        <v>0</v>
      </c>
      <c r="E118" s="215"/>
    </row>
    <row r="119" spans="1:5" ht="15.75" x14ac:dyDescent="0.25">
      <c r="A119" s="330" t="s">
        <v>535</v>
      </c>
      <c r="B119" s="217">
        <f>SUM(B118,B114,B113,B92,B96,B102)</f>
        <v>1072988229</v>
      </c>
      <c r="C119" s="217">
        <f t="shared" ref="C119:D119" si="9">SUM(C118,C114,C113,C92,C96,C102)</f>
        <v>571239492</v>
      </c>
      <c r="D119" s="217">
        <f t="shared" si="9"/>
        <v>453038049</v>
      </c>
      <c r="E119" s="215"/>
    </row>
    <row r="120" spans="1:5" x14ac:dyDescent="0.25">
      <c r="A120" s="329" t="s">
        <v>536</v>
      </c>
      <c r="B120" s="331"/>
      <c r="C120" s="331"/>
      <c r="D120" s="332">
        <f t="shared" si="8"/>
        <v>0</v>
      </c>
      <c r="E120" s="215"/>
    </row>
    <row r="121" spans="1:5" x14ac:dyDescent="0.25">
      <c r="A121" s="220" t="s">
        <v>537</v>
      </c>
      <c r="B121" s="211">
        <v>582367000</v>
      </c>
      <c r="C121" s="211"/>
      <c r="D121" s="216">
        <f t="shared" si="8"/>
        <v>582367000</v>
      </c>
      <c r="E121" s="215"/>
    </row>
    <row r="122" spans="1:5" x14ac:dyDescent="0.25">
      <c r="A122" s="220" t="s">
        <v>538</v>
      </c>
      <c r="B122" s="211"/>
      <c r="C122" s="211"/>
      <c r="D122" s="216">
        <f t="shared" si="8"/>
        <v>0</v>
      </c>
      <c r="E122" s="215"/>
    </row>
    <row r="123" spans="1:5" x14ac:dyDescent="0.25">
      <c r="A123" s="220" t="s">
        <v>539</v>
      </c>
      <c r="B123" s="211">
        <v>2360278</v>
      </c>
      <c r="C123" s="211"/>
      <c r="D123" s="216">
        <f t="shared" si="8"/>
        <v>2360278</v>
      </c>
      <c r="E123" s="215"/>
    </row>
    <row r="124" spans="1:5" x14ac:dyDescent="0.25">
      <c r="A124" s="220" t="s">
        <v>540</v>
      </c>
      <c r="B124" s="211">
        <v>-174179010</v>
      </c>
      <c r="C124" s="211"/>
      <c r="D124" s="216">
        <f t="shared" si="8"/>
        <v>-174179010</v>
      </c>
      <c r="E124" s="215"/>
    </row>
    <row r="125" spans="1:5" x14ac:dyDescent="0.25">
      <c r="A125" s="220" t="s">
        <v>541</v>
      </c>
      <c r="B125" s="211"/>
      <c r="C125" s="211"/>
      <c r="D125" s="216">
        <f t="shared" si="8"/>
        <v>0</v>
      </c>
      <c r="E125" s="215"/>
    </row>
    <row r="126" spans="1:5" x14ac:dyDescent="0.25">
      <c r="A126" s="220" t="s">
        <v>542</v>
      </c>
      <c r="B126" s="211">
        <v>-37101686</v>
      </c>
      <c r="C126" s="211"/>
      <c r="D126" s="216">
        <f t="shared" si="8"/>
        <v>-37101686</v>
      </c>
      <c r="E126" s="215"/>
    </row>
    <row r="127" spans="1:5" x14ac:dyDescent="0.25">
      <c r="A127" s="219" t="s">
        <v>656</v>
      </c>
      <c r="B127" s="216">
        <f>SUM(B121:B126)</f>
        <v>373446582</v>
      </c>
      <c r="C127" s="216"/>
      <c r="D127" s="216">
        <f t="shared" si="8"/>
        <v>373446582</v>
      </c>
      <c r="E127" s="215"/>
    </row>
    <row r="128" spans="1:5" x14ac:dyDescent="0.25">
      <c r="A128" s="219" t="s">
        <v>543</v>
      </c>
      <c r="B128" s="216">
        <v>1781580</v>
      </c>
      <c r="C128" s="216"/>
      <c r="D128" s="216">
        <f t="shared" si="8"/>
        <v>1781580</v>
      </c>
      <c r="E128" s="215"/>
    </row>
    <row r="129" spans="1:5" x14ac:dyDescent="0.25">
      <c r="A129" s="219" t="s">
        <v>544</v>
      </c>
      <c r="B129" s="216">
        <v>614390</v>
      </c>
      <c r="C129" s="216"/>
      <c r="D129" s="216">
        <f t="shared" si="8"/>
        <v>614390</v>
      </c>
      <c r="E129" s="215"/>
    </row>
    <row r="130" spans="1:5" x14ac:dyDescent="0.25">
      <c r="A130" s="220" t="s">
        <v>545</v>
      </c>
      <c r="B130" s="211">
        <v>614390</v>
      </c>
      <c r="C130" s="211"/>
      <c r="D130" s="216">
        <f t="shared" si="8"/>
        <v>614390</v>
      </c>
      <c r="E130" s="215"/>
    </row>
    <row r="131" spans="1:5" x14ac:dyDescent="0.25">
      <c r="A131" s="220" t="s">
        <v>546</v>
      </c>
      <c r="B131" s="211"/>
      <c r="C131" s="211"/>
      <c r="D131" s="216">
        <f t="shared" si="8"/>
        <v>0</v>
      </c>
      <c r="E131" s="215"/>
    </row>
    <row r="132" spans="1:5" x14ac:dyDescent="0.25">
      <c r="A132" s="220" t="s">
        <v>547</v>
      </c>
      <c r="B132" s="211"/>
      <c r="C132" s="211"/>
      <c r="D132" s="216">
        <f t="shared" si="8"/>
        <v>0</v>
      </c>
      <c r="E132" s="215"/>
    </row>
    <row r="133" spans="1:5" x14ac:dyDescent="0.25">
      <c r="A133" s="220" t="s">
        <v>548</v>
      </c>
      <c r="B133" s="211"/>
      <c r="C133" s="211"/>
      <c r="D133" s="216">
        <f t="shared" si="8"/>
        <v>0</v>
      </c>
      <c r="E133" s="215"/>
    </row>
    <row r="134" spans="1:5" ht="30" x14ac:dyDescent="0.25">
      <c r="A134" s="220" t="s">
        <v>549</v>
      </c>
      <c r="B134" s="211"/>
      <c r="C134" s="211"/>
      <c r="D134" s="216">
        <f t="shared" si="8"/>
        <v>0</v>
      </c>
      <c r="E134" s="215"/>
    </row>
    <row r="135" spans="1:5" ht="30" x14ac:dyDescent="0.25">
      <c r="A135" s="220" t="s">
        <v>550</v>
      </c>
      <c r="B135" s="211"/>
      <c r="C135" s="211"/>
      <c r="D135" s="216">
        <f t="shared" si="8"/>
        <v>0</v>
      </c>
      <c r="E135" s="215"/>
    </row>
    <row r="136" spans="1:5" ht="30" x14ac:dyDescent="0.25">
      <c r="A136" s="220" t="s">
        <v>551</v>
      </c>
      <c r="B136" s="211"/>
      <c r="C136" s="211"/>
      <c r="D136" s="216">
        <f t="shared" si="8"/>
        <v>0</v>
      </c>
      <c r="E136" s="215"/>
    </row>
    <row r="137" spans="1:5" ht="30" x14ac:dyDescent="0.25">
      <c r="A137" s="220" t="s">
        <v>655</v>
      </c>
      <c r="B137" s="211">
        <v>182612</v>
      </c>
      <c r="C137" s="211"/>
      <c r="D137" s="216">
        <f t="shared" si="8"/>
        <v>182612</v>
      </c>
      <c r="E137" s="215"/>
    </row>
    <row r="138" spans="1:5" x14ac:dyDescent="0.25">
      <c r="A138" s="219" t="s">
        <v>552</v>
      </c>
      <c r="B138" s="216">
        <f>SUM(B128,B129,B137)</f>
        <v>2578582</v>
      </c>
      <c r="C138" s="216"/>
      <c r="D138" s="216">
        <f t="shared" si="8"/>
        <v>2578582</v>
      </c>
      <c r="E138" s="215"/>
    </row>
    <row r="139" spans="1:5" x14ac:dyDescent="0.25">
      <c r="A139" s="219" t="s">
        <v>553</v>
      </c>
      <c r="B139" s="216"/>
      <c r="C139" s="216"/>
      <c r="D139" s="216">
        <f t="shared" si="8"/>
        <v>0</v>
      </c>
      <c r="E139" s="215"/>
    </row>
    <row r="140" spans="1:5" x14ac:dyDescent="0.25">
      <c r="A140" s="220" t="s">
        <v>763</v>
      </c>
      <c r="B140" s="211">
        <v>104463177</v>
      </c>
      <c r="C140" s="211"/>
      <c r="D140" s="216">
        <f t="shared" si="8"/>
        <v>104463177</v>
      </c>
      <c r="E140" s="215"/>
    </row>
    <row r="141" spans="1:5" x14ac:dyDescent="0.25">
      <c r="A141" s="220" t="s">
        <v>764</v>
      </c>
      <c r="B141" s="211"/>
      <c r="C141" s="211"/>
      <c r="D141" s="216">
        <f t="shared" si="8"/>
        <v>0</v>
      </c>
      <c r="E141" s="215"/>
    </row>
    <row r="142" spans="1:5" x14ac:dyDescent="0.25">
      <c r="A142" s="220" t="s">
        <v>765</v>
      </c>
      <c r="B142" s="211"/>
      <c r="C142" s="211"/>
      <c r="D142" s="216">
        <f t="shared" si="8"/>
        <v>0</v>
      </c>
      <c r="E142" s="215"/>
    </row>
    <row r="143" spans="1:5" x14ac:dyDescent="0.25">
      <c r="A143" s="219" t="s">
        <v>766</v>
      </c>
      <c r="B143" s="216">
        <f>SUM(B140:B142)</f>
        <v>104463177</v>
      </c>
      <c r="C143" s="216"/>
      <c r="D143" s="216">
        <f t="shared" si="8"/>
        <v>104463177</v>
      </c>
      <c r="E143" s="215"/>
    </row>
    <row r="144" spans="1:5" ht="15.75" x14ac:dyDescent="0.25">
      <c r="A144" s="218" t="s">
        <v>654</v>
      </c>
      <c r="B144" s="217">
        <f>SUM(B143,B139,B138,B127)</f>
        <v>480488341</v>
      </c>
      <c r="C144" s="217">
        <f t="shared" ref="C144:D144" si="10">SUM(C143,C139,C138,C127)</f>
        <v>0</v>
      </c>
      <c r="D144" s="217">
        <f t="shared" si="10"/>
        <v>480488341</v>
      </c>
      <c r="E144" s="215"/>
    </row>
    <row r="145" spans="1:5" x14ac:dyDescent="0.25">
      <c r="A145" s="214" t="s">
        <v>653</v>
      </c>
      <c r="B145" s="214"/>
      <c r="C145" s="214"/>
      <c r="D145" s="216">
        <f t="shared" si="8"/>
        <v>0</v>
      </c>
      <c r="E145" s="215"/>
    </row>
    <row r="146" spans="1:5" x14ac:dyDescent="0.25">
      <c r="A146" s="214"/>
      <c r="B146" s="214"/>
      <c r="C146" s="214"/>
      <c r="D146" s="216">
        <f t="shared" si="8"/>
        <v>0</v>
      </c>
      <c r="E146" s="215"/>
    </row>
    <row r="147" spans="1:5" x14ac:dyDescent="0.25">
      <c r="A147" s="214"/>
      <c r="B147" s="214"/>
      <c r="C147" s="214"/>
      <c r="D147" s="216">
        <f t="shared" si="8"/>
        <v>0</v>
      </c>
      <c r="E147" s="215"/>
    </row>
    <row r="148" spans="1:5" x14ac:dyDescent="0.25">
      <c r="A148" s="214"/>
      <c r="B148" s="214"/>
      <c r="C148" s="214"/>
      <c r="D148" s="216">
        <f t="shared" si="8"/>
        <v>0</v>
      </c>
      <c r="E148" s="215"/>
    </row>
    <row r="149" spans="1:5" x14ac:dyDescent="0.25">
      <c r="A149" s="214" t="s">
        <v>652</v>
      </c>
      <c r="B149" s="214"/>
      <c r="C149" s="214"/>
      <c r="D149" s="216">
        <f t="shared" si="8"/>
        <v>0</v>
      </c>
      <c r="E149" s="215"/>
    </row>
    <row r="150" spans="1:5" x14ac:dyDescent="0.25">
      <c r="A150" s="214"/>
      <c r="B150" s="214"/>
      <c r="C150" s="214"/>
      <c r="D150" s="216">
        <f t="shared" si="8"/>
        <v>0</v>
      </c>
      <c r="E150" s="215"/>
    </row>
    <row r="151" spans="1:5" x14ac:dyDescent="0.25">
      <c r="A151" s="214"/>
      <c r="B151" s="214"/>
      <c r="C151" s="214"/>
      <c r="D151" s="216">
        <f t="shared" si="8"/>
        <v>0</v>
      </c>
      <c r="E151" s="215"/>
    </row>
    <row r="152" spans="1:5" x14ac:dyDescent="0.25">
      <c r="A152" s="214"/>
      <c r="B152" s="214"/>
      <c r="C152" s="214"/>
      <c r="D152" s="216">
        <f t="shared" si="8"/>
        <v>0</v>
      </c>
      <c r="E152" s="215"/>
    </row>
    <row r="153" spans="1:5" x14ac:dyDescent="0.25">
      <c r="A153" s="214" t="s">
        <v>651</v>
      </c>
      <c r="B153" s="214"/>
      <c r="C153" s="214"/>
      <c r="D153" s="216">
        <f t="shared" si="8"/>
        <v>0</v>
      </c>
      <c r="E153" s="215"/>
    </row>
    <row r="154" spans="1:5" x14ac:dyDescent="0.25">
      <c r="A154" s="214"/>
      <c r="B154" s="214"/>
      <c r="C154" s="214"/>
      <c r="D154" s="216">
        <f t="shared" si="8"/>
        <v>0</v>
      </c>
      <c r="E154" s="215"/>
    </row>
    <row r="155" spans="1:5" x14ac:dyDescent="0.25">
      <c r="A155" s="214"/>
      <c r="B155" s="214"/>
      <c r="C155" s="214"/>
      <c r="D155" s="216">
        <f t="shared" si="8"/>
        <v>0</v>
      </c>
      <c r="E155" s="215"/>
    </row>
    <row r="156" spans="1:5" x14ac:dyDescent="0.25">
      <c r="A156" s="214"/>
      <c r="B156" s="214"/>
      <c r="C156" s="214"/>
      <c r="D156" s="216">
        <f t="shared" si="8"/>
        <v>0</v>
      </c>
      <c r="E156" s="215"/>
    </row>
    <row r="157" spans="1:5" x14ac:dyDescent="0.25">
      <c r="A157" s="214" t="s">
        <v>650</v>
      </c>
      <c r="B157" s="214"/>
      <c r="C157" s="214"/>
      <c r="D157" s="216">
        <f t="shared" si="8"/>
        <v>0</v>
      </c>
      <c r="E157" s="215"/>
    </row>
    <row r="158" spans="1:5" x14ac:dyDescent="0.25">
      <c r="A158" s="214"/>
      <c r="B158" s="214"/>
      <c r="C158" s="214"/>
      <c r="D158" s="216">
        <f t="shared" si="8"/>
        <v>0</v>
      </c>
      <c r="E158" s="215"/>
    </row>
    <row r="159" spans="1:5" x14ac:dyDescent="0.25">
      <c r="A159" s="214"/>
      <c r="B159" s="214"/>
      <c r="C159" s="214"/>
      <c r="D159" s="216">
        <f t="shared" si="8"/>
        <v>0</v>
      </c>
      <c r="E159" s="215"/>
    </row>
    <row r="160" spans="1:5" x14ac:dyDescent="0.25">
      <c r="A160" s="214"/>
      <c r="B160" s="214"/>
      <c r="C160" s="214"/>
      <c r="D160" s="216">
        <f t="shared" si="8"/>
        <v>0</v>
      </c>
      <c r="E160" s="215"/>
    </row>
    <row r="161" spans="1:5" x14ac:dyDescent="0.25">
      <c r="A161" s="214" t="s">
        <v>649</v>
      </c>
      <c r="B161" s="214"/>
      <c r="C161" s="214"/>
      <c r="D161" s="216">
        <f t="shared" si="8"/>
        <v>0</v>
      </c>
      <c r="E161" s="215"/>
    </row>
    <row r="162" spans="1:5" x14ac:dyDescent="0.25">
      <c r="A162" s="214"/>
      <c r="B162" s="214"/>
      <c r="C162" s="214"/>
      <c r="D162" s="216">
        <f t="shared" si="8"/>
        <v>0</v>
      </c>
      <c r="E162" s="215"/>
    </row>
    <row r="163" spans="1:5" x14ac:dyDescent="0.25">
      <c r="A163" s="214"/>
      <c r="B163" s="214"/>
      <c r="C163" s="214"/>
      <c r="D163" s="216">
        <f t="shared" si="8"/>
        <v>0</v>
      </c>
      <c r="E163" s="215"/>
    </row>
    <row r="164" spans="1:5" x14ac:dyDescent="0.25">
      <c r="A164" s="214"/>
      <c r="B164" s="214"/>
      <c r="C164" s="214"/>
      <c r="D164" s="216">
        <f t="shared" si="8"/>
        <v>0</v>
      </c>
      <c r="E164" s="215"/>
    </row>
    <row r="165" spans="1:5" x14ac:dyDescent="0.25">
      <c r="A165" s="214" t="s">
        <v>648</v>
      </c>
      <c r="B165" s="214"/>
      <c r="C165" s="214"/>
      <c r="D165" s="216">
        <f t="shared" si="8"/>
        <v>0</v>
      </c>
      <c r="E165" s="215"/>
    </row>
    <row r="166" spans="1:5" x14ac:dyDescent="0.25">
      <c r="A166" s="214"/>
      <c r="B166" s="212"/>
      <c r="C166" s="212"/>
      <c r="D166" s="216">
        <f t="shared" ref="D166:D174" si="11">SUM(B166:C166)</f>
        <v>0</v>
      </c>
    </row>
    <row r="167" spans="1:5" x14ac:dyDescent="0.25">
      <c r="A167" s="214"/>
      <c r="B167" s="212"/>
      <c r="C167" s="212"/>
      <c r="D167" s="216">
        <f t="shared" si="11"/>
        <v>0</v>
      </c>
    </row>
    <row r="168" spans="1:5" x14ac:dyDescent="0.25">
      <c r="A168" s="214"/>
      <c r="B168" s="212"/>
      <c r="C168" s="212"/>
      <c r="D168" s="216">
        <f t="shared" si="11"/>
        <v>0</v>
      </c>
    </row>
    <row r="169" spans="1:5" ht="30" x14ac:dyDescent="0.25">
      <c r="A169" s="213" t="s">
        <v>647</v>
      </c>
      <c r="B169" s="212"/>
      <c r="C169" s="212"/>
      <c r="D169" s="216">
        <f t="shared" si="11"/>
        <v>0</v>
      </c>
    </row>
    <row r="170" spans="1:5" x14ac:dyDescent="0.25">
      <c r="A170" s="212"/>
      <c r="B170" s="212"/>
      <c r="C170" s="212"/>
      <c r="D170" s="216">
        <f t="shared" si="11"/>
        <v>0</v>
      </c>
    </row>
    <row r="171" spans="1:5" x14ac:dyDescent="0.25">
      <c r="A171" s="212"/>
      <c r="B171" s="212"/>
      <c r="C171" s="212"/>
      <c r="D171" s="216">
        <f t="shared" si="11"/>
        <v>0</v>
      </c>
    </row>
    <row r="172" spans="1:5" x14ac:dyDescent="0.25">
      <c r="A172" s="212"/>
      <c r="B172" s="212"/>
      <c r="C172" s="212"/>
      <c r="D172" s="216">
        <f t="shared" si="11"/>
        <v>0</v>
      </c>
    </row>
    <row r="173" spans="1:5" x14ac:dyDescent="0.25">
      <c r="A173" s="212"/>
      <c r="B173" s="212"/>
      <c r="C173" s="212"/>
      <c r="D173" s="216">
        <f t="shared" si="11"/>
        <v>0</v>
      </c>
    </row>
    <row r="174" spans="1:5" x14ac:dyDescent="0.25">
      <c r="A174" s="212"/>
      <c r="B174" s="212"/>
      <c r="C174" s="212"/>
      <c r="D174" s="216">
        <f t="shared" si="11"/>
        <v>0</v>
      </c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65" fitToHeight="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8"/>
  <sheetViews>
    <sheetView workbookViewId="0">
      <selection sqref="A1:K1"/>
    </sheetView>
  </sheetViews>
  <sheetFormatPr defaultRowHeight="12.75" x14ac:dyDescent="0.2"/>
  <cols>
    <col min="1" max="1" width="46" customWidth="1"/>
    <col min="2" max="2" width="9.42578125" customWidth="1"/>
    <col min="6" max="6" width="9.85546875" customWidth="1"/>
    <col min="10" max="10" width="11.5703125" customWidth="1"/>
    <col min="11" max="11" width="12.28515625" customWidth="1"/>
  </cols>
  <sheetData>
    <row r="1" spans="1:11" x14ac:dyDescent="0.2">
      <c r="A1" s="452" t="s">
        <v>828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x14ac:dyDescent="0.2">
      <c r="K2" s="56"/>
    </row>
    <row r="4" spans="1:11" ht="18" customHeight="1" x14ac:dyDescent="0.25">
      <c r="A4" s="400" t="s">
        <v>803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</row>
    <row r="5" spans="1:11" ht="25.5" customHeight="1" x14ac:dyDescent="0.25">
      <c r="A5" s="402" t="s">
        <v>51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</row>
    <row r="7" spans="1:11" ht="15" x14ac:dyDescent="0.25">
      <c r="A7" s="57" t="s">
        <v>52</v>
      </c>
    </row>
    <row r="8" spans="1:11" ht="72" x14ac:dyDescent="0.2">
      <c r="A8" s="58" t="s">
        <v>53</v>
      </c>
      <c r="B8" s="59" t="s">
        <v>54</v>
      </c>
      <c r="C8" s="59" t="s">
        <v>55</v>
      </c>
      <c r="D8" s="59" t="s">
        <v>742</v>
      </c>
      <c r="E8" s="59" t="s">
        <v>743</v>
      </c>
      <c r="F8" s="59" t="s">
        <v>752</v>
      </c>
      <c r="G8" s="59" t="s">
        <v>56</v>
      </c>
      <c r="H8" s="59" t="s">
        <v>744</v>
      </c>
      <c r="I8" s="59" t="s">
        <v>753</v>
      </c>
      <c r="J8" s="59" t="s">
        <v>754</v>
      </c>
      <c r="K8" s="60" t="s">
        <v>57</v>
      </c>
    </row>
    <row r="9" spans="1:11" ht="15" x14ac:dyDescent="0.3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</row>
    <row r="10" spans="1:11" x14ac:dyDescent="0.2">
      <c r="A10" s="63" t="s">
        <v>58</v>
      </c>
      <c r="B10" s="63"/>
      <c r="C10" s="64"/>
      <c r="D10" s="64"/>
      <c r="E10" s="64"/>
      <c r="F10" s="64"/>
      <c r="G10" s="64"/>
      <c r="H10" s="64"/>
      <c r="I10" s="64"/>
      <c r="J10" s="64"/>
      <c r="K10" s="64">
        <v>0</v>
      </c>
    </row>
    <row r="11" spans="1:11" ht="15" x14ac:dyDescent="0.3">
      <c r="A11" s="61"/>
      <c r="B11" s="61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 t="s">
        <v>62</v>
      </c>
      <c r="B12" s="63"/>
      <c r="C12" s="64"/>
      <c r="D12" s="64"/>
      <c r="E12" s="64"/>
      <c r="F12" s="64"/>
      <c r="G12" s="64"/>
      <c r="H12" s="64"/>
      <c r="I12" s="64"/>
      <c r="J12" s="64"/>
      <c r="K12" s="64">
        <v>0</v>
      </c>
    </row>
    <row r="13" spans="1:11" ht="15" x14ac:dyDescent="0.3">
      <c r="A13" s="61"/>
      <c r="B13" s="61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59</v>
      </c>
      <c r="B14" s="63"/>
      <c r="C14" s="64"/>
      <c r="D14" s="64"/>
      <c r="E14" s="64"/>
      <c r="F14" s="64"/>
      <c r="G14" s="64"/>
      <c r="H14" s="64"/>
      <c r="I14" s="64"/>
      <c r="J14" s="64"/>
      <c r="K14" s="64">
        <v>0</v>
      </c>
    </row>
    <row r="15" spans="1:11" ht="15" x14ac:dyDescent="0.3">
      <c r="A15" s="61"/>
      <c r="B15" s="61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3" t="s">
        <v>60</v>
      </c>
      <c r="B16" s="63"/>
      <c r="C16" s="64"/>
      <c r="D16" s="64"/>
      <c r="E16" s="64"/>
      <c r="F16" s="64"/>
      <c r="G16" s="64"/>
      <c r="H16" s="64"/>
      <c r="I16" s="64"/>
      <c r="J16" s="64"/>
      <c r="K16" s="64">
        <v>0</v>
      </c>
    </row>
    <row r="17" spans="1:11" x14ac:dyDescent="0.2">
      <c r="A17" s="63"/>
      <c r="B17" s="63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16.5" x14ac:dyDescent="0.3">
      <c r="A18" s="65" t="s">
        <v>61</v>
      </c>
      <c r="B18" s="61"/>
      <c r="C18" s="66"/>
      <c r="D18" s="66"/>
      <c r="E18" s="66"/>
      <c r="F18" s="66"/>
      <c r="G18" s="66"/>
      <c r="H18" s="66"/>
      <c r="I18" s="66"/>
      <c r="J18" s="66"/>
      <c r="K18" s="66">
        <v>0</v>
      </c>
    </row>
  </sheetData>
  <mergeCells count="3">
    <mergeCell ref="A4:K4"/>
    <mergeCell ref="A5:K5"/>
    <mergeCell ref="A1:K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9"/>
  <sheetViews>
    <sheetView workbookViewId="0">
      <selection activeCell="I12" sqref="I12"/>
    </sheetView>
  </sheetViews>
  <sheetFormatPr defaultRowHeight="12.75" x14ac:dyDescent="0.2"/>
  <cols>
    <col min="7" max="7" width="10.28515625" customWidth="1"/>
  </cols>
  <sheetData>
    <row r="1" spans="1:8" x14ac:dyDescent="0.2">
      <c r="A1" s="452" t="s">
        <v>829</v>
      </c>
      <c r="B1" s="452"/>
      <c r="C1" s="452"/>
      <c r="D1" s="452"/>
      <c r="E1" s="452"/>
      <c r="F1" s="452"/>
      <c r="G1" s="452"/>
      <c r="H1" s="452"/>
    </row>
    <row r="2" spans="1:8" x14ac:dyDescent="0.2">
      <c r="A2" s="44"/>
    </row>
    <row r="3" spans="1:8" x14ac:dyDescent="0.2">
      <c r="A3" s="363" t="s">
        <v>818</v>
      </c>
      <c r="B3" s="455"/>
      <c r="C3" s="455"/>
      <c r="D3" s="455"/>
      <c r="E3" s="455"/>
      <c r="F3" s="455"/>
      <c r="G3" s="455"/>
      <c r="H3" s="455"/>
    </row>
    <row r="4" spans="1:8" x14ac:dyDescent="0.2">
      <c r="C4" s="43"/>
      <c r="D4" s="43"/>
    </row>
    <row r="5" spans="1:8" x14ac:dyDescent="0.2">
      <c r="A5" s="456" t="s">
        <v>494</v>
      </c>
      <c r="B5" s="455"/>
      <c r="C5" s="455"/>
      <c r="D5" s="455"/>
      <c r="E5" s="455"/>
      <c r="F5" s="455"/>
      <c r="G5" s="455"/>
      <c r="H5" s="455"/>
    </row>
    <row r="8" spans="1:8" ht="13.5" thickBot="1" x14ac:dyDescent="0.25">
      <c r="H8" s="457" t="s">
        <v>42</v>
      </c>
    </row>
    <row r="9" spans="1:8" x14ac:dyDescent="0.2">
      <c r="A9" s="45"/>
      <c r="B9" s="46"/>
      <c r="C9" s="46"/>
      <c r="D9" s="46"/>
      <c r="E9" s="47"/>
      <c r="F9" s="48"/>
      <c r="G9" s="48" t="s">
        <v>43</v>
      </c>
      <c r="H9" s="47" t="s">
        <v>643</v>
      </c>
    </row>
    <row r="10" spans="1:8" x14ac:dyDescent="0.2">
      <c r="A10" s="49" t="s">
        <v>44</v>
      </c>
      <c r="B10" s="50"/>
      <c r="C10" s="4"/>
      <c r="D10" s="4"/>
      <c r="E10" s="51"/>
      <c r="F10" s="10" t="s">
        <v>45</v>
      </c>
      <c r="G10" s="10" t="s">
        <v>46</v>
      </c>
      <c r="H10" s="52" t="s">
        <v>47</v>
      </c>
    </row>
    <row r="11" spans="1:8" ht="13.5" thickBot="1" x14ac:dyDescent="0.25">
      <c r="A11" s="53"/>
      <c r="B11" s="54"/>
      <c r="C11" s="54"/>
      <c r="D11" s="54"/>
      <c r="E11" s="55"/>
      <c r="F11" s="27"/>
      <c r="G11" s="27" t="s">
        <v>48</v>
      </c>
      <c r="H11" s="55"/>
    </row>
    <row r="12" spans="1:8" x14ac:dyDescent="0.2">
      <c r="A12" s="45"/>
      <c r="B12" s="46"/>
      <c r="C12" s="46"/>
      <c r="D12" s="46"/>
      <c r="E12" s="47"/>
      <c r="F12" s="10"/>
      <c r="G12" s="10"/>
      <c r="H12" s="51"/>
    </row>
    <row r="13" spans="1:8" ht="13.5" thickBot="1" x14ac:dyDescent="0.25">
      <c r="A13" s="53" t="s">
        <v>49</v>
      </c>
      <c r="B13" s="54"/>
      <c r="C13" s="54"/>
      <c r="D13" s="54"/>
      <c r="E13" s="55"/>
      <c r="F13" s="343"/>
      <c r="G13" s="343"/>
      <c r="H13" s="344"/>
    </row>
    <row r="14" spans="1:8" x14ac:dyDescent="0.2">
      <c r="A14" s="49"/>
      <c r="B14" s="4"/>
      <c r="C14" s="4"/>
      <c r="D14" s="4"/>
      <c r="E14" s="51"/>
      <c r="F14" s="4"/>
      <c r="G14" s="10"/>
      <c r="H14" s="51"/>
    </row>
    <row r="15" spans="1:8" ht="13.5" thickBot="1" x14ac:dyDescent="0.25">
      <c r="A15" s="49" t="s">
        <v>50</v>
      </c>
      <c r="B15" s="4"/>
      <c r="C15" s="4"/>
      <c r="D15" s="4"/>
      <c r="E15" s="51"/>
      <c r="F15" s="4"/>
      <c r="G15" s="10"/>
      <c r="H15" s="51">
        <v>5183075</v>
      </c>
    </row>
    <row r="16" spans="1:8" x14ac:dyDescent="0.2">
      <c r="A16" s="45"/>
      <c r="B16" s="46"/>
      <c r="C16" s="46"/>
      <c r="D16" s="46"/>
      <c r="E16" s="47"/>
      <c r="F16" s="46"/>
      <c r="G16" s="48"/>
      <c r="H16" s="47"/>
    </row>
    <row r="17" spans="1:8" ht="13.5" thickBot="1" x14ac:dyDescent="0.25">
      <c r="A17" s="53" t="s">
        <v>644</v>
      </c>
      <c r="B17" s="54"/>
      <c r="C17" s="54"/>
      <c r="D17" s="54"/>
      <c r="E17" s="55"/>
      <c r="F17" s="54">
        <v>1112781</v>
      </c>
      <c r="G17" s="27"/>
      <c r="H17" s="55">
        <v>1112781</v>
      </c>
    </row>
    <row r="18" spans="1:8" x14ac:dyDescent="0.2">
      <c r="A18" s="45"/>
      <c r="B18" s="46"/>
      <c r="C18" s="46"/>
      <c r="D18" s="46"/>
      <c r="E18" s="47"/>
      <c r="F18" s="46"/>
      <c r="G18" s="48"/>
      <c r="H18" s="47"/>
    </row>
    <row r="19" spans="1:8" ht="13.5" thickBot="1" x14ac:dyDescent="0.25">
      <c r="A19" s="53" t="s">
        <v>645</v>
      </c>
      <c r="B19" s="54"/>
      <c r="C19" s="54"/>
      <c r="D19" s="54"/>
      <c r="E19" s="55"/>
      <c r="F19" s="54">
        <v>0</v>
      </c>
      <c r="G19" s="27"/>
      <c r="H19" s="55">
        <v>0</v>
      </c>
    </row>
  </sheetData>
  <mergeCells count="3">
    <mergeCell ref="A1:H1"/>
    <mergeCell ref="A3:H3"/>
    <mergeCell ref="A5:H5"/>
  </mergeCells>
  <phoneticPr fontId="6" type="noConversion"/>
  <pageMargins left="0.75" right="0.75" top="1" bottom="1" header="0.5" footer="0.5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3"/>
  <sheetViews>
    <sheetView workbookViewId="0">
      <selection activeCell="J8" sqref="J8"/>
    </sheetView>
  </sheetViews>
  <sheetFormatPr defaultRowHeight="12.75" x14ac:dyDescent="0.2"/>
  <cols>
    <col min="1" max="3" width="9.140625" customWidth="1"/>
    <col min="10" max="10" width="10.5703125" customWidth="1"/>
    <col min="12" max="12" width="11.7109375" customWidth="1"/>
    <col min="13" max="13" width="11.85546875" customWidth="1"/>
    <col min="14" max="14" width="13.140625" customWidth="1"/>
  </cols>
  <sheetData>
    <row r="1" spans="1:14" x14ac:dyDescent="0.2">
      <c r="A1" s="452" t="s">
        <v>830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x14ac:dyDescent="0.2">
      <c r="A2" s="44">
        <f>'1.melléklet'!A2</f>
        <v>0</v>
      </c>
    </row>
    <row r="3" spans="1:14" ht="15.75" x14ac:dyDescent="0.25">
      <c r="A3" s="458" t="s">
        <v>818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</row>
    <row r="4" spans="1:14" ht="22.5" customHeight="1" x14ac:dyDescent="0.2">
      <c r="B4" s="360"/>
      <c r="C4" s="360"/>
      <c r="D4" s="360"/>
      <c r="E4" s="360"/>
      <c r="F4" s="360"/>
      <c r="G4" s="360"/>
      <c r="H4" s="360"/>
      <c r="I4" s="360"/>
      <c r="J4" s="360"/>
    </row>
    <row r="5" spans="1:14" ht="21.75" customHeight="1" x14ac:dyDescent="0.2">
      <c r="A5" s="363" t="s">
        <v>831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8" spans="1:14" ht="13.5" thickBot="1" x14ac:dyDescent="0.25"/>
    <row r="9" spans="1:14" ht="13.5" thickBot="1" x14ac:dyDescent="0.25">
      <c r="A9" s="45"/>
      <c r="B9" s="46"/>
      <c r="C9" s="46"/>
      <c r="D9" s="46"/>
      <c r="E9" s="46"/>
      <c r="F9" s="47"/>
      <c r="G9" s="81" t="s">
        <v>76</v>
      </c>
      <c r="H9" s="81"/>
      <c r="I9" s="81"/>
      <c r="J9" s="81"/>
      <c r="K9" s="81"/>
      <c r="L9" s="81"/>
      <c r="M9" s="81"/>
      <c r="N9" s="82"/>
    </row>
    <row r="10" spans="1:14" ht="13.5" thickBot="1" x14ac:dyDescent="0.25">
      <c r="A10" s="53"/>
      <c r="B10" s="54"/>
      <c r="C10" s="54"/>
      <c r="D10" s="54"/>
      <c r="E10" s="54"/>
      <c r="F10" s="55"/>
      <c r="G10" s="79" t="s">
        <v>80</v>
      </c>
      <c r="H10" s="80"/>
      <c r="I10" s="79" t="s">
        <v>746</v>
      </c>
      <c r="J10" s="78"/>
      <c r="K10" s="105" t="s">
        <v>755</v>
      </c>
      <c r="L10" s="78"/>
      <c r="M10" s="105" t="s">
        <v>767</v>
      </c>
      <c r="N10" s="78"/>
    </row>
    <row r="11" spans="1:14" x14ac:dyDescent="0.2">
      <c r="A11" s="92" t="s">
        <v>70</v>
      </c>
      <c r="B11" s="93"/>
      <c r="C11" s="93"/>
      <c r="D11" s="93"/>
      <c r="E11" s="93"/>
      <c r="F11" s="93"/>
      <c r="G11" s="102"/>
      <c r="H11" s="94"/>
      <c r="I11" s="102"/>
      <c r="J11" s="94"/>
      <c r="K11" s="102"/>
      <c r="L11" s="94"/>
      <c r="M11" s="93"/>
      <c r="N11" s="94"/>
    </row>
    <row r="12" spans="1:14" x14ac:dyDescent="0.2">
      <c r="A12" s="95" t="s">
        <v>65</v>
      </c>
      <c r="B12" s="96"/>
      <c r="C12" s="96"/>
      <c r="D12" s="96"/>
      <c r="E12" s="96"/>
      <c r="F12" s="96"/>
      <c r="G12" s="103"/>
      <c r="H12" s="97"/>
      <c r="I12" s="103"/>
      <c r="J12" s="97"/>
      <c r="K12" s="103"/>
      <c r="L12" s="97"/>
      <c r="M12" s="96"/>
      <c r="N12" s="97"/>
    </row>
    <row r="13" spans="1:14" x14ac:dyDescent="0.2">
      <c r="A13" s="95" t="s">
        <v>66</v>
      </c>
      <c r="B13" s="96"/>
      <c r="C13" s="96"/>
      <c r="D13" s="96"/>
      <c r="E13" s="96"/>
      <c r="F13" s="96"/>
      <c r="G13" s="103"/>
      <c r="H13" s="97"/>
      <c r="I13" s="103"/>
      <c r="J13" s="97"/>
      <c r="K13" s="103"/>
      <c r="L13" s="97"/>
      <c r="M13" s="96"/>
      <c r="N13" s="97"/>
    </row>
    <row r="14" spans="1:14" x14ac:dyDescent="0.2">
      <c r="A14" s="98" t="s">
        <v>71</v>
      </c>
      <c r="B14" s="96"/>
      <c r="C14" s="96"/>
      <c r="D14" s="96"/>
      <c r="E14" s="96"/>
      <c r="F14" s="96"/>
      <c r="G14" s="103"/>
      <c r="H14" s="97"/>
      <c r="I14" s="103"/>
      <c r="J14" s="97"/>
      <c r="K14" s="103"/>
      <c r="L14" s="97"/>
      <c r="M14" s="96"/>
      <c r="N14" s="97"/>
    </row>
    <row r="15" spans="1:14" x14ac:dyDescent="0.2">
      <c r="A15" s="95" t="s">
        <v>72</v>
      </c>
      <c r="B15" s="96"/>
      <c r="C15" s="96"/>
      <c r="D15" s="96"/>
      <c r="E15" s="96"/>
      <c r="F15" s="96"/>
      <c r="G15" s="103"/>
      <c r="H15" s="97"/>
      <c r="I15" s="103"/>
      <c r="J15" s="97"/>
      <c r="K15" s="103"/>
      <c r="L15" s="97"/>
      <c r="M15" s="96"/>
      <c r="N15" s="97"/>
    </row>
    <row r="16" spans="1:14" x14ac:dyDescent="0.2">
      <c r="A16" s="95" t="s">
        <v>67</v>
      </c>
      <c r="B16" s="96"/>
      <c r="C16" s="96"/>
      <c r="D16" s="96"/>
      <c r="E16" s="96"/>
      <c r="F16" s="96"/>
      <c r="G16" s="103"/>
      <c r="H16" s="97"/>
      <c r="I16" s="103"/>
      <c r="J16" s="97"/>
      <c r="K16" s="103"/>
      <c r="L16" s="97"/>
      <c r="M16" s="96"/>
      <c r="N16" s="97"/>
    </row>
    <row r="17" spans="1:14" x14ac:dyDescent="0.2">
      <c r="A17" s="95" t="s">
        <v>73</v>
      </c>
      <c r="B17" s="96"/>
      <c r="C17" s="96"/>
      <c r="D17" s="96"/>
      <c r="E17" s="96"/>
      <c r="F17" s="96"/>
      <c r="G17" s="103"/>
      <c r="H17" s="97"/>
      <c r="I17" s="103"/>
      <c r="J17" s="97"/>
      <c r="K17" s="103"/>
      <c r="L17" s="97"/>
      <c r="M17" s="96"/>
      <c r="N17" s="97"/>
    </row>
    <row r="18" spans="1:14" x14ac:dyDescent="0.2">
      <c r="A18" s="95" t="s">
        <v>68</v>
      </c>
      <c r="B18" s="96"/>
      <c r="C18" s="96"/>
      <c r="D18" s="96"/>
      <c r="E18" s="96"/>
      <c r="F18" s="96"/>
      <c r="G18" s="103"/>
      <c r="H18" s="97"/>
      <c r="I18" s="103"/>
      <c r="J18" s="97"/>
      <c r="K18" s="103"/>
      <c r="L18" s="97"/>
      <c r="M18" s="96"/>
      <c r="N18" s="97"/>
    </row>
    <row r="19" spans="1:14" x14ac:dyDescent="0.2">
      <c r="A19" s="98" t="s">
        <v>74</v>
      </c>
      <c r="B19" s="96"/>
      <c r="C19" s="96"/>
      <c r="D19" s="96"/>
      <c r="E19" s="96"/>
      <c r="F19" s="96"/>
      <c r="G19" s="103"/>
      <c r="H19" s="97"/>
      <c r="I19" s="103"/>
      <c r="J19" s="97"/>
      <c r="K19" s="103"/>
      <c r="L19" s="97"/>
      <c r="M19" s="96"/>
      <c r="N19" s="97"/>
    </row>
    <row r="20" spans="1:14" ht="13.5" thickBot="1" x14ac:dyDescent="0.25">
      <c r="A20" s="99" t="s">
        <v>75</v>
      </c>
      <c r="B20" s="100"/>
      <c r="C20" s="100"/>
      <c r="D20" s="100"/>
      <c r="E20" s="100"/>
      <c r="F20" s="100"/>
      <c r="G20" s="104"/>
      <c r="H20" s="101"/>
      <c r="I20" s="104"/>
      <c r="J20" s="101"/>
      <c r="K20" s="104"/>
      <c r="L20" s="101"/>
      <c r="M20" s="100"/>
      <c r="N20" s="101"/>
    </row>
    <row r="22" spans="1:14" ht="13.5" thickBot="1" x14ac:dyDescent="0.25"/>
    <row r="23" spans="1:14" ht="13.5" thickBot="1" x14ac:dyDescent="0.25">
      <c r="A23" s="45"/>
      <c r="B23" s="46"/>
      <c r="C23" s="46"/>
      <c r="D23" s="46"/>
      <c r="E23" s="46"/>
      <c r="F23" s="46"/>
      <c r="G23" s="46"/>
      <c r="H23" s="46"/>
      <c r="I23" s="47"/>
      <c r="J23" s="81"/>
      <c r="K23" s="81" t="s">
        <v>79</v>
      </c>
      <c r="L23" s="81"/>
      <c r="M23" s="47"/>
    </row>
    <row r="24" spans="1:14" ht="13.5" thickBot="1" x14ac:dyDescent="0.25">
      <c r="A24" s="53"/>
      <c r="B24" s="54"/>
      <c r="C24" s="54"/>
      <c r="D24" s="54"/>
      <c r="E24" s="54"/>
      <c r="F24" s="54"/>
      <c r="G24" s="54"/>
      <c r="H24" s="54"/>
      <c r="I24" s="55"/>
      <c r="J24" s="108" t="s">
        <v>80</v>
      </c>
      <c r="K24" s="108" t="s">
        <v>745</v>
      </c>
      <c r="L24" s="109" t="s">
        <v>756</v>
      </c>
      <c r="M24" s="109" t="s">
        <v>768</v>
      </c>
    </row>
    <row r="25" spans="1:14" ht="15" customHeight="1" x14ac:dyDescent="0.2">
      <c r="A25" s="83" t="s">
        <v>77</v>
      </c>
      <c r="B25" s="84"/>
      <c r="C25" s="84"/>
      <c r="D25" s="84"/>
      <c r="E25" s="84"/>
      <c r="F25" s="84"/>
      <c r="G25" s="84"/>
      <c r="H25" s="84"/>
      <c r="I25" s="85"/>
      <c r="J25" s="280">
        <v>6964185</v>
      </c>
      <c r="K25" s="280">
        <v>5285372</v>
      </c>
      <c r="L25" s="280">
        <v>5500000</v>
      </c>
      <c r="M25" s="280">
        <v>6000000</v>
      </c>
    </row>
    <row r="26" spans="1:14" ht="15" customHeight="1" x14ac:dyDescent="0.2">
      <c r="A26" s="110" t="s">
        <v>78</v>
      </c>
      <c r="B26" s="111"/>
      <c r="C26" s="111"/>
      <c r="D26" s="111"/>
      <c r="E26" s="111"/>
      <c r="F26" s="111"/>
      <c r="G26" s="111"/>
      <c r="H26" s="111"/>
      <c r="I26" s="112"/>
      <c r="J26" s="281"/>
      <c r="K26" s="281"/>
      <c r="L26" s="281"/>
      <c r="M26" s="282"/>
    </row>
    <row r="27" spans="1:14" ht="15" customHeight="1" x14ac:dyDescent="0.2">
      <c r="A27" s="113" t="s">
        <v>81</v>
      </c>
      <c r="B27" s="114"/>
      <c r="C27" s="114"/>
      <c r="D27" s="114"/>
      <c r="E27" s="114"/>
      <c r="F27" s="114"/>
      <c r="G27" s="114"/>
      <c r="H27" s="114"/>
      <c r="I27" s="115"/>
      <c r="J27" s="283"/>
      <c r="K27" s="283"/>
      <c r="L27" s="283"/>
      <c r="M27" s="284"/>
    </row>
    <row r="28" spans="1:14" ht="15" customHeight="1" x14ac:dyDescent="0.2">
      <c r="A28" s="88" t="s">
        <v>82</v>
      </c>
      <c r="B28" s="86"/>
      <c r="C28" s="86"/>
      <c r="D28" s="86"/>
      <c r="E28" s="86" t="s">
        <v>823</v>
      </c>
      <c r="F28" s="86"/>
      <c r="G28" s="86"/>
      <c r="H28" s="86"/>
      <c r="I28" s="87"/>
      <c r="J28" s="285">
        <v>160</v>
      </c>
      <c r="K28" s="285">
        <v>1000</v>
      </c>
      <c r="L28" s="285">
        <v>1000</v>
      </c>
      <c r="M28" s="286">
        <v>1000</v>
      </c>
    </row>
    <row r="29" spans="1:14" ht="15" customHeight="1" x14ac:dyDescent="0.2">
      <c r="A29" s="116" t="s">
        <v>83</v>
      </c>
      <c r="B29" s="111"/>
      <c r="C29" s="111"/>
      <c r="D29" s="111"/>
      <c r="E29" s="111"/>
      <c r="F29" s="111"/>
      <c r="G29" s="111"/>
      <c r="H29" s="111"/>
      <c r="I29" s="112"/>
      <c r="J29" s="281"/>
      <c r="K29" s="281"/>
      <c r="L29" s="281"/>
      <c r="M29" s="282"/>
    </row>
    <row r="30" spans="1:14" ht="15" customHeight="1" x14ac:dyDescent="0.2">
      <c r="A30" s="117" t="s">
        <v>84</v>
      </c>
      <c r="B30" s="114"/>
      <c r="C30" s="114"/>
      <c r="D30" s="114"/>
      <c r="E30" s="114"/>
      <c r="F30" s="114"/>
      <c r="G30" s="114"/>
      <c r="H30" s="114"/>
      <c r="I30" s="115"/>
      <c r="J30" s="283">
        <v>5018820</v>
      </c>
      <c r="K30" s="283">
        <v>1878000</v>
      </c>
      <c r="L30" s="283">
        <v>4500000</v>
      </c>
      <c r="M30" s="284">
        <v>5000000</v>
      </c>
    </row>
    <row r="31" spans="1:14" ht="15" customHeight="1" x14ac:dyDescent="0.2">
      <c r="A31" s="88" t="s">
        <v>85</v>
      </c>
      <c r="B31" s="86"/>
      <c r="C31" s="86"/>
      <c r="D31" s="86"/>
      <c r="E31" s="86"/>
      <c r="F31" s="86"/>
      <c r="G31" s="86"/>
      <c r="H31" s="86"/>
      <c r="I31" s="87"/>
      <c r="J31" s="285"/>
      <c r="K31" s="285"/>
      <c r="L31" s="285"/>
      <c r="M31" s="286"/>
    </row>
    <row r="32" spans="1:14" ht="15" customHeight="1" thickBot="1" x14ac:dyDescent="0.25">
      <c r="A32" s="89" t="s">
        <v>86</v>
      </c>
      <c r="B32" s="90"/>
      <c r="C32" s="90"/>
      <c r="D32" s="90"/>
      <c r="E32" s="90"/>
      <c r="F32" s="90"/>
      <c r="G32" s="90"/>
      <c r="H32" s="90"/>
      <c r="I32" s="91"/>
      <c r="J32" s="287"/>
      <c r="K32" s="287"/>
      <c r="L32" s="287"/>
      <c r="M32" s="288"/>
    </row>
    <row r="33" spans="1:13" ht="18.75" customHeight="1" thickBot="1" x14ac:dyDescent="0.25">
      <c r="A33" s="118" t="s">
        <v>69</v>
      </c>
      <c r="B33" s="67"/>
      <c r="C33" s="67"/>
      <c r="D33" s="67"/>
      <c r="E33" s="67"/>
      <c r="F33" s="67"/>
      <c r="G33" s="67"/>
      <c r="H33" s="67"/>
      <c r="I33" s="78"/>
      <c r="J33" s="289">
        <f>SUM(J25:J32)</f>
        <v>11983165</v>
      </c>
      <c r="K33" s="289">
        <f>SUM(K25:K32)</f>
        <v>7164372</v>
      </c>
      <c r="L33" s="289">
        <f>SUM(L25:L32)</f>
        <v>10001000</v>
      </c>
      <c r="M33" s="290">
        <f>SUM(M25:M32)</f>
        <v>11001000</v>
      </c>
    </row>
  </sheetData>
  <mergeCells count="3">
    <mergeCell ref="A1:N1"/>
    <mergeCell ref="A3:N3"/>
    <mergeCell ref="A5:N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topLeftCell="A124" workbookViewId="0">
      <selection sqref="A1:N1"/>
    </sheetView>
  </sheetViews>
  <sheetFormatPr defaultRowHeight="12.75" x14ac:dyDescent="0.2"/>
  <cols>
    <col min="1" max="1" width="59.140625" customWidth="1"/>
    <col min="2" max="2" width="8" customWidth="1"/>
    <col min="3" max="3" width="11.7109375" customWidth="1"/>
    <col min="4" max="4" width="11.140625" customWidth="1"/>
    <col min="5" max="5" width="11.85546875" customWidth="1"/>
    <col min="6" max="6" width="8.28515625" customWidth="1"/>
    <col min="7" max="7" width="9" customWidth="1"/>
    <col min="8" max="8" width="7.140625" customWidth="1"/>
    <col min="9" max="9" width="6.28515625" customWidth="1"/>
    <col min="10" max="10" width="7" customWidth="1"/>
    <col min="11" max="11" width="6.5703125" customWidth="1"/>
    <col min="12" max="12" width="11" customWidth="1"/>
    <col min="13" max="14" width="11.140625" bestFit="1" customWidth="1"/>
  </cols>
  <sheetData>
    <row r="1" spans="1:14" x14ac:dyDescent="0.2">
      <c r="A1" s="452" t="s">
        <v>832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x14ac:dyDescent="0.2">
      <c r="A2" s="44"/>
      <c r="I2" s="56"/>
      <c r="J2" s="56"/>
      <c r="K2" s="56"/>
    </row>
    <row r="3" spans="1:14" ht="20.100000000000001" customHeight="1" x14ac:dyDescent="0.25">
      <c r="A3" s="404" t="s">
        <v>814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8"/>
      <c r="M3" s="181"/>
      <c r="N3" s="173"/>
    </row>
    <row r="4" spans="1:14" ht="20.100000000000001" customHeight="1" x14ac:dyDescent="0.25">
      <c r="A4" s="409" t="s">
        <v>757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8"/>
      <c r="M4" s="181"/>
      <c r="N4" s="173"/>
    </row>
    <row r="5" spans="1:14" ht="15" customHeight="1" x14ac:dyDescent="0.25">
      <c r="A5" s="119"/>
    </row>
    <row r="6" spans="1:14" ht="18.75" customHeight="1" x14ac:dyDescent="0.25">
      <c r="A6" s="57" t="s">
        <v>52</v>
      </c>
    </row>
    <row r="7" spans="1:14" ht="18.75" customHeight="1" x14ac:dyDescent="0.25">
      <c r="A7" s="72"/>
      <c r="B7" s="96"/>
      <c r="C7" s="410" t="s">
        <v>87</v>
      </c>
      <c r="D7" s="411"/>
      <c r="E7" s="412"/>
      <c r="F7" s="413" t="s">
        <v>88</v>
      </c>
      <c r="G7" s="411"/>
      <c r="H7" s="412"/>
      <c r="I7" s="413" t="s">
        <v>486</v>
      </c>
      <c r="J7" s="411"/>
      <c r="K7" s="412"/>
      <c r="L7" s="172" t="s">
        <v>488</v>
      </c>
      <c r="M7" s="96"/>
      <c r="N7" s="174"/>
    </row>
    <row r="8" spans="1:14" ht="39.75" customHeight="1" x14ac:dyDescent="0.25">
      <c r="A8" s="68" t="s">
        <v>63</v>
      </c>
      <c r="B8" s="69" t="s">
        <v>64</v>
      </c>
      <c r="C8" s="145" t="s">
        <v>485</v>
      </c>
      <c r="D8" s="145" t="s">
        <v>491</v>
      </c>
      <c r="E8" s="145" t="s">
        <v>493</v>
      </c>
      <c r="F8" s="145" t="s">
        <v>485</v>
      </c>
      <c r="G8" s="145" t="s">
        <v>491</v>
      </c>
      <c r="H8" s="145" t="s">
        <v>493</v>
      </c>
      <c r="I8" s="145" t="s">
        <v>487</v>
      </c>
      <c r="J8" s="145" t="s">
        <v>491</v>
      </c>
      <c r="K8" s="145" t="s">
        <v>493</v>
      </c>
      <c r="L8" s="146" t="s">
        <v>485</v>
      </c>
      <c r="M8" s="145" t="s">
        <v>491</v>
      </c>
      <c r="N8" s="146" t="s">
        <v>493</v>
      </c>
    </row>
    <row r="9" spans="1:14" ht="20.100000000000001" customHeight="1" x14ac:dyDescent="0.2">
      <c r="A9" s="120" t="s">
        <v>89</v>
      </c>
      <c r="B9" s="121" t="s">
        <v>90</v>
      </c>
      <c r="C9" s="291">
        <v>2590800</v>
      </c>
      <c r="D9" s="291">
        <v>5209866</v>
      </c>
      <c r="E9" s="291">
        <v>5054993</v>
      </c>
      <c r="F9" s="291"/>
      <c r="G9" s="291"/>
      <c r="H9" s="291"/>
      <c r="I9" s="291"/>
      <c r="J9" s="291"/>
      <c r="K9" s="291"/>
      <c r="L9" s="292">
        <v>2590800</v>
      </c>
      <c r="M9" s="292">
        <v>5209866</v>
      </c>
      <c r="N9" s="292">
        <f t="shared" ref="N9:N14" si="0">SUM(E9,H9,K9)</f>
        <v>5054993</v>
      </c>
    </row>
    <row r="10" spans="1:14" ht="20.100000000000001" customHeight="1" x14ac:dyDescent="0.2">
      <c r="A10" s="120" t="s">
        <v>91</v>
      </c>
      <c r="B10" s="122" t="s">
        <v>92</v>
      </c>
      <c r="C10" s="291"/>
      <c r="D10" s="291"/>
      <c r="E10" s="291"/>
      <c r="F10" s="291"/>
      <c r="G10" s="291"/>
      <c r="H10" s="291"/>
      <c r="I10" s="291"/>
      <c r="J10" s="291"/>
      <c r="K10" s="291"/>
      <c r="L10" s="292"/>
      <c r="M10" s="292"/>
      <c r="N10" s="292">
        <f t="shared" si="0"/>
        <v>0</v>
      </c>
    </row>
    <row r="11" spans="1:14" ht="20.100000000000001" customHeight="1" x14ac:dyDescent="0.2">
      <c r="A11" s="120" t="s">
        <v>815</v>
      </c>
      <c r="B11" s="122" t="s">
        <v>93</v>
      </c>
      <c r="C11" s="291"/>
      <c r="D11" s="291">
        <v>31624</v>
      </c>
      <c r="E11" s="291">
        <v>31624</v>
      </c>
      <c r="F11" s="291"/>
      <c r="G11" s="291"/>
      <c r="H11" s="291"/>
      <c r="I11" s="291"/>
      <c r="J11" s="291"/>
      <c r="K11" s="291"/>
      <c r="L11" s="292"/>
      <c r="M11" s="291">
        <v>31624</v>
      </c>
      <c r="N11" s="292">
        <f t="shared" si="0"/>
        <v>31624</v>
      </c>
    </row>
    <row r="12" spans="1:14" ht="20.100000000000001" customHeight="1" x14ac:dyDescent="0.2">
      <c r="A12" s="123" t="s">
        <v>94</v>
      </c>
      <c r="B12" s="122" t="s">
        <v>95</v>
      </c>
      <c r="C12" s="291"/>
      <c r="D12" s="291"/>
      <c r="E12" s="291"/>
      <c r="F12" s="291"/>
      <c r="G12" s="291"/>
      <c r="H12" s="291"/>
      <c r="I12" s="291"/>
      <c r="J12" s="291"/>
      <c r="K12" s="291"/>
      <c r="L12" s="292"/>
      <c r="M12" s="292"/>
      <c r="N12" s="292">
        <f t="shared" si="0"/>
        <v>0</v>
      </c>
    </row>
    <row r="13" spans="1:14" ht="20.100000000000001" customHeight="1" x14ac:dyDescent="0.2">
      <c r="A13" s="123" t="s">
        <v>96</v>
      </c>
      <c r="B13" s="122" t="s">
        <v>97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2"/>
      <c r="M13" s="292"/>
      <c r="N13" s="292">
        <f t="shared" si="0"/>
        <v>0</v>
      </c>
    </row>
    <row r="14" spans="1:14" ht="20.100000000000001" customHeight="1" x14ac:dyDescent="0.2">
      <c r="A14" s="123" t="s">
        <v>98</v>
      </c>
      <c r="B14" s="122" t="s">
        <v>99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2"/>
      <c r="M14" s="292"/>
      <c r="N14" s="292">
        <f t="shared" si="0"/>
        <v>0</v>
      </c>
    </row>
    <row r="15" spans="1:14" ht="20.100000000000001" customHeight="1" x14ac:dyDescent="0.2">
      <c r="A15" s="123" t="s">
        <v>100</v>
      </c>
      <c r="B15" s="122" t="s">
        <v>101</v>
      </c>
      <c r="C15" s="291">
        <v>150000</v>
      </c>
      <c r="D15" s="291">
        <v>150000</v>
      </c>
      <c r="E15" s="291">
        <v>149009</v>
      </c>
      <c r="F15" s="291"/>
      <c r="G15" s="291"/>
      <c r="H15" s="291"/>
      <c r="I15" s="291"/>
      <c r="J15" s="291"/>
      <c r="K15" s="291"/>
      <c r="L15" s="292">
        <f>SUM(C15,F15,I15)</f>
        <v>150000</v>
      </c>
      <c r="M15" s="292">
        <f>SUM(D15,G15,J15)</f>
        <v>150000</v>
      </c>
      <c r="N15" s="292">
        <f>SUM(E15,H15,K15)</f>
        <v>149009</v>
      </c>
    </row>
    <row r="16" spans="1:14" ht="20.100000000000001" customHeight="1" x14ac:dyDescent="0.2">
      <c r="A16" s="123" t="s">
        <v>102</v>
      </c>
      <c r="B16" s="122" t="s">
        <v>103</v>
      </c>
      <c r="C16" s="291"/>
      <c r="D16" s="291"/>
      <c r="E16" s="291"/>
      <c r="F16" s="291"/>
      <c r="G16" s="291"/>
      <c r="H16" s="291"/>
      <c r="I16" s="291"/>
      <c r="J16" s="291"/>
      <c r="K16" s="291"/>
      <c r="L16" s="292"/>
      <c r="M16" s="292"/>
      <c r="N16" s="292"/>
    </row>
    <row r="17" spans="1:14" ht="20.100000000000001" customHeight="1" x14ac:dyDescent="0.2">
      <c r="A17" s="71" t="s">
        <v>104</v>
      </c>
      <c r="B17" s="122" t="s">
        <v>105</v>
      </c>
      <c r="C17" s="291"/>
      <c r="D17" s="291"/>
      <c r="E17" s="291"/>
      <c r="F17" s="291"/>
      <c r="G17" s="291"/>
      <c r="H17" s="291"/>
      <c r="I17" s="291"/>
      <c r="J17" s="291"/>
      <c r="K17" s="291"/>
      <c r="L17" s="292"/>
      <c r="M17" s="292"/>
      <c r="N17" s="292"/>
    </row>
    <row r="18" spans="1:14" ht="20.100000000000001" customHeight="1" x14ac:dyDescent="0.2">
      <c r="A18" s="71" t="s">
        <v>106</v>
      </c>
      <c r="B18" s="122" t="s">
        <v>107</v>
      </c>
      <c r="C18" s="291"/>
      <c r="D18" s="291"/>
      <c r="E18" s="291"/>
      <c r="F18" s="291"/>
      <c r="G18" s="291"/>
      <c r="H18" s="291"/>
      <c r="I18" s="291"/>
      <c r="J18" s="291"/>
      <c r="K18" s="291"/>
      <c r="L18" s="292"/>
      <c r="M18" s="292"/>
      <c r="N18" s="292"/>
    </row>
    <row r="19" spans="1:14" ht="20.100000000000001" customHeight="1" x14ac:dyDescent="0.2">
      <c r="A19" s="71" t="s">
        <v>108</v>
      </c>
      <c r="B19" s="122" t="s">
        <v>109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2"/>
      <c r="M19" s="292"/>
      <c r="N19" s="292"/>
    </row>
    <row r="20" spans="1:14" ht="20.100000000000001" customHeight="1" x14ac:dyDescent="0.2">
      <c r="A20" s="71" t="s">
        <v>110</v>
      </c>
      <c r="B20" s="122" t="s">
        <v>111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2"/>
      <c r="M20" s="292"/>
      <c r="N20" s="292"/>
    </row>
    <row r="21" spans="1:14" ht="20.100000000000001" customHeight="1" x14ac:dyDescent="0.2">
      <c r="A21" s="71" t="s">
        <v>112</v>
      </c>
      <c r="B21" s="122" t="s">
        <v>113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2">
        <f>SUM(C21,F21,I21)</f>
        <v>0</v>
      </c>
      <c r="M21" s="292">
        <f>SUM(D21,G21,J21)</f>
        <v>0</v>
      </c>
      <c r="N21" s="292">
        <f>SUM(E21,H21,K21)</f>
        <v>0</v>
      </c>
    </row>
    <row r="22" spans="1:14" ht="20.100000000000001" customHeight="1" x14ac:dyDescent="0.2">
      <c r="A22" s="124" t="s">
        <v>114</v>
      </c>
      <c r="B22" s="125" t="s">
        <v>115</v>
      </c>
      <c r="C22" s="291">
        <f>SUM(C9:C21)</f>
        <v>2740800</v>
      </c>
      <c r="D22" s="291">
        <f>SUM(D9:D21)</f>
        <v>5391490</v>
      </c>
      <c r="E22" s="291">
        <f>SUM(E9:E21)</f>
        <v>5235626</v>
      </c>
      <c r="F22" s="291"/>
      <c r="G22" s="291"/>
      <c r="H22" s="291"/>
      <c r="I22" s="291"/>
      <c r="J22" s="291"/>
      <c r="K22" s="291"/>
      <c r="L22" s="292">
        <f t="shared" ref="L22:M24" si="1">SUM(C22,F22,I22)</f>
        <v>2740800</v>
      </c>
      <c r="M22" s="292">
        <f t="shared" si="1"/>
        <v>5391490</v>
      </c>
      <c r="N22" s="292">
        <f>SUM(N9:N21)</f>
        <v>5235626</v>
      </c>
    </row>
    <row r="23" spans="1:14" ht="20.100000000000001" customHeight="1" x14ac:dyDescent="0.2">
      <c r="A23" s="71" t="s">
        <v>116</v>
      </c>
      <c r="B23" s="122" t="s">
        <v>117</v>
      </c>
      <c r="C23" s="291">
        <v>4094064</v>
      </c>
      <c r="D23" s="291">
        <v>4094064</v>
      </c>
      <c r="E23" s="291">
        <v>4094064</v>
      </c>
      <c r="F23" s="291"/>
      <c r="G23" s="291"/>
      <c r="H23" s="291"/>
      <c r="I23" s="291"/>
      <c r="J23" s="291"/>
      <c r="K23" s="291"/>
      <c r="L23" s="292">
        <f t="shared" si="1"/>
        <v>4094064</v>
      </c>
      <c r="M23" s="292">
        <f t="shared" si="1"/>
        <v>4094064</v>
      </c>
      <c r="N23" s="292">
        <f>SUM(E23,H23,K23)</f>
        <v>4094064</v>
      </c>
    </row>
    <row r="24" spans="1:14" ht="24.75" customHeight="1" x14ac:dyDescent="0.2">
      <c r="A24" s="71" t="s">
        <v>118</v>
      </c>
      <c r="B24" s="122" t="s">
        <v>119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2">
        <f t="shared" si="1"/>
        <v>0</v>
      </c>
      <c r="M24" s="292">
        <f t="shared" si="1"/>
        <v>0</v>
      </c>
      <c r="N24" s="292">
        <f>SUM(E24,H24,K24)</f>
        <v>0</v>
      </c>
    </row>
    <row r="25" spans="1:14" ht="20.100000000000001" customHeight="1" x14ac:dyDescent="0.2">
      <c r="A25" s="126" t="s">
        <v>120</v>
      </c>
      <c r="B25" s="122" t="s">
        <v>121</v>
      </c>
      <c r="C25" s="291">
        <v>1300000</v>
      </c>
      <c r="D25" s="291">
        <v>1300000</v>
      </c>
      <c r="E25" s="291">
        <v>357816</v>
      </c>
      <c r="F25" s="291"/>
      <c r="G25" s="291"/>
      <c r="H25" s="291"/>
      <c r="I25" s="291"/>
      <c r="J25" s="291"/>
      <c r="K25" s="291"/>
      <c r="L25" s="292">
        <f t="shared" ref="L25:M28" si="2">SUM(C25,F25,I25)</f>
        <v>1300000</v>
      </c>
      <c r="M25" s="292">
        <f t="shared" si="2"/>
        <v>1300000</v>
      </c>
      <c r="N25" s="292">
        <f t="shared" ref="N25:N30" si="3">SUM(E25,H25,K25)</f>
        <v>357816</v>
      </c>
    </row>
    <row r="26" spans="1:14" ht="20.100000000000001" customHeight="1" x14ac:dyDescent="0.2">
      <c r="A26" s="75" t="s">
        <v>122</v>
      </c>
      <c r="B26" s="125" t="s">
        <v>123</v>
      </c>
      <c r="C26" s="291">
        <f>SUM(C23:C25)</f>
        <v>5394064</v>
      </c>
      <c r="D26" s="291">
        <f t="shared" ref="D26:H26" si="4">SUM(D23:D25)</f>
        <v>5394064</v>
      </c>
      <c r="E26" s="291">
        <f t="shared" si="4"/>
        <v>4451880</v>
      </c>
      <c r="F26" s="291">
        <f t="shared" si="4"/>
        <v>0</v>
      </c>
      <c r="G26" s="291">
        <f t="shared" si="4"/>
        <v>0</v>
      </c>
      <c r="H26" s="291">
        <f t="shared" si="4"/>
        <v>0</v>
      </c>
      <c r="I26" s="291"/>
      <c r="J26" s="291"/>
      <c r="K26" s="291"/>
      <c r="L26" s="292">
        <f t="shared" si="2"/>
        <v>5394064</v>
      </c>
      <c r="M26" s="292">
        <f t="shared" si="2"/>
        <v>5394064</v>
      </c>
      <c r="N26" s="292">
        <f t="shared" si="3"/>
        <v>4451880</v>
      </c>
    </row>
    <row r="27" spans="1:14" ht="20.100000000000001" customHeight="1" x14ac:dyDescent="0.2">
      <c r="A27" s="127" t="s">
        <v>124</v>
      </c>
      <c r="B27" s="128" t="s">
        <v>23</v>
      </c>
      <c r="C27" s="293">
        <f>SUM(C26,C22)</f>
        <v>8134864</v>
      </c>
      <c r="D27" s="293">
        <f>SUM(D26,D22)</f>
        <v>10785554</v>
      </c>
      <c r="E27" s="293">
        <f>SUM(E26,E22)</f>
        <v>9687506</v>
      </c>
      <c r="F27" s="293">
        <f t="shared" ref="F27:H27" si="5">SUM(F26,F22)</f>
        <v>0</v>
      </c>
      <c r="G27" s="293">
        <f t="shared" si="5"/>
        <v>0</v>
      </c>
      <c r="H27" s="293">
        <f t="shared" si="5"/>
        <v>0</v>
      </c>
      <c r="I27" s="293"/>
      <c r="J27" s="293"/>
      <c r="K27" s="293"/>
      <c r="L27" s="294">
        <f t="shared" si="2"/>
        <v>8134864</v>
      </c>
      <c r="M27" s="294">
        <f t="shared" si="2"/>
        <v>10785554</v>
      </c>
      <c r="N27" s="294">
        <f t="shared" si="3"/>
        <v>9687506</v>
      </c>
    </row>
    <row r="28" spans="1:14" ht="25.5" customHeight="1" x14ac:dyDescent="0.2">
      <c r="A28" s="77" t="s">
        <v>125</v>
      </c>
      <c r="B28" s="128" t="s">
        <v>25</v>
      </c>
      <c r="C28" s="293">
        <v>1600547</v>
      </c>
      <c r="D28" s="293">
        <v>1813543</v>
      </c>
      <c r="E28" s="293">
        <v>1813326</v>
      </c>
      <c r="F28" s="293"/>
      <c r="G28" s="293"/>
      <c r="H28" s="293"/>
      <c r="I28" s="293"/>
      <c r="J28" s="293"/>
      <c r="K28" s="293"/>
      <c r="L28" s="294">
        <f t="shared" si="2"/>
        <v>1600547</v>
      </c>
      <c r="M28" s="294">
        <f t="shared" si="2"/>
        <v>1813543</v>
      </c>
      <c r="N28" s="294">
        <f t="shared" si="3"/>
        <v>1813326</v>
      </c>
    </row>
    <row r="29" spans="1:14" ht="20.100000000000001" customHeight="1" x14ac:dyDescent="0.2">
      <c r="A29" s="71" t="s">
        <v>126</v>
      </c>
      <c r="B29" s="122" t="s">
        <v>127</v>
      </c>
      <c r="C29" s="291"/>
      <c r="D29" s="291"/>
      <c r="E29" s="291"/>
      <c r="F29" s="291"/>
      <c r="G29" s="291"/>
      <c r="H29" s="291"/>
      <c r="I29" s="291"/>
      <c r="J29" s="291"/>
      <c r="K29" s="291"/>
      <c r="L29" s="292">
        <f>SUM(C29,F29,I29)</f>
        <v>0</v>
      </c>
      <c r="M29" s="292">
        <f>SUM(D29,G29,J29)</f>
        <v>0</v>
      </c>
      <c r="N29" s="292">
        <f>SUM(E29,H29,K29)</f>
        <v>0</v>
      </c>
    </row>
    <row r="30" spans="1:14" ht="20.100000000000001" customHeight="1" x14ac:dyDescent="0.2">
      <c r="A30" s="71" t="s">
        <v>128</v>
      </c>
      <c r="B30" s="122" t="s">
        <v>129</v>
      </c>
      <c r="C30" s="291">
        <v>5069606</v>
      </c>
      <c r="D30" s="291">
        <v>5399389</v>
      </c>
      <c r="E30" s="291">
        <v>5255292</v>
      </c>
      <c r="F30" s="291"/>
      <c r="G30" s="291"/>
      <c r="H30" s="291"/>
      <c r="I30" s="291"/>
      <c r="J30" s="291"/>
      <c r="K30" s="291"/>
      <c r="L30" s="292">
        <f>SUM(C30,F30,I30)</f>
        <v>5069606</v>
      </c>
      <c r="M30" s="292">
        <f>SUM(D30,G30,J30)</f>
        <v>5399389</v>
      </c>
      <c r="N30" s="292">
        <f t="shared" si="3"/>
        <v>5255292</v>
      </c>
    </row>
    <row r="31" spans="1:14" ht="20.100000000000001" customHeight="1" x14ac:dyDescent="0.2">
      <c r="A31" s="71" t="s">
        <v>130</v>
      </c>
      <c r="B31" s="122" t="s">
        <v>131</v>
      </c>
      <c r="C31" s="291"/>
      <c r="D31" s="291"/>
      <c r="E31" s="291"/>
      <c r="F31" s="291"/>
      <c r="G31" s="291"/>
      <c r="H31" s="291"/>
      <c r="I31" s="291"/>
      <c r="J31" s="291"/>
      <c r="K31" s="291"/>
      <c r="L31" s="292"/>
      <c r="M31" s="292"/>
      <c r="N31" s="292"/>
    </row>
    <row r="32" spans="1:14" ht="20.100000000000001" customHeight="1" x14ac:dyDescent="0.2">
      <c r="A32" s="75" t="s">
        <v>132</v>
      </c>
      <c r="B32" s="125" t="s">
        <v>133</v>
      </c>
      <c r="C32" s="291">
        <f>SUM(C29:C31)</f>
        <v>5069606</v>
      </c>
      <c r="D32" s="291">
        <f>SUM(D29:D31)</f>
        <v>5399389</v>
      </c>
      <c r="E32" s="291">
        <f>SUM(E29:E31)</f>
        <v>5255292</v>
      </c>
      <c r="F32" s="291"/>
      <c r="G32" s="291"/>
      <c r="H32" s="291"/>
      <c r="I32" s="291"/>
      <c r="J32" s="291"/>
      <c r="K32" s="291"/>
      <c r="L32" s="292">
        <f t="shared" ref="L32:N33" si="6">SUM(C32,F32,I32)</f>
        <v>5069606</v>
      </c>
      <c r="M32" s="292">
        <f t="shared" si="6"/>
        <v>5399389</v>
      </c>
      <c r="N32" s="292">
        <f t="shared" si="6"/>
        <v>5255292</v>
      </c>
    </row>
    <row r="33" spans="1:14" ht="20.100000000000001" customHeight="1" x14ac:dyDescent="0.2">
      <c r="A33" s="71" t="s">
        <v>134</v>
      </c>
      <c r="B33" s="122" t="s">
        <v>135</v>
      </c>
      <c r="C33" s="291"/>
      <c r="D33" s="291">
        <v>22000</v>
      </c>
      <c r="E33" s="291">
        <v>21718</v>
      </c>
      <c r="F33" s="291"/>
      <c r="G33" s="291"/>
      <c r="H33" s="291"/>
      <c r="I33" s="291"/>
      <c r="J33" s="291"/>
      <c r="K33" s="291"/>
      <c r="L33" s="292">
        <f t="shared" si="6"/>
        <v>0</v>
      </c>
      <c r="M33" s="292">
        <f t="shared" si="6"/>
        <v>22000</v>
      </c>
      <c r="N33" s="292">
        <f t="shared" si="6"/>
        <v>21718</v>
      </c>
    </row>
    <row r="34" spans="1:14" ht="20.100000000000001" customHeight="1" x14ac:dyDescent="0.2">
      <c r="A34" s="71" t="s">
        <v>136</v>
      </c>
      <c r="B34" s="122" t="s">
        <v>137</v>
      </c>
      <c r="C34" s="291">
        <v>464000</v>
      </c>
      <c r="D34" s="291">
        <v>442000</v>
      </c>
      <c r="E34" s="291">
        <v>343210</v>
      </c>
      <c r="F34" s="291"/>
      <c r="G34" s="291"/>
      <c r="H34" s="291"/>
      <c r="I34" s="291"/>
      <c r="J34" s="291"/>
      <c r="K34" s="291"/>
      <c r="L34" s="292">
        <f t="shared" ref="L34:M38" si="7">SUM(C34,F34,I34)</f>
        <v>464000</v>
      </c>
      <c r="M34" s="292">
        <f t="shared" si="7"/>
        <v>442000</v>
      </c>
      <c r="N34" s="292">
        <f t="shared" ref="N34:N38" si="8">SUM(E34,H34,K34)</f>
        <v>343210</v>
      </c>
    </row>
    <row r="35" spans="1:14" ht="20.100000000000001" customHeight="1" x14ac:dyDescent="0.2">
      <c r="A35" s="75" t="s">
        <v>138</v>
      </c>
      <c r="B35" s="125" t="s">
        <v>139</v>
      </c>
      <c r="C35" s="291">
        <f>SUM(C33:C34)</f>
        <v>464000</v>
      </c>
      <c r="D35" s="291">
        <f>SUM(D33:D34)</f>
        <v>464000</v>
      </c>
      <c r="E35" s="291">
        <f>SUM(E33:E34)</f>
        <v>364928</v>
      </c>
      <c r="F35" s="291"/>
      <c r="G35" s="291"/>
      <c r="H35" s="291"/>
      <c r="I35" s="291"/>
      <c r="J35" s="291"/>
      <c r="K35" s="291"/>
      <c r="L35" s="292">
        <f t="shared" si="7"/>
        <v>464000</v>
      </c>
      <c r="M35" s="292">
        <f t="shared" si="7"/>
        <v>464000</v>
      </c>
      <c r="N35" s="292">
        <f t="shared" si="8"/>
        <v>364928</v>
      </c>
    </row>
    <row r="36" spans="1:14" ht="20.100000000000001" customHeight="1" x14ac:dyDescent="0.2">
      <c r="A36" s="71" t="s">
        <v>140</v>
      </c>
      <c r="B36" s="122" t="s">
        <v>141</v>
      </c>
      <c r="C36" s="291">
        <v>2545000</v>
      </c>
      <c r="D36" s="291">
        <v>2545000</v>
      </c>
      <c r="E36" s="291">
        <v>1130869</v>
      </c>
      <c r="F36" s="291"/>
      <c r="G36" s="291"/>
      <c r="H36" s="291"/>
      <c r="I36" s="291"/>
      <c r="J36" s="291"/>
      <c r="K36" s="291"/>
      <c r="L36" s="292">
        <f t="shared" si="7"/>
        <v>2545000</v>
      </c>
      <c r="M36" s="292">
        <f t="shared" si="7"/>
        <v>2545000</v>
      </c>
      <c r="N36" s="292">
        <f t="shared" si="8"/>
        <v>1130869</v>
      </c>
    </row>
    <row r="37" spans="1:14" ht="20.100000000000001" customHeight="1" x14ac:dyDescent="0.2">
      <c r="A37" s="71" t="s">
        <v>142</v>
      </c>
      <c r="B37" s="122" t="s">
        <v>143</v>
      </c>
      <c r="C37" s="291"/>
      <c r="D37" s="291">
        <v>100000</v>
      </c>
      <c r="E37" s="291">
        <v>97442</v>
      </c>
      <c r="F37" s="291"/>
      <c r="G37" s="291"/>
      <c r="H37" s="291"/>
      <c r="I37" s="291"/>
      <c r="J37" s="291"/>
      <c r="K37" s="291"/>
      <c r="L37" s="292">
        <f t="shared" si="7"/>
        <v>0</v>
      </c>
      <c r="M37" s="292">
        <f t="shared" si="7"/>
        <v>100000</v>
      </c>
      <c r="N37" s="292">
        <f t="shared" si="8"/>
        <v>97442</v>
      </c>
    </row>
    <row r="38" spans="1:14" ht="20.100000000000001" customHeight="1" x14ac:dyDescent="0.2">
      <c r="A38" s="71" t="s">
        <v>144</v>
      </c>
      <c r="B38" s="122" t="s">
        <v>145</v>
      </c>
      <c r="C38" s="291">
        <v>130000</v>
      </c>
      <c r="D38" s="291">
        <v>130000</v>
      </c>
      <c r="E38" s="291">
        <v>118110</v>
      </c>
      <c r="F38" s="291"/>
      <c r="G38" s="291"/>
      <c r="H38" s="291"/>
      <c r="I38" s="291"/>
      <c r="J38" s="291"/>
      <c r="K38" s="291"/>
      <c r="L38" s="292">
        <f t="shared" si="7"/>
        <v>130000</v>
      </c>
      <c r="M38" s="292">
        <f t="shared" si="7"/>
        <v>130000</v>
      </c>
      <c r="N38" s="292">
        <f t="shared" si="8"/>
        <v>118110</v>
      </c>
    </row>
    <row r="39" spans="1:14" ht="20.100000000000001" customHeight="1" x14ac:dyDescent="0.2">
      <c r="A39" s="71" t="s">
        <v>146</v>
      </c>
      <c r="B39" s="122" t="s">
        <v>147</v>
      </c>
      <c r="C39" s="291">
        <v>4320000</v>
      </c>
      <c r="D39" s="291">
        <v>4070833</v>
      </c>
      <c r="E39" s="291">
        <v>2982535</v>
      </c>
      <c r="F39" s="291"/>
      <c r="G39" s="291"/>
      <c r="H39" s="291"/>
      <c r="I39" s="291"/>
      <c r="J39" s="291"/>
      <c r="K39" s="291"/>
      <c r="L39" s="292">
        <f>SUM(C39,F39,I39)</f>
        <v>4320000</v>
      </c>
      <c r="M39" s="292">
        <f>SUM(D39,G39,J39)</f>
        <v>4070833</v>
      </c>
      <c r="N39" s="292">
        <f>SUM(E39,H39,K39)</f>
        <v>2982535</v>
      </c>
    </row>
    <row r="40" spans="1:14" ht="20.100000000000001" customHeight="1" x14ac:dyDescent="0.2">
      <c r="A40" s="129" t="s">
        <v>148</v>
      </c>
      <c r="B40" s="122" t="s">
        <v>149</v>
      </c>
      <c r="C40" s="291"/>
      <c r="D40" s="291"/>
      <c r="E40" s="291"/>
      <c r="F40" s="291"/>
      <c r="G40" s="291"/>
      <c r="H40" s="291"/>
      <c r="I40" s="291"/>
      <c r="J40" s="291"/>
      <c r="K40" s="291"/>
      <c r="L40" s="292"/>
      <c r="M40" s="292">
        <f>SUM(D40,G40,J40)</f>
        <v>0</v>
      </c>
      <c r="N40" s="292">
        <f>SUM(E40,H40,K40)</f>
        <v>0</v>
      </c>
    </row>
    <row r="41" spans="1:14" ht="20.100000000000001" customHeight="1" x14ac:dyDescent="0.2">
      <c r="A41" s="126" t="s">
        <v>150</v>
      </c>
      <c r="B41" s="122" t="s">
        <v>151</v>
      </c>
      <c r="C41" s="291"/>
      <c r="D41" s="291">
        <v>880000</v>
      </c>
      <c r="E41" s="291">
        <v>823920</v>
      </c>
      <c r="F41" s="291"/>
      <c r="G41" s="291"/>
      <c r="H41" s="291"/>
      <c r="I41" s="291"/>
      <c r="J41" s="291"/>
      <c r="K41" s="291"/>
      <c r="L41" s="292">
        <f t="shared" ref="L41:M46" si="9">SUM(C41,F41,I41)</f>
        <v>0</v>
      </c>
      <c r="M41" s="292">
        <f t="shared" si="9"/>
        <v>880000</v>
      </c>
      <c r="N41" s="292">
        <f t="shared" ref="N41:N46" si="10">SUM(E41,H41,K41)</f>
        <v>823920</v>
      </c>
    </row>
    <row r="42" spans="1:14" ht="20.100000000000001" customHeight="1" x14ac:dyDescent="0.2">
      <c r="A42" s="71" t="s">
        <v>152</v>
      </c>
      <c r="B42" s="122" t="s">
        <v>153</v>
      </c>
      <c r="C42" s="291">
        <v>3747701</v>
      </c>
      <c r="D42" s="291">
        <v>4028701</v>
      </c>
      <c r="E42" s="291">
        <v>4016880</v>
      </c>
      <c r="F42" s="291"/>
      <c r="G42" s="291"/>
      <c r="H42" s="291"/>
      <c r="I42" s="291"/>
      <c r="J42" s="291"/>
      <c r="K42" s="291"/>
      <c r="L42" s="292">
        <f t="shared" si="9"/>
        <v>3747701</v>
      </c>
      <c r="M42" s="292">
        <f t="shared" si="9"/>
        <v>4028701</v>
      </c>
      <c r="N42" s="292">
        <f t="shared" si="10"/>
        <v>4016880</v>
      </c>
    </row>
    <row r="43" spans="1:14" ht="20.100000000000001" customHeight="1" x14ac:dyDescent="0.2">
      <c r="A43" s="75" t="s">
        <v>154</v>
      </c>
      <c r="B43" s="125" t="s">
        <v>155</v>
      </c>
      <c r="C43" s="291">
        <f>SUM(C36:C42)</f>
        <v>10742701</v>
      </c>
      <c r="D43" s="291">
        <f>SUM(D36:D42)</f>
        <v>11754534</v>
      </c>
      <c r="E43" s="291">
        <f>SUM(E36:E42)</f>
        <v>9169756</v>
      </c>
      <c r="F43" s="291"/>
      <c r="G43" s="291"/>
      <c r="H43" s="291"/>
      <c r="I43" s="291"/>
      <c r="J43" s="291"/>
      <c r="K43" s="291"/>
      <c r="L43" s="292">
        <f t="shared" si="9"/>
        <v>10742701</v>
      </c>
      <c r="M43" s="292">
        <f t="shared" si="9"/>
        <v>11754534</v>
      </c>
      <c r="N43" s="292">
        <f t="shared" si="10"/>
        <v>9169756</v>
      </c>
    </row>
    <row r="44" spans="1:14" ht="20.100000000000001" customHeight="1" x14ac:dyDescent="0.2">
      <c r="A44" s="71" t="s">
        <v>156</v>
      </c>
      <c r="B44" s="122" t="s">
        <v>157</v>
      </c>
      <c r="C44" s="291"/>
      <c r="D44" s="291"/>
      <c r="E44" s="291"/>
      <c r="F44" s="291"/>
      <c r="G44" s="291"/>
      <c r="H44" s="291"/>
      <c r="I44" s="291"/>
      <c r="J44" s="291"/>
      <c r="K44" s="291"/>
      <c r="L44" s="292">
        <f t="shared" si="9"/>
        <v>0</v>
      </c>
      <c r="M44" s="292">
        <f t="shared" si="9"/>
        <v>0</v>
      </c>
      <c r="N44" s="292">
        <f t="shared" si="10"/>
        <v>0</v>
      </c>
    </row>
    <row r="45" spans="1:14" ht="20.100000000000001" customHeight="1" x14ac:dyDescent="0.2">
      <c r="A45" s="71" t="s">
        <v>158</v>
      </c>
      <c r="B45" s="122" t="s">
        <v>159</v>
      </c>
      <c r="C45" s="291"/>
      <c r="D45" s="291"/>
      <c r="E45" s="291"/>
      <c r="F45" s="291"/>
      <c r="G45" s="291"/>
      <c r="H45" s="291"/>
      <c r="I45" s="291"/>
      <c r="J45" s="291"/>
      <c r="K45" s="291"/>
      <c r="L45" s="292">
        <f t="shared" si="9"/>
        <v>0</v>
      </c>
      <c r="M45" s="292">
        <f t="shared" si="9"/>
        <v>0</v>
      </c>
      <c r="N45" s="292">
        <f t="shared" si="10"/>
        <v>0</v>
      </c>
    </row>
    <row r="46" spans="1:14" ht="20.100000000000001" customHeight="1" x14ac:dyDescent="0.2">
      <c r="A46" s="75" t="s">
        <v>160</v>
      </c>
      <c r="B46" s="125" t="s">
        <v>161</v>
      </c>
      <c r="C46" s="291">
        <f>SUM(C44:C45)</f>
        <v>0</v>
      </c>
      <c r="D46" s="291">
        <f>SUM(D44:D45)</f>
        <v>0</v>
      </c>
      <c r="E46" s="291">
        <f>SUM(E44:E45)</f>
        <v>0</v>
      </c>
      <c r="F46" s="291"/>
      <c r="G46" s="291"/>
      <c r="H46" s="291"/>
      <c r="I46" s="291"/>
      <c r="J46" s="291"/>
      <c r="K46" s="291"/>
      <c r="L46" s="292">
        <f t="shared" si="9"/>
        <v>0</v>
      </c>
      <c r="M46" s="292">
        <f>SUM(D46,G46,J46)</f>
        <v>0</v>
      </c>
      <c r="N46" s="292">
        <f t="shared" si="10"/>
        <v>0</v>
      </c>
    </row>
    <row r="47" spans="1:14" ht="24" customHeight="1" x14ac:dyDescent="0.2">
      <c r="A47" s="71" t="s">
        <v>162</v>
      </c>
      <c r="B47" s="122" t="s">
        <v>163</v>
      </c>
      <c r="C47" s="291">
        <v>4394603</v>
      </c>
      <c r="D47" s="291">
        <v>3144603</v>
      </c>
      <c r="E47" s="291">
        <v>2545833</v>
      </c>
      <c r="F47" s="291"/>
      <c r="G47" s="291"/>
      <c r="H47" s="291"/>
      <c r="I47" s="291"/>
      <c r="J47" s="291"/>
      <c r="K47" s="291"/>
      <c r="L47" s="292">
        <f>SUM(C47,F47,I47)</f>
        <v>4394603</v>
      </c>
      <c r="M47" s="292">
        <f>SUM(D47,G47,J47)</f>
        <v>3144603</v>
      </c>
      <c r="N47" s="292">
        <f>SUM(E47,H47,K47)</f>
        <v>2545833</v>
      </c>
    </row>
    <row r="48" spans="1:14" ht="20.100000000000001" customHeight="1" x14ac:dyDescent="0.2">
      <c r="A48" s="71" t="s">
        <v>164</v>
      </c>
      <c r="B48" s="122" t="s">
        <v>165</v>
      </c>
      <c r="C48" s="291"/>
      <c r="D48" s="291">
        <v>233000</v>
      </c>
      <c r="E48" s="291">
        <v>233000</v>
      </c>
      <c r="F48" s="291"/>
      <c r="G48" s="291"/>
      <c r="H48" s="291"/>
      <c r="I48" s="291"/>
      <c r="J48" s="291"/>
      <c r="K48" s="291"/>
      <c r="L48" s="292"/>
      <c r="M48" s="292">
        <f>SUM(D48,G48,J48)</f>
        <v>233000</v>
      </c>
      <c r="N48" s="292">
        <f>SUM(E48,H48,K48)</f>
        <v>233000</v>
      </c>
    </row>
    <row r="49" spans="1:14" ht="20.100000000000001" customHeight="1" x14ac:dyDescent="0.2">
      <c r="A49" s="71" t="s">
        <v>166</v>
      </c>
      <c r="B49" s="122" t="s">
        <v>167</v>
      </c>
      <c r="C49" s="291"/>
      <c r="D49" s="291"/>
      <c r="E49" s="291"/>
      <c r="F49" s="291"/>
      <c r="G49" s="291"/>
      <c r="H49" s="291"/>
      <c r="I49" s="291"/>
      <c r="J49" s="291"/>
      <c r="K49" s="291"/>
      <c r="L49" s="292"/>
      <c r="M49" s="292"/>
      <c r="N49" s="292"/>
    </row>
    <row r="50" spans="1:14" ht="20.100000000000001" customHeight="1" x14ac:dyDescent="0.2">
      <c r="A50" s="71" t="s">
        <v>168</v>
      </c>
      <c r="B50" s="122" t="s">
        <v>169</v>
      </c>
      <c r="C50" s="291"/>
      <c r="D50" s="291"/>
      <c r="E50" s="291"/>
      <c r="F50" s="291"/>
      <c r="G50" s="291"/>
      <c r="H50" s="291"/>
      <c r="I50" s="291"/>
      <c r="J50" s="291"/>
      <c r="K50" s="291"/>
      <c r="L50" s="292"/>
      <c r="M50" s="292"/>
      <c r="N50" s="292"/>
    </row>
    <row r="51" spans="1:14" ht="20.100000000000001" customHeight="1" x14ac:dyDescent="0.2">
      <c r="A51" s="71" t="s">
        <v>170</v>
      </c>
      <c r="B51" s="122" t="s">
        <v>171</v>
      </c>
      <c r="C51" s="291"/>
      <c r="D51" s="291">
        <v>36000</v>
      </c>
      <c r="E51" s="291">
        <v>35324</v>
      </c>
      <c r="F51" s="291"/>
      <c r="G51" s="291"/>
      <c r="H51" s="291"/>
      <c r="I51" s="291"/>
      <c r="J51" s="291"/>
      <c r="K51" s="291"/>
      <c r="L51" s="292">
        <f t="shared" ref="L51:M53" si="11">SUM(C51,F51,I51)</f>
        <v>0</v>
      </c>
      <c r="M51" s="292">
        <f t="shared" si="11"/>
        <v>36000</v>
      </c>
      <c r="N51" s="292">
        <f t="shared" ref="N51:N53" si="12">SUM(E51,H51,K51)</f>
        <v>35324</v>
      </c>
    </row>
    <row r="52" spans="1:14" ht="20.100000000000001" customHeight="1" x14ac:dyDescent="0.2">
      <c r="A52" s="75" t="s">
        <v>172</v>
      </c>
      <c r="B52" s="125" t="s">
        <v>173</v>
      </c>
      <c r="C52" s="291">
        <f>SUM(C47:C51)</f>
        <v>4394603</v>
      </c>
      <c r="D52" s="291">
        <f>SUM(D47:D51)</f>
        <v>3413603</v>
      </c>
      <c r="E52" s="291">
        <f>SUM(E47:E51)</f>
        <v>2814157</v>
      </c>
      <c r="F52" s="291"/>
      <c r="G52" s="291"/>
      <c r="H52" s="291"/>
      <c r="I52" s="291"/>
      <c r="J52" s="291"/>
      <c r="K52" s="291"/>
      <c r="L52" s="292">
        <f t="shared" si="11"/>
        <v>4394603</v>
      </c>
      <c r="M52" s="292">
        <f t="shared" si="11"/>
        <v>3413603</v>
      </c>
      <c r="N52" s="292">
        <f t="shared" si="12"/>
        <v>2814157</v>
      </c>
    </row>
    <row r="53" spans="1:14" ht="20.100000000000001" customHeight="1" x14ac:dyDescent="0.2">
      <c r="A53" s="77" t="s">
        <v>174</v>
      </c>
      <c r="B53" s="128" t="s">
        <v>27</v>
      </c>
      <c r="C53" s="293">
        <f>SUM(C52,C46,C43,C35,C32)</f>
        <v>20670910</v>
      </c>
      <c r="D53" s="293">
        <f t="shared" ref="D53:E53" si="13">SUM(D52,D46,D43,D35,D32)</f>
        <v>21031526</v>
      </c>
      <c r="E53" s="293">
        <f t="shared" si="13"/>
        <v>17604133</v>
      </c>
      <c r="F53" s="293"/>
      <c r="G53" s="293"/>
      <c r="H53" s="293"/>
      <c r="I53" s="293"/>
      <c r="J53" s="293"/>
      <c r="K53" s="293"/>
      <c r="L53" s="294">
        <f t="shared" si="11"/>
        <v>20670910</v>
      </c>
      <c r="M53" s="294">
        <f t="shared" si="11"/>
        <v>21031526</v>
      </c>
      <c r="N53" s="294">
        <f t="shared" si="12"/>
        <v>17604133</v>
      </c>
    </row>
    <row r="54" spans="1:14" ht="20.100000000000001" customHeight="1" x14ac:dyDescent="0.2">
      <c r="A54" s="76" t="s">
        <v>175</v>
      </c>
      <c r="B54" s="122" t="s">
        <v>176</v>
      </c>
      <c r="C54" s="291"/>
      <c r="D54" s="291"/>
      <c r="E54" s="291"/>
      <c r="F54" s="291"/>
      <c r="G54" s="291"/>
      <c r="H54" s="291"/>
      <c r="I54" s="291"/>
      <c r="J54" s="291"/>
      <c r="K54" s="291"/>
      <c r="L54" s="292"/>
      <c r="M54" s="292"/>
      <c r="N54" s="292"/>
    </row>
    <row r="55" spans="1:14" ht="20.100000000000001" customHeight="1" x14ac:dyDescent="0.2">
      <c r="A55" s="76" t="s">
        <v>177</v>
      </c>
      <c r="B55" s="122" t="s">
        <v>178</v>
      </c>
      <c r="C55" s="291"/>
      <c r="D55" s="291"/>
      <c r="E55" s="291"/>
      <c r="F55" s="291"/>
      <c r="G55" s="291"/>
      <c r="H55" s="291"/>
      <c r="I55" s="291"/>
      <c r="J55" s="291"/>
      <c r="K55" s="291"/>
      <c r="L55" s="292"/>
      <c r="M55" s="292"/>
      <c r="N55" s="292"/>
    </row>
    <row r="56" spans="1:14" ht="20.100000000000001" customHeight="1" x14ac:dyDescent="0.2">
      <c r="A56" s="130" t="s">
        <v>179</v>
      </c>
      <c r="B56" s="122" t="s">
        <v>180</v>
      </c>
      <c r="C56" s="291"/>
      <c r="D56" s="291"/>
      <c r="E56" s="291"/>
      <c r="F56" s="291"/>
      <c r="G56" s="291"/>
      <c r="H56" s="291"/>
      <c r="I56" s="291"/>
      <c r="J56" s="291"/>
      <c r="K56" s="291"/>
      <c r="L56" s="292"/>
      <c r="M56" s="292"/>
      <c r="N56" s="292"/>
    </row>
    <row r="57" spans="1:14" ht="26.25" customHeight="1" x14ac:dyDescent="0.2">
      <c r="A57" s="130" t="s">
        <v>181</v>
      </c>
      <c r="B57" s="122" t="s">
        <v>182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2">
        <f t="shared" ref="L57:N59" si="14">SUM(C57,F57,I57)</f>
        <v>0</v>
      </c>
      <c r="M57" s="292">
        <f t="shared" si="14"/>
        <v>0</v>
      </c>
      <c r="N57" s="292">
        <f t="shared" si="14"/>
        <v>0</v>
      </c>
    </row>
    <row r="58" spans="1:14" ht="27.75" customHeight="1" x14ac:dyDescent="0.2">
      <c r="A58" s="130" t="s">
        <v>183</v>
      </c>
      <c r="B58" s="122" t="s">
        <v>184</v>
      </c>
      <c r="C58" s="291"/>
      <c r="D58" s="291"/>
      <c r="E58" s="291"/>
      <c r="F58" s="291"/>
      <c r="G58" s="291"/>
      <c r="H58" s="291"/>
      <c r="I58" s="291"/>
      <c r="J58" s="291"/>
      <c r="K58" s="291"/>
      <c r="L58" s="292">
        <f t="shared" si="14"/>
        <v>0</v>
      </c>
      <c r="M58" s="292">
        <f t="shared" si="14"/>
        <v>0</v>
      </c>
      <c r="N58" s="292">
        <f t="shared" si="14"/>
        <v>0</v>
      </c>
    </row>
    <row r="59" spans="1:14" ht="20.100000000000001" customHeight="1" x14ac:dyDescent="0.2">
      <c r="A59" s="76" t="s">
        <v>185</v>
      </c>
      <c r="B59" s="122" t="s">
        <v>186</v>
      </c>
      <c r="C59" s="291"/>
      <c r="D59" s="291"/>
      <c r="E59" s="291"/>
      <c r="F59" s="291"/>
      <c r="G59" s="291"/>
      <c r="H59" s="291"/>
      <c r="I59" s="291"/>
      <c r="J59" s="291"/>
      <c r="K59" s="291"/>
      <c r="L59" s="292">
        <f t="shared" si="14"/>
        <v>0</v>
      </c>
      <c r="M59" s="292">
        <f t="shared" si="14"/>
        <v>0</v>
      </c>
      <c r="N59" s="292">
        <f t="shared" si="14"/>
        <v>0</v>
      </c>
    </row>
    <row r="60" spans="1:14" ht="20.100000000000001" customHeight="1" x14ac:dyDescent="0.2">
      <c r="A60" s="76" t="s">
        <v>187</v>
      </c>
      <c r="B60" s="122" t="s">
        <v>188</v>
      </c>
      <c r="C60" s="291"/>
      <c r="D60" s="291"/>
      <c r="E60" s="291"/>
      <c r="F60" s="291"/>
      <c r="G60" s="291"/>
      <c r="H60" s="291"/>
      <c r="I60" s="291"/>
      <c r="J60" s="291"/>
      <c r="K60" s="291"/>
      <c r="L60" s="292"/>
      <c r="M60" s="292"/>
      <c r="N60" s="292"/>
    </row>
    <row r="61" spans="1:14" ht="20.100000000000001" customHeight="1" x14ac:dyDescent="0.2">
      <c r="A61" s="76" t="s">
        <v>189</v>
      </c>
      <c r="B61" s="122" t="s">
        <v>190</v>
      </c>
      <c r="C61" s="291">
        <v>1791000</v>
      </c>
      <c r="D61" s="291">
        <v>1788840</v>
      </c>
      <c r="E61" s="291">
        <v>610000</v>
      </c>
      <c r="F61" s="291"/>
      <c r="G61" s="291"/>
      <c r="H61" s="291"/>
      <c r="I61" s="291"/>
      <c r="J61" s="291"/>
      <c r="K61" s="291"/>
      <c r="L61" s="292">
        <f t="shared" ref="L61:N62" si="15">SUM(C61,F61,I61)</f>
        <v>1791000</v>
      </c>
      <c r="M61" s="292">
        <f t="shared" si="15"/>
        <v>1788840</v>
      </c>
      <c r="N61" s="292">
        <f t="shared" si="15"/>
        <v>610000</v>
      </c>
    </row>
    <row r="62" spans="1:14" ht="20.100000000000001" customHeight="1" x14ac:dyDescent="0.2">
      <c r="A62" s="131" t="s">
        <v>191</v>
      </c>
      <c r="B62" s="128" t="s">
        <v>29</v>
      </c>
      <c r="C62" s="293">
        <f>SUM(C54:C61)</f>
        <v>1791000</v>
      </c>
      <c r="D62" s="293">
        <f>SUM(D54:D61)</f>
        <v>1788840</v>
      </c>
      <c r="E62" s="293">
        <f t="shared" ref="E62" si="16">SUM(E54:E61)</f>
        <v>610000</v>
      </c>
      <c r="F62" s="293">
        <f>SUM(F54:F61)</f>
        <v>0</v>
      </c>
      <c r="G62" s="293">
        <f>SUM(G54:G61)</f>
        <v>0</v>
      </c>
      <c r="H62" s="293">
        <f>SUM(H57:H61)</f>
        <v>0</v>
      </c>
      <c r="I62" s="293"/>
      <c r="J62" s="293"/>
      <c r="K62" s="293"/>
      <c r="L62" s="294">
        <f t="shared" si="15"/>
        <v>1791000</v>
      </c>
      <c r="M62" s="294">
        <f t="shared" si="15"/>
        <v>1788840</v>
      </c>
      <c r="N62" s="294">
        <f t="shared" si="15"/>
        <v>610000</v>
      </c>
    </row>
    <row r="63" spans="1:14" ht="20.100000000000001" customHeight="1" x14ac:dyDescent="0.2">
      <c r="A63" s="74" t="s">
        <v>192</v>
      </c>
      <c r="B63" s="122" t="s">
        <v>193</v>
      </c>
      <c r="C63" s="291"/>
      <c r="D63" s="291"/>
      <c r="E63" s="291"/>
      <c r="F63" s="291"/>
      <c r="G63" s="291"/>
      <c r="H63" s="291"/>
      <c r="I63" s="291"/>
      <c r="J63" s="291"/>
      <c r="K63" s="291"/>
      <c r="L63" s="292"/>
      <c r="M63" s="292"/>
      <c r="N63" s="292"/>
    </row>
    <row r="64" spans="1:14" ht="20.100000000000001" customHeight="1" x14ac:dyDescent="0.2">
      <c r="A64" s="74" t="s">
        <v>194</v>
      </c>
      <c r="B64" s="122" t="s">
        <v>195</v>
      </c>
      <c r="C64" s="291"/>
      <c r="D64" s="291"/>
      <c r="E64" s="291"/>
      <c r="F64" s="291"/>
      <c r="G64" s="291"/>
      <c r="H64" s="291"/>
      <c r="I64" s="291"/>
      <c r="J64" s="291"/>
      <c r="K64" s="291"/>
      <c r="L64" s="292"/>
      <c r="M64" s="292">
        <f>SUM(D64,G64,J64)</f>
        <v>0</v>
      </c>
      <c r="N64" s="292">
        <f>SUM(E64,H64,K64)</f>
        <v>0</v>
      </c>
    </row>
    <row r="65" spans="1:14" ht="24.95" customHeight="1" x14ac:dyDescent="0.2">
      <c r="A65" s="74" t="s">
        <v>196</v>
      </c>
      <c r="B65" s="122" t="s">
        <v>197</v>
      </c>
      <c r="C65" s="291"/>
      <c r="D65" s="291"/>
      <c r="E65" s="291"/>
      <c r="F65" s="291"/>
      <c r="G65" s="291"/>
      <c r="H65" s="291"/>
      <c r="I65" s="291"/>
      <c r="J65" s="291"/>
      <c r="K65" s="291"/>
      <c r="L65" s="292"/>
      <c r="M65" s="292"/>
      <c r="N65" s="292"/>
    </row>
    <row r="66" spans="1:14" ht="24.95" customHeight="1" x14ac:dyDescent="0.2">
      <c r="A66" s="74" t="s">
        <v>198</v>
      </c>
      <c r="B66" s="122" t="s">
        <v>199</v>
      </c>
      <c r="C66" s="291"/>
      <c r="D66" s="291"/>
      <c r="E66" s="291"/>
      <c r="F66" s="291"/>
      <c r="G66" s="291"/>
      <c r="H66" s="291"/>
      <c r="I66" s="291"/>
      <c r="J66" s="291"/>
      <c r="K66" s="291"/>
      <c r="L66" s="292"/>
      <c r="M66" s="292"/>
      <c r="N66" s="292"/>
    </row>
    <row r="67" spans="1:14" ht="24.95" customHeight="1" x14ac:dyDescent="0.2">
      <c r="A67" s="74" t="s">
        <v>200</v>
      </c>
      <c r="B67" s="122" t="s">
        <v>201</v>
      </c>
      <c r="C67" s="291"/>
      <c r="D67" s="291"/>
      <c r="E67" s="291"/>
      <c r="F67" s="291"/>
      <c r="G67" s="291"/>
      <c r="H67" s="291"/>
      <c r="I67" s="291"/>
      <c r="J67" s="291"/>
      <c r="K67" s="291"/>
      <c r="L67" s="292"/>
      <c r="M67" s="292"/>
      <c r="N67" s="292"/>
    </row>
    <row r="68" spans="1:14" ht="24.95" customHeight="1" x14ac:dyDescent="0.2">
      <c r="A68" s="74" t="s">
        <v>202</v>
      </c>
      <c r="B68" s="122" t="s">
        <v>203</v>
      </c>
      <c r="C68" s="291">
        <v>2399264</v>
      </c>
      <c r="D68" s="291">
        <v>2899264</v>
      </c>
      <c r="E68" s="291">
        <v>2687686</v>
      </c>
      <c r="F68" s="291"/>
      <c r="G68" s="291"/>
      <c r="H68" s="291"/>
      <c r="I68" s="291"/>
      <c r="J68" s="291"/>
      <c r="K68" s="291"/>
      <c r="L68" s="292">
        <f>SUM(C68,F68,I68)</f>
        <v>2399264</v>
      </c>
      <c r="M68" s="292">
        <f>SUM(D68,G68,J68)</f>
        <v>2899264</v>
      </c>
      <c r="N68" s="292">
        <f>SUM(E68,H68,K68)</f>
        <v>2687686</v>
      </c>
    </row>
    <row r="69" spans="1:14" ht="24.95" customHeight="1" x14ac:dyDescent="0.2">
      <c r="A69" s="74" t="s">
        <v>204</v>
      </c>
      <c r="B69" s="122" t="s">
        <v>205</v>
      </c>
      <c r="C69" s="291"/>
      <c r="D69" s="291"/>
      <c r="E69" s="291"/>
      <c r="F69" s="291"/>
      <c r="G69" s="291"/>
      <c r="H69" s="291"/>
      <c r="I69" s="291"/>
      <c r="J69" s="291"/>
      <c r="K69" s="291"/>
      <c r="L69" s="292"/>
      <c r="M69" s="292"/>
      <c r="N69" s="292"/>
    </row>
    <row r="70" spans="1:14" ht="24.95" customHeight="1" x14ac:dyDescent="0.2">
      <c r="A70" s="74" t="s">
        <v>206</v>
      </c>
      <c r="B70" s="122" t="s">
        <v>207</v>
      </c>
      <c r="C70" s="291"/>
      <c r="D70" s="291"/>
      <c r="E70" s="291"/>
      <c r="F70" s="291"/>
      <c r="G70" s="291"/>
      <c r="H70" s="291"/>
      <c r="I70" s="291"/>
      <c r="J70" s="291"/>
      <c r="K70" s="291"/>
      <c r="L70" s="292"/>
      <c r="M70" s="292"/>
      <c r="N70" s="292"/>
    </row>
    <row r="71" spans="1:14" ht="24.95" customHeight="1" x14ac:dyDescent="0.2">
      <c r="A71" s="74" t="s">
        <v>208</v>
      </c>
      <c r="B71" s="122" t="s">
        <v>209</v>
      </c>
      <c r="C71" s="291"/>
      <c r="D71" s="291"/>
      <c r="E71" s="291"/>
      <c r="F71" s="291"/>
      <c r="G71" s="291"/>
      <c r="H71" s="291"/>
      <c r="I71" s="291"/>
      <c r="J71" s="291"/>
      <c r="K71" s="291"/>
      <c r="L71" s="292"/>
      <c r="M71" s="292"/>
      <c r="N71" s="292"/>
    </row>
    <row r="72" spans="1:14" ht="24.95" customHeight="1" x14ac:dyDescent="0.2">
      <c r="A72" s="70" t="s">
        <v>210</v>
      </c>
      <c r="B72" s="122" t="s">
        <v>211</v>
      </c>
      <c r="C72" s="291"/>
      <c r="D72" s="291"/>
      <c r="E72" s="291"/>
      <c r="F72" s="291"/>
      <c r="G72" s="291"/>
      <c r="H72" s="291"/>
      <c r="I72" s="291"/>
      <c r="J72" s="291"/>
      <c r="K72" s="291"/>
      <c r="L72" s="292"/>
      <c r="M72" s="292"/>
      <c r="N72" s="292"/>
    </row>
    <row r="73" spans="1:14" ht="24.95" customHeight="1" x14ac:dyDescent="0.2">
      <c r="A73" s="74" t="s">
        <v>212</v>
      </c>
      <c r="B73" s="122" t="s">
        <v>213</v>
      </c>
      <c r="C73" s="291"/>
      <c r="D73" s="291"/>
      <c r="E73" s="291"/>
      <c r="F73" s="291"/>
      <c r="G73" s="291"/>
      <c r="H73" s="291"/>
      <c r="I73" s="291"/>
      <c r="J73" s="291"/>
      <c r="K73" s="291"/>
      <c r="L73" s="292">
        <f>SUM(F73)</f>
        <v>0</v>
      </c>
      <c r="M73" s="292">
        <f>SUM(D73,G73,J73)</f>
        <v>0</v>
      </c>
      <c r="N73" s="292">
        <f>SUM(E73,H73,K73)</f>
        <v>0</v>
      </c>
    </row>
    <row r="74" spans="1:14" ht="20.100000000000001" customHeight="1" x14ac:dyDescent="0.2">
      <c r="A74" s="70" t="s">
        <v>214</v>
      </c>
      <c r="B74" s="122" t="s">
        <v>215</v>
      </c>
      <c r="C74" s="291"/>
      <c r="D74" s="291"/>
      <c r="E74" s="291"/>
      <c r="F74" s="291"/>
      <c r="G74" s="291"/>
      <c r="H74" s="291"/>
      <c r="I74" s="291"/>
      <c r="J74" s="291"/>
      <c r="K74" s="291"/>
      <c r="L74" s="292">
        <f>SUM(C74:I74)</f>
        <v>0</v>
      </c>
      <c r="M74" s="292"/>
      <c r="N74" s="292"/>
    </row>
    <row r="75" spans="1:14" ht="20.100000000000001" customHeight="1" x14ac:dyDescent="0.2">
      <c r="A75" s="70" t="s">
        <v>216</v>
      </c>
      <c r="B75" s="122" t="s">
        <v>215</v>
      </c>
      <c r="C75" s="291"/>
      <c r="D75" s="291"/>
      <c r="E75" s="291"/>
      <c r="F75" s="291"/>
      <c r="G75" s="291"/>
      <c r="H75" s="291"/>
      <c r="I75" s="291"/>
      <c r="J75" s="291"/>
      <c r="K75" s="291"/>
      <c r="L75" s="292">
        <f>SUM(F75)</f>
        <v>0</v>
      </c>
      <c r="M75" s="292">
        <f>SUM(D75,G75,J75)</f>
        <v>0</v>
      </c>
      <c r="N75" s="292"/>
    </row>
    <row r="76" spans="1:14" ht="20.100000000000001" customHeight="1" x14ac:dyDescent="0.2">
      <c r="A76" s="131" t="s">
        <v>217</v>
      </c>
      <c r="B76" s="128" t="s">
        <v>31</v>
      </c>
      <c r="C76" s="293">
        <f t="shared" ref="C76:E76" si="17">SUM(C63:C75)</f>
        <v>2399264</v>
      </c>
      <c r="D76" s="293">
        <f t="shared" si="17"/>
        <v>2899264</v>
      </c>
      <c r="E76" s="293">
        <f t="shared" si="17"/>
        <v>2687686</v>
      </c>
      <c r="F76" s="293"/>
      <c r="G76" s="293"/>
      <c r="H76" s="293"/>
      <c r="I76" s="293"/>
      <c r="J76" s="293"/>
      <c r="K76" s="293"/>
      <c r="L76" s="294">
        <f t="shared" ref="L76:N77" si="18">SUM(C76,F76,I76)</f>
        <v>2399264</v>
      </c>
      <c r="M76" s="294">
        <f t="shared" si="18"/>
        <v>2899264</v>
      </c>
      <c r="N76" s="294">
        <f t="shared" si="18"/>
        <v>2687686</v>
      </c>
    </row>
    <row r="77" spans="1:14" ht="20.100000000000001" customHeight="1" x14ac:dyDescent="0.25">
      <c r="A77" s="132" t="s">
        <v>218</v>
      </c>
      <c r="B77" s="128"/>
      <c r="C77" s="293">
        <f>SUM(C76,C62,C53,C28,C27)</f>
        <v>34596585</v>
      </c>
      <c r="D77" s="293">
        <f>SUM(D76,D62,D53,D28,D27)</f>
        <v>38318727</v>
      </c>
      <c r="E77" s="293">
        <f>SUM(E76,E62,E53,E28,E27)</f>
        <v>32402651</v>
      </c>
      <c r="F77" s="293">
        <f>SUM(F76,F62,F53,F28,F27)</f>
        <v>0</v>
      </c>
      <c r="G77" s="293">
        <f>SUM(G76,G62,G28,G27,G53)</f>
        <v>0</v>
      </c>
      <c r="H77" s="293">
        <f>SUM(H76,H62,H53,H28,H27)</f>
        <v>0</v>
      </c>
      <c r="I77" s="291"/>
      <c r="J77" s="291"/>
      <c r="K77" s="291"/>
      <c r="L77" s="294">
        <f t="shared" si="18"/>
        <v>34596585</v>
      </c>
      <c r="M77" s="294">
        <f t="shared" si="18"/>
        <v>38318727</v>
      </c>
      <c r="N77" s="294">
        <f t="shared" si="18"/>
        <v>32402651</v>
      </c>
    </row>
    <row r="78" spans="1:14" ht="16.5" customHeight="1" x14ac:dyDescent="0.2">
      <c r="A78" s="133" t="s">
        <v>219</v>
      </c>
      <c r="B78" s="122" t="s">
        <v>220</v>
      </c>
      <c r="C78" s="291"/>
      <c r="D78" s="291"/>
      <c r="E78" s="291"/>
      <c r="F78" s="291"/>
      <c r="G78" s="291"/>
      <c r="H78" s="291"/>
      <c r="I78" s="291"/>
      <c r="J78" s="291"/>
      <c r="K78" s="291"/>
      <c r="L78" s="292"/>
      <c r="M78" s="292"/>
      <c r="N78" s="292"/>
    </row>
    <row r="79" spans="1:14" ht="15.75" customHeight="1" x14ac:dyDescent="0.2">
      <c r="A79" s="133" t="s">
        <v>221</v>
      </c>
      <c r="B79" s="122" t="s">
        <v>222</v>
      </c>
      <c r="C79" s="291"/>
      <c r="D79" s="291"/>
      <c r="E79" s="291"/>
      <c r="F79" s="291"/>
      <c r="G79" s="291"/>
      <c r="H79" s="291"/>
      <c r="I79" s="291"/>
      <c r="J79" s="291"/>
      <c r="K79" s="291"/>
      <c r="L79" s="292"/>
      <c r="M79" s="292"/>
      <c r="N79" s="292"/>
    </row>
    <row r="80" spans="1:14" ht="16.5" customHeight="1" x14ac:dyDescent="0.2">
      <c r="A80" s="133" t="s">
        <v>223</v>
      </c>
      <c r="B80" s="122" t="s">
        <v>224</v>
      </c>
      <c r="C80" s="291"/>
      <c r="D80" s="291"/>
      <c r="E80" s="291"/>
      <c r="F80" s="291"/>
      <c r="G80" s="291"/>
      <c r="H80" s="291"/>
      <c r="I80" s="291"/>
      <c r="J80" s="291"/>
      <c r="K80" s="291"/>
      <c r="L80" s="292">
        <f>SUM(C80,F80,I80)</f>
        <v>0</v>
      </c>
      <c r="M80" s="292">
        <f>SUM(G80)</f>
        <v>0</v>
      </c>
      <c r="N80" s="292">
        <f>SUM(H80)</f>
        <v>0</v>
      </c>
    </row>
    <row r="81" spans="1:14" ht="17.25" customHeight="1" x14ac:dyDescent="0.2">
      <c r="A81" s="133" t="s">
        <v>225</v>
      </c>
      <c r="B81" s="122" t="s">
        <v>226</v>
      </c>
      <c r="C81" s="291">
        <v>1551220</v>
      </c>
      <c r="D81" s="291">
        <v>4990315</v>
      </c>
      <c r="E81" s="291">
        <v>4990315</v>
      </c>
      <c r="F81" s="291"/>
      <c r="G81" s="291"/>
      <c r="H81" s="291"/>
      <c r="I81" s="291"/>
      <c r="J81" s="291"/>
      <c r="K81" s="291"/>
      <c r="L81" s="292">
        <f>SUM(C81,F81,I81)</f>
        <v>1551220</v>
      </c>
      <c r="M81" s="292">
        <f>SUM(D81,G81,J81)</f>
        <v>4990315</v>
      </c>
      <c r="N81" s="292">
        <f>SUM(E81,H81,K81)</f>
        <v>4990315</v>
      </c>
    </row>
    <row r="82" spans="1:14" ht="16.5" customHeight="1" x14ac:dyDescent="0.2">
      <c r="A82" s="126" t="s">
        <v>227</v>
      </c>
      <c r="B82" s="122" t="s">
        <v>228</v>
      </c>
      <c r="C82" s="291"/>
      <c r="D82" s="291"/>
      <c r="E82" s="291"/>
      <c r="F82" s="291"/>
      <c r="G82" s="291"/>
      <c r="H82" s="291"/>
      <c r="I82" s="291"/>
      <c r="J82" s="291"/>
      <c r="K82" s="291"/>
      <c r="L82" s="292">
        <f t="shared" ref="L82:L84" si="19">SUM(C82,F82,I82)</f>
        <v>0</v>
      </c>
      <c r="M82" s="292"/>
      <c r="N82" s="292"/>
    </row>
    <row r="83" spans="1:14" ht="20.100000000000001" customHeight="1" x14ac:dyDescent="0.2">
      <c r="A83" s="126" t="s">
        <v>229</v>
      </c>
      <c r="B83" s="122" t="s">
        <v>230</v>
      </c>
      <c r="C83" s="291"/>
      <c r="D83" s="291"/>
      <c r="E83" s="291"/>
      <c r="F83" s="291"/>
      <c r="G83" s="291"/>
      <c r="H83" s="291"/>
      <c r="I83" s="291"/>
      <c r="J83" s="291"/>
      <c r="K83" s="291"/>
      <c r="L83" s="292">
        <f t="shared" si="19"/>
        <v>0</v>
      </c>
      <c r="M83" s="292"/>
      <c r="N83" s="292"/>
    </row>
    <row r="84" spans="1:14" ht="20.100000000000001" customHeight="1" x14ac:dyDescent="0.2">
      <c r="A84" s="126" t="s">
        <v>231</v>
      </c>
      <c r="B84" s="122" t="s">
        <v>232</v>
      </c>
      <c r="C84" s="291">
        <v>355000</v>
      </c>
      <c r="D84" s="291">
        <v>1336585</v>
      </c>
      <c r="E84" s="291">
        <v>1336585</v>
      </c>
      <c r="F84" s="291"/>
      <c r="G84" s="291"/>
      <c r="H84" s="291"/>
      <c r="I84" s="291"/>
      <c r="J84" s="291"/>
      <c r="K84" s="291"/>
      <c r="L84" s="292">
        <f t="shared" si="19"/>
        <v>355000</v>
      </c>
      <c r="M84" s="292">
        <f t="shared" ref="M84" si="20">SUM(D84,G84,J84)</f>
        <v>1336585</v>
      </c>
      <c r="N84" s="292">
        <f t="shared" ref="N84" si="21">SUM(E84,H84,K84)</f>
        <v>1336585</v>
      </c>
    </row>
    <row r="85" spans="1:14" ht="20.100000000000001" customHeight="1" x14ac:dyDescent="0.2">
      <c r="A85" s="134" t="s">
        <v>233</v>
      </c>
      <c r="B85" s="128" t="s">
        <v>33</v>
      </c>
      <c r="C85" s="293">
        <f t="shared" ref="C85:H85" si="22">SUM(C78:C84)</f>
        <v>1906220</v>
      </c>
      <c r="D85" s="293">
        <f t="shared" si="22"/>
        <v>6326900</v>
      </c>
      <c r="E85" s="293">
        <f t="shared" si="22"/>
        <v>6326900</v>
      </c>
      <c r="F85" s="293">
        <f t="shared" si="22"/>
        <v>0</v>
      </c>
      <c r="G85" s="293">
        <f t="shared" si="22"/>
        <v>0</v>
      </c>
      <c r="H85" s="293">
        <f t="shared" si="22"/>
        <v>0</v>
      </c>
      <c r="I85" s="293"/>
      <c r="J85" s="293"/>
      <c r="K85" s="293"/>
      <c r="L85" s="294">
        <f>SUM(C85,F85,I85)</f>
        <v>1906220</v>
      </c>
      <c r="M85" s="294">
        <f>SUM(D85,G85,J85)</f>
        <v>6326900</v>
      </c>
      <c r="N85" s="294">
        <f>SUM(E85,H85,K85)</f>
        <v>6326900</v>
      </c>
    </row>
    <row r="86" spans="1:14" ht="20.100000000000001" customHeight="1" x14ac:dyDescent="0.2">
      <c r="A86" s="76" t="s">
        <v>234</v>
      </c>
      <c r="B86" s="122" t="s">
        <v>235</v>
      </c>
      <c r="C86" s="291">
        <v>76335666</v>
      </c>
      <c r="D86" s="291">
        <v>79335666</v>
      </c>
      <c r="E86" s="291">
        <v>77918147</v>
      </c>
      <c r="F86" s="291"/>
      <c r="G86" s="291"/>
      <c r="H86" s="291"/>
      <c r="I86" s="291"/>
      <c r="J86" s="291"/>
      <c r="K86" s="291"/>
      <c r="L86" s="292">
        <f>SUM(C86,F86,I86)</f>
        <v>76335666</v>
      </c>
      <c r="M86" s="292">
        <f>SUM(G86)</f>
        <v>0</v>
      </c>
      <c r="N86" s="292">
        <f>SUM(E86,H86,K86)</f>
        <v>77918147</v>
      </c>
    </row>
    <row r="87" spans="1:14" ht="20.100000000000001" customHeight="1" x14ac:dyDescent="0.2">
      <c r="A87" s="76" t="s">
        <v>236</v>
      </c>
      <c r="B87" s="122" t="s">
        <v>237</v>
      </c>
      <c r="C87" s="291"/>
      <c r="D87" s="291"/>
      <c r="E87" s="291"/>
      <c r="F87" s="291"/>
      <c r="G87" s="291"/>
      <c r="H87" s="291"/>
      <c r="I87" s="291"/>
      <c r="J87" s="291"/>
      <c r="K87" s="291"/>
      <c r="L87" s="292"/>
      <c r="M87" s="292"/>
      <c r="N87" s="292"/>
    </row>
    <row r="88" spans="1:14" ht="20.100000000000001" customHeight="1" x14ac:dyDescent="0.2">
      <c r="A88" s="76" t="s">
        <v>238</v>
      </c>
      <c r="B88" s="122" t="s">
        <v>239</v>
      </c>
      <c r="C88" s="291"/>
      <c r="D88" s="291"/>
      <c r="E88" s="291"/>
      <c r="F88" s="291"/>
      <c r="G88" s="291"/>
      <c r="H88" s="291"/>
      <c r="I88" s="291"/>
      <c r="J88" s="291"/>
      <c r="K88" s="291"/>
      <c r="L88" s="292"/>
      <c r="M88" s="292"/>
      <c r="N88" s="292"/>
    </row>
    <row r="89" spans="1:14" ht="24" customHeight="1" x14ac:dyDescent="0.2">
      <c r="A89" s="76" t="s">
        <v>240</v>
      </c>
      <c r="B89" s="122" t="s">
        <v>241</v>
      </c>
      <c r="C89" s="291">
        <v>20398032</v>
      </c>
      <c r="D89" s="291">
        <v>20358032</v>
      </c>
      <c r="E89" s="291">
        <v>11054908</v>
      </c>
      <c r="F89" s="291"/>
      <c r="G89" s="291"/>
      <c r="H89" s="291"/>
      <c r="I89" s="291"/>
      <c r="J89" s="291"/>
      <c r="K89" s="291"/>
      <c r="L89" s="292">
        <f>SUM(C89,F89,I89)</f>
        <v>20398032</v>
      </c>
      <c r="M89" s="292">
        <f t="shared" ref="M89:N89" si="23">SUM(D89,G89,J89)</f>
        <v>20358032</v>
      </c>
      <c r="N89" s="292">
        <f t="shared" si="23"/>
        <v>11054908</v>
      </c>
    </row>
    <row r="90" spans="1:14" ht="20.100000000000001" customHeight="1" x14ac:dyDescent="0.2">
      <c r="A90" s="131" t="s">
        <v>242</v>
      </c>
      <c r="B90" s="128" t="s">
        <v>35</v>
      </c>
      <c r="C90" s="293">
        <f t="shared" ref="C90:H90" si="24">SUM(C86:C89)</f>
        <v>96733698</v>
      </c>
      <c r="D90" s="293">
        <f t="shared" si="24"/>
        <v>99693698</v>
      </c>
      <c r="E90" s="293">
        <f t="shared" si="24"/>
        <v>88973055</v>
      </c>
      <c r="F90" s="293">
        <f t="shared" si="24"/>
        <v>0</v>
      </c>
      <c r="G90" s="293">
        <f t="shared" si="24"/>
        <v>0</v>
      </c>
      <c r="H90" s="293">
        <f t="shared" si="24"/>
        <v>0</v>
      </c>
      <c r="I90" s="293"/>
      <c r="J90" s="293"/>
      <c r="K90" s="293"/>
      <c r="L90" s="294">
        <f>SUM(C90,F90,I90)</f>
        <v>96733698</v>
      </c>
      <c r="M90" s="294">
        <f>SUM(D90,G90,J90)</f>
        <v>99693698</v>
      </c>
      <c r="N90" s="294">
        <f>SUM(E90,H90,K90)</f>
        <v>88973055</v>
      </c>
    </row>
    <row r="91" spans="1:14" ht="24.95" customHeight="1" x14ac:dyDescent="0.2">
      <c r="A91" s="76" t="s">
        <v>243</v>
      </c>
      <c r="B91" s="122" t="s">
        <v>244</v>
      </c>
      <c r="C91" s="291"/>
      <c r="D91" s="291"/>
      <c r="E91" s="291"/>
      <c r="F91" s="291"/>
      <c r="G91" s="291"/>
      <c r="H91" s="291"/>
      <c r="I91" s="291"/>
      <c r="J91" s="291"/>
      <c r="K91" s="291"/>
      <c r="L91" s="292"/>
      <c r="M91" s="292"/>
      <c r="N91" s="292"/>
    </row>
    <row r="92" spans="1:14" ht="24.95" customHeight="1" x14ac:dyDescent="0.2">
      <c r="A92" s="76" t="s">
        <v>245</v>
      </c>
      <c r="B92" s="122" t="s">
        <v>246</v>
      </c>
      <c r="C92" s="291"/>
      <c r="D92" s="291"/>
      <c r="E92" s="291"/>
      <c r="F92" s="291"/>
      <c r="G92" s="291"/>
      <c r="H92" s="291"/>
      <c r="I92" s="291"/>
      <c r="J92" s="291"/>
      <c r="K92" s="291"/>
      <c r="L92" s="292"/>
      <c r="M92" s="292"/>
      <c r="N92" s="292"/>
    </row>
    <row r="93" spans="1:14" ht="24.95" customHeight="1" x14ac:dyDescent="0.2">
      <c r="A93" s="76" t="s">
        <v>247</v>
      </c>
      <c r="B93" s="122" t="s">
        <v>248</v>
      </c>
      <c r="C93" s="291"/>
      <c r="D93" s="291"/>
      <c r="E93" s="291"/>
      <c r="F93" s="291"/>
      <c r="G93" s="291"/>
      <c r="H93" s="291"/>
      <c r="I93" s="291"/>
      <c r="J93" s="291"/>
      <c r="K93" s="291"/>
      <c r="L93" s="292"/>
      <c r="M93" s="292"/>
      <c r="N93" s="292"/>
    </row>
    <row r="94" spans="1:14" ht="24.95" customHeight="1" x14ac:dyDescent="0.2">
      <c r="A94" s="76" t="s">
        <v>249</v>
      </c>
      <c r="B94" s="122" t="s">
        <v>250</v>
      </c>
      <c r="C94" s="291"/>
      <c r="D94" s="291">
        <v>280000</v>
      </c>
      <c r="E94" s="291">
        <v>272232</v>
      </c>
      <c r="F94" s="291"/>
      <c r="G94" s="291"/>
      <c r="H94" s="291"/>
      <c r="I94" s="291"/>
      <c r="J94" s="291"/>
      <c r="K94" s="291"/>
      <c r="L94" s="292">
        <f t="shared" ref="L94:N94" si="25">SUM(C94,F94,I94)</f>
        <v>0</v>
      </c>
      <c r="M94" s="292">
        <f t="shared" si="25"/>
        <v>280000</v>
      </c>
      <c r="N94" s="292">
        <f t="shared" si="25"/>
        <v>272232</v>
      </c>
    </row>
    <row r="95" spans="1:14" ht="24.95" customHeight="1" x14ac:dyDescent="0.2">
      <c r="A95" s="76" t="s">
        <v>251</v>
      </c>
      <c r="B95" s="122" t="s">
        <v>252</v>
      </c>
      <c r="C95" s="291"/>
      <c r="D95" s="291"/>
      <c r="E95" s="291"/>
      <c r="F95" s="291"/>
      <c r="G95" s="291"/>
      <c r="H95" s="291"/>
      <c r="I95" s="291"/>
      <c r="J95" s="291"/>
      <c r="K95" s="291"/>
      <c r="L95" s="292"/>
      <c r="M95" s="292"/>
      <c r="N95" s="292"/>
    </row>
    <row r="96" spans="1:14" ht="24.95" customHeight="1" x14ac:dyDescent="0.2">
      <c r="A96" s="76" t="s">
        <v>253</v>
      </c>
      <c r="B96" s="122" t="s">
        <v>254</v>
      </c>
      <c r="C96" s="291"/>
      <c r="D96" s="291"/>
      <c r="E96" s="291"/>
      <c r="F96" s="291"/>
      <c r="G96" s="291"/>
      <c r="H96" s="291"/>
      <c r="I96" s="291"/>
      <c r="J96" s="291"/>
      <c r="K96" s="291"/>
      <c r="L96" s="292">
        <f>SUM(C96,F96,I96)</f>
        <v>0</v>
      </c>
      <c r="M96" s="292">
        <f>SUM(D96,G96,J96)</f>
        <v>0</v>
      </c>
      <c r="N96" s="292">
        <f>SUM(E96,H96,K96)</f>
        <v>0</v>
      </c>
    </row>
    <row r="97" spans="1:14" ht="24.95" customHeight="1" x14ac:dyDescent="0.2">
      <c r="A97" s="76" t="s">
        <v>255</v>
      </c>
      <c r="B97" s="122" t="s">
        <v>256</v>
      </c>
      <c r="C97" s="291"/>
      <c r="D97" s="291"/>
      <c r="E97" s="291"/>
      <c r="F97" s="291"/>
      <c r="G97" s="291"/>
      <c r="H97" s="291"/>
      <c r="I97" s="291"/>
      <c r="J97" s="291"/>
      <c r="K97" s="291"/>
      <c r="L97" s="292"/>
      <c r="M97" s="292">
        <f>SUM(D97,G97,J97)</f>
        <v>0</v>
      </c>
      <c r="N97" s="292">
        <f>SUM(E97,H97,K97)</f>
        <v>0</v>
      </c>
    </row>
    <row r="98" spans="1:14" ht="24.95" customHeight="1" x14ac:dyDescent="0.2">
      <c r="A98" s="76" t="s">
        <v>257</v>
      </c>
      <c r="B98" s="122" t="s">
        <v>258</v>
      </c>
      <c r="C98" s="291"/>
      <c r="D98" s="291"/>
      <c r="E98" s="291"/>
      <c r="F98" s="291"/>
      <c r="G98" s="291"/>
      <c r="H98" s="291"/>
      <c r="I98" s="291"/>
      <c r="J98" s="291"/>
      <c r="K98" s="291"/>
      <c r="L98" s="292">
        <f>SUM(C98,F98,I98)</f>
        <v>0</v>
      </c>
      <c r="M98" s="292">
        <f>SUM(D98,G98,J98)</f>
        <v>0</v>
      </c>
      <c r="N98" s="292">
        <f t="shared" ref="N98:N101" si="26">SUM(E98,H98,K98)</f>
        <v>0</v>
      </c>
    </row>
    <row r="99" spans="1:14" ht="20.100000000000001" customHeight="1" x14ac:dyDescent="0.2">
      <c r="A99" s="131" t="s">
        <v>259</v>
      </c>
      <c r="B99" s="128" t="s">
        <v>37</v>
      </c>
      <c r="C99" s="293">
        <f t="shared" ref="C99:H99" si="27">SUM(C91:C98)</f>
        <v>0</v>
      </c>
      <c r="D99" s="293">
        <f t="shared" si="27"/>
        <v>280000</v>
      </c>
      <c r="E99" s="293">
        <f t="shared" si="27"/>
        <v>272232</v>
      </c>
      <c r="F99" s="293">
        <f t="shared" si="27"/>
        <v>0</v>
      </c>
      <c r="G99" s="293">
        <f t="shared" si="27"/>
        <v>0</v>
      </c>
      <c r="H99" s="293">
        <f t="shared" si="27"/>
        <v>0</v>
      </c>
      <c r="I99" s="293"/>
      <c r="J99" s="293"/>
      <c r="K99" s="293"/>
      <c r="L99" s="294">
        <f>SUM(C99,F99,I99)</f>
        <v>0</v>
      </c>
      <c r="M99" s="294">
        <f t="shared" ref="M99" si="28">SUM(D99,G99,J99)</f>
        <v>280000</v>
      </c>
      <c r="N99" s="294">
        <f t="shared" si="26"/>
        <v>272232</v>
      </c>
    </row>
    <row r="100" spans="1:14" ht="20.100000000000001" customHeight="1" x14ac:dyDescent="0.25">
      <c r="A100" s="132" t="s">
        <v>260</v>
      </c>
      <c r="B100" s="128"/>
      <c r="C100" s="293">
        <f t="shared" ref="C100:H100" si="29">SUM(C99,C90,C85)</f>
        <v>98639918</v>
      </c>
      <c r="D100" s="293">
        <f t="shared" si="29"/>
        <v>106300598</v>
      </c>
      <c r="E100" s="293">
        <f t="shared" si="29"/>
        <v>95572187</v>
      </c>
      <c r="F100" s="293">
        <f t="shared" si="29"/>
        <v>0</v>
      </c>
      <c r="G100" s="293">
        <f t="shared" si="29"/>
        <v>0</v>
      </c>
      <c r="H100" s="293">
        <f t="shared" si="29"/>
        <v>0</v>
      </c>
      <c r="I100" s="291"/>
      <c r="J100" s="291"/>
      <c r="K100" s="291"/>
      <c r="L100" s="294">
        <f>SUM(C100,F100,I100)</f>
        <v>98639918</v>
      </c>
      <c r="M100" s="294">
        <f>SUM(D100,G100,J100)</f>
        <v>106300598</v>
      </c>
      <c r="N100" s="294">
        <f t="shared" si="26"/>
        <v>95572187</v>
      </c>
    </row>
    <row r="101" spans="1:14" ht="20.100000000000001" customHeight="1" x14ac:dyDescent="0.2">
      <c r="A101" s="135" t="s">
        <v>261</v>
      </c>
      <c r="B101" s="136" t="s">
        <v>262</v>
      </c>
      <c r="C101" s="293">
        <f t="shared" ref="C101:H101" si="30">SUM(C100,C77)</f>
        <v>133236503</v>
      </c>
      <c r="D101" s="293">
        <f t="shared" si="30"/>
        <v>144619325</v>
      </c>
      <c r="E101" s="293">
        <f t="shared" si="30"/>
        <v>127974838</v>
      </c>
      <c r="F101" s="293">
        <f t="shared" si="30"/>
        <v>0</v>
      </c>
      <c r="G101" s="293">
        <f t="shared" si="30"/>
        <v>0</v>
      </c>
      <c r="H101" s="293">
        <f t="shared" si="30"/>
        <v>0</v>
      </c>
      <c r="I101" s="293"/>
      <c r="J101" s="293"/>
      <c r="K101" s="293"/>
      <c r="L101" s="294">
        <f>SUM(C101,F101,I101)</f>
        <v>133236503</v>
      </c>
      <c r="M101" s="294">
        <f>SUM(D101,G101,J101)</f>
        <v>144619325</v>
      </c>
      <c r="N101" s="294">
        <f t="shared" si="26"/>
        <v>127974838</v>
      </c>
    </row>
    <row r="102" spans="1:14" ht="16.5" customHeight="1" x14ac:dyDescent="0.2">
      <c r="A102" s="76" t="s">
        <v>263</v>
      </c>
      <c r="B102" s="71" t="s">
        <v>264</v>
      </c>
      <c r="C102" s="295"/>
      <c r="D102" s="295"/>
      <c r="E102" s="295"/>
      <c r="F102" s="295"/>
      <c r="G102" s="296"/>
      <c r="H102" s="295"/>
      <c r="I102" s="295"/>
      <c r="J102" s="295"/>
      <c r="K102" s="295"/>
      <c r="L102" s="295"/>
      <c r="M102" s="295"/>
      <c r="N102" s="295"/>
    </row>
    <row r="103" spans="1:14" ht="24.75" customHeight="1" x14ac:dyDescent="0.2">
      <c r="A103" s="76" t="s">
        <v>265</v>
      </c>
      <c r="B103" s="71" t="s">
        <v>266</v>
      </c>
      <c r="C103" s="295"/>
      <c r="D103" s="295"/>
      <c r="E103" s="295"/>
      <c r="F103" s="295"/>
      <c r="G103" s="296"/>
      <c r="H103" s="296"/>
      <c r="I103" s="295"/>
      <c r="J103" s="295"/>
      <c r="K103" s="295"/>
      <c r="L103" s="295"/>
      <c r="M103" s="296">
        <f>SUM(D103,G103,J103)</f>
        <v>0</v>
      </c>
      <c r="N103" s="296"/>
    </row>
    <row r="104" spans="1:14" ht="15" customHeight="1" x14ac:dyDescent="0.2">
      <c r="A104" s="76" t="s">
        <v>267</v>
      </c>
      <c r="B104" s="71" t="s">
        <v>268</v>
      </c>
      <c r="C104" s="295"/>
      <c r="D104" s="295"/>
      <c r="E104" s="295"/>
      <c r="F104" s="295"/>
      <c r="G104" s="296"/>
      <c r="H104" s="296"/>
      <c r="I104" s="295"/>
      <c r="J104" s="295"/>
      <c r="K104" s="295"/>
      <c r="L104" s="295"/>
      <c r="M104" s="296"/>
      <c r="N104" s="296"/>
    </row>
    <row r="105" spans="1:14" ht="16.5" customHeight="1" x14ac:dyDescent="0.2">
      <c r="A105" s="137" t="s">
        <v>269</v>
      </c>
      <c r="B105" s="75" t="s">
        <v>270</v>
      </c>
      <c r="C105" s="297"/>
      <c r="D105" s="297"/>
      <c r="E105" s="297"/>
      <c r="F105" s="297"/>
      <c r="G105" s="298">
        <f>SUM(G102:G104)</f>
        <v>0</v>
      </c>
      <c r="H105" s="298"/>
      <c r="I105" s="297"/>
      <c r="J105" s="297"/>
      <c r="K105" s="297"/>
      <c r="L105" s="297"/>
      <c r="M105" s="298">
        <f>SUM(D105,G105,J105)</f>
        <v>0</v>
      </c>
      <c r="N105" s="298"/>
    </row>
    <row r="106" spans="1:14" ht="15.75" customHeight="1" x14ac:dyDescent="0.2">
      <c r="A106" s="138" t="s">
        <v>271</v>
      </c>
      <c r="B106" s="71" t="s">
        <v>272</v>
      </c>
      <c r="C106" s="299"/>
      <c r="D106" s="299"/>
      <c r="E106" s="299"/>
      <c r="F106" s="299"/>
      <c r="G106" s="300"/>
      <c r="H106" s="300"/>
      <c r="I106" s="299"/>
      <c r="J106" s="299"/>
      <c r="K106" s="299"/>
      <c r="L106" s="299"/>
      <c r="M106" s="300"/>
      <c r="N106" s="300"/>
    </row>
    <row r="107" spans="1:14" ht="17.25" customHeight="1" x14ac:dyDescent="0.2">
      <c r="A107" s="138" t="s">
        <v>273</v>
      </c>
      <c r="B107" s="71" t="s">
        <v>274</v>
      </c>
      <c r="C107" s="299"/>
      <c r="D107" s="299"/>
      <c r="E107" s="299"/>
      <c r="F107" s="299"/>
      <c r="G107" s="300"/>
      <c r="H107" s="300"/>
      <c r="I107" s="299"/>
      <c r="J107" s="299"/>
      <c r="K107" s="299"/>
      <c r="L107" s="299"/>
      <c r="M107" s="300"/>
      <c r="N107" s="300"/>
    </row>
    <row r="108" spans="1:14" ht="15.75" customHeight="1" x14ac:dyDescent="0.2">
      <c r="A108" s="76" t="s">
        <v>275</v>
      </c>
      <c r="B108" s="71" t="s">
        <v>276</v>
      </c>
      <c r="C108" s="295"/>
      <c r="D108" s="295"/>
      <c r="E108" s="295"/>
      <c r="F108" s="295"/>
      <c r="G108" s="296"/>
      <c r="H108" s="296"/>
      <c r="I108" s="295"/>
      <c r="J108" s="295"/>
      <c r="K108" s="295"/>
      <c r="L108" s="295"/>
      <c r="M108" s="296"/>
      <c r="N108" s="296"/>
    </row>
    <row r="109" spans="1:14" ht="14.25" customHeight="1" x14ac:dyDescent="0.2">
      <c r="A109" s="76" t="s">
        <v>277</v>
      </c>
      <c r="B109" s="71" t="s">
        <v>278</v>
      </c>
      <c r="C109" s="295"/>
      <c r="D109" s="295"/>
      <c r="E109" s="295"/>
      <c r="F109" s="295"/>
      <c r="G109" s="296"/>
      <c r="H109" s="296"/>
      <c r="I109" s="295"/>
      <c r="J109" s="295"/>
      <c r="K109" s="295"/>
      <c r="L109" s="295"/>
      <c r="M109" s="296"/>
      <c r="N109" s="296"/>
    </row>
    <row r="110" spans="1:14" ht="14.25" customHeight="1" x14ac:dyDescent="0.2">
      <c r="A110" s="139" t="s">
        <v>279</v>
      </c>
      <c r="B110" s="75" t="s">
        <v>280</v>
      </c>
      <c r="C110" s="301"/>
      <c r="D110" s="301"/>
      <c r="E110" s="301"/>
      <c r="F110" s="301"/>
      <c r="G110" s="302"/>
      <c r="H110" s="302"/>
      <c r="I110" s="301"/>
      <c r="J110" s="301"/>
      <c r="K110" s="301"/>
      <c r="L110" s="301"/>
      <c r="M110" s="302"/>
      <c r="N110" s="302"/>
    </row>
    <row r="111" spans="1:14" ht="15" customHeight="1" x14ac:dyDescent="0.2">
      <c r="A111" s="138" t="s">
        <v>281</v>
      </c>
      <c r="B111" s="71" t="s">
        <v>282</v>
      </c>
      <c r="C111" s="299"/>
      <c r="D111" s="299"/>
      <c r="E111" s="299"/>
      <c r="F111" s="299"/>
      <c r="G111" s="300"/>
      <c r="H111" s="300"/>
      <c r="I111" s="299"/>
      <c r="J111" s="299"/>
      <c r="K111" s="299"/>
      <c r="L111" s="299"/>
      <c r="M111" s="300"/>
      <c r="N111" s="300"/>
    </row>
    <row r="112" spans="1:14" ht="15.75" customHeight="1" x14ac:dyDescent="0.2">
      <c r="A112" s="138" t="s">
        <v>283</v>
      </c>
      <c r="B112" s="71" t="s">
        <v>284</v>
      </c>
      <c r="C112" s="299">
        <v>639759</v>
      </c>
      <c r="D112" s="300">
        <v>639759</v>
      </c>
      <c r="E112" s="300">
        <v>639759</v>
      </c>
      <c r="F112" s="300"/>
      <c r="G112" s="300"/>
      <c r="H112" s="300"/>
      <c r="I112" s="300"/>
      <c r="J112" s="300"/>
      <c r="K112" s="300"/>
      <c r="L112" s="300">
        <f>SUM(C112)</f>
        <v>639759</v>
      </c>
      <c r="M112" s="300">
        <f>SUM(D112,G112,J112)</f>
        <v>639759</v>
      </c>
      <c r="N112" s="300">
        <f>SUM(E112,H112,K112)</f>
        <v>639759</v>
      </c>
    </row>
    <row r="113" spans="1:14" ht="15.75" customHeight="1" x14ac:dyDescent="0.2">
      <c r="A113" s="139" t="s">
        <v>285</v>
      </c>
      <c r="B113" s="75" t="s">
        <v>286</v>
      </c>
      <c r="C113" s="299">
        <f>SUM(C111:C112)</f>
        <v>639759</v>
      </c>
      <c r="D113" s="299">
        <f t="shared" ref="D113:E113" si="31">SUM(D111:D112)</f>
        <v>639759</v>
      </c>
      <c r="E113" s="299">
        <f t="shared" si="31"/>
        <v>639759</v>
      </c>
      <c r="F113" s="300"/>
      <c r="G113" s="302">
        <f>SUM(G111:G112)</f>
        <v>0</v>
      </c>
      <c r="H113" s="302">
        <f>SUM(H111:H112)</f>
        <v>0</v>
      </c>
      <c r="I113" s="300"/>
      <c r="J113" s="300"/>
      <c r="K113" s="300"/>
      <c r="L113" s="302">
        <f>SUM(C113)</f>
        <v>639759</v>
      </c>
      <c r="M113" s="302">
        <f>SUM(D113,G113,J113)</f>
        <v>639759</v>
      </c>
      <c r="N113" s="302">
        <f>SUM(E113,H113,K113)</f>
        <v>639759</v>
      </c>
    </row>
    <row r="114" spans="1:14" ht="15" customHeight="1" x14ac:dyDescent="0.2">
      <c r="A114" s="138" t="s">
        <v>287</v>
      </c>
      <c r="B114" s="71" t="s">
        <v>288</v>
      </c>
      <c r="C114" s="299"/>
      <c r="D114" s="300"/>
      <c r="E114" s="300"/>
      <c r="F114" s="300"/>
      <c r="G114" s="300"/>
      <c r="H114" s="300"/>
      <c r="I114" s="300"/>
      <c r="J114" s="300"/>
      <c r="K114" s="300"/>
      <c r="L114" s="300"/>
      <c r="M114" s="300"/>
      <c r="N114" s="300"/>
    </row>
    <row r="115" spans="1:14" ht="15.75" customHeight="1" x14ac:dyDescent="0.2">
      <c r="A115" s="138" t="s">
        <v>289</v>
      </c>
      <c r="B115" s="71" t="s">
        <v>290</v>
      </c>
      <c r="C115" s="299"/>
      <c r="D115" s="300"/>
      <c r="E115" s="300"/>
      <c r="F115" s="300"/>
      <c r="G115" s="300"/>
      <c r="H115" s="300"/>
      <c r="I115" s="300"/>
      <c r="J115" s="300"/>
      <c r="K115" s="300"/>
      <c r="L115" s="300"/>
      <c r="M115" s="300"/>
      <c r="N115" s="300"/>
    </row>
    <row r="116" spans="1:14" ht="15" customHeight="1" x14ac:dyDescent="0.2">
      <c r="A116" s="138" t="s">
        <v>291</v>
      </c>
      <c r="B116" s="71" t="s">
        <v>292</v>
      </c>
      <c r="C116" s="299"/>
      <c r="D116" s="300"/>
      <c r="E116" s="300"/>
      <c r="F116" s="300"/>
      <c r="G116" s="300"/>
      <c r="H116" s="300"/>
      <c r="I116" s="300"/>
      <c r="J116" s="300"/>
      <c r="K116" s="300"/>
      <c r="L116" s="300"/>
      <c r="M116" s="300"/>
      <c r="N116" s="300"/>
    </row>
    <row r="117" spans="1:14" ht="15.75" customHeight="1" x14ac:dyDescent="0.2">
      <c r="A117" s="140" t="s">
        <v>293</v>
      </c>
      <c r="B117" s="77" t="s">
        <v>294</v>
      </c>
      <c r="C117" s="301">
        <f>SUM(C105,C110,C113)</f>
        <v>639759</v>
      </c>
      <c r="D117" s="301">
        <f t="shared" ref="D117:E117" si="32">SUM(D105,D110,D113)</f>
        <v>639759</v>
      </c>
      <c r="E117" s="301">
        <f t="shared" si="32"/>
        <v>639759</v>
      </c>
      <c r="F117" s="302">
        <f t="shared" ref="F117:K117" si="33">SUM(F110:F116,F105)</f>
        <v>0</v>
      </c>
      <c r="G117" s="302">
        <f t="shared" si="33"/>
        <v>0</v>
      </c>
      <c r="H117" s="302">
        <f t="shared" si="33"/>
        <v>0</v>
      </c>
      <c r="I117" s="302">
        <f t="shared" si="33"/>
        <v>0</v>
      </c>
      <c r="J117" s="302">
        <f t="shared" si="33"/>
        <v>0</v>
      </c>
      <c r="K117" s="302">
        <f t="shared" si="33"/>
        <v>0</v>
      </c>
      <c r="L117" s="302">
        <f>SUM(C117,F117,I117)</f>
        <v>639759</v>
      </c>
      <c r="M117" s="302">
        <f t="shared" ref="M117:N117" si="34">SUM(D117,G117,J117)</f>
        <v>639759</v>
      </c>
      <c r="N117" s="302">
        <f t="shared" si="34"/>
        <v>639759</v>
      </c>
    </row>
    <row r="118" spans="1:14" ht="15" customHeight="1" x14ac:dyDescent="0.2">
      <c r="A118" s="138" t="s">
        <v>295</v>
      </c>
      <c r="B118" s="71" t="s">
        <v>296</v>
      </c>
      <c r="C118" s="299"/>
      <c r="D118" s="299"/>
      <c r="E118" s="299"/>
      <c r="F118" s="299"/>
      <c r="G118" s="300"/>
      <c r="H118" s="300"/>
      <c r="I118" s="299"/>
      <c r="J118" s="299"/>
      <c r="K118" s="299"/>
      <c r="L118" s="299"/>
      <c r="M118" s="299"/>
      <c r="N118" s="300"/>
    </row>
    <row r="119" spans="1:14" ht="16.5" customHeight="1" x14ac:dyDescent="0.2">
      <c r="A119" s="76" t="s">
        <v>297</v>
      </c>
      <c r="B119" s="71" t="s">
        <v>298</v>
      </c>
      <c r="C119" s="295"/>
      <c r="D119" s="295"/>
      <c r="E119" s="295"/>
      <c r="F119" s="295"/>
      <c r="G119" s="296"/>
      <c r="H119" s="296"/>
      <c r="I119" s="295"/>
      <c r="J119" s="295"/>
      <c r="K119" s="295"/>
      <c r="L119" s="295"/>
      <c r="M119" s="295"/>
      <c r="N119" s="296"/>
    </row>
    <row r="120" spans="1:14" ht="15" customHeight="1" x14ac:dyDescent="0.2">
      <c r="A120" s="138" t="s">
        <v>299</v>
      </c>
      <c r="B120" s="71" t="s">
        <v>300</v>
      </c>
      <c r="C120" s="299"/>
      <c r="D120" s="299"/>
      <c r="E120" s="299"/>
      <c r="F120" s="299"/>
      <c r="G120" s="300"/>
      <c r="H120" s="300"/>
      <c r="I120" s="299"/>
      <c r="J120" s="299"/>
      <c r="K120" s="299"/>
      <c r="L120" s="299"/>
      <c r="M120" s="299"/>
      <c r="N120" s="300"/>
    </row>
    <row r="121" spans="1:14" ht="14.25" customHeight="1" x14ac:dyDescent="0.2">
      <c r="A121" s="138" t="s">
        <v>301</v>
      </c>
      <c r="B121" s="71" t="s">
        <v>302</v>
      </c>
      <c r="C121" s="299"/>
      <c r="D121" s="299"/>
      <c r="E121" s="299"/>
      <c r="F121" s="299"/>
      <c r="G121" s="300"/>
      <c r="H121" s="300"/>
      <c r="I121" s="299"/>
      <c r="J121" s="299"/>
      <c r="K121" s="299"/>
      <c r="L121" s="299"/>
      <c r="M121" s="299"/>
      <c r="N121" s="300"/>
    </row>
    <row r="122" spans="1:14" ht="14.25" customHeight="1" x14ac:dyDescent="0.2">
      <c r="A122" s="140" t="s">
        <v>303</v>
      </c>
      <c r="B122" s="77" t="s">
        <v>304</v>
      </c>
      <c r="C122" s="301"/>
      <c r="D122" s="301"/>
      <c r="E122" s="301"/>
      <c r="F122" s="301"/>
      <c r="G122" s="302"/>
      <c r="H122" s="302"/>
      <c r="I122" s="301"/>
      <c r="J122" s="301"/>
      <c r="K122" s="301"/>
      <c r="L122" s="301"/>
      <c r="M122" s="301"/>
      <c r="N122" s="302"/>
    </row>
    <row r="123" spans="1:14" ht="25.5" customHeight="1" x14ac:dyDescent="0.2">
      <c r="A123" s="76" t="s">
        <v>305</v>
      </c>
      <c r="B123" s="71" t="s">
        <v>306</v>
      </c>
      <c r="C123" s="295"/>
      <c r="D123" s="295"/>
      <c r="E123" s="295"/>
      <c r="F123" s="295"/>
      <c r="G123" s="296"/>
      <c r="H123" s="296"/>
      <c r="I123" s="295"/>
      <c r="J123" s="295"/>
      <c r="K123" s="295"/>
      <c r="L123" s="295"/>
      <c r="M123" s="295"/>
      <c r="N123" s="296"/>
    </row>
    <row r="124" spans="1:14" ht="20.100000000000001" customHeight="1" x14ac:dyDescent="0.2">
      <c r="A124" s="141" t="s">
        <v>307</v>
      </c>
      <c r="B124" s="142" t="s">
        <v>39</v>
      </c>
      <c r="C124" s="301">
        <f>SUM(C117,C122,C123)</f>
        <v>639759</v>
      </c>
      <c r="D124" s="302">
        <f>SUM(D117:D123)</f>
        <v>639759</v>
      </c>
      <c r="E124" s="302">
        <f t="shared" ref="E124:N124" si="35">SUM(E117:E123)</f>
        <v>639759</v>
      </c>
      <c r="F124" s="302">
        <f t="shared" si="35"/>
        <v>0</v>
      </c>
      <c r="G124" s="302">
        <f t="shared" si="35"/>
        <v>0</v>
      </c>
      <c r="H124" s="302">
        <f t="shared" si="35"/>
        <v>0</v>
      </c>
      <c r="I124" s="302">
        <f t="shared" si="35"/>
        <v>0</v>
      </c>
      <c r="J124" s="302">
        <f t="shared" si="35"/>
        <v>0</v>
      </c>
      <c r="K124" s="302">
        <f t="shared" si="35"/>
        <v>0</v>
      </c>
      <c r="L124" s="302">
        <f t="shared" si="35"/>
        <v>639759</v>
      </c>
      <c r="M124" s="302">
        <f t="shared" si="35"/>
        <v>639759</v>
      </c>
      <c r="N124" s="302">
        <f t="shared" si="35"/>
        <v>639759</v>
      </c>
    </row>
    <row r="125" spans="1:14" ht="20.100000000000001" customHeight="1" x14ac:dyDescent="0.25">
      <c r="A125" s="143" t="s">
        <v>308</v>
      </c>
      <c r="B125" s="144"/>
      <c r="C125" s="293">
        <f>SUM(C124,C101)</f>
        <v>133876262</v>
      </c>
      <c r="D125" s="293">
        <f>SUM(D101,D124)</f>
        <v>145259084</v>
      </c>
      <c r="E125" s="293">
        <f>SUM(E101,E124)</f>
        <v>128614597</v>
      </c>
      <c r="F125" s="293">
        <f>SUM(F124,F101)</f>
        <v>0</v>
      </c>
      <c r="G125" s="293">
        <f>SUM(G124,G101)</f>
        <v>0</v>
      </c>
      <c r="H125" s="293">
        <f>SUM(H101,H124)</f>
        <v>0</v>
      </c>
      <c r="I125" s="293"/>
      <c r="J125" s="293"/>
      <c r="K125" s="293"/>
      <c r="L125" s="294">
        <f>SUM(C125,F125,I125)</f>
        <v>133876262</v>
      </c>
      <c r="M125" s="294">
        <f>SUM(D125,G125,J125)</f>
        <v>145259084</v>
      </c>
      <c r="N125" s="294">
        <f>SUM(E125,H125,K125)</f>
        <v>128614597</v>
      </c>
    </row>
    <row r="126" spans="1:14" ht="20.100000000000001" customHeight="1" x14ac:dyDescent="0.25">
      <c r="A126" s="182"/>
      <c r="B126" s="183"/>
      <c r="C126" s="184"/>
      <c r="D126" s="184"/>
      <c r="E126" s="184"/>
      <c r="F126" s="184"/>
      <c r="G126" s="184"/>
      <c r="H126" s="184"/>
      <c r="I126" s="184"/>
      <c r="J126" s="184"/>
      <c r="K126" s="184"/>
      <c r="L126" s="185"/>
      <c r="M126" s="185"/>
      <c r="N126" s="185"/>
    </row>
  </sheetData>
  <mergeCells count="6">
    <mergeCell ref="A1:N1"/>
    <mergeCell ref="A3:L3"/>
    <mergeCell ref="A4:L4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sqref="A1:N1"/>
    </sheetView>
  </sheetViews>
  <sheetFormatPr defaultRowHeight="12.75" x14ac:dyDescent="0.2"/>
  <cols>
    <col min="1" max="1" width="68.28515625" customWidth="1"/>
    <col min="3" max="5" width="11.140625" bestFit="1" customWidth="1"/>
    <col min="6" max="6" width="8.42578125" customWidth="1"/>
    <col min="7" max="7" width="9" customWidth="1"/>
    <col min="8" max="8" width="8.5703125" customWidth="1"/>
    <col min="9" max="9" width="7.85546875" customWidth="1"/>
    <col min="10" max="11" width="7.7109375" customWidth="1"/>
    <col min="12" max="12" width="14.140625" bestFit="1" customWidth="1"/>
    <col min="13" max="14" width="11.140625" bestFit="1" customWidth="1"/>
  </cols>
  <sheetData>
    <row r="1" spans="1:14" x14ac:dyDescent="0.2">
      <c r="A1" s="452" t="s">
        <v>832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3" spans="1:14" ht="20.100000000000001" customHeight="1" x14ac:dyDescent="0.25">
      <c r="A3" s="404" t="s">
        <v>814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8"/>
      <c r="M3" s="349"/>
      <c r="N3" s="349"/>
    </row>
    <row r="4" spans="1:14" ht="18" customHeight="1" x14ac:dyDescent="0.25">
      <c r="A4" s="405" t="s">
        <v>309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06"/>
      <c r="M4" s="348"/>
      <c r="N4" s="348"/>
    </row>
    <row r="5" spans="1:14" ht="10.5" customHeight="1" x14ac:dyDescent="0.25">
      <c r="A5" s="347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48"/>
      <c r="M5" s="348"/>
      <c r="N5" s="348"/>
    </row>
    <row r="6" spans="1:14" ht="24.75" customHeight="1" x14ac:dyDescent="0.25">
      <c r="A6" s="57" t="s">
        <v>52</v>
      </c>
    </row>
    <row r="7" spans="1:14" ht="16.5" customHeight="1" x14ac:dyDescent="0.25">
      <c r="A7" s="72"/>
      <c r="B7" s="73"/>
      <c r="C7" s="410" t="s">
        <v>87</v>
      </c>
      <c r="D7" s="411"/>
      <c r="E7" s="412"/>
      <c r="F7" s="410" t="s">
        <v>88</v>
      </c>
      <c r="G7" s="411"/>
      <c r="H7" s="412"/>
      <c r="I7" s="410" t="s">
        <v>486</v>
      </c>
      <c r="J7" s="411"/>
      <c r="K7" s="412"/>
      <c r="L7" s="172" t="s">
        <v>489</v>
      </c>
      <c r="M7" s="96"/>
      <c r="N7" s="174"/>
    </row>
    <row r="8" spans="1:14" ht="41.25" customHeight="1" x14ac:dyDescent="0.3">
      <c r="A8" s="175" t="s">
        <v>63</v>
      </c>
      <c r="B8" s="176" t="s">
        <v>310</v>
      </c>
      <c r="C8" s="177" t="s">
        <v>485</v>
      </c>
      <c r="D8" s="145" t="s">
        <v>491</v>
      </c>
      <c r="E8" s="177" t="s">
        <v>493</v>
      </c>
      <c r="F8" s="177" t="s">
        <v>485</v>
      </c>
      <c r="G8" s="145" t="s">
        <v>491</v>
      </c>
      <c r="H8" s="177" t="s">
        <v>493</v>
      </c>
      <c r="I8" s="177" t="s">
        <v>487</v>
      </c>
      <c r="J8" s="145" t="s">
        <v>491</v>
      </c>
      <c r="K8" s="177" t="s">
        <v>493</v>
      </c>
      <c r="L8" s="178" t="s">
        <v>485</v>
      </c>
      <c r="M8" s="145" t="s">
        <v>491</v>
      </c>
      <c r="N8" s="147" t="s">
        <v>493</v>
      </c>
    </row>
    <row r="9" spans="1:14" ht="15" x14ac:dyDescent="0.2">
      <c r="A9" s="123" t="s">
        <v>311</v>
      </c>
      <c r="B9" s="126" t="s">
        <v>312</v>
      </c>
      <c r="C9" s="303">
        <v>8749366</v>
      </c>
      <c r="D9" s="303">
        <v>8749366</v>
      </c>
      <c r="E9" s="303">
        <v>8749366</v>
      </c>
      <c r="F9" s="303"/>
      <c r="G9" s="303"/>
      <c r="H9" s="303"/>
      <c r="I9" s="303"/>
      <c r="J9" s="303"/>
      <c r="K9" s="303"/>
      <c r="L9" s="303">
        <f>SUM(C9,F9,I9)</f>
        <v>8749366</v>
      </c>
      <c r="M9" s="303">
        <f>SUM(D9,G9,J9)</f>
        <v>8749366</v>
      </c>
      <c r="N9" s="303">
        <f>SUM(E9,H9,K9)</f>
        <v>8749366</v>
      </c>
    </row>
    <row r="10" spans="1:14" ht="18" customHeight="1" x14ac:dyDescent="0.2">
      <c r="A10" s="71" t="s">
        <v>313</v>
      </c>
      <c r="B10" s="126" t="s">
        <v>314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</row>
    <row r="11" spans="1:14" ht="18" customHeight="1" x14ac:dyDescent="0.2">
      <c r="A11" s="71" t="s">
        <v>315</v>
      </c>
      <c r="B11" s="126" t="s">
        <v>316</v>
      </c>
      <c r="C11" s="303">
        <v>5444600</v>
      </c>
      <c r="D11" s="303">
        <v>5809447</v>
      </c>
      <c r="E11" s="303">
        <v>5809447</v>
      </c>
      <c r="F11" s="303"/>
      <c r="G11" s="303"/>
      <c r="H11" s="303"/>
      <c r="I11" s="303"/>
      <c r="J11" s="303"/>
      <c r="K11" s="303"/>
      <c r="L11" s="303">
        <f t="shared" ref="L11:N15" si="0">SUM(C11,F11,I11)</f>
        <v>5444600</v>
      </c>
      <c r="M11" s="303">
        <f t="shared" si="0"/>
        <v>5809447</v>
      </c>
      <c r="N11" s="303">
        <f t="shared" si="0"/>
        <v>5809447</v>
      </c>
    </row>
    <row r="12" spans="1:14" ht="18" customHeight="1" x14ac:dyDescent="0.2">
      <c r="A12" s="71" t="s">
        <v>317</v>
      </c>
      <c r="B12" s="126" t="s">
        <v>318</v>
      </c>
      <c r="C12" s="303">
        <v>1800000</v>
      </c>
      <c r="D12" s="303">
        <v>1800000</v>
      </c>
      <c r="E12" s="303">
        <v>1800000</v>
      </c>
      <c r="F12" s="303"/>
      <c r="G12" s="303"/>
      <c r="H12" s="303"/>
      <c r="I12" s="303"/>
      <c r="J12" s="303"/>
      <c r="K12" s="303"/>
      <c r="L12" s="303">
        <f t="shared" si="0"/>
        <v>1800000</v>
      </c>
      <c r="M12" s="303">
        <f t="shared" si="0"/>
        <v>1800000</v>
      </c>
      <c r="N12" s="303">
        <f t="shared" si="0"/>
        <v>1800000</v>
      </c>
    </row>
    <row r="13" spans="1:14" ht="15" x14ac:dyDescent="0.2">
      <c r="A13" s="71" t="s">
        <v>747</v>
      </c>
      <c r="B13" s="126" t="s">
        <v>319</v>
      </c>
      <c r="C13" s="303"/>
      <c r="D13" s="303">
        <v>3802300</v>
      </c>
      <c r="E13" s="303">
        <v>3802300</v>
      </c>
      <c r="F13" s="303"/>
      <c r="G13" s="303"/>
      <c r="H13" s="303"/>
      <c r="I13" s="303"/>
      <c r="J13" s="303"/>
      <c r="K13" s="303"/>
      <c r="L13" s="303">
        <f t="shared" si="0"/>
        <v>0</v>
      </c>
      <c r="M13" s="303">
        <f t="shared" si="0"/>
        <v>3802300</v>
      </c>
      <c r="N13" s="303">
        <f t="shared" si="0"/>
        <v>3802300</v>
      </c>
    </row>
    <row r="14" spans="1:14" ht="15" x14ac:dyDescent="0.2">
      <c r="A14" s="71" t="s">
        <v>804</v>
      </c>
      <c r="B14" s="126" t="s">
        <v>320</v>
      </c>
      <c r="C14" s="303"/>
      <c r="D14" s="303">
        <v>110720</v>
      </c>
      <c r="E14" s="303">
        <v>110720</v>
      </c>
      <c r="F14" s="303"/>
      <c r="G14" s="303"/>
      <c r="H14" s="303"/>
      <c r="I14" s="303"/>
      <c r="J14" s="303"/>
      <c r="K14" s="303"/>
      <c r="L14" s="303">
        <f t="shared" si="0"/>
        <v>0</v>
      </c>
      <c r="M14" s="303">
        <f t="shared" si="0"/>
        <v>110720</v>
      </c>
      <c r="N14" s="303">
        <f t="shared" si="0"/>
        <v>110720</v>
      </c>
    </row>
    <row r="15" spans="1:14" x14ac:dyDescent="0.2">
      <c r="A15" s="75" t="s">
        <v>321</v>
      </c>
      <c r="B15" s="148" t="s">
        <v>322</v>
      </c>
      <c r="C15" s="294">
        <f>SUM(C9:C14)</f>
        <v>15993966</v>
      </c>
      <c r="D15" s="294">
        <f>SUM(D9:D14)</f>
        <v>20271833</v>
      </c>
      <c r="E15" s="294">
        <f>SUM(E9:E14)</f>
        <v>20271833</v>
      </c>
      <c r="F15" s="294"/>
      <c r="G15" s="294"/>
      <c r="H15" s="294"/>
      <c r="I15" s="294"/>
      <c r="J15" s="294"/>
      <c r="K15" s="294"/>
      <c r="L15" s="294">
        <f>SUM(C15,F15,I15)</f>
        <v>15993966</v>
      </c>
      <c r="M15" s="294">
        <f t="shared" si="0"/>
        <v>20271833</v>
      </c>
      <c r="N15" s="294">
        <f t="shared" si="0"/>
        <v>20271833</v>
      </c>
    </row>
    <row r="16" spans="1:14" ht="15" x14ac:dyDescent="0.2">
      <c r="A16" s="71" t="s">
        <v>323</v>
      </c>
      <c r="B16" s="126" t="s">
        <v>324</v>
      </c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</row>
    <row r="17" spans="1:14" ht="28.9" customHeight="1" x14ac:dyDescent="0.2">
      <c r="A17" s="71" t="s">
        <v>325</v>
      </c>
      <c r="B17" s="126" t="s">
        <v>326</v>
      </c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</row>
    <row r="18" spans="1:14" ht="25.15" customHeight="1" x14ac:dyDescent="0.2">
      <c r="A18" s="71" t="s">
        <v>327</v>
      </c>
      <c r="B18" s="126" t="s">
        <v>328</v>
      </c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</row>
    <row r="19" spans="1:14" ht="25.9" customHeight="1" x14ac:dyDescent="0.2">
      <c r="A19" s="71" t="s">
        <v>329</v>
      </c>
      <c r="B19" s="126" t="s">
        <v>330</v>
      </c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</row>
    <row r="20" spans="1:14" ht="13.9" customHeight="1" x14ac:dyDescent="0.2">
      <c r="A20" s="71" t="s">
        <v>331</v>
      </c>
      <c r="B20" s="126" t="s">
        <v>332</v>
      </c>
      <c r="C20" s="303"/>
      <c r="D20" s="303">
        <v>2444275</v>
      </c>
      <c r="E20" s="303">
        <v>3026782</v>
      </c>
      <c r="F20" s="303"/>
      <c r="G20" s="303"/>
      <c r="H20" s="303"/>
      <c r="I20" s="303"/>
      <c r="J20" s="303"/>
      <c r="K20" s="303"/>
      <c r="L20" s="303">
        <f t="shared" ref="L20:N21" si="1">SUM(C20,F20,I20)</f>
        <v>0</v>
      </c>
      <c r="M20" s="303">
        <f t="shared" si="1"/>
        <v>2444275</v>
      </c>
      <c r="N20" s="303">
        <f t="shared" si="1"/>
        <v>3026782</v>
      </c>
    </row>
    <row r="21" spans="1:14" ht="15" x14ac:dyDescent="0.2">
      <c r="A21" s="77" t="s">
        <v>6</v>
      </c>
      <c r="B21" s="134" t="s">
        <v>5</v>
      </c>
      <c r="C21" s="294">
        <f>SUM(C15:C20)</f>
        <v>15993966</v>
      </c>
      <c r="D21" s="294">
        <f>SUM(D15:D20)</f>
        <v>22716108</v>
      </c>
      <c r="E21" s="294">
        <f>SUM(E15:E20)</f>
        <v>23298615</v>
      </c>
      <c r="F21" s="294">
        <f>SUM(F15:F20)</f>
        <v>0</v>
      </c>
      <c r="G21" s="294"/>
      <c r="H21" s="294"/>
      <c r="I21" s="294"/>
      <c r="J21" s="294"/>
      <c r="K21" s="294"/>
      <c r="L21" s="294">
        <f t="shared" si="1"/>
        <v>15993966</v>
      </c>
      <c r="M21" s="294">
        <f t="shared" si="1"/>
        <v>22716108</v>
      </c>
      <c r="N21" s="294">
        <f t="shared" si="1"/>
        <v>23298615</v>
      </c>
    </row>
    <row r="22" spans="1:14" ht="15" x14ac:dyDescent="0.2">
      <c r="A22" s="71" t="s">
        <v>333</v>
      </c>
      <c r="B22" s="126" t="s">
        <v>334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</row>
    <row r="23" spans="1:14" ht="15" x14ac:dyDescent="0.2">
      <c r="A23" s="71" t="s">
        <v>335</v>
      </c>
      <c r="B23" s="126" t="s">
        <v>336</v>
      </c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</row>
    <row r="24" spans="1:14" x14ac:dyDescent="0.2">
      <c r="A24" s="75" t="s">
        <v>337</v>
      </c>
      <c r="B24" s="148" t="s">
        <v>338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</row>
    <row r="25" spans="1:14" ht="15" x14ac:dyDescent="0.2">
      <c r="A25" s="71" t="s">
        <v>339</v>
      </c>
      <c r="B25" s="126" t="s">
        <v>340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</row>
    <row r="26" spans="1:14" ht="15" x14ac:dyDescent="0.2">
      <c r="A26" s="71" t="s">
        <v>341</v>
      </c>
      <c r="B26" s="126" t="s">
        <v>342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</row>
    <row r="27" spans="1:14" ht="15" x14ac:dyDescent="0.2">
      <c r="A27" s="71" t="s">
        <v>343</v>
      </c>
      <c r="B27" s="126" t="s">
        <v>344</v>
      </c>
      <c r="C27" s="303"/>
      <c r="D27" s="303"/>
      <c r="E27" s="303"/>
      <c r="F27" s="303"/>
      <c r="G27" s="303"/>
      <c r="H27" s="303"/>
      <c r="I27" s="303"/>
      <c r="J27" s="303"/>
      <c r="K27" s="303"/>
      <c r="L27" s="303">
        <f>SUM(C27,F27,I27)</f>
        <v>0</v>
      </c>
      <c r="M27" s="303">
        <v>395</v>
      </c>
      <c r="N27" s="303">
        <f>SUM(E27,H27,K27)</f>
        <v>0</v>
      </c>
    </row>
    <row r="28" spans="1:14" ht="15" x14ac:dyDescent="0.2">
      <c r="A28" s="71" t="s">
        <v>345</v>
      </c>
      <c r="B28" s="126" t="s">
        <v>346</v>
      </c>
      <c r="C28" s="303">
        <v>5000000</v>
      </c>
      <c r="D28" s="303">
        <v>5000000</v>
      </c>
      <c r="E28" s="303">
        <v>5183075</v>
      </c>
      <c r="F28" s="303"/>
      <c r="G28" s="303"/>
      <c r="H28" s="303"/>
      <c r="I28" s="303"/>
      <c r="J28" s="303"/>
      <c r="K28" s="303"/>
      <c r="L28" s="303">
        <f>SUM(C28,F28,I28)</f>
        <v>5000000</v>
      </c>
      <c r="M28" s="303">
        <f>SUM(D28,G28,J28)</f>
        <v>5000000</v>
      </c>
      <c r="N28" s="303">
        <f>SUM(E28,H28,K28)</f>
        <v>5183075</v>
      </c>
    </row>
    <row r="29" spans="1:14" ht="15" x14ac:dyDescent="0.2">
      <c r="A29" s="71" t="s">
        <v>347</v>
      </c>
      <c r="B29" s="126" t="s">
        <v>348</v>
      </c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</row>
    <row r="30" spans="1:14" ht="15" x14ac:dyDescent="0.2">
      <c r="A30" s="71" t="s">
        <v>349</v>
      </c>
      <c r="B30" s="126" t="s">
        <v>350</v>
      </c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</row>
    <row r="31" spans="1:14" ht="15" x14ac:dyDescent="0.2">
      <c r="A31" s="71" t="s">
        <v>351</v>
      </c>
      <c r="B31" s="126" t="s">
        <v>352</v>
      </c>
      <c r="C31" s="303">
        <v>800000</v>
      </c>
      <c r="D31" s="303">
        <v>800000</v>
      </c>
      <c r="E31" s="303">
        <v>1132781</v>
      </c>
      <c r="F31" s="303"/>
      <c r="G31" s="303"/>
      <c r="H31" s="303"/>
      <c r="I31" s="303"/>
      <c r="J31" s="303"/>
      <c r="K31" s="303"/>
      <c r="L31" s="303">
        <f>SUM(C31,F31,I31)</f>
        <v>800000</v>
      </c>
      <c r="M31" s="303">
        <f>SUM(D31,G31,J31)</f>
        <v>800000</v>
      </c>
      <c r="N31" s="303">
        <f>SUM(E31,H31,K31)</f>
        <v>1132781</v>
      </c>
    </row>
    <row r="32" spans="1:14" ht="15" x14ac:dyDescent="0.2">
      <c r="A32" s="71" t="s">
        <v>353</v>
      </c>
      <c r="B32" s="126" t="s">
        <v>354</v>
      </c>
      <c r="C32" s="303"/>
      <c r="D32" s="303"/>
      <c r="E32" s="303">
        <v>73250</v>
      </c>
      <c r="F32" s="303"/>
      <c r="G32" s="303"/>
      <c r="H32" s="303"/>
      <c r="I32" s="303"/>
      <c r="J32" s="303"/>
      <c r="K32" s="303"/>
      <c r="L32" s="303">
        <f>SUM(C32:I32)</f>
        <v>73250</v>
      </c>
      <c r="M32" s="303"/>
      <c r="N32" s="303"/>
    </row>
    <row r="33" spans="1:14" x14ac:dyDescent="0.2">
      <c r="A33" s="75" t="s">
        <v>355</v>
      </c>
      <c r="B33" s="148" t="s">
        <v>356</v>
      </c>
      <c r="C33" s="303">
        <f>SUM(C28:C32)</f>
        <v>5800000</v>
      </c>
      <c r="D33" s="303">
        <f>SUM(D28:D32)</f>
        <v>5800000</v>
      </c>
      <c r="E33" s="303">
        <f>SUM(E28:E32)</f>
        <v>6389106</v>
      </c>
      <c r="F33" s="303"/>
      <c r="G33" s="303"/>
      <c r="H33" s="303"/>
      <c r="I33" s="303"/>
      <c r="J33" s="303"/>
      <c r="K33" s="303"/>
      <c r="L33" s="303">
        <f>SUM(C33,F33,I33)</f>
        <v>5800000</v>
      </c>
      <c r="M33" s="303">
        <f>SUM(D33,G33,J33)</f>
        <v>5800000</v>
      </c>
      <c r="N33" s="303">
        <f t="shared" ref="N33:N35" si="2">SUM(E33,H33,K33)</f>
        <v>6389106</v>
      </c>
    </row>
    <row r="34" spans="1:14" ht="15" x14ac:dyDescent="0.2">
      <c r="A34" s="71" t="s">
        <v>357</v>
      </c>
      <c r="B34" s="126" t="s">
        <v>358</v>
      </c>
      <c r="C34" s="303"/>
      <c r="D34" s="303"/>
      <c r="E34" s="303">
        <v>29047</v>
      </c>
      <c r="F34" s="303"/>
      <c r="G34" s="303"/>
      <c r="H34" s="303"/>
      <c r="I34" s="303"/>
      <c r="J34" s="303"/>
      <c r="K34" s="303"/>
      <c r="L34" s="303">
        <f>SUM(C34,F34,I34)</f>
        <v>0</v>
      </c>
      <c r="M34" s="303">
        <v>0</v>
      </c>
      <c r="N34" s="303">
        <f t="shared" si="2"/>
        <v>29047</v>
      </c>
    </row>
    <row r="35" spans="1:14" ht="15" x14ac:dyDescent="0.2">
      <c r="A35" s="77" t="s">
        <v>359</v>
      </c>
      <c r="B35" s="134" t="s">
        <v>9</v>
      </c>
      <c r="C35" s="294">
        <f>SUM(C33,C27)</f>
        <v>5800000</v>
      </c>
      <c r="D35" s="294">
        <f>SUM(D34,D33,D27)</f>
        <v>5800000</v>
      </c>
      <c r="E35" s="294">
        <f>SUM(E34,E33,E27)</f>
        <v>6418153</v>
      </c>
      <c r="F35" s="294"/>
      <c r="G35" s="294"/>
      <c r="H35" s="294"/>
      <c r="I35" s="294"/>
      <c r="J35" s="294"/>
      <c r="K35" s="294"/>
      <c r="L35" s="294">
        <f>SUM(C35,F35,I35)</f>
        <v>5800000</v>
      </c>
      <c r="M35" s="294">
        <f>SUM(D35,G35,J35)</f>
        <v>5800000</v>
      </c>
      <c r="N35" s="294">
        <f t="shared" si="2"/>
        <v>6418153</v>
      </c>
    </row>
    <row r="36" spans="1:14" ht="15" x14ac:dyDescent="0.2">
      <c r="A36" s="76" t="s">
        <v>360</v>
      </c>
      <c r="B36" s="126" t="s">
        <v>361</v>
      </c>
      <c r="C36" s="303"/>
      <c r="D36" s="303"/>
      <c r="E36" s="303">
        <v>39370</v>
      </c>
      <c r="F36" s="303"/>
      <c r="G36" s="303"/>
      <c r="H36" s="303"/>
      <c r="I36" s="303"/>
      <c r="J36" s="303"/>
      <c r="K36" s="303"/>
      <c r="L36" s="303"/>
      <c r="M36" s="303"/>
      <c r="N36" s="303">
        <f>SUM(E36,H36,K36)</f>
        <v>39370</v>
      </c>
    </row>
    <row r="37" spans="1:14" ht="15" x14ac:dyDescent="0.2">
      <c r="A37" s="76" t="s">
        <v>362</v>
      </c>
      <c r="B37" s="126" t="s">
        <v>363</v>
      </c>
      <c r="C37" s="303">
        <v>100000</v>
      </c>
      <c r="D37" s="303">
        <v>100000</v>
      </c>
      <c r="E37" s="303">
        <v>1611902</v>
      </c>
      <c r="F37" s="303"/>
      <c r="G37" s="303"/>
      <c r="H37" s="303"/>
      <c r="I37" s="303"/>
      <c r="J37" s="303"/>
      <c r="K37" s="303"/>
      <c r="L37" s="303">
        <f>SUM(C37,F37,I37)</f>
        <v>100000</v>
      </c>
      <c r="M37" s="303">
        <f>SUM(D37,G37,J37)</f>
        <v>100000</v>
      </c>
      <c r="N37" s="303">
        <f>SUM(E37,H37,K37)</f>
        <v>1611902</v>
      </c>
    </row>
    <row r="38" spans="1:14" ht="15" x14ac:dyDescent="0.2">
      <c r="A38" s="76" t="s">
        <v>364</v>
      </c>
      <c r="B38" s="126" t="s">
        <v>365</v>
      </c>
      <c r="C38" s="303"/>
      <c r="D38" s="303"/>
      <c r="E38" s="303"/>
      <c r="F38" s="303"/>
      <c r="G38" s="303"/>
      <c r="H38" s="303"/>
      <c r="I38" s="303"/>
      <c r="J38" s="303"/>
      <c r="K38" s="303"/>
      <c r="L38" s="303">
        <f>SUM(C38,F38,I38)</f>
        <v>0</v>
      </c>
      <c r="M38" s="303">
        <f t="shared" ref="M38:N39" si="3">SUM(D38,G38,J38)</f>
        <v>0</v>
      </c>
      <c r="N38" s="303">
        <f t="shared" si="3"/>
        <v>0</v>
      </c>
    </row>
    <row r="39" spans="1:14" ht="15" x14ac:dyDescent="0.2">
      <c r="A39" s="76" t="s">
        <v>366</v>
      </c>
      <c r="B39" s="126" t="s">
        <v>367</v>
      </c>
      <c r="C39" s="303">
        <v>700000</v>
      </c>
      <c r="D39" s="303">
        <v>700000</v>
      </c>
      <c r="E39" s="303">
        <v>474135</v>
      </c>
      <c r="F39" s="303"/>
      <c r="G39" s="303"/>
      <c r="H39" s="303"/>
      <c r="I39" s="303"/>
      <c r="J39" s="303"/>
      <c r="K39" s="303"/>
      <c r="L39" s="303">
        <f>SUM(C39,F39,I39)</f>
        <v>700000</v>
      </c>
      <c r="M39" s="303">
        <f t="shared" si="3"/>
        <v>700000</v>
      </c>
      <c r="N39" s="303">
        <f t="shared" si="3"/>
        <v>474135</v>
      </c>
    </row>
    <row r="40" spans="1:14" ht="15" x14ac:dyDescent="0.2">
      <c r="A40" s="76" t="s">
        <v>368</v>
      </c>
      <c r="B40" s="126" t="s">
        <v>369</v>
      </c>
      <c r="C40" s="303">
        <v>630000</v>
      </c>
      <c r="D40" s="303">
        <v>630000</v>
      </c>
      <c r="E40" s="303">
        <v>551831</v>
      </c>
      <c r="F40" s="303"/>
      <c r="G40" s="303"/>
      <c r="H40" s="303"/>
      <c r="I40" s="303"/>
      <c r="J40" s="303"/>
      <c r="K40" s="303"/>
      <c r="L40" s="303">
        <f>SUM(C40,F40,I40)</f>
        <v>630000</v>
      </c>
      <c r="M40" s="303">
        <f t="shared" ref="M40:N43" si="4">SUM(D40,G40,J40)</f>
        <v>630000</v>
      </c>
      <c r="N40" s="303">
        <f t="shared" si="4"/>
        <v>551831</v>
      </c>
    </row>
    <row r="41" spans="1:14" ht="15" x14ac:dyDescent="0.2">
      <c r="A41" s="76" t="s">
        <v>370</v>
      </c>
      <c r="B41" s="126" t="s">
        <v>371</v>
      </c>
      <c r="C41" s="303">
        <v>429000</v>
      </c>
      <c r="D41" s="303">
        <v>429000</v>
      </c>
      <c r="E41" s="303">
        <v>743260</v>
      </c>
      <c r="F41" s="303"/>
      <c r="G41" s="303"/>
      <c r="H41" s="303"/>
      <c r="I41" s="303"/>
      <c r="J41" s="303"/>
      <c r="K41" s="303"/>
      <c r="L41" s="303">
        <f>SUM(C41,F41,I41)</f>
        <v>429000</v>
      </c>
      <c r="M41" s="303">
        <f t="shared" si="4"/>
        <v>429000</v>
      </c>
      <c r="N41" s="303">
        <f t="shared" si="4"/>
        <v>743260</v>
      </c>
    </row>
    <row r="42" spans="1:14" ht="15" x14ac:dyDescent="0.2">
      <c r="A42" s="76" t="s">
        <v>372</v>
      </c>
      <c r="B42" s="126" t="s">
        <v>373</v>
      </c>
      <c r="C42" s="303"/>
      <c r="D42" s="303"/>
      <c r="E42" s="303">
        <v>24797</v>
      </c>
      <c r="F42" s="303"/>
      <c r="G42" s="303"/>
      <c r="H42" s="303"/>
      <c r="I42" s="303"/>
      <c r="J42" s="303"/>
      <c r="K42" s="303"/>
      <c r="L42" s="303"/>
      <c r="M42" s="303">
        <f t="shared" si="4"/>
        <v>0</v>
      </c>
      <c r="N42" s="303">
        <f t="shared" si="4"/>
        <v>24797</v>
      </c>
    </row>
    <row r="43" spans="1:14" ht="15" x14ac:dyDescent="0.2">
      <c r="A43" s="76" t="s">
        <v>374</v>
      </c>
      <c r="B43" s="126" t="s">
        <v>375</v>
      </c>
      <c r="C43" s="303"/>
      <c r="D43" s="303"/>
      <c r="E43" s="303">
        <v>98</v>
      </c>
      <c r="F43" s="303"/>
      <c r="G43" s="303"/>
      <c r="H43" s="303"/>
      <c r="I43" s="303"/>
      <c r="J43" s="303"/>
      <c r="K43" s="303"/>
      <c r="L43" s="303">
        <f>SUM(C43,F43,I43)</f>
        <v>0</v>
      </c>
      <c r="M43" s="303">
        <f t="shared" si="4"/>
        <v>0</v>
      </c>
      <c r="N43" s="303">
        <f t="shared" si="4"/>
        <v>98</v>
      </c>
    </row>
    <row r="44" spans="1:14" ht="15" x14ac:dyDescent="0.2">
      <c r="A44" s="76" t="s">
        <v>376</v>
      </c>
      <c r="B44" s="126" t="s">
        <v>377</v>
      </c>
      <c r="C44" s="303"/>
      <c r="D44" s="303"/>
      <c r="E44" s="303"/>
      <c r="F44" s="303"/>
      <c r="G44" s="303"/>
      <c r="H44" s="303"/>
      <c r="I44" s="303"/>
      <c r="J44" s="303"/>
      <c r="K44" s="303"/>
      <c r="L44" s="303">
        <f t="shared" ref="L44:L45" si="5">SUM(C44,F44,I44)</f>
        <v>0</v>
      </c>
      <c r="M44" s="303">
        <f t="shared" ref="M44:M45" si="6">SUM(D44,G44,J44)</f>
        <v>0</v>
      </c>
      <c r="N44" s="303">
        <f t="shared" ref="N44:N45" si="7">SUM(E44,H44,K44)</f>
        <v>0</v>
      </c>
    </row>
    <row r="45" spans="1:14" ht="15" x14ac:dyDescent="0.2">
      <c r="A45" s="76" t="s">
        <v>378</v>
      </c>
      <c r="B45" s="126" t="s">
        <v>379</v>
      </c>
      <c r="C45" s="303">
        <v>700000</v>
      </c>
      <c r="D45" s="303">
        <v>700000</v>
      </c>
      <c r="E45" s="303">
        <v>1011044</v>
      </c>
      <c r="F45" s="303"/>
      <c r="G45" s="303"/>
      <c r="H45" s="303"/>
      <c r="I45" s="303"/>
      <c r="J45" s="303"/>
      <c r="K45" s="303"/>
      <c r="L45" s="303">
        <f t="shared" si="5"/>
        <v>700000</v>
      </c>
      <c r="M45" s="303">
        <f t="shared" si="6"/>
        <v>700000</v>
      </c>
      <c r="N45" s="303">
        <f t="shared" si="7"/>
        <v>1011044</v>
      </c>
    </row>
    <row r="46" spans="1:14" ht="15" x14ac:dyDescent="0.2">
      <c r="A46" s="131" t="s">
        <v>380</v>
      </c>
      <c r="B46" s="134" t="s">
        <v>11</v>
      </c>
      <c r="C46" s="294">
        <f>SUM(C36:C45)</f>
        <v>2559000</v>
      </c>
      <c r="D46" s="294">
        <f>SUM(D36:D45)</f>
        <v>2559000</v>
      </c>
      <c r="E46" s="294">
        <f>SUM(E36:E45)</f>
        <v>4456437</v>
      </c>
      <c r="F46" s="294">
        <f>SUM(F36:F45)</f>
        <v>0</v>
      </c>
      <c r="G46" s="294">
        <f>SUM(G36:G45)</f>
        <v>0</v>
      </c>
      <c r="H46" s="294">
        <f>SUM(H37:H45)</f>
        <v>0</v>
      </c>
      <c r="I46" s="294"/>
      <c r="J46" s="294"/>
      <c r="K46" s="294"/>
      <c r="L46" s="294">
        <f>SUM(C46,F46,I46)</f>
        <v>2559000</v>
      </c>
      <c r="M46" s="294">
        <f t="shared" ref="M46:N46" si="8">SUM(D46,G46,J46)</f>
        <v>2559000</v>
      </c>
      <c r="N46" s="294">
        <f t="shared" si="8"/>
        <v>4456437</v>
      </c>
    </row>
    <row r="47" spans="1:14" ht="23.45" customHeight="1" x14ac:dyDescent="0.2">
      <c r="A47" s="76" t="s">
        <v>381</v>
      </c>
      <c r="B47" s="126" t="s">
        <v>382</v>
      </c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</row>
    <row r="48" spans="1:14" ht="24.6" customHeight="1" x14ac:dyDescent="0.2">
      <c r="A48" s="71" t="s">
        <v>383</v>
      </c>
      <c r="B48" s="126" t="s">
        <v>384</v>
      </c>
      <c r="C48" s="303"/>
      <c r="D48" s="303"/>
      <c r="E48" s="303"/>
      <c r="F48" s="303"/>
      <c r="G48" s="303"/>
      <c r="H48" s="303"/>
      <c r="I48" s="303"/>
      <c r="J48" s="303"/>
      <c r="K48" s="303"/>
      <c r="L48" s="303">
        <f>SUM(C48:I48)</f>
        <v>0</v>
      </c>
      <c r="M48" s="303"/>
      <c r="N48" s="303"/>
    </row>
    <row r="49" spans="1:14" ht="15" x14ac:dyDescent="0.2">
      <c r="A49" s="76" t="s">
        <v>385</v>
      </c>
      <c r="B49" s="126" t="s">
        <v>386</v>
      </c>
      <c r="C49" s="303">
        <v>3517680</v>
      </c>
      <c r="D49" s="303">
        <v>3517680</v>
      </c>
      <c r="E49" s="303"/>
      <c r="F49" s="303"/>
      <c r="G49" s="303"/>
      <c r="H49" s="303"/>
      <c r="I49" s="303"/>
      <c r="J49" s="303"/>
      <c r="K49" s="303"/>
      <c r="L49" s="303">
        <f t="shared" ref="L49:N50" si="9">SUM(C49,F49,I49)</f>
        <v>3517680</v>
      </c>
      <c r="M49" s="303">
        <f t="shared" si="9"/>
        <v>3517680</v>
      </c>
      <c r="N49" s="303">
        <f t="shared" si="9"/>
        <v>0</v>
      </c>
    </row>
    <row r="50" spans="1:14" ht="15" x14ac:dyDescent="0.2">
      <c r="A50" s="77" t="s">
        <v>387</v>
      </c>
      <c r="B50" s="134" t="s">
        <v>15</v>
      </c>
      <c r="C50" s="294">
        <f>SUM(C47:C49)</f>
        <v>3517680</v>
      </c>
      <c r="D50" s="294">
        <f t="shared" ref="D50:E50" si="10">SUM(D47:D49)</f>
        <v>3517680</v>
      </c>
      <c r="E50" s="294">
        <f t="shared" si="10"/>
        <v>0</v>
      </c>
      <c r="F50" s="294">
        <f>SUM(F47:F49)</f>
        <v>0</v>
      </c>
      <c r="G50" s="294">
        <f t="shared" ref="G50:H50" si="11">SUM(G47:G49)</f>
        <v>0</v>
      </c>
      <c r="H50" s="294">
        <f t="shared" si="11"/>
        <v>0</v>
      </c>
      <c r="I50" s="294"/>
      <c r="J50" s="294"/>
      <c r="K50" s="294"/>
      <c r="L50" s="294">
        <f t="shared" si="9"/>
        <v>3517680</v>
      </c>
      <c r="M50" s="294">
        <f t="shared" si="9"/>
        <v>3517680</v>
      </c>
      <c r="N50" s="294">
        <f t="shared" si="9"/>
        <v>0</v>
      </c>
    </row>
    <row r="51" spans="1:14" ht="15.75" x14ac:dyDescent="0.25">
      <c r="A51" s="132" t="s">
        <v>218</v>
      </c>
      <c r="B51" s="149"/>
      <c r="C51" s="294">
        <f>SUM(C50,C46,C35,C21)</f>
        <v>27870646</v>
      </c>
      <c r="D51" s="294">
        <f>SUM(D50,D46,D35,D21)</f>
        <v>34592788</v>
      </c>
      <c r="E51" s="294">
        <f>SUM(E50,E46,E35,E21)</f>
        <v>34173205</v>
      </c>
      <c r="F51" s="294">
        <f>SUM(F50,F46,F35,F21)</f>
        <v>0</v>
      </c>
      <c r="G51" s="294">
        <f>SUM(G50,G46,G35,G21,G15)</f>
        <v>0</v>
      </c>
      <c r="H51" s="294">
        <f>SUM(H50,H46,H35,H21)</f>
        <v>0</v>
      </c>
      <c r="I51" s="294"/>
      <c r="J51" s="294"/>
      <c r="K51" s="294"/>
      <c r="L51" s="294">
        <f>SUM(C51,F51)</f>
        <v>27870646</v>
      </c>
      <c r="M51" s="294">
        <f>SUM(D51,G51)</f>
        <v>34592788</v>
      </c>
      <c r="N51" s="294">
        <f>SUM(E51,H51)</f>
        <v>34173205</v>
      </c>
    </row>
    <row r="52" spans="1:14" ht="15" x14ac:dyDescent="0.2">
      <c r="A52" s="71" t="s">
        <v>388</v>
      </c>
      <c r="B52" s="126" t="s">
        <v>389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>
        <f>SUM(C52,F52,I52)</f>
        <v>0</v>
      </c>
      <c r="M52" s="303">
        <f>SUM(D52,G52,J52)</f>
        <v>0</v>
      </c>
      <c r="N52" s="303">
        <f>SUM(E52,H52,K52)</f>
        <v>0</v>
      </c>
    </row>
    <row r="53" spans="1:14" ht="25.15" customHeight="1" x14ac:dyDescent="0.2">
      <c r="A53" s="71" t="s">
        <v>390</v>
      </c>
      <c r="B53" s="126" t="s">
        <v>391</v>
      </c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</row>
    <row r="54" spans="1:14" ht="27.6" customHeight="1" x14ac:dyDescent="0.2">
      <c r="A54" s="71" t="s">
        <v>392</v>
      </c>
      <c r="B54" s="126" t="s">
        <v>393</v>
      </c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</row>
    <row r="55" spans="1:14" ht="27" customHeight="1" x14ac:dyDescent="0.2">
      <c r="A55" s="71" t="s">
        <v>394</v>
      </c>
      <c r="B55" s="126" t="s">
        <v>395</v>
      </c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</row>
    <row r="56" spans="1:14" ht="25.15" customHeight="1" x14ac:dyDescent="0.2">
      <c r="A56" s="71" t="s">
        <v>396</v>
      </c>
      <c r="B56" s="126" t="s">
        <v>397</v>
      </c>
      <c r="C56" s="303"/>
      <c r="D56" s="303"/>
      <c r="E56" s="303">
        <v>2357587</v>
      </c>
      <c r="F56" s="303"/>
      <c r="G56" s="303"/>
      <c r="H56" s="303"/>
      <c r="I56" s="303"/>
      <c r="J56" s="303"/>
      <c r="K56" s="303"/>
      <c r="L56" s="303">
        <f t="shared" ref="L56:N56" si="12">SUM(C56,F56,I56)</f>
        <v>0</v>
      </c>
      <c r="M56" s="303">
        <f t="shared" si="12"/>
        <v>0</v>
      </c>
      <c r="N56" s="303">
        <f t="shared" si="12"/>
        <v>2357587</v>
      </c>
    </row>
    <row r="57" spans="1:14" ht="13.9" customHeight="1" x14ac:dyDescent="0.2">
      <c r="A57" s="77" t="s">
        <v>398</v>
      </c>
      <c r="B57" s="134" t="s">
        <v>7</v>
      </c>
      <c r="C57" s="294">
        <f>SUM(C52:C56)</f>
        <v>0</v>
      </c>
      <c r="D57" s="294">
        <f t="shared" ref="D57:N57" si="13">SUM(D52:D56)</f>
        <v>0</v>
      </c>
      <c r="E57" s="294">
        <f t="shared" si="13"/>
        <v>2357587</v>
      </c>
      <c r="F57" s="294">
        <f t="shared" si="13"/>
        <v>0</v>
      </c>
      <c r="G57" s="294">
        <f t="shared" si="13"/>
        <v>0</v>
      </c>
      <c r="H57" s="294">
        <f t="shared" si="13"/>
        <v>0</v>
      </c>
      <c r="I57" s="294">
        <f t="shared" si="13"/>
        <v>0</v>
      </c>
      <c r="J57" s="294">
        <f t="shared" si="13"/>
        <v>0</v>
      </c>
      <c r="K57" s="294">
        <f t="shared" si="13"/>
        <v>0</v>
      </c>
      <c r="L57" s="294">
        <f t="shared" si="13"/>
        <v>0</v>
      </c>
      <c r="M57" s="294">
        <f t="shared" si="13"/>
        <v>0</v>
      </c>
      <c r="N57" s="294">
        <f t="shared" si="13"/>
        <v>2357587</v>
      </c>
    </row>
    <row r="58" spans="1:14" ht="15" x14ac:dyDescent="0.2">
      <c r="A58" s="76" t="s">
        <v>399</v>
      </c>
      <c r="B58" s="126" t="s">
        <v>400</v>
      </c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</row>
    <row r="59" spans="1:14" ht="15" x14ac:dyDescent="0.2">
      <c r="A59" s="76" t="s">
        <v>401</v>
      </c>
      <c r="B59" s="126" t="s">
        <v>402</v>
      </c>
      <c r="C59" s="303"/>
      <c r="D59" s="303">
        <v>280000</v>
      </c>
      <c r="E59" s="303">
        <v>1878000</v>
      </c>
      <c r="F59" s="303"/>
      <c r="G59" s="303"/>
      <c r="H59" s="303"/>
      <c r="I59" s="303"/>
      <c r="J59" s="303"/>
      <c r="K59" s="303"/>
      <c r="L59" s="303"/>
      <c r="M59" s="303"/>
      <c r="N59" s="303"/>
    </row>
    <row r="60" spans="1:14" ht="15" x14ac:dyDescent="0.2">
      <c r="A60" s="76" t="s">
        <v>403</v>
      </c>
      <c r="B60" s="126" t="s">
        <v>404</v>
      </c>
      <c r="C60" s="303"/>
      <c r="D60" s="303"/>
      <c r="E60" s="303"/>
      <c r="F60" s="303"/>
      <c r="G60" s="303"/>
      <c r="H60" s="303"/>
      <c r="I60" s="303"/>
      <c r="J60" s="303"/>
      <c r="K60" s="303"/>
      <c r="L60" s="303">
        <f>SUM(C60,F60,I60)</f>
        <v>0</v>
      </c>
      <c r="M60" s="303">
        <f t="shared" ref="M60:N60" si="14">SUM(D60,G60,J60)</f>
        <v>0</v>
      </c>
      <c r="N60" s="303">
        <f t="shared" si="14"/>
        <v>0</v>
      </c>
    </row>
    <row r="61" spans="1:14" ht="15" x14ac:dyDescent="0.2">
      <c r="A61" s="76" t="s">
        <v>405</v>
      </c>
      <c r="B61" s="126" t="s">
        <v>406</v>
      </c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</row>
    <row r="62" spans="1:14" ht="15" x14ac:dyDescent="0.2">
      <c r="A62" s="76" t="s">
        <v>407</v>
      </c>
      <c r="B62" s="126" t="s">
        <v>408</v>
      </c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</row>
    <row r="63" spans="1:14" ht="15" x14ac:dyDescent="0.2">
      <c r="A63" s="77" t="s">
        <v>409</v>
      </c>
      <c r="B63" s="134" t="s">
        <v>13</v>
      </c>
      <c r="C63" s="294">
        <f t="shared" ref="C63:H63" si="15">SUM(C58:C62)</f>
        <v>0</v>
      </c>
      <c r="D63" s="294">
        <f t="shared" si="15"/>
        <v>280000</v>
      </c>
      <c r="E63" s="294">
        <f t="shared" si="15"/>
        <v>1878000</v>
      </c>
      <c r="F63" s="294">
        <f t="shared" si="15"/>
        <v>0</v>
      </c>
      <c r="G63" s="294">
        <f t="shared" si="15"/>
        <v>0</v>
      </c>
      <c r="H63" s="294">
        <f t="shared" si="15"/>
        <v>0</v>
      </c>
      <c r="I63" s="294"/>
      <c r="J63" s="294"/>
      <c r="K63" s="294"/>
      <c r="L63" s="294">
        <f>SUM(C63,F63,I63)</f>
        <v>0</v>
      </c>
      <c r="M63" s="294">
        <f>SUM(D63,G63,J63)</f>
        <v>280000</v>
      </c>
      <c r="N63" s="294">
        <f>SUM(E63,H63,K63)</f>
        <v>1878000</v>
      </c>
    </row>
    <row r="64" spans="1:14" ht="27.6" customHeight="1" x14ac:dyDescent="0.2">
      <c r="A64" s="76" t="s">
        <v>410</v>
      </c>
      <c r="B64" s="126" t="s">
        <v>411</v>
      </c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</row>
    <row r="65" spans="1:14" ht="25.15" customHeight="1" x14ac:dyDescent="0.2">
      <c r="A65" s="71" t="s">
        <v>412</v>
      </c>
      <c r="B65" s="126" t="s">
        <v>413</v>
      </c>
      <c r="C65" s="303"/>
      <c r="D65" s="303"/>
      <c r="E65" s="303"/>
      <c r="F65" s="303"/>
      <c r="G65" s="303"/>
      <c r="H65" s="303"/>
      <c r="I65" s="303"/>
      <c r="J65" s="303"/>
      <c r="K65" s="303"/>
      <c r="L65" s="303">
        <f>SUM(C65,F65,I65)</f>
        <v>0</v>
      </c>
      <c r="M65" s="303">
        <f>SUM(D65,G65,J65)</f>
        <v>0</v>
      </c>
      <c r="N65" s="303">
        <f>SUM(E65,H65,K65)</f>
        <v>0</v>
      </c>
    </row>
    <row r="66" spans="1:14" ht="15" x14ac:dyDescent="0.2">
      <c r="A66" s="76" t="s">
        <v>414</v>
      </c>
      <c r="B66" s="126" t="s">
        <v>415</v>
      </c>
      <c r="C66" s="303"/>
      <c r="D66" s="303">
        <v>4380680</v>
      </c>
      <c r="E66" s="303"/>
      <c r="F66" s="303"/>
      <c r="G66" s="303"/>
      <c r="H66" s="303"/>
      <c r="I66" s="303"/>
      <c r="J66" s="303"/>
      <c r="K66" s="303"/>
      <c r="L66" s="303"/>
      <c r="M66" s="303"/>
      <c r="N66" s="303"/>
    </row>
    <row r="67" spans="1:14" ht="15" x14ac:dyDescent="0.2">
      <c r="A67" s="77" t="s">
        <v>416</v>
      </c>
      <c r="B67" s="134" t="s">
        <v>17</v>
      </c>
      <c r="C67" s="294"/>
      <c r="D67" s="294">
        <f>SUM(D64:D66)</f>
        <v>4380680</v>
      </c>
      <c r="E67" s="294"/>
      <c r="F67" s="294">
        <f>SUM(F64:F66)</f>
        <v>0</v>
      </c>
      <c r="G67" s="294">
        <f>SUM(G64:G66)</f>
        <v>0</v>
      </c>
      <c r="H67" s="294">
        <f>SUM(H64:H66)</f>
        <v>0</v>
      </c>
      <c r="I67" s="294"/>
      <c r="J67" s="294"/>
      <c r="K67" s="294"/>
      <c r="L67" s="294">
        <f>SUM(C67,F67,I67)</f>
        <v>0</v>
      </c>
      <c r="M67" s="294">
        <f>SUM(D67,G67,J67)</f>
        <v>4380680</v>
      </c>
      <c r="N67" s="294">
        <f t="shared" ref="N67" si="16">SUM(E67,H67,K67)</f>
        <v>0</v>
      </c>
    </row>
    <row r="68" spans="1:14" ht="15.75" x14ac:dyDescent="0.25">
      <c r="A68" s="132" t="s">
        <v>260</v>
      </c>
      <c r="B68" s="149"/>
      <c r="C68" s="294">
        <f>SUM(C67,C63,C57)</f>
        <v>0</v>
      </c>
      <c r="D68" s="294">
        <f t="shared" ref="D68:E68" si="17">SUM(D67,D63,D57)</f>
        <v>4660680</v>
      </c>
      <c r="E68" s="294">
        <f t="shared" si="17"/>
        <v>4235587</v>
      </c>
      <c r="F68" s="294">
        <f>SUM(F67,F63:F64,F57)</f>
        <v>0</v>
      </c>
      <c r="G68" s="294">
        <f>SUM(G67,G63,G57)</f>
        <v>0</v>
      </c>
      <c r="H68" s="294">
        <f>SUM(H67,H63,H57)</f>
        <v>0</v>
      </c>
      <c r="I68" s="294"/>
      <c r="J68" s="294"/>
      <c r="K68" s="294"/>
      <c r="L68" s="294">
        <f>SUM(L67,L63,L57)</f>
        <v>0</v>
      </c>
      <c r="M68" s="294">
        <f>SUM(M67,M63,M57)</f>
        <v>4660680</v>
      </c>
      <c r="N68" s="294">
        <f>SUM(N67,N63,N57)</f>
        <v>4235587</v>
      </c>
    </row>
    <row r="69" spans="1:14" ht="15.75" x14ac:dyDescent="0.2">
      <c r="A69" s="150" t="s">
        <v>417</v>
      </c>
      <c r="B69" s="135" t="s">
        <v>418</v>
      </c>
      <c r="C69" s="294">
        <f t="shared" ref="C69:H69" si="18">SUM(C68,C51)</f>
        <v>27870646</v>
      </c>
      <c r="D69" s="294">
        <f t="shared" si="18"/>
        <v>39253468</v>
      </c>
      <c r="E69" s="294">
        <f t="shared" si="18"/>
        <v>38408792</v>
      </c>
      <c r="F69" s="294">
        <f t="shared" si="18"/>
        <v>0</v>
      </c>
      <c r="G69" s="294">
        <f t="shared" si="18"/>
        <v>0</v>
      </c>
      <c r="H69" s="294">
        <f t="shared" si="18"/>
        <v>0</v>
      </c>
      <c r="I69" s="294"/>
      <c r="J69" s="294"/>
      <c r="K69" s="294"/>
      <c r="L69" s="294">
        <f>SUM(C69,F69,I69)</f>
        <v>27870646</v>
      </c>
      <c r="M69" s="294">
        <f t="shared" ref="M69:N69" si="19">SUM(D69,G69,J69)</f>
        <v>39253468</v>
      </c>
      <c r="N69" s="294">
        <f t="shared" si="19"/>
        <v>38408792</v>
      </c>
    </row>
    <row r="70" spans="1:14" ht="15" x14ac:dyDescent="0.2">
      <c r="A70" s="138" t="s">
        <v>419</v>
      </c>
      <c r="B70" s="71" t="s">
        <v>420</v>
      </c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</row>
    <row r="71" spans="1:14" ht="14.45" customHeight="1" x14ac:dyDescent="0.2">
      <c r="A71" s="76" t="s">
        <v>65</v>
      </c>
      <c r="B71" s="71" t="s">
        <v>421</v>
      </c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>
        <f>SUM(D71,G71,J71)</f>
        <v>0</v>
      </c>
      <c r="N71" s="303"/>
    </row>
    <row r="72" spans="1:14" ht="15" x14ac:dyDescent="0.2">
      <c r="A72" s="138" t="s">
        <v>422</v>
      </c>
      <c r="B72" s="71" t="s">
        <v>423</v>
      </c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</row>
    <row r="73" spans="1:14" x14ac:dyDescent="0.2">
      <c r="A73" s="137" t="s">
        <v>424</v>
      </c>
      <c r="B73" s="75" t="s">
        <v>425</v>
      </c>
      <c r="C73" s="303"/>
      <c r="D73" s="303"/>
      <c r="E73" s="303"/>
      <c r="F73" s="294">
        <f>SUM(F70:F72)</f>
        <v>0</v>
      </c>
      <c r="G73" s="294">
        <f t="shared" ref="G73:H73" si="20">SUM(G70:G72)</f>
        <v>0</v>
      </c>
      <c r="H73" s="294">
        <f t="shared" si="20"/>
        <v>0</v>
      </c>
      <c r="I73" s="294"/>
      <c r="J73" s="294"/>
      <c r="K73" s="294"/>
      <c r="L73" s="294"/>
      <c r="M73" s="294">
        <f>SUM(D73,G73,J73)</f>
        <v>0</v>
      </c>
      <c r="N73" s="294"/>
    </row>
    <row r="74" spans="1:14" ht="15" x14ac:dyDescent="0.2">
      <c r="A74" s="76" t="s">
        <v>72</v>
      </c>
      <c r="B74" s="71" t="s">
        <v>426</v>
      </c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</row>
    <row r="75" spans="1:14" ht="15" x14ac:dyDescent="0.2">
      <c r="A75" s="138" t="s">
        <v>67</v>
      </c>
      <c r="B75" s="71" t="s">
        <v>427</v>
      </c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</row>
    <row r="76" spans="1:14" ht="19.5" customHeight="1" x14ac:dyDescent="0.2">
      <c r="A76" s="76" t="s">
        <v>428</v>
      </c>
      <c r="B76" s="71" t="s">
        <v>429</v>
      </c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</row>
    <row r="77" spans="1:14" ht="15" x14ac:dyDescent="0.2">
      <c r="A77" s="138" t="s">
        <v>68</v>
      </c>
      <c r="B77" s="71" t="s">
        <v>430</v>
      </c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</row>
    <row r="78" spans="1:14" x14ac:dyDescent="0.2">
      <c r="A78" s="139" t="s">
        <v>431</v>
      </c>
      <c r="B78" s="75" t="s">
        <v>432</v>
      </c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</row>
    <row r="79" spans="1:14" ht="15" customHeight="1" x14ac:dyDescent="0.2">
      <c r="A79" s="71" t="s">
        <v>433</v>
      </c>
      <c r="B79" s="71" t="s">
        <v>434</v>
      </c>
      <c r="C79" s="303">
        <v>5136500</v>
      </c>
      <c r="D79" s="303">
        <v>5136500</v>
      </c>
      <c r="E79" s="303">
        <v>5136500</v>
      </c>
      <c r="F79" s="303"/>
      <c r="G79" s="303"/>
      <c r="H79" s="303"/>
      <c r="I79" s="303"/>
      <c r="J79" s="303"/>
      <c r="K79" s="303"/>
      <c r="L79" s="303">
        <f t="shared" ref="L79:N80" si="21">SUM(C79,F79,I79)</f>
        <v>5136500</v>
      </c>
      <c r="M79" s="303">
        <f t="shared" si="21"/>
        <v>5136500</v>
      </c>
      <c r="N79" s="303">
        <f t="shared" si="21"/>
        <v>5136500</v>
      </c>
    </row>
    <row r="80" spans="1:14" ht="15" customHeight="1" x14ac:dyDescent="0.2">
      <c r="A80" s="71" t="s">
        <v>435</v>
      </c>
      <c r="B80" s="71" t="s">
        <v>434</v>
      </c>
      <c r="C80" s="303">
        <v>100869116</v>
      </c>
      <c r="D80" s="303">
        <v>100869116</v>
      </c>
      <c r="E80" s="303">
        <v>100869116</v>
      </c>
      <c r="F80" s="303"/>
      <c r="G80" s="303"/>
      <c r="H80" s="303"/>
      <c r="I80" s="303"/>
      <c r="J80" s="303"/>
      <c r="K80" s="303"/>
      <c r="L80" s="303">
        <f t="shared" si="21"/>
        <v>100869116</v>
      </c>
      <c r="M80" s="303">
        <f t="shared" si="21"/>
        <v>100869116</v>
      </c>
      <c r="N80" s="303">
        <f t="shared" si="21"/>
        <v>100869116</v>
      </c>
    </row>
    <row r="81" spans="1:14" ht="15" customHeight="1" x14ac:dyDescent="0.2">
      <c r="A81" s="71" t="s">
        <v>436</v>
      </c>
      <c r="B81" s="71" t="s">
        <v>437</v>
      </c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</row>
    <row r="82" spans="1:14" ht="15" customHeight="1" x14ac:dyDescent="0.2">
      <c r="A82" s="71" t="s">
        <v>438</v>
      </c>
      <c r="B82" s="71" t="s">
        <v>437</v>
      </c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</row>
    <row r="83" spans="1:14" x14ac:dyDescent="0.2">
      <c r="A83" s="75" t="s">
        <v>439</v>
      </c>
      <c r="B83" s="75" t="s">
        <v>440</v>
      </c>
      <c r="C83" s="294">
        <f t="shared" ref="C83:H83" si="22">SUM(C79:C82)</f>
        <v>106005616</v>
      </c>
      <c r="D83" s="294">
        <f t="shared" si="22"/>
        <v>106005616</v>
      </c>
      <c r="E83" s="294">
        <f t="shared" si="22"/>
        <v>106005616</v>
      </c>
      <c r="F83" s="294">
        <f t="shared" si="22"/>
        <v>0</v>
      </c>
      <c r="G83" s="294">
        <f t="shared" si="22"/>
        <v>0</v>
      </c>
      <c r="H83" s="294">
        <f t="shared" si="22"/>
        <v>0</v>
      </c>
      <c r="I83" s="294"/>
      <c r="J83" s="294"/>
      <c r="K83" s="294"/>
      <c r="L83" s="294">
        <f>SUM(C83,F83,I83)</f>
        <v>106005616</v>
      </c>
      <c r="M83" s="294">
        <f>SUM(D83,G83,J83)</f>
        <v>106005616</v>
      </c>
      <c r="N83" s="294">
        <f>SUM(E83,H83,K83)</f>
        <v>106005616</v>
      </c>
    </row>
    <row r="84" spans="1:14" ht="15" x14ac:dyDescent="0.2">
      <c r="A84" s="138" t="s">
        <v>441</v>
      </c>
      <c r="B84" s="71" t="s">
        <v>442</v>
      </c>
      <c r="C84" s="303"/>
      <c r="D84" s="303"/>
      <c r="E84" s="303">
        <v>614390</v>
      </c>
      <c r="F84" s="303"/>
      <c r="G84" s="303"/>
      <c r="H84" s="303"/>
      <c r="I84" s="303"/>
      <c r="J84" s="303"/>
      <c r="K84" s="303"/>
      <c r="L84" s="303"/>
      <c r="M84" s="303">
        <f>SUM(D84,G84,J84)</f>
        <v>0</v>
      </c>
      <c r="N84" s="303">
        <f>SUM(E84,H84,K84)</f>
        <v>614390</v>
      </c>
    </row>
    <row r="85" spans="1:14" ht="15" x14ac:dyDescent="0.2">
      <c r="A85" s="138" t="s">
        <v>443</v>
      </c>
      <c r="B85" s="71" t="s">
        <v>444</v>
      </c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</row>
    <row r="86" spans="1:14" ht="15" x14ac:dyDescent="0.2">
      <c r="A86" s="138" t="s">
        <v>445</v>
      </c>
      <c r="B86" s="71" t="s">
        <v>446</v>
      </c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</row>
    <row r="87" spans="1:14" ht="15" x14ac:dyDescent="0.2">
      <c r="A87" s="138" t="s">
        <v>447</v>
      </c>
      <c r="B87" s="71" t="s">
        <v>448</v>
      </c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</row>
    <row r="88" spans="1:14" ht="15" x14ac:dyDescent="0.2">
      <c r="A88" s="76" t="s">
        <v>449</v>
      </c>
      <c r="B88" s="71" t="s">
        <v>450</v>
      </c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</row>
    <row r="89" spans="1:14" x14ac:dyDescent="0.2">
      <c r="A89" s="137" t="s">
        <v>451</v>
      </c>
      <c r="B89" s="75" t="s">
        <v>452</v>
      </c>
      <c r="C89" s="294">
        <f>SUM(C73,C78,C83,C84:C88)</f>
        <v>106005616</v>
      </c>
      <c r="D89" s="294">
        <f t="shared" ref="D89" si="23">SUM(D73,D78,D83,D84:D88)</f>
        <v>106005616</v>
      </c>
      <c r="E89" s="294">
        <f t="shared" ref="E89:H89" si="24">SUM(E73,E78,E83,E84:E88)</f>
        <v>106620006</v>
      </c>
      <c r="F89" s="294">
        <f>SUM(F73,F78,F83,F84:F88)</f>
        <v>0</v>
      </c>
      <c r="G89" s="294">
        <f t="shared" si="24"/>
        <v>0</v>
      </c>
      <c r="H89" s="294">
        <f t="shared" si="24"/>
        <v>0</v>
      </c>
      <c r="I89" s="294">
        <f t="shared" ref="I89:N89" si="25">SUM(I83:I88,I78,I73)</f>
        <v>0</v>
      </c>
      <c r="J89" s="294">
        <f t="shared" si="25"/>
        <v>0</v>
      </c>
      <c r="K89" s="294">
        <f t="shared" si="25"/>
        <v>0</v>
      </c>
      <c r="L89" s="294">
        <f>SUM(C89,F89,I89)</f>
        <v>106005616</v>
      </c>
      <c r="M89" s="294">
        <f t="shared" si="25"/>
        <v>106005616</v>
      </c>
      <c r="N89" s="294">
        <f t="shared" si="25"/>
        <v>106620006</v>
      </c>
    </row>
    <row r="90" spans="1:14" ht="15" x14ac:dyDescent="0.2">
      <c r="A90" s="76" t="s">
        <v>453</v>
      </c>
      <c r="B90" s="71" t="s">
        <v>454</v>
      </c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</row>
    <row r="91" spans="1:14" ht="18.75" customHeight="1" x14ac:dyDescent="0.2">
      <c r="A91" s="76" t="s">
        <v>455</v>
      </c>
      <c r="B91" s="71" t="s">
        <v>456</v>
      </c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</row>
    <row r="92" spans="1:14" ht="15" x14ac:dyDescent="0.2">
      <c r="A92" s="138" t="s">
        <v>457</v>
      </c>
      <c r="B92" s="71" t="s">
        <v>458</v>
      </c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</row>
    <row r="93" spans="1:14" ht="15" x14ac:dyDescent="0.2">
      <c r="A93" s="138" t="s">
        <v>459</v>
      </c>
      <c r="B93" s="71" t="s">
        <v>460</v>
      </c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</row>
    <row r="94" spans="1:14" x14ac:dyDescent="0.2">
      <c r="A94" s="139" t="s">
        <v>461</v>
      </c>
      <c r="B94" s="75" t="s">
        <v>462</v>
      </c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</row>
    <row r="95" spans="1:14" ht="15" customHeight="1" x14ac:dyDescent="0.2">
      <c r="A95" s="137" t="s">
        <v>463</v>
      </c>
      <c r="B95" s="75" t="s">
        <v>464</v>
      </c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</row>
    <row r="96" spans="1:14" ht="15.75" x14ac:dyDescent="0.2">
      <c r="A96" s="141" t="s">
        <v>465</v>
      </c>
      <c r="B96" s="142" t="s">
        <v>20</v>
      </c>
      <c r="C96" s="294">
        <f>SUM(C89,C73,C78,C94:C95)</f>
        <v>106005616</v>
      </c>
      <c r="D96" s="294">
        <f t="shared" ref="D96:E96" si="26">SUM(D89,D73,D78,D94:D95)</f>
        <v>106005616</v>
      </c>
      <c r="E96" s="294">
        <f t="shared" si="26"/>
        <v>106620006</v>
      </c>
      <c r="F96" s="294">
        <f t="shared" ref="F96:H96" si="27">SUM(F69,F83,F89,F73,F78,F94:F95)</f>
        <v>0</v>
      </c>
      <c r="G96" s="294">
        <f t="shared" si="27"/>
        <v>0</v>
      </c>
      <c r="H96" s="294">
        <f t="shared" si="27"/>
        <v>0</v>
      </c>
      <c r="I96" s="294">
        <f t="shared" ref="I96:N96" si="28">SUM(I94:I95,I89)</f>
        <v>0</v>
      </c>
      <c r="J96" s="294">
        <f t="shared" si="28"/>
        <v>0</v>
      </c>
      <c r="K96" s="294">
        <f t="shared" si="28"/>
        <v>0</v>
      </c>
      <c r="L96" s="294">
        <f t="shared" si="28"/>
        <v>106005616</v>
      </c>
      <c r="M96" s="294">
        <f t="shared" si="28"/>
        <v>106005616</v>
      </c>
      <c r="N96" s="294">
        <f t="shared" si="28"/>
        <v>106620006</v>
      </c>
    </row>
    <row r="97" spans="1:14" ht="15.75" x14ac:dyDescent="0.25">
      <c r="A97" s="143" t="s">
        <v>466</v>
      </c>
      <c r="B97" s="144"/>
      <c r="C97" s="294">
        <f t="shared" ref="C97:N97" si="29">SUM(C96,C69)</f>
        <v>133876262</v>
      </c>
      <c r="D97" s="294">
        <f t="shared" si="29"/>
        <v>145259084</v>
      </c>
      <c r="E97" s="294">
        <f t="shared" si="29"/>
        <v>145028798</v>
      </c>
      <c r="F97" s="294">
        <f t="shared" si="29"/>
        <v>0</v>
      </c>
      <c r="G97" s="294">
        <f t="shared" si="29"/>
        <v>0</v>
      </c>
      <c r="H97" s="294">
        <f t="shared" si="29"/>
        <v>0</v>
      </c>
      <c r="I97" s="294">
        <f t="shared" si="29"/>
        <v>0</v>
      </c>
      <c r="J97" s="294">
        <f t="shared" si="29"/>
        <v>0</v>
      </c>
      <c r="K97" s="294">
        <f t="shared" si="29"/>
        <v>0</v>
      </c>
      <c r="L97" s="294">
        <f t="shared" si="29"/>
        <v>133876262</v>
      </c>
      <c r="M97" s="294">
        <f t="shared" si="29"/>
        <v>145259084</v>
      </c>
      <c r="N97" s="294">
        <f t="shared" si="29"/>
        <v>145028798</v>
      </c>
    </row>
  </sheetData>
  <mergeCells count="6">
    <mergeCell ref="A1:N1"/>
    <mergeCell ref="A4:L4"/>
    <mergeCell ref="C7:E7"/>
    <mergeCell ref="F7:H7"/>
    <mergeCell ref="I7:K7"/>
    <mergeCell ref="A3:L3"/>
  </mergeCells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3</vt:i4>
      </vt:variant>
    </vt:vector>
  </HeadingPairs>
  <TitlesOfParts>
    <vt:vector size="19" baseType="lpstr">
      <vt:lpstr>1.melléklet</vt:lpstr>
      <vt:lpstr>2. melléklet</vt:lpstr>
      <vt:lpstr>3. melléklet</vt:lpstr>
      <vt:lpstr>4. melléklet</vt:lpstr>
      <vt:lpstr>5.melléklet</vt:lpstr>
      <vt:lpstr>6.melléklet</vt:lpstr>
      <vt:lpstr>7.melléklet</vt:lpstr>
      <vt:lpstr>8.melléklet_kiadások</vt:lpstr>
      <vt:lpstr>8.melléklet_bevételek</vt:lpstr>
      <vt:lpstr>9.melléklet</vt:lpstr>
      <vt:lpstr>10.melléklet</vt:lpstr>
      <vt:lpstr>11.melléklet</vt:lpstr>
      <vt:lpstr>12.mellékelt</vt:lpstr>
      <vt:lpstr>13.melléklet</vt:lpstr>
      <vt:lpstr>14.melléklet</vt:lpstr>
      <vt:lpstr>15.melléklet</vt:lpstr>
      <vt:lpstr>'14.melléklet'!Nyomtatási_cím</vt:lpstr>
      <vt:lpstr>'4. melléklet'!Nyomtatási_cím</vt:lpstr>
      <vt:lpstr>'8.melléklet_bevételek'!Nyomtatási_cím</vt:lpstr>
    </vt:vector>
  </TitlesOfParts>
  <Company>Saldo 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Csabi</cp:lastModifiedBy>
  <cp:lastPrinted>2019-05-28T14:01:34Z</cp:lastPrinted>
  <dcterms:created xsi:type="dcterms:W3CDTF">2004-08-25T07:05:16Z</dcterms:created>
  <dcterms:modified xsi:type="dcterms:W3CDTF">2019-06-02T20:12:22Z</dcterms:modified>
</cp:coreProperties>
</file>