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giasz\Desktop\2015\Egységes szerkezetű rendeletek\2014. zárszámadás\"/>
    </mc:Choice>
  </mc:AlternateContent>
  <bookViews>
    <workbookView xWindow="0" yWindow="0" windowWidth="21600" windowHeight="10425"/>
  </bookViews>
  <sheets>
    <sheet name="11. sz. mell.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1" l="1"/>
  <c r="H92" i="1" l="1"/>
  <c r="F92" i="1"/>
  <c r="D92" i="1"/>
  <c r="L76" i="1"/>
  <c r="L68" i="1"/>
  <c r="H64" i="1"/>
  <c r="F64" i="1"/>
  <c r="D64" i="1"/>
  <c r="H37" i="1"/>
  <c r="F37" i="1"/>
  <c r="D37" i="1"/>
  <c r="L18" i="1" l="1"/>
  <c r="K110" i="1"/>
  <c r="J110" i="1"/>
  <c r="I110" i="1"/>
  <c r="H110" i="1"/>
  <c r="G110" i="1"/>
  <c r="F110" i="1"/>
  <c r="E110" i="1"/>
  <c r="D110" i="1"/>
  <c r="C110" i="1"/>
  <c r="B110" i="1"/>
  <c r="M109" i="1"/>
  <c r="L109" i="1"/>
  <c r="M108" i="1"/>
  <c r="L108" i="1"/>
  <c r="M107" i="1"/>
  <c r="L107" i="1"/>
  <c r="L106" i="1"/>
  <c r="M106" i="1" s="1"/>
  <c r="M105" i="1"/>
  <c r="L104" i="1"/>
  <c r="M104" i="1" s="1"/>
  <c r="K101" i="1"/>
  <c r="J101" i="1"/>
  <c r="I101" i="1"/>
  <c r="H101" i="1"/>
  <c r="G101" i="1"/>
  <c r="F101" i="1"/>
  <c r="E101" i="1"/>
  <c r="D101" i="1"/>
  <c r="C101" i="1"/>
  <c r="B101" i="1"/>
  <c r="M100" i="1"/>
  <c r="L100" i="1"/>
  <c r="M99" i="1"/>
  <c r="L99" i="1"/>
  <c r="M98" i="1"/>
  <c r="L98" i="1"/>
  <c r="M97" i="1"/>
  <c r="L97" i="1"/>
  <c r="L96" i="1"/>
  <c r="M96" i="1" s="1"/>
  <c r="M95" i="1"/>
  <c r="L95" i="1"/>
  <c r="L94" i="1"/>
  <c r="M94" i="1" s="1"/>
  <c r="M92" i="1"/>
  <c r="K92" i="1"/>
  <c r="J92" i="1"/>
  <c r="K82" i="1"/>
  <c r="J82" i="1"/>
  <c r="I82" i="1"/>
  <c r="H82" i="1"/>
  <c r="G82" i="1"/>
  <c r="F82" i="1"/>
  <c r="E82" i="1"/>
  <c r="D82" i="1"/>
  <c r="C82" i="1"/>
  <c r="B82" i="1"/>
  <c r="M81" i="1"/>
  <c r="L81" i="1"/>
  <c r="M80" i="1"/>
  <c r="L80" i="1"/>
  <c r="L79" i="1"/>
  <c r="M79" i="1" s="1"/>
  <c r="L78" i="1"/>
  <c r="M78" i="1" s="1"/>
  <c r="L77" i="1"/>
  <c r="M77" i="1" s="1"/>
  <c r="M76" i="1"/>
  <c r="K73" i="1"/>
  <c r="J73" i="1"/>
  <c r="I73" i="1"/>
  <c r="H73" i="1"/>
  <c r="G73" i="1"/>
  <c r="F73" i="1"/>
  <c r="E73" i="1"/>
  <c r="D73" i="1"/>
  <c r="C73" i="1"/>
  <c r="B73" i="1"/>
  <c r="M72" i="1"/>
  <c r="L72" i="1"/>
  <c r="M71" i="1"/>
  <c r="L71" i="1"/>
  <c r="M70" i="1"/>
  <c r="L70" i="1"/>
  <c r="M69" i="1"/>
  <c r="L69" i="1"/>
  <c r="M68" i="1"/>
  <c r="M67" i="1"/>
  <c r="L67" i="1"/>
  <c r="L66" i="1"/>
  <c r="M66" i="1" s="1"/>
  <c r="M64" i="1"/>
  <c r="K64" i="1"/>
  <c r="J64" i="1"/>
  <c r="K55" i="1"/>
  <c r="J55" i="1"/>
  <c r="I55" i="1"/>
  <c r="H55" i="1"/>
  <c r="G55" i="1"/>
  <c r="F55" i="1"/>
  <c r="E55" i="1"/>
  <c r="D55" i="1"/>
  <c r="C55" i="1"/>
  <c r="B55" i="1"/>
  <c r="M54" i="1"/>
  <c r="L54" i="1"/>
  <c r="M53" i="1"/>
  <c r="L53" i="1"/>
  <c r="L52" i="1"/>
  <c r="M52" i="1" s="1"/>
  <c r="M51" i="1"/>
  <c r="L51" i="1"/>
  <c r="L50" i="1"/>
  <c r="M50" i="1" s="1"/>
  <c r="M49" i="1"/>
  <c r="L49" i="1"/>
  <c r="K46" i="1"/>
  <c r="J46" i="1"/>
  <c r="I46" i="1"/>
  <c r="H46" i="1"/>
  <c r="G46" i="1"/>
  <c r="F46" i="1"/>
  <c r="E46" i="1"/>
  <c r="D46" i="1"/>
  <c r="C46" i="1"/>
  <c r="B46" i="1"/>
  <c r="M45" i="1"/>
  <c r="L45" i="1"/>
  <c r="M44" i="1"/>
  <c r="L44" i="1"/>
  <c r="M43" i="1"/>
  <c r="L43" i="1"/>
  <c r="M42" i="1"/>
  <c r="L42" i="1"/>
  <c r="M41" i="1"/>
  <c r="M40" i="1"/>
  <c r="L40" i="1"/>
  <c r="L39" i="1"/>
  <c r="M39" i="1" s="1"/>
  <c r="M37" i="1"/>
  <c r="K37" i="1"/>
  <c r="J37" i="1"/>
  <c r="M82" i="1" l="1"/>
  <c r="M55" i="1"/>
  <c r="M46" i="1"/>
  <c r="L55" i="1"/>
  <c r="L46" i="1"/>
  <c r="L73" i="1"/>
  <c r="M73" i="1" s="1"/>
  <c r="L82" i="1"/>
  <c r="L110" i="1"/>
  <c r="M110" i="1" s="1"/>
  <c r="L101" i="1"/>
  <c r="M101" i="1" s="1"/>
  <c r="K24" i="1"/>
  <c r="J24" i="1"/>
  <c r="I24" i="1"/>
  <c r="H24" i="1"/>
  <c r="G24" i="1"/>
  <c r="F24" i="1"/>
  <c r="E24" i="1"/>
  <c r="D24" i="1"/>
  <c r="C24" i="1"/>
  <c r="M24" i="1" s="1"/>
  <c r="B24" i="1"/>
  <c r="M23" i="1"/>
  <c r="L23" i="1"/>
  <c r="M22" i="1"/>
  <c r="L22" i="1"/>
  <c r="M21" i="1"/>
  <c r="L21" i="1"/>
  <c r="L20" i="1"/>
  <c r="L19" i="1"/>
  <c r="K15" i="1"/>
  <c r="J15" i="1"/>
  <c r="I15" i="1"/>
  <c r="H15" i="1"/>
  <c r="G15" i="1"/>
  <c r="F15" i="1"/>
  <c r="E15" i="1"/>
  <c r="D15" i="1"/>
  <c r="C15" i="1"/>
  <c r="B15" i="1"/>
  <c r="M14" i="1"/>
  <c r="L14" i="1"/>
  <c r="M13" i="1"/>
  <c r="L13" i="1"/>
  <c r="M12" i="1"/>
  <c r="L12" i="1"/>
  <c r="M11" i="1"/>
  <c r="L11" i="1"/>
  <c r="L10" i="1"/>
  <c r="M9" i="1"/>
  <c r="L9" i="1"/>
  <c r="L8" i="1"/>
  <c r="M6" i="1"/>
  <c r="H6" i="1"/>
  <c r="F6" i="1"/>
  <c r="K6" i="1" s="1"/>
  <c r="D6" i="1"/>
  <c r="J6" i="1" s="1"/>
  <c r="L24" i="1" l="1"/>
  <c r="L15" i="1"/>
</calcChain>
</file>

<file path=xl/sharedStrings.xml><?xml version="1.0" encoding="utf-8"?>
<sst xmlns="http://schemas.openxmlformats.org/spreadsheetml/2006/main" count="169" uniqueCount="40">
  <si>
    <t xml:space="preserve"> Ezer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</si>
  <si>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</si>
  <si>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</si>
  <si>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</si>
  <si>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</si>
  <si>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</si>
  <si>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</si>
  <si>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</si>
  <si>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</si>
  <si>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</si>
  <si>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</si>
  <si>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</si>
  <si>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</si>
  <si>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</si>
  <si>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</si>
  <si>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</si>
  <si>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</si>
  <si>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</si>
  <si>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</si>
  <si>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</si>
  <si>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</si>
  <si>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</si>
  <si>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</si>
  <si>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</si>
  <si>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</si>
  <si>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</si>
  <si>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</si>
  <si>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</si>
  <si>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</si>
  <si>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</si>
  <si>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</si>
  <si>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</si>
  <si>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</si>
  <si>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</si>
  <si>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</si>
  <si>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EU-s projekt neve, azonosítója: ÉAOP-4.1.1/a-11-2012-0001 Újfehértó, Bocskai úti Napsugár Óvoda épületének rekonstrukciója, bővítése</t>
  </si>
  <si>
    <t>EU-s projekt neve, azonosítója: TIOP-1.2.3-11/1-2012-0374 A könyvtári szolgálttások infrastruktúra fejlesztése Újfehértón</t>
  </si>
  <si>
    <t>Tartalék</t>
  </si>
  <si>
    <t>EU-s projekt neve, azonosítója: ÉAOP-5.1.1/D-12-2013-0016 Ember központú élhető város Városfejlesztés Újfehértón</t>
  </si>
  <si>
    <t>EU-s projekt neve, azonosítója: TÁMOP-2.4.5-12/1-2012-0118 Újfehértó, Kodály Zoltán út 33. szám alatti Hancurka Játszóház és Fejlesztő Centrum kialakítása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</si>
</sst>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"/>
  </numFmts>
  <fonts count="14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 applyProtection="1">
      <alignment horizontal="right" vertical="center"/>
      <protection locked="0"/>
    </xf>
    <xf numFmtId="3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0" xfId="0" applyNumberFormat="1" applyFont="1" applyFill="1" applyBorder="1" applyAlignment="1">
      <alignment horizontal="right"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49" fontId="10" fillId="0" borderId="11" xfId="0" quotePrefix="1" applyNumberFormat="1" applyFont="1" applyFill="1" applyBorder="1" applyAlignment="1">
      <alignment horizontal="left" vertical="center" indent="1"/>
    </xf>
    <xf numFmtId="3" fontId="10" fillId="0" borderId="12" xfId="0" applyNumberFormat="1" applyFont="1" applyFill="1" applyBorder="1" applyAlignment="1" applyProtection="1">
      <alignment horizontal="right" vertical="center"/>
      <protection locked="0"/>
    </xf>
    <xf numFmtId="3" fontId="10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2" xfId="0" applyNumberFormat="1" applyFont="1" applyFill="1" applyBorder="1" applyAlignment="1">
      <alignment horizontal="right" vertical="center" wrapText="1"/>
    </xf>
    <xf numFmtId="4" fontId="7" fillId="0" borderId="12" xfId="0" applyNumberFormat="1" applyFont="1" applyFill="1" applyBorder="1" applyAlignment="1">
      <alignment horizontal="right" vertical="center" wrapText="1"/>
    </xf>
    <xf numFmtId="49" fontId="8" fillId="0" borderId="11" xfId="0" applyNumberFormat="1" applyFont="1" applyFill="1" applyBorder="1" applyAlignment="1">
      <alignment horizontal="left" vertical="center"/>
    </xf>
    <xf numFmtId="3" fontId="8" fillId="0" borderId="12" xfId="0" applyNumberFormat="1" applyFont="1" applyFill="1" applyBorder="1" applyAlignment="1" applyProtection="1">
      <alignment horizontal="right" vertical="center"/>
      <protection locked="0"/>
    </xf>
    <xf numFmtId="3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3" xfId="0" applyNumberFormat="1" applyFont="1" applyFill="1" applyBorder="1" applyAlignment="1" applyProtection="1">
      <alignment horizontal="left" vertical="center"/>
      <protection locked="0"/>
    </xf>
    <xf numFmtId="3" fontId="8" fillId="0" borderId="14" xfId="0" applyNumberFormat="1" applyFont="1" applyFill="1" applyBorder="1" applyAlignment="1" applyProtection="1">
      <alignment horizontal="right" vertical="center"/>
      <protection locked="0"/>
    </xf>
    <xf numFmtId="3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5" xfId="0" applyNumberFormat="1" applyFont="1" applyFill="1" applyBorder="1" applyAlignment="1">
      <alignment horizontal="right" vertical="center" wrapText="1"/>
    </xf>
    <xf numFmtId="49" fontId="9" fillId="0" borderId="16" xfId="0" applyNumberFormat="1" applyFont="1" applyFill="1" applyBorder="1" applyAlignment="1" applyProtection="1">
      <alignment horizontal="left" vertical="center" indent="1"/>
      <protection locked="0"/>
    </xf>
    <xf numFmtId="164" fontId="9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 wrapText="1"/>
      <protection locked="0"/>
    </xf>
    <xf numFmtId="49" fontId="9" fillId="0" borderId="17" xfId="0" applyNumberFormat="1" applyFont="1" applyFill="1" applyBorder="1" applyAlignment="1" applyProtection="1">
      <alignment vertical="center"/>
      <protection locked="0"/>
    </xf>
    <xf numFmtId="49" fontId="9" fillId="0" borderId="17" xfId="0" applyNumberFormat="1" applyFont="1" applyFill="1" applyBorder="1" applyAlignment="1" applyProtection="1">
      <alignment horizontal="right" vertical="center"/>
      <protection locked="0"/>
    </xf>
    <xf numFmtId="3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1" xfId="0" applyNumberFormat="1" applyFont="1" applyFill="1" applyBorder="1" applyAlignment="1" applyProtection="1">
      <alignment vertical="center"/>
      <protection locked="0"/>
    </xf>
    <xf numFmtId="49" fontId="9" fillId="0" borderId="1" xfId="0" applyNumberFormat="1" applyFont="1" applyFill="1" applyBorder="1" applyAlignment="1" applyProtection="1">
      <alignment horizontal="right" vertical="center"/>
      <protection locked="0"/>
    </xf>
    <xf numFmtId="3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8" xfId="0" applyNumberFormat="1" applyFont="1" applyFill="1" applyBorder="1" applyAlignment="1">
      <alignment horizontal="left" vertical="center"/>
    </xf>
    <xf numFmtId="164" fontId="7" fillId="0" borderId="4" xfId="0" applyNumberFormat="1" applyFont="1" applyFill="1" applyBorder="1" applyAlignment="1" applyProtection="1">
      <alignment horizontal="right" vertical="center" wrapText="1"/>
    </xf>
    <xf numFmtId="49" fontId="8" fillId="0" borderId="19" xfId="0" applyNumberFormat="1" applyFont="1" applyFill="1" applyBorder="1" applyAlignment="1">
      <alignment horizontal="left" vertical="center"/>
    </xf>
    <xf numFmtId="164" fontId="9" fillId="0" borderId="12" xfId="0" applyNumberFormat="1" applyFont="1" applyFill="1" applyBorder="1" applyAlignment="1" applyProtection="1">
      <alignment horizontal="right" vertical="center" wrapText="1"/>
    </xf>
    <xf numFmtId="49" fontId="8" fillId="0" borderId="19" xfId="0" applyNumberFormat="1" applyFont="1" applyFill="1" applyBorder="1" applyAlignment="1" applyProtection="1">
      <alignment horizontal="left" vertical="center"/>
      <protection locked="0"/>
    </xf>
    <xf numFmtId="49" fontId="8" fillId="0" borderId="20" xfId="0" applyNumberFormat="1" applyFont="1" applyFill="1" applyBorder="1" applyAlignment="1" applyProtection="1">
      <alignment horizontal="left" vertical="center"/>
      <protection locked="0"/>
    </xf>
    <xf numFmtId="165" fontId="7" fillId="0" borderId="3" xfId="0" applyNumberFormat="1" applyFont="1" applyFill="1" applyBorder="1" applyAlignment="1">
      <alignment horizontal="left" vertical="center" wrapText="1" indent="1"/>
    </xf>
    <xf numFmtId="165" fontId="12" fillId="0" borderId="0" xfId="0" applyNumberFormat="1" applyFont="1" applyFill="1" applyBorder="1" applyAlignment="1">
      <alignment horizontal="left" vertical="center" wrapText="1"/>
    </xf>
    <xf numFmtId="164" fontId="1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textRotation="180"/>
    </xf>
    <xf numFmtId="164" fontId="4" fillId="0" borderId="1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5" fontId="12" fillId="0" borderId="17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/Documents/2014%20z&#225;rsz&#225;mad&#225;s/ZARSZREND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11"/>
  <sheetViews>
    <sheetView tabSelected="1" topLeftCell="A70" zoomScale="130" zoomScaleNormal="130" zoomScaleSheetLayoutView="100" workbookViewId="0">
      <selection activeCell="N28" sqref="N28"/>
    </sheetView>
  </sheetViews>
  <sheetFormatPr defaultRowHeight="12.75" x14ac:dyDescent="0.2"/>
  <cols>
    <col min="1" max="1" width="28.5" style="1" customWidth="1"/>
    <col min="2" max="13" width="10" style="1" customWidth="1"/>
    <col min="14" max="14" width="4" style="1" customWidth="1"/>
    <col min="15" max="16384" width="9.33203125" style="1"/>
  </cols>
  <sheetData>
    <row r="1" spans="1:14" ht="18.75" customHeight="1" x14ac:dyDescent="0.2">
      <c r="A1" s="43" t="s">
        <v>35</v>
      </c>
      <c r="B1" s="58"/>
      <c r="C1" s="58"/>
      <c r="D1" s="44"/>
      <c r="E1" s="44"/>
      <c r="F1" s="44"/>
      <c r="G1" s="44"/>
      <c r="H1" s="44"/>
      <c r="I1" s="44"/>
      <c r="J1" s="44"/>
      <c r="K1" s="44"/>
      <c r="L1" s="44"/>
      <c r="M1" s="44"/>
      <c r="N1" s="46" t="str">
        <f>+CONCATENATE("11. melléklet a 14/ ",LEFT([1]ÖSSZEFÜGGÉSEK!A4,4)+1,". (V. 28.) önkormányzati rendelethez    ")</f>
        <v xml:space="preserve">11. melléklet a 14/ 2015. (V. 28.) önkormányzati rendelethez    </v>
      </c>
    </row>
    <row r="2" spans="1:14" ht="15.7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7" t="s">
        <v>0</v>
      </c>
      <c r="M2" s="47"/>
      <c r="N2" s="46"/>
    </row>
    <row r="3" spans="1:14" ht="13.5" thickBot="1" x14ac:dyDescent="0.25">
      <c r="A3" s="48" t="s">
        <v>1</v>
      </c>
      <c r="B3" s="51" t="s">
        <v>2</v>
      </c>
      <c r="C3" s="51"/>
      <c r="D3" s="51"/>
      <c r="E3" s="51"/>
      <c r="F3" s="51"/>
      <c r="G3" s="51"/>
      <c r="H3" s="51"/>
      <c r="I3" s="51"/>
      <c r="J3" s="52" t="s">
        <v>3</v>
      </c>
      <c r="K3" s="52"/>
      <c r="L3" s="52"/>
      <c r="M3" s="52"/>
      <c r="N3" s="46"/>
    </row>
    <row r="4" spans="1:14" ht="15" customHeight="1" thickBot="1" x14ac:dyDescent="0.25">
      <c r="A4" s="49"/>
      <c r="B4" s="54" t="s">
        <v>4</v>
      </c>
      <c r="C4" s="55" t="s">
        <v>5</v>
      </c>
      <c r="D4" s="56" t="s">
        <v>6</v>
      </c>
      <c r="E4" s="56"/>
      <c r="F4" s="56"/>
      <c r="G4" s="56"/>
      <c r="H4" s="56"/>
      <c r="I4" s="56"/>
      <c r="J4" s="53"/>
      <c r="K4" s="53"/>
      <c r="L4" s="53"/>
      <c r="M4" s="53"/>
      <c r="N4" s="46"/>
    </row>
    <row r="5" spans="1:14" ht="21.75" thickBot="1" x14ac:dyDescent="0.25">
      <c r="A5" s="49"/>
      <c r="B5" s="54"/>
      <c r="C5" s="55"/>
      <c r="D5" s="3" t="s">
        <v>4</v>
      </c>
      <c r="E5" s="3" t="s">
        <v>5</v>
      </c>
      <c r="F5" s="3" t="s">
        <v>4</v>
      </c>
      <c r="G5" s="3" t="s">
        <v>5</v>
      </c>
      <c r="H5" s="3" t="s">
        <v>4</v>
      </c>
      <c r="I5" s="3" t="s">
        <v>5</v>
      </c>
      <c r="J5" s="53"/>
      <c r="K5" s="53"/>
      <c r="L5" s="53"/>
      <c r="M5" s="53"/>
      <c r="N5" s="46"/>
    </row>
    <row r="6" spans="1:14" ht="32.25" thickBot="1" x14ac:dyDescent="0.25">
      <c r="A6" s="50"/>
      <c r="B6" s="55" t="s">
        <v>7</v>
      </c>
      <c r="C6" s="55"/>
      <c r="D6" s="55" t="str">
        <f>+CONCATENATE(LEFT([1]ÖSSZEFÜGGÉSEK!A4,4),". előtt")</f>
        <v>2014. előtt</v>
      </c>
      <c r="E6" s="55"/>
      <c r="F6" s="55" t="str">
        <f>+CONCATENATE(LEFT([1]ÖSSZEFÜGGÉSEK!A4,4),". évi")</f>
        <v>2014. évi</v>
      </c>
      <c r="G6" s="55"/>
      <c r="H6" s="54" t="str">
        <f>+CONCATENATE(LEFT([1]ÖSSZEFÜGGÉSEK!A4,4),". után")</f>
        <v>2014. után</v>
      </c>
      <c r="I6" s="54"/>
      <c r="J6" s="4" t="str">
        <f>+D6</f>
        <v>2014. előtt</v>
      </c>
      <c r="K6" s="3" t="str">
        <f>+F6</f>
        <v>2014. évi</v>
      </c>
      <c r="L6" s="4" t="s">
        <v>8</v>
      </c>
      <c r="M6" s="3" t="str">
        <f>+CONCATENATE("Teljesítés %-a ",LEFT([1]ÖSSZEFÜGGÉSEK!A4,4),". XII. 31-ig")</f>
        <v>Teljesítés %-a 2014. XII. 31-ig</v>
      </c>
      <c r="N6" s="46"/>
    </row>
    <row r="7" spans="1:14" ht="13.5" thickBot="1" x14ac:dyDescent="0.25">
      <c r="A7" s="5" t="s">
        <v>9</v>
      </c>
      <c r="B7" s="4" t="s">
        <v>10</v>
      </c>
      <c r="C7" s="4" t="s">
        <v>11</v>
      </c>
      <c r="D7" s="6" t="s">
        <v>12</v>
      </c>
      <c r="E7" s="3" t="s">
        <v>13</v>
      </c>
      <c r="F7" s="3" t="s">
        <v>14</v>
      </c>
      <c r="G7" s="3" t="s">
        <v>15</v>
      </c>
      <c r="H7" s="4" t="s">
        <v>16</v>
      </c>
      <c r="I7" s="6" t="s">
        <v>17</v>
      </c>
      <c r="J7" s="6" t="s">
        <v>18</v>
      </c>
      <c r="K7" s="6" t="s">
        <v>19</v>
      </c>
      <c r="L7" s="6" t="s">
        <v>20</v>
      </c>
      <c r="M7" s="7" t="s">
        <v>21</v>
      </c>
      <c r="N7" s="46"/>
    </row>
    <row r="8" spans="1:14" x14ac:dyDescent="0.2">
      <c r="A8" s="8" t="s">
        <v>22</v>
      </c>
      <c r="B8" s="9"/>
      <c r="C8" s="10"/>
      <c r="D8" s="10">
        <v>10507</v>
      </c>
      <c r="E8" s="11">
        <v>9172</v>
      </c>
      <c r="F8" s="10"/>
      <c r="G8" s="10">
        <v>1335</v>
      </c>
      <c r="H8" s="10"/>
      <c r="I8" s="10"/>
      <c r="J8" s="10">
        <v>9172</v>
      </c>
      <c r="K8" s="10">
        <v>1335</v>
      </c>
      <c r="L8" s="12">
        <f t="shared" ref="L8:L14" si="0">+J8+K8</f>
        <v>10507</v>
      </c>
      <c r="M8" s="13">
        <v>100</v>
      </c>
      <c r="N8" s="46"/>
    </row>
    <row r="9" spans="1:14" x14ac:dyDescent="0.2">
      <c r="A9" s="14" t="s">
        <v>23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7">
        <f t="shared" si="0"/>
        <v>0</v>
      </c>
      <c r="M9" s="18" t="str">
        <f t="shared" ref="M9:M14" si="1">IF((C9&lt;&gt;0),ROUND((L9/C9)*100,1),"")</f>
        <v/>
      </c>
      <c r="N9" s="46"/>
    </row>
    <row r="10" spans="1:14" x14ac:dyDescent="0.2">
      <c r="A10" s="19" t="s">
        <v>24</v>
      </c>
      <c r="B10" s="20"/>
      <c r="C10" s="21"/>
      <c r="D10" s="21">
        <v>199644</v>
      </c>
      <c r="E10" s="21">
        <v>174269</v>
      </c>
      <c r="F10" s="21"/>
      <c r="G10" s="21">
        <v>25375</v>
      </c>
      <c r="H10" s="21"/>
      <c r="I10" s="21"/>
      <c r="J10" s="21">
        <v>174269</v>
      </c>
      <c r="K10" s="21">
        <v>25375</v>
      </c>
      <c r="L10" s="17">
        <f t="shared" si="0"/>
        <v>199644</v>
      </c>
      <c r="M10" s="18">
        <v>100</v>
      </c>
      <c r="N10" s="46"/>
    </row>
    <row r="11" spans="1:14" x14ac:dyDescent="0.2">
      <c r="A11" s="19" t="s">
        <v>25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17">
        <f t="shared" si="0"/>
        <v>0</v>
      </c>
      <c r="M11" s="18" t="str">
        <f t="shared" si="1"/>
        <v/>
      </c>
      <c r="N11" s="46"/>
    </row>
    <row r="12" spans="1:14" x14ac:dyDescent="0.2">
      <c r="A12" s="19" t="s">
        <v>26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17">
        <f t="shared" si="0"/>
        <v>0</v>
      </c>
      <c r="M12" s="18" t="str">
        <f t="shared" si="1"/>
        <v/>
      </c>
      <c r="N12" s="46"/>
    </row>
    <row r="13" spans="1:14" x14ac:dyDescent="0.2">
      <c r="A13" s="19" t="s">
        <v>27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17">
        <f t="shared" si="0"/>
        <v>0</v>
      </c>
      <c r="M13" s="18" t="str">
        <f t="shared" si="1"/>
        <v/>
      </c>
      <c r="N13" s="46"/>
    </row>
    <row r="14" spans="1:14" ht="15" customHeight="1" thickBot="1" x14ac:dyDescent="0.25">
      <c r="A14" s="22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17">
        <f t="shared" si="0"/>
        <v>0</v>
      </c>
      <c r="M14" s="25" t="str">
        <f t="shared" si="1"/>
        <v/>
      </c>
      <c r="N14" s="46"/>
    </row>
    <row r="15" spans="1:14" ht="13.5" thickBot="1" x14ac:dyDescent="0.25">
      <c r="A15" s="26" t="s">
        <v>28</v>
      </c>
      <c r="B15" s="27">
        <f>B8+SUM(B10:B14)</f>
        <v>0</v>
      </c>
      <c r="C15" s="27">
        <f t="shared" ref="C15:L15" si="2">C8+SUM(C10:C14)</f>
        <v>0</v>
      </c>
      <c r="D15" s="27">
        <f t="shared" si="2"/>
        <v>210151</v>
      </c>
      <c r="E15" s="27">
        <f t="shared" si="2"/>
        <v>183441</v>
      </c>
      <c r="F15" s="27">
        <f t="shared" si="2"/>
        <v>0</v>
      </c>
      <c r="G15" s="27">
        <f t="shared" si="2"/>
        <v>26710</v>
      </c>
      <c r="H15" s="27">
        <f t="shared" si="2"/>
        <v>0</v>
      </c>
      <c r="I15" s="27">
        <f t="shared" si="2"/>
        <v>0</v>
      </c>
      <c r="J15" s="27">
        <f t="shared" si="2"/>
        <v>183441</v>
      </c>
      <c r="K15" s="27">
        <f t="shared" si="2"/>
        <v>26710</v>
      </c>
      <c r="L15" s="27">
        <f t="shared" si="2"/>
        <v>210151</v>
      </c>
      <c r="M15" s="28">
        <v>100</v>
      </c>
      <c r="N15" s="46"/>
    </row>
    <row r="16" spans="1:14" x14ac:dyDescent="0.2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46"/>
    </row>
    <row r="17" spans="1:14" ht="13.5" thickBot="1" x14ac:dyDescent="0.25">
      <c r="A17" s="32" t="s">
        <v>29</v>
      </c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6"/>
    </row>
    <row r="18" spans="1:14" x14ac:dyDescent="0.2">
      <c r="A18" s="35" t="s">
        <v>30</v>
      </c>
      <c r="B18" s="9"/>
      <c r="C18" s="10"/>
      <c r="D18" s="10">
        <v>1601</v>
      </c>
      <c r="E18" s="11">
        <v>1447</v>
      </c>
      <c r="F18" s="10"/>
      <c r="G18" s="10">
        <v>154</v>
      </c>
      <c r="H18" s="10"/>
      <c r="I18" s="10"/>
      <c r="J18" s="10">
        <v>1447</v>
      </c>
      <c r="K18" s="10">
        <v>154</v>
      </c>
      <c r="L18" s="36">
        <f>+J18+K18</f>
        <v>1601</v>
      </c>
      <c r="M18" s="13">
        <v>100</v>
      </c>
      <c r="N18" s="46"/>
    </row>
    <row r="19" spans="1:14" x14ac:dyDescent="0.2">
      <c r="A19" s="37" t="s">
        <v>31</v>
      </c>
      <c r="B19" s="15"/>
      <c r="C19" s="21"/>
      <c r="D19" s="21"/>
      <c r="E19" s="21">
        <v>185198</v>
      </c>
      <c r="F19" s="21"/>
      <c r="G19" s="21"/>
      <c r="H19" s="21"/>
      <c r="I19" s="21"/>
      <c r="J19" s="21">
        <v>185198</v>
      </c>
      <c r="K19" s="21"/>
      <c r="L19" s="38">
        <f t="shared" ref="L19:L23" si="3">+J19+K19</f>
        <v>185198</v>
      </c>
      <c r="M19" s="18">
        <v>100</v>
      </c>
      <c r="N19" s="46"/>
    </row>
    <row r="20" spans="1:14" x14ac:dyDescent="0.2">
      <c r="A20" s="37" t="s">
        <v>32</v>
      </c>
      <c r="B20" s="20"/>
      <c r="C20" s="21"/>
      <c r="D20" s="21"/>
      <c r="E20" s="21">
        <v>23352</v>
      </c>
      <c r="F20" s="21"/>
      <c r="G20" s="21"/>
      <c r="H20" s="21"/>
      <c r="I20" s="21"/>
      <c r="J20" s="21">
        <v>23352</v>
      </c>
      <c r="K20" s="21"/>
      <c r="L20" s="38">
        <f t="shared" si="3"/>
        <v>23352</v>
      </c>
      <c r="M20" s="18">
        <v>100</v>
      </c>
      <c r="N20" s="46"/>
    </row>
    <row r="21" spans="1:14" x14ac:dyDescent="0.2">
      <c r="A21" s="37" t="s">
        <v>33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38">
        <f t="shared" si="3"/>
        <v>0</v>
      </c>
      <c r="M21" s="18" t="str">
        <f t="shared" ref="M21:M24" si="4">IF((C21&lt;&gt;0),ROUND((L21/C21)*100,1),"")</f>
        <v/>
      </c>
      <c r="N21" s="46"/>
    </row>
    <row r="22" spans="1:14" x14ac:dyDescent="0.2">
      <c r="A22" s="39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38">
        <f t="shared" si="3"/>
        <v>0</v>
      </c>
      <c r="M22" s="18" t="str">
        <f t="shared" si="4"/>
        <v/>
      </c>
      <c r="N22" s="46"/>
    </row>
    <row r="23" spans="1:14" ht="13.5" thickBot="1" x14ac:dyDescent="0.25">
      <c r="A23" s="40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38">
        <f t="shared" si="3"/>
        <v>0</v>
      </c>
      <c r="M23" s="25" t="str">
        <f t="shared" si="4"/>
        <v/>
      </c>
      <c r="N23" s="46"/>
    </row>
    <row r="24" spans="1:14" ht="13.5" thickBot="1" x14ac:dyDescent="0.25">
      <c r="A24" s="41" t="s">
        <v>34</v>
      </c>
      <c r="B24" s="27">
        <f t="shared" ref="B24:L24" si="5">SUM(B18:B23)</f>
        <v>0</v>
      </c>
      <c r="C24" s="27">
        <f t="shared" si="5"/>
        <v>0</v>
      </c>
      <c r="D24" s="27">
        <f t="shared" si="5"/>
        <v>1601</v>
      </c>
      <c r="E24" s="27">
        <f t="shared" si="5"/>
        <v>209997</v>
      </c>
      <c r="F24" s="27">
        <f t="shared" si="5"/>
        <v>0</v>
      </c>
      <c r="G24" s="27">
        <f t="shared" si="5"/>
        <v>154</v>
      </c>
      <c r="H24" s="27">
        <f t="shared" si="5"/>
        <v>0</v>
      </c>
      <c r="I24" s="27">
        <f t="shared" si="5"/>
        <v>0</v>
      </c>
      <c r="J24" s="27">
        <f t="shared" si="5"/>
        <v>209997</v>
      </c>
      <c r="K24" s="27">
        <f t="shared" si="5"/>
        <v>154</v>
      </c>
      <c r="L24" s="27">
        <f t="shared" si="5"/>
        <v>210151</v>
      </c>
      <c r="M24" s="28" t="str">
        <f t="shared" si="4"/>
        <v/>
      </c>
      <c r="N24" s="46"/>
    </row>
    <row r="25" spans="1:14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46"/>
    </row>
    <row r="26" spans="1:14" ht="5.2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6"/>
    </row>
    <row r="27" spans="1:14" x14ac:dyDescent="0.2">
      <c r="N27" s="46"/>
    </row>
    <row r="32" spans="1:14" ht="21" customHeight="1" x14ac:dyDescent="0.2">
      <c r="A32" s="43" t="s">
        <v>36</v>
      </c>
      <c r="B32" s="43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1:13" ht="15.7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7" t="s">
        <v>0</v>
      </c>
      <c r="M33" s="47"/>
    </row>
    <row r="34" spans="1:13" ht="13.5" thickBot="1" x14ac:dyDescent="0.25">
      <c r="A34" s="48" t="s">
        <v>1</v>
      </c>
      <c r="B34" s="51" t="s">
        <v>2</v>
      </c>
      <c r="C34" s="51"/>
      <c r="D34" s="51"/>
      <c r="E34" s="51"/>
      <c r="F34" s="51"/>
      <c r="G34" s="51"/>
      <c r="H34" s="51"/>
      <c r="I34" s="51"/>
      <c r="J34" s="52" t="s">
        <v>3</v>
      </c>
      <c r="K34" s="52"/>
      <c r="L34" s="52"/>
      <c r="M34" s="52"/>
    </row>
    <row r="35" spans="1:13" ht="13.5" thickBot="1" x14ac:dyDescent="0.25">
      <c r="A35" s="49"/>
      <c r="B35" s="54" t="s">
        <v>4</v>
      </c>
      <c r="C35" s="55" t="s">
        <v>5</v>
      </c>
      <c r="D35" s="56" t="s">
        <v>6</v>
      </c>
      <c r="E35" s="56"/>
      <c r="F35" s="56"/>
      <c r="G35" s="56"/>
      <c r="H35" s="56"/>
      <c r="I35" s="56"/>
      <c r="J35" s="53"/>
      <c r="K35" s="53"/>
      <c r="L35" s="53"/>
      <c r="M35" s="53"/>
    </row>
    <row r="36" spans="1:13" ht="21.75" thickBot="1" x14ac:dyDescent="0.25">
      <c r="A36" s="49"/>
      <c r="B36" s="54"/>
      <c r="C36" s="55"/>
      <c r="D36" s="3" t="s">
        <v>4</v>
      </c>
      <c r="E36" s="3" t="s">
        <v>5</v>
      </c>
      <c r="F36" s="3" t="s">
        <v>4</v>
      </c>
      <c r="G36" s="3" t="s">
        <v>5</v>
      </c>
      <c r="H36" s="3" t="s">
        <v>4</v>
      </c>
      <c r="I36" s="3" t="s">
        <v>5</v>
      </c>
      <c r="J36" s="53"/>
      <c r="K36" s="53"/>
      <c r="L36" s="53"/>
      <c r="M36" s="53"/>
    </row>
    <row r="37" spans="1:13" ht="32.25" thickBot="1" x14ac:dyDescent="0.25">
      <c r="A37" s="50"/>
      <c r="B37" s="55" t="s">
        <v>7</v>
      </c>
      <c r="C37" s="55"/>
      <c r="D37" s="55" t="str">
        <f>+CONCATENATE(LEFT([1]ÖSSZEFÜGGÉSEK!A41,4),"2014. előtt")</f>
        <v>2014. előtt</v>
      </c>
      <c r="E37" s="55"/>
      <c r="F37" s="55" t="str">
        <f>+CONCATENATE(LEFT([1]ÖSSZEFÜGGÉSEK!A41,4),"2014. évi")</f>
        <v>2014. évi</v>
      </c>
      <c r="G37" s="55"/>
      <c r="H37" s="54" t="str">
        <f>+CONCATENATE(LEFT([1]ÖSSZEFÜGGÉSEK!A41,4),"2014. után")</f>
        <v>2014. után</v>
      </c>
      <c r="I37" s="54"/>
      <c r="J37" s="4" t="str">
        <f>+D37</f>
        <v>2014. előtt</v>
      </c>
      <c r="K37" s="3" t="str">
        <f>+F37</f>
        <v>2014. évi</v>
      </c>
      <c r="L37" s="4" t="s">
        <v>8</v>
      </c>
      <c r="M37" s="3" t="str">
        <f>+CONCATENATE("Teljesítés %-a ",LEFT([1]ÖSSZEFÜGGÉSEK!A41,4),". XII. 31-ig")</f>
        <v>Teljesítés %-a . XII. 31-ig</v>
      </c>
    </row>
    <row r="38" spans="1:13" ht="13.5" thickBot="1" x14ac:dyDescent="0.25">
      <c r="A38" s="5" t="s">
        <v>9</v>
      </c>
      <c r="B38" s="4" t="s">
        <v>10</v>
      </c>
      <c r="C38" s="4" t="s">
        <v>11</v>
      </c>
      <c r="D38" s="6" t="s">
        <v>12</v>
      </c>
      <c r="E38" s="3" t="s">
        <v>13</v>
      </c>
      <c r="F38" s="3" t="s">
        <v>14</v>
      </c>
      <c r="G38" s="3" t="s">
        <v>15</v>
      </c>
      <c r="H38" s="4" t="s">
        <v>16</v>
      </c>
      <c r="I38" s="6" t="s">
        <v>17</v>
      </c>
      <c r="J38" s="6" t="s">
        <v>18</v>
      </c>
      <c r="K38" s="6" t="s">
        <v>19</v>
      </c>
      <c r="L38" s="6" t="s">
        <v>20</v>
      </c>
      <c r="M38" s="7" t="s">
        <v>21</v>
      </c>
    </row>
    <row r="39" spans="1:13" x14ac:dyDescent="0.2">
      <c r="A39" s="8" t="s">
        <v>22</v>
      </c>
      <c r="B39" s="9"/>
      <c r="C39" s="10">
        <v>80</v>
      </c>
      <c r="D39" s="10"/>
      <c r="E39" s="11">
        <v>80</v>
      </c>
      <c r="F39" s="10"/>
      <c r="G39" s="10"/>
      <c r="H39" s="10"/>
      <c r="I39" s="10"/>
      <c r="J39" s="10">
        <v>80</v>
      </c>
      <c r="K39" s="10"/>
      <c r="L39" s="12">
        <f t="shared" ref="L39:L45" si="6">+J39+K39</f>
        <v>80</v>
      </c>
      <c r="M39" s="13">
        <f>IF((C39&lt;&gt;0),ROUND((L39/C39)*100,1),"")</f>
        <v>100</v>
      </c>
    </row>
    <row r="40" spans="1:13" x14ac:dyDescent="0.2">
      <c r="A40" s="14" t="s">
        <v>23</v>
      </c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7">
        <f t="shared" si="6"/>
        <v>0</v>
      </c>
      <c r="M40" s="18" t="str">
        <f t="shared" ref="M40:M45" si="7">IF((C40&lt;&gt;0),ROUND((L40/C40)*100,1),"")</f>
        <v/>
      </c>
    </row>
    <row r="41" spans="1:13" x14ac:dyDescent="0.2">
      <c r="A41" s="19" t="s">
        <v>24</v>
      </c>
      <c r="B41" s="20">
        <v>7567</v>
      </c>
      <c r="C41" s="21">
        <v>7389</v>
      </c>
      <c r="D41" s="21"/>
      <c r="E41" s="21"/>
      <c r="F41" s="21">
        <v>7567</v>
      </c>
      <c r="G41" s="21">
        <v>7389</v>
      </c>
      <c r="H41" s="21"/>
      <c r="I41" s="21"/>
      <c r="J41" s="21"/>
      <c r="K41" s="21">
        <v>7389</v>
      </c>
      <c r="L41" s="17">
        <v>7389</v>
      </c>
      <c r="M41" s="18">
        <f t="shared" si="7"/>
        <v>100</v>
      </c>
    </row>
    <row r="42" spans="1:13" x14ac:dyDescent="0.2">
      <c r="A42" s="19" t="s">
        <v>25</v>
      </c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17">
        <f t="shared" si="6"/>
        <v>0</v>
      </c>
      <c r="M42" s="18" t="str">
        <f t="shared" si="7"/>
        <v/>
      </c>
    </row>
    <row r="43" spans="1:13" x14ac:dyDescent="0.2">
      <c r="A43" s="19" t="s">
        <v>26</v>
      </c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17">
        <f t="shared" si="6"/>
        <v>0</v>
      </c>
      <c r="M43" s="18" t="str">
        <f t="shared" si="7"/>
        <v/>
      </c>
    </row>
    <row r="44" spans="1:13" x14ac:dyDescent="0.2">
      <c r="A44" s="19" t="s">
        <v>27</v>
      </c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17">
        <f t="shared" si="6"/>
        <v>0</v>
      </c>
      <c r="M44" s="18" t="str">
        <f t="shared" si="7"/>
        <v/>
      </c>
    </row>
    <row r="45" spans="1:13" ht="13.5" thickBot="1" x14ac:dyDescent="0.25">
      <c r="A45" s="22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17">
        <f t="shared" si="6"/>
        <v>0</v>
      </c>
      <c r="M45" s="25" t="str">
        <f t="shared" si="7"/>
        <v/>
      </c>
    </row>
    <row r="46" spans="1:13" ht="13.5" thickBot="1" x14ac:dyDescent="0.25">
      <c r="A46" s="26" t="s">
        <v>28</v>
      </c>
      <c r="B46" s="27">
        <f>B39+SUM(B41:B45)</f>
        <v>7567</v>
      </c>
      <c r="C46" s="27">
        <f t="shared" ref="C46:L46" si="8">C39+SUM(C41:C45)</f>
        <v>7469</v>
      </c>
      <c r="D46" s="27">
        <f t="shared" si="8"/>
        <v>0</v>
      </c>
      <c r="E46" s="27">
        <f t="shared" si="8"/>
        <v>80</v>
      </c>
      <c r="F46" s="27">
        <f t="shared" si="8"/>
        <v>7567</v>
      </c>
      <c r="G46" s="27">
        <f t="shared" si="8"/>
        <v>7389</v>
      </c>
      <c r="H46" s="27">
        <f t="shared" si="8"/>
        <v>0</v>
      </c>
      <c r="I46" s="27">
        <f t="shared" si="8"/>
        <v>0</v>
      </c>
      <c r="J46" s="27">
        <f t="shared" si="8"/>
        <v>80</v>
      </c>
      <c r="K46" s="27">
        <f t="shared" si="8"/>
        <v>7389</v>
      </c>
      <c r="L46" s="27">
        <f t="shared" si="8"/>
        <v>7469</v>
      </c>
      <c r="M46" s="28">
        <f>IF((C46&lt;&gt;0),ROUND((L46/C46)*100,1),"")</f>
        <v>100</v>
      </c>
    </row>
    <row r="47" spans="1:13" x14ac:dyDescent="0.2">
      <c r="A47" s="29"/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13.5" thickBot="1" x14ac:dyDescent="0.25">
      <c r="A48" s="32" t="s">
        <v>29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1:13" x14ac:dyDescent="0.2">
      <c r="A49" s="35" t="s">
        <v>30</v>
      </c>
      <c r="B49" s="9">
        <v>416</v>
      </c>
      <c r="C49" s="10">
        <v>422</v>
      </c>
      <c r="D49" s="10"/>
      <c r="E49" s="11"/>
      <c r="F49" s="10">
        <v>416</v>
      </c>
      <c r="G49" s="10">
        <v>422</v>
      </c>
      <c r="H49" s="10"/>
      <c r="I49" s="10"/>
      <c r="J49" s="10"/>
      <c r="K49" s="10">
        <v>422</v>
      </c>
      <c r="L49" s="36">
        <f t="shared" ref="L49:L54" si="9">+J49+K49</f>
        <v>422</v>
      </c>
      <c r="M49" s="13">
        <f t="shared" ref="M49:M55" si="10">IF((C49&lt;&gt;0),ROUND((L49/C49)*100,1),"")</f>
        <v>100</v>
      </c>
    </row>
    <row r="50" spans="1:13" x14ac:dyDescent="0.2">
      <c r="A50" s="37" t="s">
        <v>31</v>
      </c>
      <c r="B50" s="15">
        <v>6488</v>
      </c>
      <c r="C50" s="21">
        <v>6429</v>
      </c>
      <c r="D50" s="21"/>
      <c r="E50" s="21"/>
      <c r="F50" s="21">
        <v>6488</v>
      </c>
      <c r="G50" s="21">
        <v>6429</v>
      </c>
      <c r="H50" s="21"/>
      <c r="I50" s="21"/>
      <c r="J50" s="21"/>
      <c r="K50" s="21">
        <v>6429</v>
      </c>
      <c r="L50" s="38">
        <f t="shared" si="9"/>
        <v>6429</v>
      </c>
      <c r="M50" s="18">
        <f t="shared" si="10"/>
        <v>100</v>
      </c>
    </row>
    <row r="51" spans="1:13" x14ac:dyDescent="0.2">
      <c r="A51" s="37" t="s">
        <v>32</v>
      </c>
      <c r="B51" s="20">
        <v>538</v>
      </c>
      <c r="C51" s="21">
        <v>538</v>
      </c>
      <c r="D51" s="21"/>
      <c r="E51" s="21"/>
      <c r="F51" s="21">
        <v>538</v>
      </c>
      <c r="G51" s="21">
        <v>538</v>
      </c>
      <c r="H51" s="21"/>
      <c r="I51" s="21"/>
      <c r="J51" s="21"/>
      <c r="K51" s="21">
        <v>538</v>
      </c>
      <c r="L51" s="38">
        <f t="shared" si="9"/>
        <v>538</v>
      </c>
      <c r="M51" s="18">
        <f t="shared" si="10"/>
        <v>100</v>
      </c>
    </row>
    <row r="52" spans="1:13" x14ac:dyDescent="0.2">
      <c r="A52" s="37" t="s">
        <v>33</v>
      </c>
      <c r="B52" s="20"/>
      <c r="C52" s="21">
        <v>80</v>
      </c>
      <c r="D52" s="21"/>
      <c r="E52" s="21">
        <v>80</v>
      </c>
      <c r="F52" s="21"/>
      <c r="G52" s="21"/>
      <c r="H52" s="21"/>
      <c r="I52" s="21"/>
      <c r="J52" s="21">
        <v>80</v>
      </c>
      <c r="K52" s="21"/>
      <c r="L52" s="38">
        <f t="shared" si="9"/>
        <v>80</v>
      </c>
      <c r="M52" s="18">
        <f t="shared" si="10"/>
        <v>100</v>
      </c>
    </row>
    <row r="53" spans="1:13" x14ac:dyDescent="0.2">
      <c r="A53" s="39" t="s">
        <v>37</v>
      </c>
      <c r="B53" s="20">
        <v>125</v>
      </c>
      <c r="C53" s="21"/>
      <c r="D53" s="21"/>
      <c r="E53" s="21"/>
      <c r="F53" s="21">
        <v>125</v>
      </c>
      <c r="G53" s="21"/>
      <c r="H53" s="21"/>
      <c r="I53" s="21"/>
      <c r="J53" s="21"/>
      <c r="K53" s="21"/>
      <c r="L53" s="38">
        <f t="shared" si="9"/>
        <v>0</v>
      </c>
      <c r="M53" s="18" t="str">
        <f t="shared" si="10"/>
        <v/>
      </c>
    </row>
    <row r="54" spans="1:13" ht="13.5" thickBot="1" x14ac:dyDescent="0.25">
      <c r="A54" s="40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38">
        <f t="shared" si="9"/>
        <v>0</v>
      </c>
      <c r="M54" s="25" t="str">
        <f t="shared" si="10"/>
        <v/>
      </c>
    </row>
    <row r="55" spans="1:13" ht="13.5" thickBot="1" x14ac:dyDescent="0.25">
      <c r="A55" s="41" t="s">
        <v>34</v>
      </c>
      <c r="B55" s="27">
        <f t="shared" ref="B55:L55" si="11">SUM(B49:B54)</f>
        <v>7567</v>
      </c>
      <c r="C55" s="27">
        <f t="shared" si="11"/>
        <v>7469</v>
      </c>
      <c r="D55" s="27">
        <f t="shared" si="11"/>
        <v>0</v>
      </c>
      <c r="E55" s="27">
        <f t="shared" si="11"/>
        <v>80</v>
      </c>
      <c r="F55" s="27">
        <f t="shared" si="11"/>
        <v>7567</v>
      </c>
      <c r="G55" s="27">
        <f t="shared" si="11"/>
        <v>7389</v>
      </c>
      <c r="H55" s="27">
        <f t="shared" si="11"/>
        <v>0</v>
      </c>
      <c r="I55" s="27">
        <f t="shared" si="11"/>
        <v>0</v>
      </c>
      <c r="J55" s="27">
        <f t="shared" si="11"/>
        <v>80</v>
      </c>
      <c r="K55" s="27">
        <f t="shared" si="11"/>
        <v>7389</v>
      </c>
      <c r="L55" s="27">
        <f t="shared" si="11"/>
        <v>7469</v>
      </c>
      <c r="M55" s="28">
        <f t="shared" si="10"/>
        <v>100</v>
      </c>
    </row>
    <row r="56" spans="1:13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9" spans="1:13" x14ac:dyDescent="0.2">
      <c r="A59" s="43" t="s">
        <v>38</v>
      </c>
      <c r="B59" s="43"/>
      <c r="C59" s="43"/>
      <c r="D59" s="45"/>
      <c r="E59" s="45"/>
      <c r="F59" s="45"/>
      <c r="G59" s="45"/>
      <c r="H59" s="45"/>
      <c r="I59" s="45"/>
      <c r="J59" s="45"/>
      <c r="K59" s="45"/>
      <c r="L59" s="45"/>
      <c r="M59" s="45"/>
    </row>
    <row r="60" spans="1:13" ht="15.75" thickBo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47" t="s">
        <v>0</v>
      </c>
      <c r="M60" s="47"/>
    </row>
    <row r="61" spans="1:13" ht="13.5" thickBot="1" x14ac:dyDescent="0.25">
      <c r="A61" s="48" t="s">
        <v>1</v>
      </c>
      <c r="B61" s="51" t="s">
        <v>2</v>
      </c>
      <c r="C61" s="51"/>
      <c r="D61" s="51"/>
      <c r="E61" s="51"/>
      <c r="F61" s="51"/>
      <c r="G61" s="51"/>
      <c r="H61" s="51"/>
      <c r="I61" s="51"/>
      <c r="J61" s="52" t="s">
        <v>3</v>
      </c>
      <c r="K61" s="52"/>
      <c r="L61" s="52"/>
      <c r="M61" s="52"/>
    </row>
    <row r="62" spans="1:13" ht="13.5" thickBot="1" x14ac:dyDescent="0.25">
      <c r="A62" s="49"/>
      <c r="B62" s="54" t="s">
        <v>4</v>
      </c>
      <c r="C62" s="55" t="s">
        <v>5</v>
      </c>
      <c r="D62" s="56" t="s">
        <v>6</v>
      </c>
      <c r="E62" s="56"/>
      <c r="F62" s="56"/>
      <c r="G62" s="56"/>
      <c r="H62" s="56"/>
      <c r="I62" s="56"/>
      <c r="J62" s="53"/>
      <c r="K62" s="53"/>
      <c r="L62" s="53"/>
      <c r="M62" s="53"/>
    </row>
    <row r="63" spans="1:13" ht="21.75" thickBot="1" x14ac:dyDescent="0.25">
      <c r="A63" s="49"/>
      <c r="B63" s="54"/>
      <c r="C63" s="55"/>
      <c r="D63" s="3" t="s">
        <v>4</v>
      </c>
      <c r="E63" s="3" t="s">
        <v>5</v>
      </c>
      <c r="F63" s="3" t="s">
        <v>4</v>
      </c>
      <c r="G63" s="3" t="s">
        <v>5</v>
      </c>
      <c r="H63" s="3" t="s">
        <v>4</v>
      </c>
      <c r="I63" s="3" t="s">
        <v>5</v>
      </c>
      <c r="J63" s="53"/>
      <c r="K63" s="53"/>
      <c r="L63" s="53"/>
      <c r="M63" s="53"/>
    </row>
    <row r="64" spans="1:13" ht="32.25" thickBot="1" x14ac:dyDescent="0.25">
      <c r="A64" s="50"/>
      <c r="B64" s="55" t="s">
        <v>7</v>
      </c>
      <c r="C64" s="55"/>
      <c r="D64" s="55" t="str">
        <f>+CONCATENATE(LEFT([1]ÖSSZEFÜGGÉSEK!A75,4),"2014. előtt")</f>
        <v>2014. előtt</v>
      </c>
      <c r="E64" s="55"/>
      <c r="F64" s="55" t="str">
        <f>+CONCATENATE(LEFT([1]ÖSSZEFÜGGÉSEK!A75,4),"2014. évi")</f>
        <v>2014. évi</v>
      </c>
      <c r="G64" s="55"/>
      <c r="H64" s="54" t="str">
        <f>+CONCATENATE(LEFT([1]ÖSSZEFÜGGÉSEK!A75,4),"2014. után")</f>
        <v>2014. után</v>
      </c>
      <c r="I64" s="54"/>
      <c r="J64" s="4" t="str">
        <f>+D64</f>
        <v>2014. előtt</v>
      </c>
      <c r="K64" s="3" t="str">
        <f>+F64</f>
        <v>2014. évi</v>
      </c>
      <c r="L64" s="4" t="s">
        <v>8</v>
      </c>
      <c r="M64" s="3" t="str">
        <f>+CONCATENATE("Teljesítés %-a ",LEFT([1]ÖSSZEFÜGGÉSEK!A75,4),". XII. 31-ig")</f>
        <v>Teljesítés %-a . XII. 31-ig</v>
      </c>
    </row>
    <row r="65" spans="1:13" ht="13.5" thickBot="1" x14ac:dyDescent="0.25">
      <c r="A65" s="5" t="s">
        <v>9</v>
      </c>
      <c r="B65" s="4" t="s">
        <v>10</v>
      </c>
      <c r="C65" s="4" t="s">
        <v>11</v>
      </c>
      <c r="D65" s="6" t="s">
        <v>12</v>
      </c>
      <c r="E65" s="3" t="s">
        <v>13</v>
      </c>
      <c r="F65" s="3" t="s">
        <v>14</v>
      </c>
      <c r="G65" s="3" t="s">
        <v>15</v>
      </c>
      <c r="H65" s="4" t="s">
        <v>16</v>
      </c>
      <c r="I65" s="6" t="s">
        <v>17</v>
      </c>
      <c r="J65" s="6" t="s">
        <v>18</v>
      </c>
      <c r="K65" s="6" t="s">
        <v>19</v>
      </c>
      <c r="L65" s="6" t="s">
        <v>20</v>
      </c>
      <c r="M65" s="7" t="s">
        <v>21</v>
      </c>
    </row>
    <row r="66" spans="1:13" x14ac:dyDescent="0.2">
      <c r="A66" s="8" t="s">
        <v>22</v>
      </c>
      <c r="B66" s="9"/>
      <c r="C66" s="10">
        <v>5815</v>
      </c>
      <c r="D66" s="10"/>
      <c r="E66" s="11"/>
      <c r="F66" s="10"/>
      <c r="G66" s="10">
        <v>5295</v>
      </c>
      <c r="H66" s="10"/>
      <c r="I66" s="10">
        <v>40</v>
      </c>
      <c r="J66" s="10">
        <v>480</v>
      </c>
      <c r="K66" s="10">
        <v>5295</v>
      </c>
      <c r="L66" s="12">
        <f t="shared" ref="L66:L72" si="12">+J66+K66</f>
        <v>5775</v>
      </c>
      <c r="M66" s="13">
        <f>IF((C66&lt;&gt;0),ROUND((L66/C66)*100,1),"")</f>
        <v>99.3</v>
      </c>
    </row>
    <row r="67" spans="1:13" x14ac:dyDescent="0.2">
      <c r="A67" s="14" t="s">
        <v>23</v>
      </c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7">
        <f t="shared" si="12"/>
        <v>0</v>
      </c>
      <c r="M67" s="18" t="str">
        <f t="shared" ref="M67:M72" si="13">IF((C67&lt;&gt;0),ROUND((L67/C67)*100,1),"")</f>
        <v/>
      </c>
    </row>
    <row r="68" spans="1:13" x14ac:dyDescent="0.2">
      <c r="A68" s="19" t="s">
        <v>24</v>
      </c>
      <c r="B68" s="20">
        <v>308274</v>
      </c>
      <c r="C68" s="21">
        <v>307934</v>
      </c>
      <c r="D68" s="21">
        <v>19770</v>
      </c>
      <c r="E68" s="21">
        <v>19769</v>
      </c>
      <c r="F68" s="21">
        <v>281229</v>
      </c>
      <c r="G68" s="21">
        <v>279517</v>
      </c>
      <c r="H68" s="21">
        <v>7276</v>
      </c>
      <c r="I68" s="21">
        <v>8648</v>
      </c>
      <c r="J68" s="21">
        <v>19769</v>
      </c>
      <c r="K68" s="21">
        <v>279517</v>
      </c>
      <c r="L68" s="17">
        <f>+J68+K68</f>
        <v>299286</v>
      </c>
      <c r="M68" s="18">
        <f t="shared" si="13"/>
        <v>97.2</v>
      </c>
    </row>
    <row r="69" spans="1:13" x14ac:dyDescent="0.2">
      <c r="A69" s="19" t="s">
        <v>25</v>
      </c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17">
        <f t="shared" si="12"/>
        <v>0</v>
      </c>
      <c r="M69" s="18" t="str">
        <f t="shared" si="13"/>
        <v/>
      </c>
    </row>
    <row r="70" spans="1:13" x14ac:dyDescent="0.2">
      <c r="A70" s="19" t="s">
        <v>26</v>
      </c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17">
        <f t="shared" si="12"/>
        <v>0</v>
      </c>
      <c r="M70" s="18" t="str">
        <f t="shared" si="13"/>
        <v/>
      </c>
    </row>
    <row r="71" spans="1:13" x14ac:dyDescent="0.2">
      <c r="A71" s="19" t="s">
        <v>27</v>
      </c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17">
        <f t="shared" si="12"/>
        <v>0</v>
      </c>
      <c r="M71" s="18" t="str">
        <f t="shared" si="13"/>
        <v/>
      </c>
    </row>
    <row r="72" spans="1:13" ht="13.5" thickBot="1" x14ac:dyDescent="0.25">
      <c r="A72" s="22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17">
        <f t="shared" si="12"/>
        <v>0</v>
      </c>
      <c r="M72" s="25" t="str">
        <f t="shared" si="13"/>
        <v/>
      </c>
    </row>
    <row r="73" spans="1:13" ht="13.5" thickBot="1" x14ac:dyDescent="0.25">
      <c r="A73" s="26" t="s">
        <v>28</v>
      </c>
      <c r="B73" s="27">
        <f>B66+SUM(B68:B72)</f>
        <v>308274</v>
      </c>
      <c r="C73" s="27">
        <f t="shared" ref="C73:L73" si="14">C66+SUM(C68:C72)</f>
        <v>313749</v>
      </c>
      <c r="D73" s="27">
        <f t="shared" si="14"/>
        <v>19770</v>
      </c>
      <c r="E73" s="27">
        <f t="shared" si="14"/>
        <v>19769</v>
      </c>
      <c r="F73" s="27">
        <f t="shared" si="14"/>
        <v>281229</v>
      </c>
      <c r="G73" s="27">
        <f t="shared" si="14"/>
        <v>284812</v>
      </c>
      <c r="H73" s="27">
        <f t="shared" si="14"/>
        <v>7276</v>
      </c>
      <c r="I73" s="27">
        <f t="shared" si="14"/>
        <v>8688</v>
      </c>
      <c r="J73" s="27">
        <f t="shared" si="14"/>
        <v>20249</v>
      </c>
      <c r="K73" s="27">
        <f t="shared" si="14"/>
        <v>284812</v>
      </c>
      <c r="L73" s="27">
        <f t="shared" si="14"/>
        <v>305061</v>
      </c>
      <c r="M73" s="28">
        <f>IF((C73&lt;&gt;0),ROUND((L73/C73)*100,1),"")</f>
        <v>97.2</v>
      </c>
    </row>
    <row r="74" spans="1:13" x14ac:dyDescent="0.2">
      <c r="A74" s="29"/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</row>
    <row r="75" spans="1:13" ht="13.5" thickBot="1" x14ac:dyDescent="0.25">
      <c r="A75" s="32" t="s">
        <v>29</v>
      </c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</row>
    <row r="76" spans="1:13" x14ac:dyDescent="0.2">
      <c r="A76" s="35" t="s">
        <v>30</v>
      </c>
      <c r="B76" s="9">
        <v>3385</v>
      </c>
      <c r="C76" s="10">
        <v>3385</v>
      </c>
      <c r="D76" s="10"/>
      <c r="E76" s="11"/>
      <c r="F76" s="10">
        <v>2257</v>
      </c>
      <c r="G76" s="10">
        <v>925</v>
      </c>
      <c r="H76" s="10">
        <v>1128</v>
      </c>
      <c r="I76" s="10">
        <v>2460</v>
      </c>
      <c r="J76" s="10"/>
      <c r="K76" s="10">
        <v>925</v>
      </c>
      <c r="L76" s="36">
        <f>+J76+K76</f>
        <v>925</v>
      </c>
      <c r="M76" s="13">
        <f t="shared" ref="M76:M82" si="15">IF((C76&lt;&gt;0),ROUND((L76/C76)*100,1),"")</f>
        <v>27.3</v>
      </c>
    </row>
    <row r="77" spans="1:13" x14ac:dyDescent="0.2">
      <c r="A77" s="37" t="s">
        <v>31</v>
      </c>
      <c r="B77" s="15">
        <v>257283</v>
      </c>
      <c r="C77" s="21">
        <v>263649</v>
      </c>
      <c r="D77" s="21"/>
      <c r="E77" s="21"/>
      <c r="F77" s="21">
        <v>257283</v>
      </c>
      <c r="G77" s="21">
        <v>263649</v>
      </c>
      <c r="H77" s="21"/>
      <c r="I77" s="21"/>
      <c r="J77" s="21"/>
      <c r="K77" s="21">
        <v>263649</v>
      </c>
      <c r="L77" s="38">
        <f t="shared" ref="L77:L81" si="16">+J77+K77</f>
        <v>263649</v>
      </c>
      <c r="M77" s="18">
        <f t="shared" si="15"/>
        <v>100</v>
      </c>
    </row>
    <row r="78" spans="1:13" x14ac:dyDescent="0.2">
      <c r="A78" s="37" t="s">
        <v>32</v>
      </c>
      <c r="B78" s="20">
        <v>47606</v>
      </c>
      <c r="C78" s="21">
        <v>46235</v>
      </c>
      <c r="D78" s="21">
        <v>19770</v>
      </c>
      <c r="E78" s="21">
        <v>19769</v>
      </c>
      <c r="F78" s="21">
        <v>21689</v>
      </c>
      <c r="G78" s="21">
        <v>20238</v>
      </c>
      <c r="H78" s="21">
        <v>6148</v>
      </c>
      <c r="I78" s="21">
        <v>6228</v>
      </c>
      <c r="J78" s="21">
        <v>19769</v>
      </c>
      <c r="K78" s="21">
        <v>20238</v>
      </c>
      <c r="L78" s="38">
        <f t="shared" si="16"/>
        <v>40007</v>
      </c>
      <c r="M78" s="18">
        <f t="shared" si="15"/>
        <v>86.5</v>
      </c>
    </row>
    <row r="79" spans="1:13" x14ac:dyDescent="0.2">
      <c r="A79" s="37" t="s">
        <v>33</v>
      </c>
      <c r="B79" s="20"/>
      <c r="C79" s="21">
        <v>480</v>
      </c>
      <c r="D79" s="21"/>
      <c r="E79" s="21">
        <v>480</v>
      </c>
      <c r="F79" s="21"/>
      <c r="G79" s="21"/>
      <c r="H79" s="21"/>
      <c r="I79" s="21"/>
      <c r="J79" s="21">
        <v>480</v>
      </c>
      <c r="K79" s="21"/>
      <c r="L79" s="38">
        <f t="shared" si="16"/>
        <v>480</v>
      </c>
      <c r="M79" s="18">
        <f t="shared" si="15"/>
        <v>100</v>
      </c>
    </row>
    <row r="80" spans="1:13" x14ac:dyDescent="0.2">
      <c r="A80" s="39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38">
        <f t="shared" si="16"/>
        <v>0</v>
      </c>
      <c r="M80" s="18" t="str">
        <f t="shared" si="15"/>
        <v/>
      </c>
    </row>
    <row r="81" spans="1:13" ht="13.5" thickBot="1" x14ac:dyDescent="0.25">
      <c r="A81" s="40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38">
        <f t="shared" si="16"/>
        <v>0</v>
      </c>
      <c r="M81" s="25" t="str">
        <f t="shared" si="15"/>
        <v/>
      </c>
    </row>
    <row r="82" spans="1:13" ht="13.5" thickBot="1" x14ac:dyDescent="0.25">
      <c r="A82" s="41" t="s">
        <v>34</v>
      </c>
      <c r="B82" s="27">
        <f t="shared" ref="B82:L82" si="17">SUM(B76:B81)</f>
        <v>308274</v>
      </c>
      <c r="C82" s="27">
        <f t="shared" si="17"/>
        <v>313749</v>
      </c>
      <c r="D82" s="27">
        <f t="shared" si="17"/>
        <v>19770</v>
      </c>
      <c r="E82" s="27">
        <f t="shared" si="17"/>
        <v>20249</v>
      </c>
      <c r="F82" s="27">
        <f t="shared" si="17"/>
        <v>281229</v>
      </c>
      <c r="G82" s="27">
        <f t="shared" si="17"/>
        <v>284812</v>
      </c>
      <c r="H82" s="27">
        <f t="shared" si="17"/>
        <v>7276</v>
      </c>
      <c r="I82" s="27">
        <f t="shared" si="17"/>
        <v>8688</v>
      </c>
      <c r="J82" s="27">
        <f t="shared" si="17"/>
        <v>20249</v>
      </c>
      <c r="K82" s="27">
        <f t="shared" si="17"/>
        <v>284812</v>
      </c>
      <c r="L82" s="27">
        <f t="shared" si="17"/>
        <v>305061</v>
      </c>
      <c r="M82" s="28">
        <f t="shared" si="15"/>
        <v>97.2</v>
      </c>
    </row>
    <row r="83" spans="1:13" x14ac:dyDescent="0.2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</row>
    <row r="84" spans="1:13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7" spans="1:13" ht="21" customHeight="1" x14ac:dyDescent="0.2">
      <c r="A87" s="43" t="s">
        <v>39</v>
      </c>
      <c r="B87" s="43"/>
      <c r="C87" s="43"/>
      <c r="D87" s="45"/>
      <c r="E87" s="45"/>
      <c r="F87" s="45"/>
      <c r="G87" s="45"/>
      <c r="H87" s="45"/>
      <c r="I87" s="45"/>
      <c r="J87" s="45"/>
      <c r="K87" s="45"/>
      <c r="L87" s="45"/>
      <c r="M87" s="45"/>
    </row>
    <row r="88" spans="1:13" ht="15.75" thickBo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47" t="s">
        <v>0</v>
      </c>
      <c r="M88" s="47"/>
    </row>
    <row r="89" spans="1:13" ht="13.5" thickBot="1" x14ac:dyDescent="0.25">
      <c r="A89" s="48" t="s">
        <v>1</v>
      </c>
      <c r="B89" s="51" t="s">
        <v>2</v>
      </c>
      <c r="C89" s="51"/>
      <c r="D89" s="51"/>
      <c r="E89" s="51"/>
      <c r="F89" s="51"/>
      <c r="G89" s="51"/>
      <c r="H89" s="51"/>
      <c r="I89" s="51"/>
      <c r="J89" s="52" t="s">
        <v>3</v>
      </c>
      <c r="K89" s="52"/>
      <c r="L89" s="52"/>
      <c r="M89" s="52"/>
    </row>
    <row r="90" spans="1:13" ht="13.5" thickBot="1" x14ac:dyDescent="0.25">
      <c r="A90" s="49"/>
      <c r="B90" s="54" t="s">
        <v>4</v>
      </c>
      <c r="C90" s="55" t="s">
        <v>5</v>
      </c>
      <c r="D90" s="56" t="s">
        <v>6</v>
      </c>
      <c r="E90" s="56"/>
      <c r="F90" s="56"/>
      <c r="G90" s="56"/>
      <c r="H90" s="56"/>
      <c r="I90" s="56"/>
      <c r="J90" s="53"/>
      <c r="K90" s="53"/>
      <c r="L90" s="53"/>
      <c r="M90" s="53"/>
    </row>
    <row r="91" spans="1:13" ht="21.75" thickBot="1" x14ac:dyDescent="0.25">
      <c r="A91" s="49"/>
      <c r="B91" s="54"/>
      <c r="C91" s="55"/>
      <c r="D91" s="3" t="s">
        <v>4</v>
      </c>
      <c r="E91" s="3" t="s">
        <v>5</v>
      </c>
      <c r="F91" s="3" t="s">
        <v>4</v>
      </c>
      <c r="G91" s="3" t="s">
        <v>5</v>
      </c>
      <c r="H91" s="3" t="s">
        <v>4</v>
      </c>
      <c r="I91" s="3" t="s">
        <v>5</v>
      </c>
      <c r="J91" s="53"/>
      <c r="K91" s="53"/>
      <c r="L91" s="53"/>
      <c r="M91" s="53"/>
    </row>
    <row r="92" spans="1:13" ht="32.25" thickBot="1" x14ac:dyDescent="0.25">
      <c r="A92" s="50"/>
      <c r="B92" s="55" t="s">
        <v>7</v>
      </c>
      <c r="C92" s="55"/>
      <c r="D92" s="55" t="str">
        <f>+CONCATENATE(LEFT([1]ÖSSZEFÜGGÉSEK!A109,4),"2014. előtt")</f>
        <v>2014. előtt</v>
      </c>
      <c r="E92" s="55"/>
      <c r="F92" s="55" t="str">
        <f>+CONCATENATE(LEFT([1]ÖSSZEFÜGGÉSEK!A109,4),"2014. évi")</f>
        <v>2014. évi</v>
      </c>
      <c r="G92" s="55"/>
      <c r="H92" s="54" t="str">
        <f>+CONCATENATE(LEFT([1]ÖSSZEFÜGGÉSEK!A109,4),"2014. után")</f>
        <v>2014. után</v>
      </c>
      <c r="I92" s="54"/>
      <c r="J92" s="4" t="str">
        <f>+D92</f>
        <v>2014. előtt</v>
      </c>
      <c r="K92" s="3" t="str">
        <f>+F92</f>
        <v>2014. évi</v>
      </c>
      <c r="L92" s="4" t="s">
        <v>8</v>
      </c>
      <c r="M92" s="3" t="str">
        <f>+CONCATENATE("Teljesítés %-a ",LEFT([1]ÖSSZEFÜGGÉSEK!A109,4),". XII. 31-ig")</f>
        <v>Teljesítés %-a . XII. 31-ig</v>
      </c>
    </row>
    <row r="93" spans="1:13" ht="13.5" thickBot="1" x14ac:dyDescent="0.25">
      <c r="A93" s="5" t="s">
        <v>9</v>
      </c>
      <c r="B93" s="4" t="s">
        <v>10</v>
      </c>
      <c r="C93" s="4" t="s">
        <v>11</v>
      </c>
      <c r="D93" s="6" t="s">
        <v>12</v>
      </c>
      <c r="E93" s="3" t="s">
        <v>13</v>
      </c>
      <c r="F93" s="3" t="s">
        <v>14</v>
      </c>
      <c r="G93" s="3" t="s">
        <v>15</v>
      </c>
      <c r="H93" s="4" t="s">
        <v>16</v>
      </c>
      <c r="I93" s="6" t="s">
        <v>17</v>
      </c>
      <c r="J93" s="6" t="s">
        <v>18</v>
      </c>
      <c r="K93" s="6" t="s">
        <v>19</v>
      </c>
      <c r="L93" s="6" t="s">
        <v>20</v>
      </c>
      <c r="M93" s="7" t="s">
        <v>21</v>
      </c>
    </row>
    <row r="94" spans="1:13" x14ac:dyDescent="0.2">
      <c r="A94" s="8" t="s">
        <v>22</v>
      </c>
      <c r="B94" s="9"/>
      <c r="C94" s="10">
        <v>8224</v>
      </c>
      <c r="D94" s="10"/>
      <c r="E94" s="11">
        <v>8224</v>
      </c>
      <c r="F94" s="10"/>
      <c r="G94" s="10"/>
      <c r="H94" s="10"/>
      <c r="I94" s="10"/>
      <c r="J94" s="10">
        <v>8224</v>
      </c>
      <c r="K94" s="10"/>
      <c r="L94" s="12">
        <f t="shared" ref="L94:L100" si="18">+J94+K94</f>
        <v>8224</v>
      </c>
      <c r="M94" s="13">
        <f>IF((C94&lt;&gt;0),ROUND((L94/C94)*100,1),"")</f>
        <v>100</v>
      </c>
    </row>
    <row r="95" spans="1:13" x14ac:dyDescent="0.2">
      <c r="A95" s="14" t="s">
        <v>23</v>
      </c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7">
        <f t="shared" si="18"/>
        <v>0</v>
      </c>
      <c r="M95" s="18" t="str">
        <f t="shared" ref="M95:M100" si="19">IF((C95&lt;&gt;0),ROUND((L95/C95)*100,1),"")</f>
        <v/>
      </c>
    </row>
    <row r="96" spans="1:13" x14ac:dyDescent="0.2">
      <c r="A96" s="19" t="s">
        <v>24</v>
      </c>
      <c r="B96" s="20">
        <v>27738</v>
      </c>
      <c r="C96" s="21">
        <v>27738</v>
      </c>
      <c r="D96" s="21"/>
      <c r="E96" s="21"/>
      <c r="F96" s="21">
        <v>26580</v>
      </c>
      <c r="G96" s="21">
        <v>10072</v>
      </c>
      <c r="H96" s="21">
        <v>1158</v>
      </c>
      <c r="I96" s="21">
        <v>17666</v>
      </c>
      <c r="J96" s="21"/>
      <c r="K96" s="21">
        <v>10072</v>
      </c>
      <c r="L96" s="17">
        <f t="shared" si="18"/>
        <v>10072</v>
      </c>
      <c r="M96" s="18">
        <f t="shared" si="19"/>
        <v>36.299999999999997</v>
      </c>
    </row>
    <row r="97" spans="1:13" x14ac:dyDescent="0.2">
      <c r="A97" s="19" t="s">
        <v>25</v>
      </c>
      <c r="B97" s="20"/>
      <c r="C97" s="21"/>
      <c r="D97" s="21"/>
      <c r="E97" s="21"/>
      <c r="F97" s="21"/>
      <c r="G97" s="21"/>
      <c r="H97" s="21"/>
      <c r="I97" s="21"/>
      <c r="J97" s="21"/>
      <c r="K97" s="21"/>
      <c r="L97" s="17">
        <f t="shared" si="18"/>
        <v>0</v>
      </c>
      <c r="M97" s="18" t="str">
        <f t="shared" si="19"/>
        <v/>
      </c>
    </row>
    <row r="98" spans="1:13" x14ac:dyDescent="0.2">
      <c r="A98" s="19" t="s">
        <v>26</v>
      </c>
      <c r="B98" s="20"/>
      <c r="C98" s="21"/>
      <c r="D98" s="21"/>
      <c r="E98" s="21"/>
      <c r="F98" s="21"/>
      <c r="G98" s="21"/>
      <c r="H98" s="21"/>
      <c r="I98" s="21"/>
      <c r="J98" s="21"/>
      <c r="K98" s="21"/>
      <c r="L98" s="17">
        <f t="shared" si="18"/>
        <v>0</v>
      </c>
      <c r="M98" s="18" t="str">
        <f t="shared" si="19"/>
        <v/>
      </c>
    </row>
    <row r="99" spans="1:13" x14ac:dyDescent="0.2">
      <c r="A99" s="19" t="s">
        <v>27</v>
      </c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17">
        <f t="shared" si="18"/>
        <v>0</v>
      </c>
      <c r="M99" s="18" t="str">
        <f t="shared" si="19"/>
        <v/>
      </c>
    </row>
    <row r="100" spans="1:13" ht="13.5" thickBot="1" x14ac:dyDescent="0.25">
      <c r="A100" s="22"/>
      <c r="B100" s="23"/>
      <c r="C100" s="24"/>
      <c r="D100" s="24"/>
      <c r="E100" s="24"/>
      <c r="F100" s="24"/>
      <c r="G100" s="24"/>
      <c r="H100" s="24"/>
      <c r="I100" s="24"/>
      <c r="J100" s="24"/>
      <c r="K100" s="24"/>
      <c r="L100" s="17">
        <f t="shared" si="18"/>
        <v>0</v>
      </c>
      <c r="M100" s="25" t="str">
        <f t="shared" si="19"/>
        <v/>
      </c>
    </row>
    <row r="101" spans="1:13" ht="13.5" thickBot="1" x14ac:dyDescent="0.25">
      <c r="A101" s="26" t="s">
        <v>28</v>
      </c>
      <c r="B101" s="27">
        <f>B94+SUM(B96:B100)</f>
        <v>27738</v>
      </c>
      <c r="C101" s="27">
        <f t="shared" ref="C101:L101" si="20">C94+SUM(C96:C100)</f>
        <v>35962</v>
      </c>
      <c r="D101" s="27">
        <f t="shared" si="20"/>
        <v>0</v>
      </c>
      <c r="E101" s="27">
        <f t="shared" si="20"/>
        <v>8224</v>
      </c>
      <c r="F101" s="27">
        <f t="shared" si="20"/>
        <v>26580</v>
      </c>
      <c r="G101" s="27">
        <f t="shared" si="20"/>
        <v>10072</v>
      </c>
      <c r="H101" s="27">
        <f t="shared" si="20"/>
        <v>1158</v>
      </c>
      <c r="I101" s="27">
        <f t="shared" si="20"/>
        <v>17666</v>
      </c>
      <c r="J101" s="27">
        <f t="shared" si="20"/>
        <v>8224</v>
      </c>
      <c r="K101" s="27">
        <f t="shared" si="20"/>
        <v>10072</v>
      </c>
      <c r="L101" s="27">
        <f t="shared" si="20"/>
        <v>18296</v>
      </c>
      <c r="M101" s="28">
        <f>IF((C101&lt;&gt;0),ROUND((L101/C101)*100,1),"")</f>
        <v>50.9</v>
      </c>
    </row>
    <row r="102" spans="1:13" x14ac:dyDescent="0.2">
      <c r="A102" s="29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ht="13.5" thickBot="1" x14ac:dyDescent="0.25">
      <c r="A103" s="32" t="s">
        <v>29</v>
      </c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</row>
    <row r="104" spans="1:13" x14ac:dyDescent="0.2">
      <c r="A104" s="35" t="s">
        <v>30</v>
      </c>
      <c r="B104" s="9">
        <v>5192</v>
      </c>
      <c r="C104" s="10">
        <v>5192</v>
      </c>
      <c r="D104" s="10">
        <v>1684</v>
      </c>
      <c r="E104" s="11"/>
      <c r="F104" s="10">
        <v>3204</v>
      </c>
      <c r="G104" s="10">
        <v>399</v>
      </c>
      <c r="H104" s="10">
        <v>304</v>
      </c>
      <c r="I104" s="10">
        <v>4793</v>
      </c>
      <c r="J104" s="10"/>
      <c r="K104" s="10">
        <v>399</v>
      </c>
      <c r="L104" s="36">
        <f t="shared" ref="L104:L109" si="21">+J104+K104</f>
        <v>399</v>
      </c>
      <c r="M104" s="13">
        <f t="shared" ref="M104:M110" si="22">IF((C104&lt;&gt;0),ROUND((L104/C104)*100,1),"")</f>
        <v>7.7</v>
      </c>
    </row>
    <row r="105" spans="1:13" x14ac:dyDescent="0.2">
      <c r="A105" s="37" t="s">
        <v>31</v>
      </c>
      <c r="B105" s="15">
        <v>11095</v>
      </c>
      <c r="C105" s="21">
        <v>11095</v>
      </c>
      <c r="D105" s="21"/>
      <c r="E105" s="21"/>
      <c r="F105" s="21">
        <v>11095</v>
      </c>
      <c r="G105" s="21">
        <v>8662</v>
      </c>
      <c r="H105" s="21"/>
      <c r="I105" s="21"/>
      <c r="J105" s="21">
        <v>2433</v>
      </c>
      <c r="K105" s="21"/>
      <c r="L105" s="38">
        <v>8662</v>
      </c>
      <c r="M105" s="18">
        <f t="shared" si="22"/>
        <v>78.099999999999994</v>
      </c>
    </row>
    <row r="106" spans="1:13" x14ac:dyDescent="0.2">
      <c r="A106" s="37" t="s">
        <v>32</v>
      </c>
      <c r="B106" s="20">
        <v>6063</v>
      </c>
      <c r="C106" s="21">
        <v>19040</v>
      </c>
      <c r="D106" s="21"/>
      <c r="E106" s="21">
        <v>8224</v>
      </c>
      <c r="F106" s="21">
        <v>5209</v>
      </c>
      <c r="G106" s="21">
        <v>1011</v>
      </c>
      <c r="H106" s="21">
        <v>854</v>
      </c>
      <c r="I106" s="21">
        <v>9805</v>
      </c>
      <c r="J106" s="21">
        <v>8224</v>
      </c>
      <c r="K106" s="21">
        <v>1011</v>
      </c>
      <c r="L106" s="38">
        <f t="shared" si="21"/>
        <v>9235</v>
      </c>
      <c r="M106" s="18">
        <f t="shared" si="22"/>
        <v>48.5</v>
      </c>
    </row>
    <row r="107" spans="1:13" x14ac:dyDescent="0.2">
      <c r="A107" s="37" t="s">
        <v>33</v>
      </c>
      <c r="B107" s="20">
        <v>5388</v>
      </c>
      <c r="C107" s="21">
        <v>635</v>
      </c>
      <c r="D107" s="21">
        <v>4753</v>
      </c>
      <c r="E107" s="21"/>
      <c r="F107" s="21">
        <v>635</v>
      </c>
      <c r="G107" s="21"/>
      <c r="H107" s="21"/>
      <c r="I107" s="21">
        <v>635</v>
      </c>
      <c r="J107" s="21"/>
      <c r="K107" s="21"/>
      <c r="L107" s="38">
        <f t="shared" si="21"/>
        <v>0</v>
      </c>
      <c r="M107" s="18">
        <f t="shared" si="22"/>
        <v>0</v>
      </c>
    </row>
    <row r="108" spans="1:13" x14ac:dyDescent="0.2">
      <c r="A108" s="39"/>
      <c r="B108" s="20"/>
      <c r="C108" s="21"/>
      <c r="D108" s="21"/>
      <c r="E108" s="21"/>
      <c r="F108" s="21"/>
      <c r="G108" s="21"/>
      <c r="H108" s="21"/>
      <c r="I108" s="21"/>
      <c r="J108" s="21"/>
      <c r="K108" s="21"/>
      <c r="L108" s="38">
        <f t="shared" si="21"/>
        <v>0</v>
      </c>
      <c r="M108" s="18" t="str">
        <f t="shared" si="22"/>
        <v/>
      </c>
    </row>
    <row r="109" spans="1:13" ht="13.5" thickBot="1" x14ac:dyDescent="0.25">
      <c r="A109" s="40"/>
      <c r="B109" s="23"/>
      <c r="C109" s="24"/>
      <c r="D109" s="24"/>
      <c r="E109" s="24"/>
      <c r="F109" s="24"/>
      <c r="G109" s="24"/>
      <c r="H109" s="24"/>
      <c r="I109" s="24"/>
      <c r="J109" s="24"/>
      <c r="K109" s="24"/>
      <c r="L109" s="38">
        <f t="shared" si="21"/>
        <v>0</v>
      </c>
      <c r="M109" s="25" t="str">
        <f t="shared" si="22"/>
        <v/>
      </c>
    </row>
    <row r="110" spans="1:13" ht="13.5" thickBot="1" x14ac:dyDescent="0.25">
      <c r="A110" s="41" t="s">
        <v>34</v>
      </c>
      <c r="B110" s="27">
        <f t="shared" ref="B110:L110" si="23">SUM(B104:B109)</f>
        <v>27738</v>
      </c>
      <c r="C110" s="27">
        <f t="shared" si="23"/>
        <v>35962</v>
      </c>
      <c r="D110" s="27">
        <f t="shared" si="23"/>
        <v>6437</v>
      </c>
      <c r="E110" s="27">
        <f t="shared" si="23"/>
        <v>8224</v>
      </c>
      <c r="F110" s="27">
        <f t="shared" si="23"/>
        <v>20143</v>
      </c>
      <c r="G110" s="27">
        <f t="shared" si="23"/>
        <v>10072</v>
      </c>
      <c r="H110" s="27">
        <f t="shared" si="23"/>
        <v>1158</v>
      </c>
      <c r="I110" s="27">
        <f t="shared" si="23"/>
        <v>15233</v>
      </c>
      <c r="J110" s="27">
        <f t="shared" si="23"/>
        <v>10657</v>
      </c>
      <c r="K110" s="27">
        <f t="shared" si="23"/>
        <v>1410</v>
      </c>
      <c r="L110" s="27">
        <f t="shared" si="23"/>
        <v>18296</v>
      </c>
      <c r="M110" s="28">
        <f t="shared" si="22"/>
        <v>50.9</v>
      </c>
    </row>
    <row r="111" spans="1:13" x14ac:dyDescent="0.2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</row>
  </sheetData>
  <mergeCells count="53">
    <mergeCell ref="A1:M1"/>
    <mergeCell ref="A111:M111"/>
    <mergeCell ref="A89:A92"/>
    <mergeCell ref="B89:I89"/>
    <mergeCell ref="J89:M91"/>
    <mergeCell ref="B90:B91"/>
    <mergeCell ref="C90:C91"/>
    <mergeCell ref="D90:I90"/>
    <mergeCell ref="B92:C92"/>
    <mergeCell ref="D92:E92"/>
    <mergeCell ref="A83:M83"/>
    <mergeCell ref="F92:G92"/>
    <mergeCell ref="H92:I92"/>
    <mergeCell ref="L88:M88"/>
    <mergeCell ref="A87:M87"/>
    <mergeCell ref="A56:M56"/>
    <mergeCell ref="L60:M60"/>
    <mergeCell ref="A61:A64"/>
    <mergeCell ref="B61:I61"/>
    <mergeCell ref="J61:M63"/>
    <mergeCell ref="B62:B63"/>
    <mergeCell ref="C62:C63"/>
    <mergeCell ref="D62:I62"/>
    <mergeCell ref="B64:C64"/>
    <mergeCell ref="D64:E64"/>
    <mergeCell ref="F64:G64"/>
    <mergeCell ref="H64:I64"/>
    <mergeCell ref="A34:A37"/>
    <mergeCell ref="B34:I34"/>
    <mergeCell ref="J34:M36"/>
    <mergeCell ref="B35:B36"/>
    <mergeCell ref="C35:C36"/>
    <mergeCell ref="D35:I35"/>
    <mergeCell ref="B37:C37"/>
    <mergeCell ref="D37:E37"/>
    <mergeCell ref="F37:G37"/>
    <mergeCell ref="H37:I37"/>
    <mergeCell ref="A32:M32"/>
    <mergeCell ref="A59:M59"/>
    <mergeCell ref="N1:N27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25:M25"/>
    <mergeCell ref="L33:M33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sz. 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jogiasz</cp:lastModifiedBy>
  <dcterms:created xsi:type="dcterms:W3CDTF">2015-05-12T11:06:48Z</dcterms:created>
  <dcterms:modified xsi:type="dcterms:W3CDTF">2015-05-29T09:59:58Z</dcterms:modified>
</cp:coreProperties>
</file>