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00933BA5-EF5B-425C-979A-2C15657DA517}" xr6:coauthVersionLast="45" xr6:coauthVersionMax="45" xr10:uidLastSave="{00000000-0000-0000-0000-000000000000}"/>
  <bookViews>
    <workbookView xWindow="-120" yWindow="-120" windowWidth="29040" windowHeight="15840" xr2:uid="{75ED0497-3C31-4DE3-8572-111668CDED0F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E37" i="1"/>
  <c r="D37" i="1"/>
  <c r="F34" i="1"/>
  <c r="M31" i="1"/>
  <c r="F31" i="1"/>
  <c r="F37" i="1" s="1"/>
  <c r="M30" i="1"/>
  <c r="J25" i="1"/>
  <c r="E29" i="1" s="1"/>
  <c r="I25" i="1"/>
  <c r="I26" i="1" s="1"/>
  <c r="E25" i="1"/>
  <c r="D25" i="1"/>
  <c r="I29" i="1" s="1"/>
  <c r="K24" i="1"/>
  <c r="F24" i="1"/>
  <c r="K23" i="1"/>
  <c r="F23" i="1"/>
  <c r="K22" i="1"/>
  <c r="M35" i="1" s="1"/>
  <c r="F22" i="1"/>
  <c r="F25" i="1" s="1"/>
  <c r="M20" i="1"/>
  <c r="J20" i="1"/>
  <c r="I20" i="1"/>
  <c r="D28" i="1" s="1"/>
  <c r="E20" i="1"/>
  <c r="J28" i="1" s="1"/>
  <c r="D20" i="1"/>
  <c r="K19" i="1"/>
  <c r="F19" i="1"/>
  <c r="K18" i="1"/>
  <c r="F18" i="1"/>
  <c r="K17" i="1"/>
  <c r="F17" i="1"/>
  <c r="F20" i="1" s="1"/>
  <c r="K16" i="1"/>
  <c r="F16" i="1"/>
  <c r="M15" i="1"/>
  <c r="K15" i="1"/>
  <c r="K20" i="1" s="1"/>
  <c r="F15" i="1"/>
  <c r="M14" i="1"/>
  <c r="F38" i="1" l="1"/>
  <c r="K28" i="1"/>
  <c r="F26" i="1"/>
  <c r="F39" i="1" s="1"/>
  <c r="I39" i="1"/>
  <c r="K25" i="1"/>
  <c r="D38" i="1"/>
  <c r="D26" i="1"/>
  <c r="I27" i="1" s="1"/>
  <c r="J26" i="1"/>
  <c r="E38" i="1"/>
  <c r="E26" i="1"/>
  <c r="E39" i="1" s="1"/>
  <c r="E27" i="1" l="1"/>
  <c r="J39" i="1"/>
  <c r="F29" i="1"/>
  <c r="K26" i="1"/>
  <c r="D39" i="1"/>
  <c r="F27" i="1" l="1"/>
  <c r="K39" i="1"/>
</calcChain>
</file>

<file path=xl/sharedStrings.xml><?xml version="1.0" encoding="utf-8"?>
<sst xmlns="http://schemas.openxmlformats.org/spreadsheetml/2006/main" count="107" uniqueCount="97">
  <si>
    <t>1. melléklet</t>
  </si>
  <si>
    <t>az 1/2020 (II. 19.) Önkormányzati Rendelethez</t>
  </si>
  <si>
    <t>a 2/2019. (II. 18.) Önkormányzati Rendelethez</t>
  </si>
  <si>
    <t>Tiszagyulaháza Község Önkormányzata 2019. évi költségvetése bevételeinek és kiadásainak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</si>
  <si>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</si>
  <si>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</si>
  <si>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</si>
  <si>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</si>
  <si>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</si>
  <si>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</si>
  <si>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</si>
  <si>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</si>
  <si>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</si>
  <si>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</si>
  <si>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</si>
  <si>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</si>
  <si>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</si>
  <si>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2017.</t>
  </si>
  <si>
    <t>2018.</t>
  </si>
  <si>
    <t>2019.</t>
  </si>
  <si>
    <t>Előirányzat-csoport / kiemelt előirányzat</t>
  </si>
  <si>
    <t>tény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</si>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</sst>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2.18/2_KTGV%202019.%20m&#243;d/Tiszagyulah&#225;za%202019.%20&#233;vi%20kv%2004%20m&#225;solata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Beruházás"/>
      <sheetName val="Felújítás"/>
      <sheetName val="Támogatás"/>
    </sheetNames>
    <sheetDataSet>
      <sheetData sheetId="0"/>
      <sheetData sheetId="1">
        <row r="11">
          <cell r="N11">
            <v>137220552</v>
          </cell>
        </row>
        <row r="15">
          <cell r="N15">
            <v>8900000</v>
          </cell>
        </row>
        <row r="21">
          <cell r="N21">
            <v>28522178</v>
          </cell>
        </row>
        <row r="22">
          <cell r="N22">
            <v>0</v>
          </cell>
        </row>
        <row r="25">
          <cell r="N25">
            <v>62054643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0</v>
          </cell>
        </row>
        <row r="39">
          <cell r="E39">
            <v>28234551</v>
          </cell>
        </row>
        <row r="40">
          <cell r="E40">
            <v>18716385</v>
          </cell>
        </row>
      </sheetData>
      <sheetData sheetId="2">
        <row r="11">
          <cell r="N11">
            <v>61704812</v>
          </cell>
        </row>
        <row r="12">
          <cell r="N12">
            <v>9548963</v>
          </cell>
        </row>
        <row r="13">
          <cell r="N13">
            <v>100529699</v>
          </cell>
        </row>
        <row r="14">
          <cell r="N14">
            <v>1100000</v>
          </cell>
        </row>
        <row r="15">
          <cell r="N15">
            <v>25834931</v>
          </cell>
        </row>
        <row r="20">
          <cell r="N20">
            <v>37553806</v>
          </cell>
        </row>
        <row r="21">
          <cell r="N21">
            <v>48428426</v>
          </cell>
        </row>
        <row r="22">
          <cell r="N22">
            <v>10001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836F-5936-4F8C-A33B-2FA5D6386456}">
  <sheetPr>
    <pageSetUpPr fitToPage="1"/>
  </sheetPr>
  <dimension ref="A1:O614"/>
  <sheetViews>
    <sheetView tabSelected="1" topLeftCell="B1" workbookViewId="0">
      <selection activeCell="J8" sqref="J8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B2" s="5" t="s">
        <v>0</v>
      </c>
      <c r="K2" s="6" t="s">
        <v>1</v>
      </c>
    </row>
    <row r="3" spans="1:13" x14ac:dyDescent="0.2">
      <c r="B3" s="7" t="s">
        <v>2</v>
      </c>
      <c r="K3" s="8"/>
    </row>
    <row r="5" spans="1:13" ht="15.75" x14ac:dyDescent="0.2">
      <c r="B5" s="9" t="s">
        <v>3</v>
      </c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</row>
    <row r="7" spans="1:13" ht="14.25" x14ac:dyDescent="0.2">
      <c r="B7" s="10" t="s">
        <v>5</v>
      </c>
      <c r="C7" s="10"/>
      <c r="D7" s="10"/>
      <c r="E7" s="10"/>
      <c r="F7" s="10"/>
      <c r="G7" s="10"/>
      <c r="H7" s="10"/>
      <c r="I7" s="10"/>
      <c r="J7" s="10"/>
      <c r="K7" s="10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11" t="s">
        <v>6</v>
      </c>
      <c r="C10" s="11"/>
      <c r="D10" s="12" t="s">
        <v>7</v>
      </c>
      <c r="E10" s="12" t="s">
        <v>8</v>
      </c>
      <c r="F10" s="13" t="s">
        <v>9</v>
      </c>
      <c r="G10" s="14" t="s">
        <v>10</v>
      </c>
      <c r="H10" s="11"/>
      <c r="I10" s="12" t="s">
        <v>11</v>
      </c>
      <c r="J10" s="12" t="s">
        <v>12</v>
      </c>
      <c r="K10" s="13" t="s">
        <v>13</v>
      </c>
    </row>
    <row r="11" spans="1:13" ht="15" customHeight="1" thickTop="1" x14ac:dyDescent="0.2">
      <c r="B11" s="15" t="s">
        <v>14</v>
      </c>
      <c r="C11" s="16"/>
      <c r="D11" s="16"/>
      <c r="E11" s="16"/>
      <c r="F11" s="16"/>
      <c r="G11" s="17" t="s">
        <v>15</v>
      </c>
      <c r="H11" s="18"/>
      <c r="I11" s="19"/>
      <c r="J11" s="19"/>
      <c r="K11" s="20"/>
    </row>
    <row r="12" spans="1:13" ht="15" customHeight="1" x14ac:dyDescent="0.2">
      <c r="B12" s="21" t="s">
        <v>16</v>
      </c>
      <c r="C12" s="22"/>
      <c r="D12" s="23" t="s">
        <v>17</v>
      </c>
      <c r="E12" s="23" t="s">
        <v>18</v>
      </c>
      <c r="F12" s="24" t="s">
        <v>19</v>
      </c>
      <c r="G12" s="21" t="s">
        <v>16</v>
      </c>
      <c r="H12" s="22"/>
      <c r="I12" s="23" t="s">
        <v>17</v>
      </c>
      <c r="J12" s="23" t="s">
        <v>18</v>
      </c>
      <c r="K12" s="24" t="s">
        <v>19</v>
      </c>
    </row>
    <row r="13" spans="1:13" ht="15" customHeight="1" thickBot="1" x14ac:dyDescent="0.25">
      <c r="B13" s="25" t="s">
        <v>20</v>
      </c>
      <c r="C13" s="26"/>
      <c r="D13" s="27" t="s">
        <v>21</v>
      </c>
      <c r="E13" s="27" t="s">
        <v>21</v>
      </c>
      <c r="F13" s="28" t="s">
        <v>22</v>
      </c>
      <c r="G13" s="25" t="s">
        <v>20</v>
      </c>
      <c r="H13" s="26"/>
      <c r="I13" s="27" t="s">
        <v>21</v>
      </c>
      <c r="J13" s="27" t="s">
        <v>21</v>
      </c>
      <c r="K13" s="28" t="s">
        <v>22</v>
      </c>
    </row>
    <row r="14" spans="1:13" ht="15" customHeight="1" thickTop="1" x14ac:dyDescent="0.2">
      <c r="A14" s="29" t="s">
        <v>23</v>
      </c>
      <c r="B14" s="30" t="s">
        <v>24</v>
      </c>
      <c r="C14" s="31"/>
      <c r="D14" s="31"/>
      <c r="E14" s="32"/>
      <c r="F14" s="33"/>
      <c r="G14" s="30" t="s">
        <v>25</v>
      </c>
      <c r="H14" s="34"/>
      <c r="I14" s="35"/>
      <c r="J14" s="35"/>
      <c r="K14" s="36"/>
      <c r="M14" s="3" t="e">
        <f>SUM(#REF!+#REF!)</f>
        <v>#REF!</v>
      </c>
    </row>
    <row r="15" spans="1:13" ht="15" customHeight="1" x14ac:dyDescent="0.2">
      <c r="A15" s="29" t="s">
        <v>26</v>
      </c>
      <c r="B15" s="37"/>
      <c r="C15" s="38" t="s">
        <v>27</v>
      </c>
      <c r="D15" s="39">
        <v>98975654</v>
      </c>
      <c r="E15" s="40">
        <v>115475670</v>
      </c>
      <c r="F15" s="41">
        <f>[1]Bevételek!N11</f>
        <v>137220552</v>
      </c>
      <c r="G15" s="37"/>
      <c r="H15" s="38" t="s">
        <v>28</v>
      </c>
      <c r="I15" s="40">
        <v>57877369</v>
      </c>
      <c r="J15" s="40">
        <v>58863903</v>
      </c>
      <c r="K15" s="42">
        <f>[1]Kiadások!N11</f>
        <v>61704812</v>
      </c>
      <c r="M15" s="3" t="e">
        <f>SUM(#REF!+#REF!)</f>
        <v>#REF!</v>
      </c>
    </row>
    <row r="16" spans="1:13" ht="15" customHeight="1" x14ac:dyDescent="0.2">
      <c r="A16" s="29" t="s">
        <v>29</v>
      </c>
      <c r="B16" s="37"/>
      <c r="C16" s="38" t="s">
        <v>30</v>
      </c>
      <c r="D16" s="39">
        <v>9080365</v>
      </c>
      <c r="E16" s="40">
        <v>8372443</v>
      </c>
      <c r="F16" s="41">
        <f>[1]Bevételek!N15</f>
        <v>8900000</v>
      </c>
      <c r="G16" s="37"/>
      <c r="H16" s="43" t="s">
        <v>31</v>
      </c>
      <c r="I16" s="40">
        <v>10058485</v>
      </c>
      <c r="J16" s="40">
        <v>9300064</v>
      </c>
      <c r="K16" s="42">
        <f>[1]Kiadások!N12</f>
        <v>9548963</v>
      </c>
    </row>
    <row r="17" spans="1:15" ht="15" customHeight="1" x14ac:dyDescent="0.2">
      <c r="A17" s="29" t="s">
        <v>32</v>
      </c>
      <c r="B17" s="37"/>
      <c r="C17" s="38" t="s">
        <v>33</v>
      </c>
      <c r="D17" s="39">
        <v>20012069</v>
      </c>
      <c r="E17" s="40">
        <v>29362149</v>
      </c>
      <c r="F17" s="41">
        <f>[1]Bevételek!N21</f>
        <v>28522178</v>
      </c>
      <c r="G17" s="37"/>
      <c r="H17" s="43" t="s">
        <v>34</v>
      </c>
      <c r="I17" s="40">
        <v>52202894</v>
      </c>
      <c r="J17" s="40">
        <v>73454710</v>
      </c>
      <c r="K17" s="42">
        <f>[1]Kiadások!N13</f>
        <v>100529699</v>
      </c>
    </row>
    <row r="18" spans="1:15" ht="15" customHeight="1" x14ac:dyDescent="0.2">
      <c r="A18" s="29" t="s">
        <v>35</v>
      </c>
      <c r="B18" s="37"/>
      <c r="C18" s="38" t="s">
        <v>36</v>
      </c>
      <c r="D18" s="39">
        <v>3575</v>
      </c>
      <c r="E18" s="40"/>
      <c r="F18" s="41">
        <f>[1]Bevételek!N22</f>
        <v>0</v>
      </c>
      <c r="G18" s="37"/>
      <c r="H18" s="43" t="s">
        <v>37</v>
      </c>
      <c r="I18" s="40">
        <v>1251000</v>
      </c>
      <c r="J18" s="40">
        <v>789000</v>
      </c>
      <c r="K18" s="42">
        <f>[1]Kiadások!N14</f>
        <v>1100000</v>
      </c>
      <c r="N18" s="44"/>
    </row>
    <row r="19" spans="1:15" ht="15" customHeight="1" thickBot="1" x14ac:dyDescent="0.25">
      <c r="A19" s="29" t="s">
        <v>38</v>
      </c>
      <c r="B19" s="45"/>
      <c r="C19" s="46" t="s">
        <v>39</v>
      </c>
      <c r="D19" s="47"/>
      <c r="E19" s="48"/>
      <c r="F19" s="49">
        <f>[1]Bevételek!E39</f>
        <v>28234551</v>
      </c>
      <c r="G19" s="37"/>
      <c r="H19" s="43" t="s">
        <v>40</v>
      </c>
      <c r="I19" s="40">
        <v>9518707</v>
      </c>
      <c r="J19" s="40">
        <v>5534351</v>
      </c>
      <c r="K19" s="42">
        <f>[1]Kiadások!N15</f>
        <v>25834931</v>
      </c>
      <c r="N19" s="44"/>
    </row>
    <row r="20" spans="1:15" ht="15" customHeight="1" thickTop="1" thickBot="1" x14ac:dyDescent="0.25">
      <c r="A20" s="29" t="s">
        <v>41</v>
      </c>
      <c r="B20" s="50" t="s">
        <v>42</v>
      </c>
      <c r="C20" s="51"/>
      <c r="D20" s="52">
        <f>SUM(D14:D19)</f>
        <v>128071663</v>
      </c>
      <c r="E20" s="52">
        <f>SUM(E14:E19)</f>
        <v>153210262</v>
      </c>
      <c r="F20" s="53">
        <f>SUM(F14:F19)</f>
        <v>202877281</v>
      </c>
      <c r="G20" s="50" t="s">
        <v>43</v>
      </c>
      <c r="H20" s="51"/>
      <c r="I20" s="52">
        <f>SUM(I15:I19)</f>
        <v>130908455</v>
      </c>
      <c r="J20" s="52">
        <f>SUM(J15:J19)</f>
        <v>147942028</v>
      </c>
      <c r="K20" s="54">
        <f>SUM(K15:K19)</f>
        <v>198718405</v>
      </c>
      <c r="M20" s="3" t="e">
        <f>SUM(K17+K18+#REF!+#REF!)</f>
        <v>#REF!</v>
      </c>
      <c r="N20" s="44"/>
    </row>
    <row r="21" spans="1:15" ht="15" customHeight="1" thickTop="1" x14ac:dyDescent="0.2">
      <c r="A21" s="29" t="s">
        <v>44</v>
      </c>
      <c r="B21" s="30" t="s">
        <v>45</v>
      </c>
      <c r="C21" s="55"/>
      <c r="D21" s="56"/>
      <c r="E21" s="56"/>
      <c r="F21" s="57"/>
      <c r="G21" s="30" t="s">
        <v>46</v>
      </c>
      <c r="H21" s="55"/>
      <c r="I21" s="56"/>
      <c r="J21" s="56"/>
      <c r="K21" s="58"/>
      <c r="M21" s="3"/>
      <c r="N21" s="44"/>
    </row>
    <row r="22" spans="1:15" ht="15" customHeight="1" x14ac:dyDescent="0.2">
      <c r="A22" s="29" t="s">
        <v>47</v>
      </c>
      <c r="B22" s="37"/>
      <c r="C22" s="43" t="s">
        <v>48</v>
      </c>
      <c r="D22" s="40">
        <v>40639990</v>
      </c>
      <c r="E22" s="40">
        <v>35377082</v>
      </c>
      <c r="F22" s="41">
        <f>[1]Bevételek!N25</f>
        <v>62054643</v>
      </c>
      <c r="G22" s="37"/>
      <c r="H22" s="43" t="s">
        <v>49</v>
      </c>
      <c r="I22" s="40">
        <v>21547533</v>
      </c>
      <c r="J22" s="40">
        <v>43243254</v>
      </c>
      <c r="K22" s="42">
        <f>[1]Kiadások!N20</f>
        <v>37553806</v>
      </c>
      <c r="N22" s="44"/>
    </row>
    <row r="23" spans="1:15" ht="15" customHeight="1" x14ac:dyDescent="0.2">
      <c r="A23" s="29" t="s">
        <v>50</v>
      </c>
      <c r="B23" s="37"/>
      <c r="C23" s="43" t="s">
        <v>51</v>
      </c>
      <c r="D23" s="40"/>
      <c r="E23" s="40">
        <v>98207</v>
      </c>
      <c r="F23" s="41">
        <f>[1]Bevételek!N26</f>
        <v>0</v>
      </c>
      <c r="G23" s="37"/>
      <c r="H23" s="43" t="s">
        <v>52</v>
      </c>
      <c r="I23" s="40">
        <v>825500</v>
      </c>
      <c r="J23" s="40"/>
      <c r="K23" s="42">
        <f>[1]Kiadások!N21</f>
        <v>48428426</v>
      </c>
      <c r="N23" s="44"/>
    </row>
    <row r="24" spans="1:15" ht="15" customHeight="1" thickBot="1" x14ac:dyDescent="0.25">
      <c r="A24" s="29" t="s">
        <v>53</v>
      </c>
      <c r="B24" s="59"/>
      <c r="C24" s="60" t="s">
        <v>54</v>
      </c>
      <c r="D24" s="47"/>
      <c r="E24" s="47"/>
      <c r="F24" s="61">
        <f>[1]Bevételek!N27</f>
        <v>0</v>
      </c>
      <c r="G24" s="62"/>
      <c r="H24" s="43" t="s">
        <v>55</v>
      </c>
      <c r="I24" s="40">
        <v>0</v>
      </c>
      <c r="J24" s="40"/>
      <c r="K24" s="42">
        <f>[1]Kiadások!N22</f>
        <v>10001</v>
      </c>
      <c r="N24" s="44"/>
    </row>
    <row r="25" spans="1:15" ht="15" customHeight="1" thickTop="1" thickBot="1" x14ac:dyDescent="0.25">
      <c r="A25" s="29" t="s">
        <v>56</v>
      </c>
      <c r="B25" s="50" t="s">
        <v>57</v>
      </c>
      <c r="C25" s="51"/>
      <c r="D25" s="52">
        <f>SUM(D22:D24)</f>
        <v>40639990</v>
      </c>
      <c r="E25" s="52">
        <f>SUM(E22:E24)</f>
        <v>35475289</v>
      </c>
      <c r="F25" s="53">
        <f>SUM(F22:F24)</f>
        <v>62054643</v>
      </c>
      <c r="G25" s="50" t="s">
        <v>58</v>
      </c>
      <c r="H25" s="51"/>
      <c r="I25" s="52">
        <f>SUM(I22:I24)</f>
        <v>22373033</v>
      </c>
      <c r="J25" s="52">
        <f>SUM(J22:J24)</f>
        <v>43243254</v>
      </c>
      <c r="K25" s="54">
        <f>SUM(K22:K24)</f>
        <v>85992233</v>
      </c>
      <c r="N25" s="44"/>
    </row>
    <row r="26" spans="1:15" ht="15" customHeight="1" thickTop="1" thickBot="1" x14ac:dyDescent="0.25">
      <c r="A26" s="29" t="s">
        <v>59</v>
      </c>
      <c r="B26" s="50" t="s">
        <v>60</v>
      </c>
      <c r="C26" s="51"/>
      <c r="D26" s="52">
        <f>D25+D20</f>
        <v>168711653</v>
      </c>
      <c r="E26" s="52">
        <f>E25+E20</f>
        <v>188685551</v>
      </c>
      <c r="F26" s="53">
        <f>F25+F20</f>
        <v>264931924</v>
      </c>
      <c r="G26" s="50" t="s">
        <v>61</v>
      </c>
      <c r="H26" s="51"/>
      <c r="I26" s="63">
        <f>I25+I20</f>
        <v>153281488</v>
      </c>
      <c r="J26" s="52">
        <f>J25+J20</f>
        <v>191185282</v>
      </c>
      <c r="K26" s="64">
        <f>K25+K20</f>
        <v>284710638</v>
      </c>
      <c r="N26" s="44"/>
    </row>
    <row r="27" spans="1:15" ht="15" customHeight="1" thickTop="1" thickBot="1" x14ac:dyDescent="0.25">
      <c r="A27" s="29" t="s">
        <v>62</v>
      </c>
      <c r="B27" s="50" t="s">
        <v>63</v>
      </c>
      <c r="C27" s="51"/>
      <c r="D27" s="52"/>
      <c r="E27" s="53">
        <f>J26-E26</f>
        <v>2499731</v>
      </c>
      <c r="F27" s="53">
        <f>K26-F26</f>
        <v>19778714</v>
      </c>
      <c r="G27" s="50" t="s">
        <v>64</v>
      </c>
      <c r="H27" s="51"/>
      <c r="I27" s="52">
        <f>D26-I26</f>
        <v>15430165</v>
      </c>
      <c r="J27" s="52"/>
      <c r="K27" s="54"/>
      <c r="N27" s="3"/>
    </row>
    <row r="28" spans="1:15" ht="15" customHeight="1" thickTop="1" thickBot="1" x14ac:dyDescent="0.25">
      <c r="A28" s="29" t="s">
        <v>65</v>
      </c>
      <c r="B28" s="65" t="s">
        <v>66</v>
      </c>
      <c r="C28" s="66"/>
      <c r="D28" s="67">
        <f>I20-D20</f>
        <v>2836792</v>
      </c>
      <c r="E28" s="67"/>
      <c r="F28" s="68"/>
      <c r="G28" s="65" t="s">
        <v>67</v>
      </c>
      <c r="H28" s="66"/>
      <c r="I28" s="67"/>
      <c r="J28" s="67">
        <f>E20-J20</f>
        <v>5268234</v>
      </c>
      <c r="K28" s="69">
        <f>F20-K20</f>
        <v>4158876</v>
      </c>
      <c r="L28" s="3"/>
      <c r="N28" s="3"/>
      <c r="O28" s="3"/>
    </row>
    <row r="29" spans="1:15" ht="15" customHeight="1" thickTop="1" thickBot="1" x14ac:dyDescent="0.25">
      <c r="A29" s="29" t="s">
        <v>68</v>
      </c>
      <c r="B29" s="65" t="s">
        <v>69</v>
      </c>
      <c r="C29" s="66"/>
      <c r="D29" s="67"/>
      <c r="E29" s="68">
        <f>J25-E25</f>
        <v>7767965</v>
      </c>
      <c r="F29" s="68">
        <f>K25-F25</f>
        <v>23937590</v>
      </c>
      <c r="G29" s="65" t="s">
        <v>70</v>
      </c>
      <c r="H29" s="66"/>
      <c r="I29" s="67">
        <f>D25-I25</f>
        <v>18266957</v>
      </c>
      <c r="J29" s="67"/>
      <c r="K29" s="69"/>
      <c r="N29" s="3"/>
    </row>
    <row r="30" spans="1:15" ht="15" customHeight="1" thickTop="1" x14ac:dyDescent="0.2">
      <c r="A30" s="29" t="s">
        <v>71</v>
      </c>
      <c r="B30" s="30" t="s">
        <v>72</v>
      </c>
      <c r="C30" s="70"/>
      <c r="D30" s="35"/>
      <c r="E30" s="35"/>
      <c r="F30" s="33"/>
      <c r="G30" s="30" t="s">
        <v>73</v>
      </c>
      <c r="H30" s="70"/>
      <c r="I30" s="35"/>
      <c r="J30" s="35"/>
      <c r="K30" s="36"/>
      <c r="M30" s="3" t="e">
        <f>SUM(#REF!)</f>
        <v>#REF!</v>
      </c>
      <c r="N30" s="3"/>
    </row>
    <row r="31" spans="1:15" ht="15" customHeight="1" x14ac:dyDescent="0.2">
      <c r="A31" s="29" t="s">
        <v>74</v>
      </c>
      <c r="B31" s="37"/>
      <c r="C31" s="43" t="s">
        <v>75</v>
      </c>
      <c r="D31" s="40"/>
      <c r="E31" s="40"/>
      <c r="F31" s="41">
        <f>[1]Bevételek!N31</f>
        <v>0</v>
      </c>
      <c r="G31" s="37"/>
      <c r="H31" s="43" t="s">
        <v>76</v>
      </c>
      <c r="I31" s="40"/>
      <c r="J31" s="40"/>
      <c r="K31" s="42"/>
      <c r="M31" s="3" t="e">
        <f>SUM(#REF!)</f>
        <v>#REF!</v>
      </c>
      <c r="N31" s="3"/>
    </row>
    <row r="32" spans="1:15" ht="15" customHeight="1" x14ac:dyDescent="0.2">
      <c r="A32" s="29" t="s">
        <v>77</v>
      </c>
      <c r="B32" s="37"/>
      <c r="C32" s="43" t="s">
        <v>78</v>
      </c>
      <c r="D32" s="40"/>
      <c r="E32" s="40"/>
      <c r="F32" s="41"/>
      <c r="G32" s="37"/>
      <c r="H32" s="43" t="s">
        <v>79</v>
      </c>
      <c r="I32" s="40"/>
      <c r="J32" s="40"/>
      <c r="K32" s="42"/>
      <c r="N32" s="3"/>
    </row>
    <row r="33" spans="1:14" ht="15" customHeight="1" x14ac:dyDescent="0.2">
      <c r="A33" s="29" t="s">
        <v>80</v>
      </c>
      <c r="B33" s="37"/>
      <c r="C33" s="43" t="s">
        <v>81</v>
      </c>
      <c r="D33" s="40"/>
      <c r="E33" s="40"/>
      <c r="F33" s="41">
        <v>807452</v>
      </c>
      <c r="G33" s="37"/>
      <c r="H33" s="43" t="s">
        <v>82</v>
      </c>
      <c r="I33" s="40"/>
      <c r="J33" s="40"/>
      <c r="K33" s="42"/>
      <c r="N33" s="3"/>
    </row>
    <row r="34" spans="1:14" ht="15" customHeight="1" x14ac:dyDescent="0.2">
      <c r="A34" s="29" t="s">
        <v>83</v>
      </c>
      <c r="B34" s="37"/>
      <c r="C34" s="43" t="s">
        <v>84</v>
      </c>
      <c r="D34" s="40">
        <v>34681481</v>
      </c>
      <c r="E34" s="40">
        <v>50306371</v>
      </c>
      <c r="F34" s="40">
        <f>[1]Bevételek!E40</f>
        <v>18716385</v>
      </c>
      <c r="G34" s="37"/>
      <c r="H34" s="43"/>
      <c r="I34" s="40"/>
      <c r="J34" s="40"/>
      <c r="K34" s="42"/>
      <c r="N34" s="3"/>
    </row>
    <row r="35" spans="1:14" ht="15" customHeight="1" x14ac:dyDescent="0.2">
      <c r="A35" s="29" t="s">
        <v>85</v>
      </c>
      <c r="B35" s="37"/>
      <c r="C35" s="43" t="s">
        <v>86</v>
      </c>
      <c r="D35" s="40">
        <v>3570091</v>
      </c>
      <c r="E35" s="40">
        <v>3477195</v>
      </c>
      <c r="F35" s="41">
        <v>2019094</v>
      </c>
      <c r="G35" s="37"/>
      <c r="H35" s="43" t="s">
        <v>87</v>
      </c>
      <c r="I35" s="40">
        <v>3575366</v>
      </c>
      <c r="J35" s="40">
        <v>3525447</v>
      </c>
      <c r="K35" s="42">
        <v>1764217</v>
      </c>
      <c r="M35" s="3">
        <f>SUM(K22:K23)</f>
        <v>85982232</v>
      </c>
      <c r="N35" s="3"/>
    </row>
    <row r="36" spans="1:14" ht="15" customHeight="1" thickBot="1" x14ac:dyDescent="0.25">
      <c r="A36" s="29" t="s">
        <v>88</v>
      </c>
      <c r="B36" s="59"/>
      <c r="C36" s="60"/>
      <c r="D36" s="47"/>
      <c r="E36" s="47"/>
      <c r="F36" s="61"/>
      <c r="G36" s="62"/>
      <c r="H36" s="71"/>
      <c r="I36" s="72"/>
      <c r="J36" s="72"/>
      <c r="K36" s="73"/>
    </row>
    <row r="37" spans="1:14" ht="15" customHeight="1" thickTop="1" thickBot="1" x14ac:dyDescent="0.25">
      <c r="A37" s="29" t="s">
        <v>89</v>
      </c>
      <c r="B37" s="50" t="s">
        <v>90</v>
      </c>
      <c r="C37" s="51"/>
      <c r="D37" s="52">
        <f>SUM(D30:D36)</f>
        <v>38251572</v>
      </c>
      <c r="E37" s="52">
        <f>SUM(E30:E35)</f>
        <v>53783566</v>
      </c>
      <c r="F37" s="53">
        <f>SUM(F30:F35)</f>
        <v>21542931</v>
      </c>
      <c r="G37" s="59"/>
      <c r="H37" s="60"/>
      <c r="I37" s="47"/>
      <c r="J37" s="47"/>
      <c r="K37" s="74"/>
    </row>
    <row r="38" spans="1:14" ht="15" customHeight="1" thickTop="1" thickBot="1" x14ac:dyDescent="0.25">
      <c r="A38" s="29" t="s">
        <v>91</v>
      </c>
      <c r="B38" s="50" t="s">
        <v>92</v>
      </c>
      <c r="C38" s="51"/>
      <c r="D38" s="52">
        <f>D37-I38</f>
        <v>34676206</v>
      </c>
      <c r="E38" s="52">
        <f>E37-J38</f>
        <v>50258119</v>
      </c>
      <c r="F38" s="53">
        <f>F37-K38</f>
        <v>19778714</v>
      </c>
      <c r="G38" s="75" t="s">
        <v>93</v>
      </c>
      <c r="H38" s="76"/>
      <c r="I38" s="52">
        <f>SUM(I30:I37)</f>
        <v>3575366</v>
      </c>
      <c r="J38" s="52">
        <f>SUM(J30:J37)</f>
        <v>3525447</v>
      </c>
      <c r="K38" s="54">
        <f>SUM(K30:K37)</f>
        <v>1764217</v>
      </c>
    </row>
    <row r="39" spans="1:14" ht="15" customHeight="1" thickTop="1" thickBot="1" x14ac:dyDescent="0.25">
      <c r="A39" s="29" t="s">
        <v>94</v>
      </c>
      <c r="B39" s="50" t="s">
        <v>95</v>
      </c>
      <c r="C39" s="51"/>
      <c r="D39" s="52">
        <f>SUM(D37+D26)</f>
        <v>206963225</v>
      </c>
      <c r="E39" s="52">
        <f>SUM(E37+E26)</f>
        <v>242469117</v>
      </c>
      <c r="F39" s="53">
        <f>F37+F26</f>
        <v>286474855</v>
      </c>
      <c r="G39" s="50" t="s">
        <v>96</v>
      </c>
      <c r="H39" s="51"/>
      <c r="I39" s="52">
        <f>SUM(I38+I26)</f>
        <v>156856854</v>
      </c>
      <c r="J39" s="52">
        <f>SUM(J38+J26)</f>
        <v>194710729</v>
      </c>
      <c r="K39" s="54">
        <f>K38+K26</f>
        <v>286474855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2020-02-18T13:44:37Z</dcterms:created>
  <dcterms:modified xsi:type="dcterms:W3CDTF">2020-02-18T13:45:23Z</dcterms:modified>
</cp:coreProperties>
</file>