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90" i="1" l="1"/>
  <c r="E89" i="1"/>
  <c r="B89" i="1"/>
  <c r="F89" i="1" s="1"/>
  <c r="F88" i="1"/>
  <c r="F86" i="1"/>
  <c r="F85" i="1"/>
  <c r="F84" i="1"/>
  <c r="F81" i="1"/>
  <c r="E79" i="1"/>
  <c r="B79" i="1"/>
  <c r="F79" i="1" s="1"/>
  <c r="F78" i="1"/>
  <c r="F77" i="1"/>
  <c r="F76" i="1"/>
  <c r="F75" i="1"/>
  <c r="E74" i="1"/>
  <c r="B74" i="1"/>
  <c r="F74" i="1" s="1"/>
  <c r="F73" i="1"/>
  <c r="E71" i="1"/>
  <c r="B71" i="1"/>
  <c r="F71" i="1" s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E30" i="1"/>
  <c r="B30" i="1"/>
  <c r="F30" i="1" s="1"/>
  <c r="F29" i="1"/>
  <c r="F28" i="1"/>
  <c r="F27" i="1"/>
  <c r="F26" i="1"/>
  <c r="B23" i="1"/>
  <c r="F22" i="1"/>
  <c r="F21" i="1"/>
  <c r="E20" i="1"/>
  <c r="B20" i="1"/>
  <c r="F20" i="1" s="1"/>
  <c r="F19" i="1"/>
  <c r="F18" i="1"/>
  <c r="F17" i="1"/>
  <c r="F16" i="1"/>
  <c r="F15" i="1"/>
  <c r="F14" i="1"/>
  <c r="B13" i="1"/>
  <c r="F13" i="1" s="1"/>
  <c r="E12" i="1"/>
  <c r="B12" i="1"/>
  <c r="F12" i="1" s="1"/>
  <c r="F11" i="1"/>
  <c r="B10" i="1"/>
  <c r="F10" i="1" s="1"/>
  <c r="F9" i="1"/>
  <c r="E5" i="1"/>
  <c r="E90" i="1" s="1"/>
  <c r="B5" i="1"/>
  <c r="F5" i="1" s="1"/>
  <c r="F90" i="1" s="1"/>
  <c r="B90" i="1" l="1"/>
</calcChain>
</file>

<file path=xl/sharedStrings.xml><?xml version="1.0" encoding="utf-8"?>
<sst xmlns="http://schemas.openxmlformats.org/spreadsheetml/2006/main" count="167" uniqueCount="97">
  <si>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</si>
  <si>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</si>
  <si>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</si>
  <si>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</si>
  <si>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</si>
  <si>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</si>
  <si>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</si>
  <si>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</si>
  <si>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</si>
  <si>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</si>
  <si>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</si>
  <si>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</si>
  <si>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</si>
  <si>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</si>
  <si>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</si>
  <si>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</si>
  <si>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</si>
  <si>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</si>
  <si>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</si>
  <si>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</si>
  <si>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</si>
  <si>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</si>
  <si>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</si>
  <si>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</si>
  <si>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</si>
  <si>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</si>
  <si>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</si>
  <si>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</si>
  <si>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</si>
  <si>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</si>
  <si>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</si>
  <si>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</si>
  <si>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</si>
  <si>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</si>
  <si>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</si>
  <si>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</si>
  <si>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</si>
  <si>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</si>
  <si>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</si>
  <si>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</si>
  <si>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</si>
  <si>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</si>
  <si>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</si>
  <si>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</si>
  <si>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</si>
  <si>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</si>
  <si>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</si>
  <si>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</si>
  <si>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</si>
  <si>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</si>
  <si>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</si>
  <si>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</si>
  <si>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r>
      <t xml:space="preserve">Mosógép beszerzés </t>
    </r>
    <r>
      <rPr>
        <b/>
        <i/>
        <sz val="10"/>
        <color rgb="FFFF0000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</si>
  <si>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</si>
  <si>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</si>
  <si>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</si>
  <si>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</si>
  <si>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</si>
  <si>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Hangtechnikai berendezések beszerzése könyvtári érdekeltségnövelő támogatásból</t>
  </si>
  <si>
    <t>Egyéb kis értékű tárgyi eszközök beszerzése (Könyvtár)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</si>
  <si>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</si>
  <si>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</si>
  <si>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</si>
  <si>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</si>
  <si>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</si>
  <si>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</si>
  <si>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</si>
  <si>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</si>
  <si>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</si>
  <si>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</si>
  <si>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</si>
  <si>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</si>
  <si>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</si>
  <si>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</si>
  <si>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</si>
  <si>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</si>
  <si>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</si>
  <si>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</si>
  <si>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</si>
  <si>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</si>
  <si>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</si>
  <si>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</si>
  <si>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Egyéb kis értékű tárgyi eszközök beszerzése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</si>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</sst>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1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4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0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2" applyNumberFormat="1" applyFont="1" applyFill="1" applyBorder="1" applyAlignment="1" applyProtection="1">
      <alignment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</xf>
    <xf numFmtId="0" fontId="12" fillId="0" borderId="9" xfId="3" applyFont="1" applyFill="1" applyBorder="1" applyAlignment="1" applyProtection="1">
      <alignment horizontal="left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10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2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3" fillId="0" borderId="20" xfId="0" applyNumberFormat="1" applyFont="1" applyFill="1" applyBorder="1" applyAlignment="1">
      <alignment vertical="center" wrapText="1"/>
    </xf>
    <xf numFmtId="164" fontId="3" fillId="0" borderId="21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22" xfId="2" applyNumberFormat="1" applyFont="1" applyFill="1" applyBorder="1" applyAlignment="1" applyProtection="1">
      <alignment vertical="center" wrapText="1"/>
      <protection locked="0"/>
    </xf>
    <xf numFmtId="49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0" applyNumberFormat="1" applyFont="1" applyFill="1" applyBorder="1" applyAlignment="1" applyProtection="1">
      <alignment vertical="center" wrapText="1"/>
      <protection locked="0"/>
    </xf>
    <xf numFmtId="164" fontId="3" fillId="0" borderId="24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2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vertical="center" wrapText="1"/>
    </xf>
    <xf numFmtId="0" fontId="16" fillId="0" borderId="25" xfId="2" applyFont="1" applyFill="1" applyBorder="1" applyAlignment="1">
      <alignment vertical="center"/>
    </xf>
    <xf numFmtId="164" fontId="12" fillId="0" borderId="13" xfId="2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2" fillId="0" borderId="9" xfId="2" applyNumberFormat="1" applyFont="1" applyFill="1" applyBorder="1" applyAlignment="1" applyProtection="1">
      <alignment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</xf>
    <xf numFmtId="0" fontId="17" fillId="0" borderId="25" xfId="2" applyFont="1" applyFill="1" applyBorder="1" applyAlignment="1">
      <alignment vertical="center" wrapText="1"/>
    </xf>
    <xf numFmtId="164" fontId="18" fillId="0" borderId="9" xfId="2" applyNumberFormat="1" applyFont="1" applyFill="1" applyBorder="1" applyAlignment="1" applyProtection="1">
      <alignment vertical="center" wrapText="1"/>
      <protection locked="0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0" fontId="16" fillId="0" borderId="26" xfId="2" applyFont="1" applyFill="1" applyBorder="1" applyAlignment="1">
      <alignment vertical="center"/>
    </xf>
    <xf numFmtId="164" fontId="15" fillId="0" borderId="27" xfId="2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164" fontId="15" fillId="0" borderId="24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Alignment="1">
      <alignment vertical="center" wrapText="1"/>
    </xf>
    <xf numFmtId="164" fontId="17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28" xfId="0" applyNumberFormat="1" applyFont="1" applyFill="1" applyBorder="1" applyAlignment="1" applyProtection="1">
      <alignment vertical="center" wrapText="1"/>
      <protection locked="0"/>
    </xf>
    <xf numFmtId="49" fontId="17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  <protection locked="0"/>
    </xf>
    <xf numFmtId="164" fontId="17" fillId="0" borderId="30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16" fillId="0" borderId="12" xfId="0" quotePrefix="1" applyFont="1" applyFill="1" applyBorder="1" applyAlignment="1">
      <alignment vertical="center" wrapText="1"/>
    </xf>
    <xf numFmtId="0" fontId="16" fillId="0" borderId="21" xfId="0" quotePrefix="1" applyFont="1" applyFill="1" applyBorder="1" applyAlignment="1">
      <alignment vertical="center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49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  <protection locked="0"/>
    </xf>
    <xf numFmtId="164" fontId="16" fillId="0" borderId="24" xfId="0" applyNumberFormat="1" applyFont="1" applyFill="1" applyBorder="1" applyAlignment="1" applyProtection="1">
      <alignment vertical="center" wrapText="1"/>
    </xf>
    <xf numFmtId="0" fontId="17" fillId="0" borderId="16" xfId="0" quotePrefix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vertical="center"/>
    </xf>
    <xf numFmtId="164" fontId="22" fillId="0" borderId="0" xfId="0" applyNumberFormat="1" applyFont="1" applyFill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16" fillId="0" borderId="16" xfId="0" quotePrefix="1" applyFont="1" applyFill="1" applyBorder="1" applyAlignment="1">
      <alignment vertical="center"/>
    </xf>
    <xf numFmtId="164" fontId="16" fillId="0" borderId="28" xfId="0" applyNumberFormat="1" applyFont="1" applyFill="1" applyBorder="1" applyAlignment="1" applyProtection="1">
      <alignment vertical="center" wrapText="1"/>
      <protection locked="0"/>
    </xf>
    <xf numFmtId="49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9" xfId="0" applyNumberFormat="1" applyFont="1" applyFill="1" applyBorder="1" applyAlignment="1" applyProtection="1">
      <alignment vertical="center" wrapText="1"/>
      <protection locked="0"/>
    </xf>
    <xf numFmtId="164" fontId="16" fillId="0" borderId="30" xfId="0" applyNumberFormat="1" applyFont="1" applyFill="1" applyBorder="1" applyAlignment="1" applyProtection="1">
      <alignment vertical="center" wrapText="1"/>
    </xf>
    <xf numFmtId="164" fontId="23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14" xfId="1" applyNumberFormat="1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164" fontId="25" fillId="0" borderId="13" xfId="0" applyNumberFormat="1" applyFont="1" applyFill="1" applyBorder="1" applyAlignment="1" applyProtection="1">
      <alignment vertical="center" wrapTex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</xf>
    <xf numFmtId="0" fontId="17" fillId="0" borderId="12" xfId="0" applyFont="1" applyFill="1" applyBorder="1" applyAlignment="1">
      <alignment vertical="center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164" fontId="26" fillId="0" borderId="14" xfId="0" applyNumberFormat="1" applyFont="1" applyFill="1" applyBorder="1" applyAlignment="1" applyProtection="1">
      <alignment vertical="center" wrapText="1"/>
      <protection locked="0"/>
    </xf>
    <xf numFmtId="3" fontId="17" fillId="0" borderId="13" xfId="1" applyNumberFormat="1" applyFont="1" applyFill="1" applyBorder="1" applyAlignment="1">
      <alignment vertical="center"/>
    </xf>
    <xf numFmtId="3" fontId="17" fillId="0" borderId="14" xfId="1" applyNumberFormat="1" applyFont="1" applyFill="1" applyBorder="1" applyAlignment="1">
      <alignment vertical="center"/>
    </xf>
    <xf numFmtId="164" fontId="16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3" applyFont="1" applyFill="1" applyBorder="1" applyProtection="1">
      <protection locked="0"/>
    </xf>
    <xf numFmtId="0" fontId="16" fillId="0" borderId="12" xfId="3" quotePrefix="1" applyFont="1" applyFill="1" applyBorder="1" applyProtection="1">
      <protection locked="0"/>
    </xf>
    <xf numFmtId="0" fontId="16" fillId="0" borderId="32" xfId="0" quotePrefix="1" applyFont="1" applyFill="1" applyBorder="1" applyAlignment="1">
      <alignment vertical="center"/>
    </xf>
    <xf numFmtId="164" fontId="14" fillId="0" borderId="33" xfId="0" applyNumberFormat="1" applyFont="1" applyFill="1" applyBorder="1" applyAlignment="1" applyProtection="1">
      <alignment horizontal="left" vertical="center" wrapText="1"/>
    </xf>
    <xf numFmtId="164" fontId="14" fillId="0" borderId="34" xfId="0" applyNumberFormat="1" applyFont="1" applyFill="1" applyBorder="1" applyAlignment="1" applyProtection="1">
      <alignment vertical="center" wrapText="1"/>
    </xf>
    <xf numFmtId="164" fontId="14" fillId="2" borderId="3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G90"/>
  <sheetViews>
    <sheetView tabSelected="1" view="pageLayout" zoomScale="115" zoomScaleNormal="100" zoomScalePageLayoutView="115" workbookViewId="0">
      <selection activeCell="D3" sqref="D3"/>
    </sheetView>
  </sheetViews>
  <sheetFormatPr defaultRowHeight="12.75" x14ac:dyDescent="0.2"/>
  <cols>
    <col min="1" max="1" width="61.33203125" style="145" customWidth="1"/>
    <col min="2" max="2" width="15.6640625" style="21" customWidth="1"/>
    <col min="3" max="3" width="16.33203125" style="21" customWidth="1"/>
    <col min="4" max="4" width="18" style="21" customWidth="1"/>
    <col min="5" max="5" width="16.6640625" style="21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1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9">
        <f>156693000+42191010-23353056</f>
        <v>175530954</v>
      </c>
      <c r="F5" s="20">
        <f t="shared" ref="F5:F89" si="0">B5-D5-E5</f>
        <v>0</v>
      </c>
    </row>
    <row r="6" spans="1:7" s="21" customFormat="1" ht="15.95" customHeight="1" x14ac:dyDescent="0.2">
      <c r="A6" s="22" t="s">
        <v>11</v>
      </c>
      <c r="B6" s="23">
        <v>268788554</v>
      </c>
      <c r="C6" s="24" t="s">
        <v>12</v>
      </c>
      <c r="D6" s="25"/>
      <c r="E6" s="25">
        <v>268788554</v>
      </c>
      <c r="F6" s="26"/>
    </row>
    <row r="7" spans="1:7" s="21" customFormat="1" ht="25.5" x14ac:dyDescent="0.2">
      <c r="A7" s="22" t="s">
        <v>13</v>
      </c>
      <c r="B7" s="23">
        <v>12274550</v>
      </c>
      <c r="C7" s="24" t="s">
        <v>12</v>
      </c>
      <c r="D7" s="25"/>
      <c r="E7" s="25">
        <v>12274550</v>
      </c>
      <c r="F7" s="26"/>
    </row>
    <row r="8" spans="1:7" s="21" customFormat="1" ht="25.5" x14ac:dyDescent="0.2">
      <c r="A8" s="22" t="s">
        <v>14</v>
      </c>
      <c r="B8" s="23">
        <v>2634996</v>
      </c>
      <c r="C8" s="24" t="s">
        <v>12</v>
      </c>
      <c r="D8" s="25"/>
      <c r="E8" s="25">
        <v>2634996</v>
      </c>
      <c r="F8" s="26"/>
    </row>
    <row r="9" spans="1:7" s="21" customFormat="1" ht="15.95" customHeight="1" x14ac:dyDescent="0.2">
      <c r="A9" s="27" t="s">
        <v>15</v>
      </c>
      <c r="B9" s="28">
        <v>25000000</v>
      </c>
      <c r="C9" s="29" t="s">
        <v>12</v>
      </c>
      <c r="D9" s="30"/>
      <c r="E9" s="30">
        <v>25000000</v>
      </c>
      <c r="F9" s="31">
        <f t="shared" si="0"/>
        <v>0</v>
      </c>
    </row>
    <row r="10" spans="1:7" s="37" customFormat="1" ht="15.95" customHeight="1" x14ac:dyDescent="0.2">
      <c r="A10" s="32" t="s">
        <v>16</v>
      </c>
      <c r="B10" s="33">
        <f>4807488+1298022</f>
        <v>6105510</v>
      </c>
      <c r="C10" s="34" t="s">
        <v>12</v>
      </c>
      <c r="D10" s="35"/>
      <c r="E10" s="35">
        <v>6105510</v>
      </c>
      <c r="F10" s="36">
        <f t="shared" si="0"/>
        <v>0</v>
      </c>
    </row>
    <row r="11" spans="1:7" s="21" customFormat="1" ht="15.95" customHeight="1" x14ac:dyDescent="0.2">
      <c r="A11" s="38" t="s">
        <v>17</v>
      </c>
      <c r="B11" s="33">
        <v>300000</v>
      </c>
      <c r="C11" s="34" t="s">
        <v>12</v>
      </c>
      <c r="D11" s="35"/>
      <c r="E11" s="35">
        <v>300000</v>
      </c>
      <c r="F11" s="36">
        <f t="shared" si="0"/>
        <v>0</v>
      </c>
    </row>
    <row r="12" spans="1:7" s="21" customFormat="1" ht="15.95" customHeight="1" x14ac:dyDescent="0.2">
      <c r="A12" s="39" t="s">
        <v>18</v>
      </c>
      <c r="B12" s="33">
        <f>13809000+4191000</f>
        <v>18000000</v>
      </c>
      <c r="C12" s="34" t="s">
        <v>12</v>
      </c>
      <c r="D12" s="35"/>
      <c r="E12" s="35">
        <f>13809000+4191000</f>
        <v>18000000</v>
      </c>
      <c r="F12" s="36">
        <f t="shared" si="0"/>
        <v>0</v>
      </c>
    </row>
    <row r="13" spans="1:7" s="21" customFormat="1" ht="18.75" customHeight="1" x14ac:dyDescent="0.2">
      <c r="A13" s="40" t="s">
        <v>19</v>
      </c>
      <c r="B13" s="33">
        <f>12076323+797160</f>
        <v>12873483</v>
      </c>
      <c r="C13" s="34" t="s">
        <v>20</v>
      </c>
      <c r="D13" s="35">
        <v>797160</v>
      </c>
      <c r="E13" s="35">
        <v>12076323</v>
      </c>
      <c r="F13" s="36">
        <f t="shared" si="0"/>
        <v>0</v>
      </c>
    </row>
    <row r="14" spans="1:7" s="21" customFormat="1" ht="15.95" customHeight="1" x14ac:dyDescent="0.2">
      <c r="A14" s="41" t="s">
        <v>21</v>
      </c>
      <c r="B14" s="33">
        <v>1270000</v>
      </c>
      <c r="C14" s="34" t="s">
        <v>12</v>
      </c>
      <c r="D14" s="35"/>
      <c r="E14" s="35">
        <v>1270000</v>
      </c>
      <c r="F14" s="36">
        <f t="shared" si="0"/>
        <v>0</v>
      </c>
    </row>
    <row r="15" spans="1:7" s="21" customFormat="1" ht="18.75" customHeight="1" x14ac:dyDescent="0.2">
      <c r="A15" s="32" t="s">
        <v>22</v>
      </c>
      <c r="B15" s="33">
        <v>359410</v>
      </c>
      <c r="C15" s="34" t="s">
        <v>12</v>
      </c>
      <c r="D15" s="35"/>
      <c r="E15" s="35">
        <v>359410</v>
      </c>
      <c r="F15" s="36">
        <f>B15-D15-E15</f>
        <v>0</v>
      </c>
    </row>
    <row r="16" spans="1:7" s="21" customFormat="1" ht="15.95" customHeight="1" x14ac:dyDescent="0.2">
      <c r="A16" s="32" t="s">
        <v>23</v>
      </c>
      <c r="B16" s="33">
        <v>317500</v>
      </c>
      <c r="C16" s="34" t="s">
        <v>12</v>
      </c>
      <c r="D16" s="42"/>
      <c r="E16" s="35">
        <v>317500</v>
      </c>
      <c r="F16" s="43">
        <f>B16-D16-E16</f>
        <v>0</v>
      </c>
    </row>
    <row r="17" spans="1:6" s="21" customFormat="1" ht="15.95" customHeight="1" x14ac:dyDescent="0.2">
      <c r="A17" s="32" t="s">
        <v>24</v>
      </c>
      <c r="B17" s="33">
        <v>1905000</v>
      </c>
      <c r="C17" s="34" t="s">
        <v>12</v>
      </c>
      <c r="D17" s="42"/>
      <c r="E17" s="35">
        <v>1905000</v>
      </c>
      <c r="F17" s="43">
        <f t="shared" ref="F17:F26" si="1">B17-D17-E17</f>
        <v>0</v>
      </c>
    </row>
    <row r="18" spans="1:6" s="21" customFormat="1" ht="15.95" customHeight="1" x14ac:dyDescent="0.2">
      <c r="A18" s="32" t="s">
        <v>25</v>
      </c>
      <c r="B18" s="33">
        <v>200000</v>
      </c>
      <c r="C18" s="34" t="s">
        <v>12</v>
      </c>
      <c r="D18" s="42"/>
      <c r="E18" s="35">
        <v>200000</v>
      </c>
      <c r="F18" s="43">
        <f t="shared" si="1"/>
        <v>0</v>
      </c>
    </row>
    <row r="19" spans="1:6" s="21" customFormat="1" ht="15.95" customHeight="1" x14ac:dyDescent="0.2">
      <c r="A19" s="32" t="s">
        <v>26</v>
      </c>
      <c r="B19" s="33">
        <v>400001</v>
      </c>
      <c r="C19" s="34" t="s">
        <v>12</v>
      </c>
      <c r="D19" s="35"/>
      <c r="E19" s="35">
        <v>400001</v>
      </c>
      <c r="F19" s="43">
        <f t="shared" si="1"/>
        <v>0</v>
      </c>
    </row>
    <row r="20" spans="1:6" s="21" customFormat="1" ht="15.95" customHeight="1" x14ac:dyDescent="0.2">
      <c r="A20" s="44" t="s">
        <v>27</v>
      </c>
      <c r="B20" s="45">
        <f>5000+100000</f>
        <v>105000</v>
      </c>
      <c r="C20" s="46" t="s">
        <v>12</v>
      </c>
      <c r="D20" s="47"/>
      <c r="E20" s="47">
        <f>5000+100000</f>
        <v>105000</v>
      </c>
      <c r="F20" s="48">
        <f t="shared" si="1"/>
        <v>0</v>
      </c>
    </row>
    <row r="21" spans="1:6" s="21" customFormat="1" ht="31.5" customHeight="1" x14ac:dyDescent="0.2">
      <c r="A21" s="32" t="s">
        <v>28</v>
      </c>
      <c r="B21" s="33">
        <v>6704583</v>
      </c>
      <c r="C21" s="34" t="s">
        <v>29</v>
      </c>
      <c r="D21" s="35"/>
      <c r="E21" s="35">
        <v>6704583</v>
      </c>
      <c r="F21" s="43">
        <f t="shared" si="1"/>
        <v>0</v>
      </c>
    </row>
    <row r="22" spans="1:6" s="53" customFormat="1" ht="25.5" x14ac:dyDescent="0.2">
      <c r="A22" s="49" t="s">
        <v>30</v>
      </c>
      <c r="B22" s="50">
        <v>82307980</v>
      </c>
      <c r="C22" s="51" t="s">
        <v>12</v>
      </c>
      <c r="D22" s="52"/>
      <c r="E22" s="52">
        <v>82307980</v>
      </c>
      <c r="F22" s="43">
        <f t="shared" si="1"/>
        <v>0</v>
      </c>
    </row>
    <row r="23" spans="1:6" s="37" customFormat="1" ht="25.5" x14ac:dyDescent="0.2">
      <c r="A23" s="49" t="s">
        <v>31</v>
      </c>
      <c r="B23" s="50">
        <f>346116</f>
        <v>346116</v>
      </c>
      <c r="C23" s="51" t="s">
        <v>12</v>
      </c>
      <c r="D23" s="52"/>
      <c r="E23" s="52">
        <v>346116</v>
      </c>
      <c r="F23" s="54"/>
    </row>
    <row r="24" spans="1:6" s="37" customFormat="1" x14ac:dyDescent="0.2">
      <c r="A24" s="49" t="s">
        <v>32</v>
      </c>
      <c r="B24" s="50">
        <v>7239000</v>
      </c>
      <c r="C24" s="51" t="s">
        <v>12</v>
      </c>
      <c r="D24" s="52"/>
      <c r="E24" s="52">
        <v>7239000</v>
      </c>
      <c r="F24" s="54"/>
    </row>
    <row r="25" spans="1:6" s="37" customFormat="1" x14ac:dyDescent="0.2">
      <c r="A25" s="49" t="s">
        <v>33</v>
      </c>
      <c r="B25" s="50">
        <v>230000</v>
      </c>
      <c r="C25" s="51" t="s">
        <v>12</v>
      </c>
      <c r="D25" s="52"/>
      <c r="E25" s="52">
        <v>230000</v>
      </c>
      <c r="F25" s="54"/>
    </row>
    <row r="26" spans="1:6" s="21" customFormat="1" ht="21.75" customHeight="1" thickBot="1" x14ac:dyDescent="0.25">
      <c r="A26" s="55" t="s">
        <v>34</v>
      </c>
      <c r="B26" s="56">
        <v>835610</v>
      </c>
      <c r="C26" s="57" t="s">
        <v>12</v>
      </c>
      <c r="D26" s="58"/>
      <c r="E26" s="58">
        <v>835610</v>
      </c>
      <c r="F26" s="59">
        <f t="shared" si="1"/>
        <v>0</v>
      </c>
    </row>
    <row r="27" spans="1:6" s="53" customFormat="1" ht="15.75" customHeight="1" x14ac:dyDescent="0.2">
      <c r="A27" s="60" t="s">
        <v>35</v>
      </c>
      <c r="B27" s="61"/>
      <c r="C27" s="62"/>
      <c r="D27" s="63"/>
      <c r="E27" s="63"/>
      <c r="F27" s="64">
        <f t="shared" si="0"/>
        <v>0</v>
      </c>
    </row>
    <row r="28" spans="1:6" s="21" customFormat="1" ht="15.75" customHeight="1" x14ac:dyDescent="0.2">
      <c r="A28" s="65" t="s">
        <v>36</v>
      </c>
      <c r="B28" s="66">
        <v>105000</v>
      </c>
      <c r="C28" s="67" t="s">
        <v>12</v>
      </c>
      <c r="D28" s="68"/>
      <c r="E28" s="68">
        <v>105000</v>
      </c>
      <c r="F28" s="69">
        <f t="shared" si="0"/>
        <v>0</v>
      </c>
    </row>
    <row r="29" spans="1:6" s="21" customFormat="1" ht="15.75" customHeight="1" x14ac:dyDescent="0.2">
      <c r="A29" s="65" t="s">
        <v>37</v>
      </c>
      <c r="B29" s="70">
        <v>1969536</v>
      </c>
      <c r="C29" s="67" t="s">
        <v>12</v>
      </c>
      <c r="D29" s="68"/>
      <c r="E29" s="68">
        <v>1969536</v>
      </c>
      <c r="F29" s="71">
        <f t="shared" si="0"/>
        <v>0</v>
      </c>
    </row>
    <row r="30" spans="1:6" s="37" customFormat="1" ht="29.25" customHeight="1" x14ac:dyDescent="0.2">
      <c r="A30" s="72" t="s">
        <v>38</v>
      </c>
      <c r="B30" s="73">
        <f>1281381+869950</f>
        <v>2151331</v>
      </c>
      <c r="C30" s="74" t="s">
        <v>12</v>
      </c>
      <c r="D30" s="75"/>
      <c r="E30" s="75">
        <f>1281381+869950</f>
        <v>2151331</v>
      </c>
      <c r="F30" s="76">
        <f t="shared" si="0"/>
        <v>0</v>
      </c>
    </row>
    <row r="31" spans="1:6" s="21" customFormat="1" ht="15.75" customHeight="1" thickBot="1" x14ac:dyDescent="0.25">
      <c r="A31" s="77" t="s">
        <v>39</v>
      </c>
      <c r="B31" s="78">
        <v>230000</v>
      </c>
      <c r="C31" s="79" t="s">
        <v>12</v>
      </c>
      <c r="D31" s="80"/>
      <c r="E31" s="80">
        <v>230000</v>
      </c>
      <c r="F31" s="81">
        <f t="shared" si="0"/>
        <v>0</v>
      </c>
    </row>
    <row r="32" spans="1:6" s="53" customFormat="1" ht="15.75" customHeight="1" x14ac:dyDescent="0.2">
      <c r="A32" s="82" t="s">
        <v>40</v>
      </c>
      <c r="B32" s="83"/>
      <c r="C32" s="84"/>
      <c r="D32" s="85"/>
      <c r="E32" s="85"/>
      <c r="F32" s="86">
        <f t="shared" si="0"/>
        <v>0</v>
      </c>
    </row>
    <row r="33" spans="1:6" s="37" customFormat="1" ht="25.5" x14ac:dyDescent="0.2">
      <c r="A33" s="87" t="s">
        <v>41</v>
      </c>
      <c r="B33" s="88">
        <v>446050</v>
      </c>
      <c r="C33" s="89" t="s">
        <v>12</v>
      </c>
      <c r="D33" s="90"/>
      <c r="E33" s="90">
        <v>446050</v>
      </c>
      <c r="F33" s="91">
        <f t="shared" si="0"/>
        <v>0</v>
      </c>
    </row>
    <row r="34" spans="1:6" s="93" customFormat="1" ht="15.75" customHeight="1" x14ac:dyDescent="0.2">
      <c r="A34" s="87" t="s">
        <v>42</v>
      </c>
      <c r="B34" s="88">
        <v>60000</v>
      </c>
      <c r="C34" s="89" t="s">
        <v>12</v>
      </c>
      <c r="D34" s="90"/>
      <c r="E34" s="90">
        <v>60000</v>
      </c>
      <c r="F34" s="92">
        <f t="shared" si="0"/>
        <v>0</v>
      </c>
    </row>
    <row r="35" spans="1:6" s="37" customFormat="1" ht="15.75" customHeight="1" thickBot="1" x14ac:dyDescent="0.25">
      <c r="A35" s="94" t="s">
        <v>43</v>
      </c>
      <c r="B35" s="95">
        <v>70000</v>
      </c>
      <c r="C35" s="96" t="s">
        <v>12</v>
      </c>
      <c r="D35" s="97"/>
      <c r="E35" s="97">
        <v>70000</v>
      </c>
      <c r="F35" s="98"/>
    </row>
    <row r="36" spans="1:6" s="93" customFormat="1" ht="15.75" customHeight="1" x14ac:dyDescent="0.2">
      <c r="A36" s="82" t="s">
        <v>44</v>
      </c>
      <c r="B36" s="83"/>
      <c r="C36" s="84"/>
      <c r="D36" s="85"/>
      <c r="E36" s="85"/>
      <c r="F36" s="86">
        <f t="shared" si="0"/>
        <v>0</v>
      </c>
    </row>
    <row r="37" spans="1:6" s="53" customFormat="1" ht="15.75" customHeight="1" x14ac:dyDescent="0.2">
      <c r="A37" s="87" t="s">
        <v>45</v>
      </c>
      <c r="B37" s="88">
        <v>58420</v>
      </c>
      <c r="C37" s="89" t="s">
        <v>12</v>
      </c>
      <c r="D37" s="99"/>
      <c r="E37" s="90">
        <v>58420</v>
      </c>
      <c r="F37" s="92">
        <f t="shared" si="0"/>
        <v>0</v>
      </c>
    </row>
    <row r="38" spans="1:6" s="37" customFormat="1" ht="15.75" customHeight="1" x14ac:dyDescent="0.2">
      <c r="A38" s="87" t="s">
        <v>46</v>
      </c>
      <c r="B38" s="88">
        <v>82550</v>
      </c>
      <c r="C38" s="89" t="s">
        <v>12</v>
      </c>
      <c r="D38" s="99"/>
      <c r="E38" s="90">
        <v>82550</v>
      </c>
      <c r="F38" s="91">
        <f t="shared" si="0"/>
        <v>0</v>
      </c>
    </row>
    <row r="39" spans="1:6" s="53" customFormat="1" ht="15.75" customHeight="1" x14ac:dyDescent="0.2">
      <c r="A39" s="87" t="s">
        <v>47</v>
      </c>
      <c r="B39" s="88">
        <v>762000</v>
      </c>
      <c r="C39" s="89" t="s">
        <v>12</v>
      </c>
      <c r="D39" s="90"/>
      <c r="E39" s="90">
        <v>762000</v>
      </c>
      <c r="F39" s="92">
        <f t="shared" si="0"/>
        <v>0</v>
      </c>
    </row>
    <row r="40" spans="1:6" s="21" customFormat="1" ht="25.5" x14ac:dyDescent="0.2">
      <c r="A40" s="87" t="s">
        <v>48</v>
      </c>
      <c r="B40" s="88">
        <v>365760</v>
      </c>
      <c r="C40" s="89" t="s">
        <v>12</v>
      </c>
      <c r="D40" s="90"/>
      <c r="E40" s="90">
        <v>365760</v>
      </c>
      <c r="F40" s="92">
        <f t="shared" si="0"/>
        <v>0</v>
      </c>
    </row>
    <row r="41" spans="1:6" s="37" customFormat="1" ht="15.75" customHeight="1" x14ac:dyDescent="0.2">
      <c r="A41" s="100" t="s">
        <v>49</v>
      </c>
      <c r="B41" s="88">
        <v>368300</v>
      </c>
      <c r="C41" s="89" t="s">
        <v>12</v>
      </c>
      <c r="D41" s="90"/>
      <c r="E41" s="90">
        <v>368300</v>
      </c>
      <c r="F41" s="91">
        <f t="shared" si="0"/>
        <v>0</v>
      </c>
    </row>
    <row r="42" spans="1:6" s="37" customFormat="1" ht="38.25" x14ac:dyDescent="0.2">
      <c r="A42" s="101" t="s">
        <v>50</v>
      </c>
      <c r="B42" s="88">
        <v>238760</v>
      </c>
      <c r="C42" s="89" t="s">
        <v>12</v>
      </c>
      <c r="D42" s="90"/>
      <c r="E42" s="90">
        <v>238760</v>
      </c>
      <c r="F42" s="91">
        <f t="shared" si="0"/>
        <v>0</v>
      </c>
    </row>
    <row r="43" spans="1:6" s="21" customFormat="1" ht="15.75" customHeight="1" thickBot="1" x14ac:dyDescent="0.25">
      <c r="A43" s="102" t="s">
        <v>51</v>
      </c>
      <c r="B43" s="103">
        <v>50800</v>
      </c>
      <c r="C43" s="104" t="s">
        <v>12</v>
      </c>
      <c r="D43" s="105"/>
      <c r="E43" s="105">
        <v>50800</v>
      </c>
      <c r="F43" s="106">
        <f t="shared" si="0"/>
        <v>0</v>
      </c>
    </row>
    <row r="44" spans="1:6" s="37" customFormat="1" ht="15.75" customHeight="1" thickBot="1" x14ac:dyDescent="0.25">
      <c r="A44" s="107" t="s">
        <v>52</v>
      </c>
      <c r="B44" s="95">
        <v>220000</v>
      </c>
      <c r="C44" s="96" t="s">
        <v>12</v>
      </c>
      <c r="D44" s="97"/>
      <c r="E44" s="97">
        <v>220000</v>
      </c>
      <c r="F44" s="98">
        <f t="shared" si="0"/>
        <v>0</v>
      </c>
    </row>
    <row r="45" spans="1:6" s="21" customFormat="1" ht="15.75" customHeight="1" x14ac:dyDescent="0.2">
      <c r="A45" s="108" t="s">
        <v>53</v>
      </c>
      <c r="B45" s="83"/>
      <c r="C45" s="84"/>
      <c r="D45" s="85"/>
      <c r="E45" s="85"/>
      <c r="F45" s="86">
        <f t="shared" si="0"/>
        <v>0</v>
      </c>
    </row>
    <row r="46" spans="1:6" s="21" customFormat="1" ht="15.75" customHeight="1" x14ac:dyDescent="0.2">
      <c r="A46" s="109" t="s">
        <v>54</v>
      </c>
      <c r="B46" s="88">
        <v>300000</v>
      </c>
      <c r="C46" s="89" t="s">
        <v>12</v>
      </c>
      <c r="D46" s="90"/>
      <c r="E46" s="90">
        <v>300000</v>
      </c>
      <c r="F46" s="92">
        <f t="shared" si="0"/>
        <v>0</v>
      </c>
    </row>
    <row r="47" spans="1:6" s="110" customFormat="1" ht="15.75" customHeight="1" x14ac:dyDescent="0.2">
      <c r="A47" s="109" t="s">
        <v>55</v>
      </c>
      <c r="B47" s="88">
        <v>1599862</v>
      </c>
      <c r="C47" s="89" t="s">
        <v>12</v>
      </c>
      <c r="D47" s="90"/>
      <c r="E47" s="90">
        <v>1599862</v>
      </c>
      <c r="F47" s="92">
        <f t="shared" si="0"/>
        <v>0</v>
      </c>
    </row>
    <row r="48" spans="1:6" s="21" customFormat="1" ht="15.75" customHeight="1" x14ac:dyDescent="0.2">
      <c r="A48" s="109" t="s">
        <v>56</v>
      </c>
      <c r="B48" s="88">
        <v>49852</v>
      </c>
      <c r="C48" s="89" t="s">
        <v>12</v>
      </c>
      <c r="D48" s="90"/>
      <c r="E48" s="90">
        <v>49852</v>
      </c>
      <c r="F48" s="92">
        <f t="shared" si="0"/>
        <v>0</v>
      </c>
    </row>
    <row r="49" spans="1:6" s="21" customFormat="1" ht="15.75" customHeight="1" x14ac:dyDescent="0.2">
      <c r="A49" s="111" t="s">
        <v>57</v>
      </c>
      <c r="B49" s="88">
        <v>1530000</v>
      </c>
      <c r="C49" s="89" t="s">
        <v>12</v>
      </c>
      <c r="D49" s="90"/>
      <c r="E49" s="90">
        <v>1530000</v>
      </c>
      <c r="F49" s="92">
        <f t="shared" si="0"/>
        <v>0</v>
      </c>
    </row>
    <row r="50" spans="1:6" s="21" customFormat="1" ht="29.25" customHeight="1" x14ac:dyDescent="0.2">
      <c r="A50" s="112" t="s">
        <v>58</v>
      </c>
      <c r="B50" s="88">
        <v>124000</v>
      </c>
      <c r="C50" s="89" t="s">
        <v>12</v>
      </c>
      <c r="D50" s="90"/>
      <c r="E50" s="90">
        <v>124000</v>
      </c>
      <c r="F50" s="92">
        <f t="shared" si="0"/>
        <v>0</v>
      </c>
    </row>
    <row r="51" spans="1:6" s="53" customFormat="1" ht="15.75" customHeight="1" x14ac:dyDescent="0.2">
      <c r="A51" s="109" t="s">
        <v>59</v>
      </c>
      <c r="B51" s="88">
        <v>36500</v>
      </c>
      <c r="C51" s="89" t="s">
        <v>12</v>
      </c>
      <c r="D51" s="90"/>
      <c r="E51" s="90">
        <v>36500</v>
      </c>
      <c r="F51" s="92">
        <f t="shared" si="0"/>
        <v>0</v>
      </c>
    </row>
    <row r="52" spans="1:6" s="37" customFormat="1" ht="15.75" customHeight="1" thickBot="1" x14ac:dyDescent="0.25">
      <c r="A52" s="113" t="s">
        <v>60</v>
      </c>
      <c r="B52" s="114">
        <v>1070000</v>
      </c>
      <c r="C52" s="115" t="s">
        <v>12</v>
      </c>
      <c r="D52" s="116"/>
      <c r="E52" s="116">
        <v>1070000</v>
      </c>
      <c r="F52" s="117">
        <f t="shared" si="0"/>
        <v>0</v>
      </c>
    </row>
    <row r="53" spans="1:6" s="118" customFormat="1" ht="24" customHeight="1" x14ac:dyDescent="0.2">
      <c r="A53" s="108" t="s">
        <v>61</v>
      </c>
      <c r="B53" s="83"/>
      <c r="C53" s="84"/>
      <c r="D53" s="85"/>
      <c r="E53" s="85"/>
      <c r="F53" s="86">
        <f t="shared" si="0"/>
        <v>0</v>
      </c>
    </row>
    <row r="54" spans="1:6" s="21" customFormat="1" ht="16.5" customHeight="1" x14ac:dyDescent="0.2">
      <c r="A54" s="119" t="s">
        <v>62</v>
      </c>
      <c r="B54" s="88"/>
      <c r="C54" s="89"/>
      <c r="D54" s="90"/>
      <c r="E54" s="90"/>
      <c r="F54" s="92">
        <f t="shared" si="0"/>
        <v>0</v>
      </c>
    </row>
    <row r="55" spans="1:6" s="21" customFormat="1" ht="25.15" customHeight="1" x14ac:dyDescent="0.2">
      <c r="A55" s="101" t="s">
        <v>63</v>
      </c>
      <c r="B55" s="120">
        <v>70000</v>
      </c>
      <c r="C55" s="89" t="s">
        <v>12</v>
      </c>
      <c r="D55" s="90"/>
      <c r="E55" s="121">
        <v>70000</v>
      </c>
      <c r="F55" s="92">
        <f t="shared" si="0"/>
        <v>0</v>
      </c>
    </row>
    <row r="56" spans="1:6" s="93" customFormat="1" ht="16.5" customHeight="1" x14ac:dyDescent="0.2">
      <c r="A56" s="109" t="s">
        <v>64</v>
      </c>
      <c r="B56" s="120">
        <v>60000</v>
      </c>
      <c r="C56" s="89" t="s">
        <v>12</v>
      </c>
      <c r="D56" s="90"/>
      <c r="E56" s="121">
        <v>60000</v>
      </c>
      <c r="F56" s="92">
        <f t="shared" si="0"/>
        <v>0</v>
      </c>
    </row>
    <row r="57" spans="1:6" s="37" customFormat="1" ht="22.5" customHeight="1" x14ac:dyDescent="0.2">
      <c r="A57" s="109" t="s">
        <v>65</v>
      </c>
      <c r="B57" s="120">
        <v>120000</v>
      </c>
      <c r="C57" s="89" t="s">
        <v>12</v>
      </c>
      <c r="D57" s="90"/>
      <c r="E57" s="121">
        <v>120000</v>
      </c>
      <c r="F57" s="92">
        <f t="shared" si="0"/>
        <v>0</v>
      </c>
    </row>
    <row r="58" spans="1:6" s="93" customFormat="1" ht="22.5" customHeight="1" x14ac:dyDescent="0.2">
      <c r="A58" s="109" t="s">
        <v>66</v>
      </c>
      <c r="B58" s="120">
        <v>60000</v>
      </c>
      <c r="C58" s="89" t="s">
        <v>12</v>
      </c>
      <c r="D58" s="90"/>
      <c r="E58" s="121">
        <v>60000</v>
      </c>
      <c r="F58" s="92">
        <f t="shared" si="0"/>
        <v>0</v>
      </c>
    </row>
    <row r="59" spans="1:6" s="93" customFormat="1" ht="22.5" customHeight="1" x14ac:dyDescent="0.2">
      <c r="A59" s="109" t="s">
        <v>67</v>
      </c>
      <c r="B59" s="120">
        <v>33332</v>
      </c>
      <c r="C59" s="89" t="s">
        <v>12</v>
      </c>
      <c r="D59" s="90"/>
      <c r="E59" s="121">
        <v>33332</v>
      </c>
      <c r="F59" s="92"/>
    </row>
    <row r="60" spans="1:6" s="53" customFormat="1" ht="22.5" customHeight="1" x14ac:dyDescent="0.2">
      <c r="A60" s="109" t="s">
        <v>42</v>
      </c>
      <c r="B60" s="120">
        <v>63500</v>
      </c>
      <c r="C60" s="89" t="s">
        <v>12</v>
      </c>
      <c r="D60" s="90"/>
      <c r="E60" s="121">
        <v>63500</v>
      </c>
      <c r="F60" s="92">
        <f t="shared" si="0"/>
        <v>0</v>
      </c>
    </row>
    <row r="61" spans="1:6" s="37" customFormat="1" ht="22.5" customHeight="1" x14ac:dyDescent="0.2">
      <c r="A61" s="119" t="s">
        <v>68</v>
      </c>
      <c r="B61" s="120"/>
      <c r="C61" s="89"/>
      <c r="D61" s="90"/>
      <c r="E61" s="121"/>
      <c r="F61" s="92">
        <f t="shared" si="0"/>
        <v>0</v>
      </c>
    </row>
    <row r="62" spans="1:6" s="37" customFormat="1" ht="22.5" customHeight="1" x14ac:dyDescent="0.2">
      <c r="A62" s="109" t="s">
        <v>69</v>
      </c>
      <c r="B62" s="120">
        <v>90000</v>
      </c>
      <c r="C62" s="89" t="s">
        <v>12</v>
      </c>
      <c r="D62" s="90"/>
      <c r="E62" s="121">
        <v>90000</v>
      </c>
      <c r="F62" s="92">
        <f t="shared" si="0"/>
        <v>0</v>
      </c>
    </row>
    <row r="63" spans="1:6" s="37" customFormat="1" ht="22.5" customHeight="1" x14ac:dyDescent="0.2">
      <c r="A63" s="109" t="s">
        <v>70</v>
      </c>
      <c r="B63" s="120">
        <v>33332</v>
      </c>
      <c r="C63" s="89" t="s">
        <v>12</v>
      </c>
      <c r="D63" s="90"/>
      <c r="E63" s="121">
        <v>33332</v>
      </c>
      <c r="F63" s="92">
        <f t="shared" si="0"/>
        <v>0</v>
      </c>
    </row>
    <row r="64" spans="1:6" s="37" customFormat="1" ht="22.5" customHeight="1" x14ac:dyDescent="0.2">
      <c r="A64" s="119" t="s">
        <v>71</v>
      </c>
      <c r="B64" s="88"/>
      <c r="C64" s="89"/>
      <c r="D64" s="90"/>
      <c r="E64" s="90"/>
      <c r="F64" s="92">
        <f t="shared" si="0"/>
        <v>0</v>
      </c>
    </row>
    <row r="65" spans="1:6" s="21" customFormat="1" ht="21" customHeight="1" x14ac:dyDescent="0.2">
      <c r="A65" s="109" t="s">
        <v>72</v>
      </c>
      <c r="B65" s="88">
        <v>72000</v>
      </c>
      <c r="C65" s="89" t="s">
        <v>12</v>
      </c>
      <c r="D65" s="90"/>
      <c r="E65" s="90">
        <v>72000</v>
      </c>
      <c r="F65" s="92">
        <f t="shared" si="0"/>
        <v>0</v>
      </c>
    </row>
    <row r="66" spans="1:6" s="21" customFormat="1" ht="21" customHeight="1" x14ac:dyDescent="0.2">
      <c r="A66" s="109" t="s">
        <v>73</v>
      </c>
      <c r="B66" s="88">
        <v>50000</v>
      </c>
      <c r="C66" s="89" t="s">
        <v>12</v>
      </c>
      <c r="D66" s="90"/>
      <c r="E66" s="90">
        <v>50000</v>
      </c>
      <c r="F66" s="92">
        <f t="shared" si="0"/>
        <v>0</v>
      </c>
    </row>
    <row r="67" spans="1:6" s="93" customFormat="1" ht="21" customHeight="1" x14ac:dyDescent="0.2">
      <c r="A67" s="109" t="s">
        <v>74</v>
      </c>
      <c r="B67" s="88">
        <v>16667</v>
      </c>
      <c r="C67" s="89" t="s">
        <v>12</v>
      </c>
      <c r="D67" s="90"/>
      <c r="E67" s="90">
        <v>16667</v>
      </c>
      <c r="F67" s="92">
        <f t="shared" si="0"/>
        <v>0</v>
      </c>
    </row>
    <row r="68" spans="1:6" s="93" customFormat="1" ht="21" customHeight="1" x14ac:dyDescent="0.2">
      <c r="A68" s="111" t="s">
        <v>75</v>
      </c>
      <c r="B68" s="88">
        <v>70000</v>
      </c>
      <c r="C68" s="89" t="s">
        <v>12</v>
      </c>
      <c r="D68" s="90"/>
      <c r="E68" s="90">
        <v>70000</v>
      </c>
      <c r="F68" s="92">
        <f t="shared" si="0"/>
        <v>0</v>
      </c>
    </row>
    <row r="69" spans="1:6" s="37" customFormat="1" ht="21" customHeight="1" x14ac:dyDescent="0.2">
      <c r="A69" s="111" t="s">
        <v>37</v>
      </c>
      <c r="B69" s="88">
        <v>74000</v>
      </c>
      <c r="C69" s="89" t="s">
        <v>12</v>
      </c>
      <c r="D69" s="90"/>
      <c r="E69" s="90">
        <v>74000</v>
      </c>
      <c r="F69" s="92">
        <f t="shared" si="0"/>
        <v>0</v>
      </c>
    </row>
    <row r="70" spans="1:6" s="93" customFormat="1" ht="25.9" customHeight="1" x14ac:dyDescent="0.2">
      <c r="A70" s="122" t="s">
        <v>76</v>
      </c>
      <c r="B70" s="123"/>
      <c r="C70" s="124"/>
      <c r="D70" s="125"/>
      <c r="E70" s="125"/>
      <c r="F70" s="126">
        <f t="shared" si="0"/>
        <v>0</v>
      </c>
    </row>
    <row r="71" spans="1:6" s="37" customFormat="1" x14ac:dyDescent="0.2">
      <c r="A71" s="127" t="s">
        <v>77</v>
      </c>
      <c r="B71" s="128">
        <f>717651-308980</f>
        <v>408671</v>
      </c>
      <c r="C71" s="129" t="s">
        <v>12</v>
      </c>
      <c r="D71" s="130"/>
      <c r="E71" s="130">
        <f>717651-308980</f>
        <v>408671</v>
      </c>
      <c r="F71" s="131">
        <f t="shared" si="0"/>
        <v>0</v>
      </c>
    </row>
    <row r="72" spans="1:6" s="37" customFormat="1" x14ac:dyDescent="0.2">
      <c r="A72" s="127" t="s">
        <v>78</v>
      </c>
      <c r="B72" s="128">
        <v>1092200</v>
      </c>
      <c r="C72" s="129" t="s">
        <v>12</v>
      </c>
      <c r="D72" s="130"/>
      <c r="E72" s="130">
        <v>1092200</v>
      </c>
      <c r="F72" s="131"/>
    </row>
    <row r="73" spans="1:6" s="53" customFormat="1" ht="21" customHeight="1" x14ac:dyDescent="0.2">
      <c r="A73" s="119" t="s">
        <v>79</v>
      </c>
      <c r="B73" s="88"/>
      <c r="C73" s="89"/>
      <c r="D73" s="90"/>
      <c r="E73" s="90"/>
      <c r="F73" s="92">
        <f t="shared" si="0"/>
        <v>0</v>
      </c>
    </row>
    <row r="74" spans="1:6" s="37" customFormat="1" ht="25.5" x14ac:dyDescent="0.2">
      <c r="A74" s="132" t="s">
        <v>80</v>
      </c>
      <c r="B74" s="128">
        <f>5233000+1500000</f>
        <v>6733000</v>
      </c>
      <c r="C74" s="129" t="s">
        <v>12</v>
      </c>
      <c r="D74" s="130"/>
      <c r="E74" s="130">
        <f>5233000+1500000</f>
        <v>6733000</v>
      </c>
      <c r="F74" s="131">
        <f t="shared" si="0"/>
        <v>0</v>
      </c>
    </row>
    <row r="75" spans="1:6" s="21" customFormat="1" ht="24" customHeight="1" x14ac:dyDescent="0.2">
      <c r="A75" s="133" t="s">
        <v>81</v>
      </c>
      <c r="B75" s="88">
        <v>6500000</v>
      </c>
      <c r="C75" s="89" t="s">
        <v>12</v>
      </c>
      <c r="D75" s="90"/>
      <c r="E75" s="90">
        <v>6500000</v>
      </c>
      <c r="F75" s="92">
        <f t="shared" si="0"/>
        <v>0</v>
      </c>
    </row>
    <row r="76" spans="1:6" s="37" customFormat="1" ht="18" customHeight="1" x14ac:dyDescent="0.2">
      <c r="A76" s="133" t="s">
        <v>82</v>
      </c>
      <c r="B76" s="88">
        <v>75250</v>
      </c>
      <c r="C76" s="89" t="s">
        <v>12</v>
      </c>
      <c r="D76" s="90"/>
      <c r="E76" s="90">
        <v>75250</v>
      </c>
      <c r="F76" s="92">
        <f t="shared" si="0"/>
        <v>0</v>
      </c>
    </row>
    <row r="77" spans="1:6" s="53" customFormat="1" x14ac:dyDescent="0.2">
      <c r="A77" s="134" t="s">
        <v>83</v>
      </c>
      <c r="B77" s="88"/>
      <c r="C77" s="89"/>
      <c r="D77" s="90"/>
      <c r="E77" s="90"/>
      <c r="F77" s="92">
        <f t="shared" si="0"/>
        <v>0</v>
      </c>
    </row>
    <row r="78" spans="1:6" s="53" customFormat="1" x14ac:dyDescent="0.2">
      <c r="A78" s="111" t="s">
        <v>84</v>
      </c>
      <c r="B78" s="120">
        <v>100000</v>
      </c>
      <c r="C78" s="89" t="s">
        <v>12</v>
      </c>
      <c r="D78" s="135"/>
      <c r="E78" s="121">
        <v>100000</v>
      </c>
      <c r="F78" s="92">
        <f t="shared" si="0"/>
        <v>0</v>
      </c>
    </row>
    <row r="79" spans="1:6" s="37" customFormat="1" x14ac:dyDescent="0.2">
      <c r="A79" s="127" t="s">
        <v>85</v>
      </c>
      <c r="B79" s="136">
        <f>568532-30000+200000</f>
        <v>738532</v>
      </c>
      <c r="C79" s="129" t="s">
        <v>12</v>
      </c>
      <c r="D79" s="130"/>
      <c r="E79" s="137">
        <f>568532-30000+200000</f>
        <v>738532</v>
      </c>
      <c r="F79" s="131">
        <f t="shared" si="0"/>
        <v>0</v>
      </c>
    </row>
    <row r="80" spans="1:6" s="21" customFormat="1" x14ac:dyDescent="0.2">
      <c r="A80" s="111" t="s">
        <v>86</v>
      </c>
      <c r="B80" s="120">
        <v>30000</v>
      </c>
      <c r="C80" s="89" t="s">
        <v>12</v>
      </c>
      <c r="D80" s="90"/>
      <c r="E80" s="121">
        <v>30000</v>
      </c>
      <c r="F80" s="92"/>
    </row>
    <row r="81" spans="1:6" s="53" customFormat="1" x14ac:dyDescent="0.2">
      <c r="A81" s="111" t="s">
        <v>87</v>
      </c>
      <c r="B81" s="120">
        <v>50000</v>
      </c>
      <c r="C81" s="89" t="s">
        <v>12</v>
      </c>
      <c r="D81" s="90"/>
      <c r="E81" s="121">
        <v>50000</v>
      </c>
      <c r="F81" s="92">
        <f t="shared" si="0"/>
        <v>0</v>
      </c>
    </row>
    <row r="82" spans="1:6" s="37" customFormat="1" x14ac:dyDescent="0.2">
      <c r="A82" s="119" t="s">
        <v>88</v>
      </c>
      <c r="B82" s="120"/>
      <c r="C82" s="89"/>
      <c r="D82" s="90"/>
      <c r="E82" s="121"/>
      <c r="F82" s="92"/>
    </row>
    <row r="83" spans="1:6" s="37" customFormat="1" ht="13.5" thickBot="1" x14ac:dyDescent="0.25">
      <c r="A83" s="138" t="s">
        <v>89</v>
      </c>
      <c r="B83" s="103">
        <v>16669</v>
      </c>
      <c r="C83" s="104" t="s">
        <v>12</v>
      </c>
      <c r="D83" s="105"/>
      <c r="E83" s="105">
        <v>16669</v>
      </c>
      <c r="F83" s="106"/>
    </row>
    <row r="84" spans="1:6" s="21" customFormat="1" ht="21" customHeight="1" x14ac:dyDescent="0.2">
      <c r="A84" s="139" t="s">
        <v>90</v>
      </c>
      <c r="B84" s="83"/>
      <c r="C84" s="84"/>
      <c r="D84" s="85"/>
      <c r="E84" s="85"/>
      <c r="F84" s="86">
        <f t="shared" si="0"/>
        <v>0</v>
      </c>
    </row>
    <row r="85" spans="1:6" s="37" customFormat="1" ht="19.5" customHeight="1" x14ac:dyDescent="0.2">
      <c r="A85" s="140" t="s">
        <v>91</v>
      </c>
      <c r="B85" s="88">
        <v>133350</v>
      </c>
      <c r="C85" s="89" t="s">
        <v>12</v>
      </c>
      <c r="D85" s="90"/>
      <c r="E85" s="90">
        <v>133350</v>
      </c>
      <c r="F85" s="92">
        <f t="shared" si="0"/>
        <v>0</v>
      </c>
    </row>
    <row r="86" spans="1:6" s="37" customFormat="1" ht="19.5" customHeight="1" x14ac:dyDescent="0.2">
      <c r="A86" s="140" t="s">
        <v>92</v>
      </c>
      <c r="B86" s="88">
        <v>151130</v>
      </c>
      <c r="C86" s="89" t="s">
        <v>12</v>
      </c>
      <c r="D86" s="90"/>
      <c r="E86" s="90">
        <v>151130</v>
      </c>
      <c r="F86" s="92">
        <f t="shared" si="0"/>
        <v>0</v>
      </c>
    </row>
    <row r="87" spans="1:6" s="37" customFormat="1" ht="19.5" customHeight="1" x14ac:dyDescent="0.2">
      <c r="A87" s="140" t="s">
        <v>93</v>
      </c>
      <c r="B87" s="88">
        <v>255270</v>
      </c>
      <c r="C87" s="89" t="s">
        <v>12</v>
      </c>
      <c r="D87" s="90"/>
      <c r="E87" s="90">
        <v>255270</v>
      </c>
      <c r="F87" s="92"/>
    </row>
    <row r="88" spans="1:6" s="37" customFormat="1" ht="19.5" customHeight="1" x14ac:dyDescent="0.2">
      <c r="A88" s="109" t="s">
        <v>94</v>
      </c>
      <c r="B88" s="88">
        <v>40640</v>
      </c>
      <c r="C88" s="89" t="s">
        <v>12</v>
      </c>
      <c r="D88" s="90"/>
      <c r="E88" s="90">
        <v>40640</v>
      </c>
      <c r="F88" s="92">
        <f t="shared" si="0"/>
        <v>0</v>
      </c>
    </row>
    <row r="89" spans="1:6" s="37" customFormat="1" ht="19.5" customHeight="1" thickBot="1" x14ac:dyDescent="0.25">
      <c r="A89" s="141" t="s">
        <v>95</v>
      </c>
      <c r="B89" s="103">
        <f>60960+4000</f>
        <v>64960</v>
      </c>
      <c r="C89" s="104" t="s">
        <v>12</v>
      </c>
      <c r="D89" s="105"/>
      <c r="E89" s="105">
        <f>60960+4000</f>
        <v>64960</v>
      </c>
      <c r="F89" s="106">
        <f t="shared" si="0"/>
        <v>0</v>
      </c>
    </row>
    <row r="90" spans="1:6" s="93" customFormat="1" ht="19.5" customHeight="1" thickBot="1" x14ac:dyDescent="0.25">
      <c r="A90" s="142" t="s">
        <v>96</v>
      </c>
      <c r="B90" s="143">
        <f>SUM(B5:B89)</f>
        <v>668063281</v>
      </c>
      <c r="C90" s="144"/>
      <c r="D90" s="143">
        <f>SUM(D5:D89)</f>
        <v>16040970</v>
      </c>
      <c r="E90" s="143">
        <f>SUM(E5:E89)</f>
        <v>652022311</v>
      </c>
      <c r="F90" s="143">
        <f>SUM(F5:F89)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25/2019.(VII.26.) önkormányzati rendelethez</oddHead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2019-07-26T08:03:33Z</dcterms:created>
  <dcterms:modified xsi:type="dcterms:W3CDTF">2019-07-26T08:03:34Z</dcterms:modified>
</cp:coreProperties>
</file>