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9.6. sz. mell Kornisné Kp." sheetId="1" r:id="rId1"/>
  </sheets>
  <definedNames>
    <definedName name="_xlnm.Print_Titles" localSheetId="0">'9.6. sz. mell Kornisné Kp.'!$1:$6</definedName>
  </definedNames>
  <calcPr calcId="124519"/>
</workbook>
</file>

<file path=xl/calcChain.xml><?xml version="1.0" encoding="utf-8"?>
<calcChain xmlns="http://schemas.openxmlformats.org/spreadsheetml/2006/main">
  <c r="C59" i="1"/>
  <c r="C52"/>
  <c r="C51"/>
  <c r="C48"/>
  <c r="C47"/>
  <c r="C46"/>
  <c r="C45"/>
  <c r="C57" s="1"/>
  <c r="C40"/>
  <c r="C38"/>
  <c r="C37"/>
  <c r="C30"/>
  <c r="C26"/>
  <c r="C23"/>
  <c r="C20" s="1"/>
  <c r="C19"/>
  <c r="C14"/>
  <c r="C13"/>
  <c r="C10"/>
  <c r="C8"/>
  <c r="C36" s="1"/>
  <c r="C41" s="1"/>
</calcChain>
</file>

<file path=xl/sharedStrings.xml><?xml version="1.0" encoding="utf-8"?>
<sst xmlns="http://schemas.openxmlformats.org/spreadsheetml/2006/main" count="114" uniqueCount="100">
  <si>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</si>
  <si>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</si>
  <si>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</si>
  <si>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</si>
  <si>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</si>
  <si>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</si>
  <si>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</si>
  <si>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</si>
  <si>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</si>
  <si>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</si>
  <si>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</si>
  <si>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</si>
  <si>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</si>
  <si>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</si>
  <si>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</si>
  <si>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</si>
  <si>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</si>
  <si>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</si>
  <si>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</si>
  <si>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</si>
  <si>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</si>
  <si>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</si>
  <si>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</si>
  <si>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</si>
  <si>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</si>
  <si>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</si>
  <si>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</si>
  <si>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</si>
  <si>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</si>
  <si>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</si>
  <si>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</si>
  <si>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</si>
  <si>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</si>
  <si>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</si>
  <si>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</si>
  <si>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</si>
  <si>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</si>
  <si>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</si>
  <si>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</si>
  <si>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</si>
  <si>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</si>
  <si>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</si>
  <si>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</si>
  <si>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</si>
  <si>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</si>
  <si>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</si>
  <si>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</si>
  <si>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</si>
  <si>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</si>
  <si>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</si>
  <si>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</si>
  <si>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</si>
  <si>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</si>
  <si>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</si>
  <si>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</si>
  <si>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</si>
  <si>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</si>
  <si>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</si>
  <si>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</si>
  <si>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</si>
  <si>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</si>
  <si>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</si>
  <si>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</si>
  <si>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</si>
  <si>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</si>
  <si>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</si>
  <si>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</si>
  <si>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</si>
  <si>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</si>
  <si>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</si>
  <si>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</si>
  <si>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</si>
  <si>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</si>
  <si>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</si>
  <si>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</si>
  <si>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</si>
  <si>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</si>
  <si>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</si>
  <si>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</si>
  <si>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</si>
  <si>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</si>
  <si>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</si>
  <si>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</si>
  <si>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</si>
  <si>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</si>
  <si>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</si>
  <si>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</si>
  <si>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</si>
  <si>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</si>
  <si>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</si>
  <si>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</si>
  <si>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</si>
  <si>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</si>
  <si>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</si>
  <si>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</si>
  <si>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</si>
  <si>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Gyakorlati képz. - szoc. gondozó és ápoló (fő)</t>
  </si>
  <si>
    <t>EFOP 3.2.9-16 pályázat keretében foglalkoztatottak létszáma (fő)</t>
  </si>
  <si>
    <t>GINOP pályázatok (fő)</t>
  </si>
  <si>
    <t>Megváltozott munkaképességű munkavállalók foglalkoztatása (fő)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</si>
</sst>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#,###"/>
    <numFmt numFmtId="165" formatCode="_-* #,##0\ _F_t_-;\-* #,##0\ _F_t_-;_-* &quot;-&quot;??\ _F_t_-;_-@_-"/>
    <numFmt numFmtId="166" formatCode="_-* #,##0.0\ _F_t_-;\-* #,##0.0\ _F_t_-;_-* &quot;-&quot;??\ _F_t_-;_-@_-"/>
    <numFmt numFmtId="167" formatCode="#,##0.0_ ;\-#,##0.0\ "/>
  </numFmts>
  <fonts count="3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43" fontId="1" fillId="0" borderId="0" applyFont="0" applyFill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7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9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2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4" fontId="26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7" xfId="0" applyFont="1" applyFill="1" applyBorder="1" applyAlignment="1" applyProtection="1">
      <alignment horizontal="left" vertical="center"/>
    </xf>
    <xf numFmtId="0" fontId="25" fillId="0" borderId="18" xfId="0" applyFont="1" applyFill="1" applyBorder="1" applyAlignment="1" applyProtection="1">
      <alignment vertical="center" wrapText="1"/>
    </xf>
    <xf numFmtId="3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7" xfId="0" applyFont="1" applyFill="1" applyBorder="1" applyAlignment="1" applyProtection="1">
      <alignment horizontal="left" vertical="center" wrapText="1"/>
    </xf>
    <xf numFmtId="0" fontId="25" fillId="0" borderId="18" xfId="0" applyFont="1" applyFill="1" applyBorder="1" applyAlignment="1" applyProtection="1">
      <alignment horizontal="left" vertical="center" wrapText="1"/>
    </xf>
    <xf numFmtId="165" fontId="25" fillId="0" borderId="19" xfId="2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0" fontId="25" fillId="0" borderId="31" xfId="0" applyFont="1" applyFill="1" applyBorder="1" applyAlignment="1" applyProtection="1">
      <alignment horizontal="left" vertical="center" wrapText="1"/>
    </xf>
    <xf numFmtId="0" fontId="25" fillId="0" borderId="5" xfId="0" applyFont="1" applyFill="1" applyBorder="1" applyAlignment="1" applyProtection="1">
      <alignment horizontal="left" vertical="center" wrapText="1"/>
    </xf>
    <xf numFmtId="166" fontId="25" fillId="0" borderId="27" xfId="2" applyNumberFormat="1" applyFont="1" applyFill="1" applyBorder="1" applyAlignment="1" applyProtection="1">
      <alignment horizontal="right" vertical="center" wrapText="1" indent="1"/>
    </xf>
    <xf numFmtId="0" fontId="25" fillId="2" borderId="32" xfId="0" applyFont="1" applyFill="1" applyBorder="1" applyAlignment="1" applyProtection="1">
      <alignment horizontal="left" vertical="center" wrapText="1"/>
    </xf>
    <xf numFmtId="0" fontId="25" fillId="2" borderId="26" xfId="0" applyFont="1" applyFill="1" applyBorder="1" applyAlignment="1" applyProtection="1">
      <alignment horizontal="left" vertical="center" wrapText="1"/>
    </xf>
    <xf numFmtId="167" fontId="25" fillId="2" borderId="33" xfId="2" applyNumberFormat="1" applyFont="1" applyFill="1" applyBorder="1" applyAlignment="1" applyProtection="1">
      <alignment horizontal="right" vertical="center" wrapText="1" indent="1"/>
    </xf>
  </cellXfs>
  <cellStyles count="21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4">
    <tabColor rgb="FF92D050"/>
  </sheetPr>
  <dimension ref="A1:C63"/>
  <sheetViews>
    <sheetView tabSelected="1" view="pageLayout" topLeftCell="C1" zoomScaleNormal="115" workbookViewId="0">
      <selection activeCell="J2" sqref="J2"/>
    </sheetView>
  </sheetViews>
  <sheetFormatPr defaultRowHeight="12.75"/>
  <cols>
    <col min="1" max="1" width="13.83203125" style="72" customWidth="1"/>
    <col min="2" max="2" width="79.1640625" style="18" customWidth="1"/>
    <col min="3" max="3" width="25" style="83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3.7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185367888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f>10239158+2371063+105000</f>
        <v>12715221</v>
      </c>
    </row>
    <row r="11" spans="1:3" s="28" customFormat="1" ht="12" customHeight="1">
      <c r="A11" s="32" t="s">
        <v>20</v>
      </c>
      <c r="B11" s="33" t="s">
        <v>21</v>
      </c>
      <c r="C11" s="35">
        <v>12700000</v>
      </c>
    </row>
    <row r="12" spans="1:3" s="28" customFormat="1" ht="12" customHeight="1">
      <c r="A12" s="32" t="s">
        <v>22</v>
      </c>
      <c r="B12" s="33" t="s">
        <v>23</v>
      </c>
      <c r="C12" s="35"/>
    </row>
    <row r="13" spans="1:3" s="28" customFormat="1" ht="12" customHeight="1">
      <c r="A13" s="32" t="s">
        <v>24</v>
      </c>
      <c r="B13" s="33" t="s">
        <v>25</v>
      </c>
      <c r="C13" s="35">
        <f>157919035-4000000</f>
        <v>153919035</v>
      </c>
    </row>
    <row r="14" spans="1:3" s="28" customFormat="1" ht="12" customHeight="1">
      <c r="A14" s="32" t="s">
        <v>26</v>
      </c>
      <c r="B14" s="33" t="s">
        <v>27</v>
      </c>
      <c r="C14" s="35">
        <f>3708080+640187</f>
        <v>4348267</v>
      </c>
    </row>
    <row r="15" spans="1:3" s="28" customFormat="1" ht="12" customHeight="1">
      <c r="A15" s="32" t="s">
        <v>28</v>
      </c>
      <c r="B15" s="36" t="s">
        <v>29</v>
      </c>
      <c r="C15" s="37"/>
    </row>
    <row r="16" spans="1:3" s="28" customFormat="1" ht="12" customHeight="1">
      <c r="A16" s="32" t="s">
        <v>30</v>
      </c>
      <c r="B16" s="33" t="s">
        <v>31</v>
      </c>
      <c r="C16" s="38"/>
    </row>
    <row r="17" spans="1:3" s="39" customFormat="1" ht="12" customHeight="1">
      <c r="A17" s="32" t="s">
        <v>32</v>
      </c>
      <c r="B17" s="33" t="s">
        <v>33</v>
      </c>
      <c r="C17" s="37"/>
    </row>
    <row r="18" spans="1:3" s="39" customFormat="1" ht="12" customHeight="1">
      <c r="A18" s="32" t="s">
        <v>34</v>
      </c>
      <c r="B18" s="33" t="s">
        <v>35</v>
      </c>
      <c r="C18" s="40"/>
    </row>
    <row r="19" spans="1:3" s="39" customFormat="1" ht="12" customHeight="1" thickBot="1">
      <c r="A19" s="32" t="s">
        <v>36</v>
      </c>
      <c r="B19" s="36" t="s">
        <v>37</v>
      </c>
      <c r="C19" s="41">
        <f>1595250+90115</f>
        <v>1685365</v>
      </c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17495576</v>
      </c>
    </row>
    <row r="21" spans="1:3" s="39" customFormat="1" ht="12" customHeight="1">
      <c r="A21" s="32" t="s">
        <v>40</v>
      </c>
      <c r="B21" s="42" t="s">
        <v>41</v>
      </c>
      <c r="C21" s="37"/>
    </row>
    <row r="22" spans="1:3" s="39" customFormat="1" ht="12" customHeight="1">
      <c r="A22" s="32" t="s">
        <v>42</v>
      </c>
      <c r="B22" s="33" t="s">
        <v>43</v>
      </c>
      <c r="C22" s="37"/>
    </row>
    <row r="23" spans="1:3" s="39" customFormat="1" ht="12" customHeight="1">
      <c r="A23" s="32" t="s">
        <v>44</v>
      </c>
      <c r="B23" s="33" t="s">
        <v>45</v>
      </c>
      <c r="C23" s="34">
        <f>19512535-4353475+2336516</f>
        <v>17495576</v>
      </c>
    </row>
    <row r="24" spans="1:3" s="39" customFormat="1" ht="12" customHeight="1" thickBot="1">
      <c r="A24" s="32" t="s">
        <v>46</v>
      </c>
      <c r="B24" s="33" t="s">
        <v>47</v>
      </c>
      <c r="C24" s="37">
        <v>399535</v>
      </c>
    </row>
    <row r="25" spans="1:3" s="39" customFormat="1" ht="12" customHeight="1" thickBot="1">
      <c r="A25" s="43" t="s">
        <v>48</v>
      </c>
      <c r="B25" s="44" t="s">
        <v>49</v>
      </c>
      <c r="C25" s="45"/>
    </row>
    <row r="26" spans="1:3" s="39" customFormat="1" ht="12" customHeight="1" thickBot="1">
      <c r="A26" s="43" t="s">
        <v>50</v>
      </c>
      <c r="B26" s="44" t="s">
        <v>51</v>
      </c>
      <c r="C26" s="46">
        <f>+C27+C28</f>
        <v>4353475</v>
      </c>
    </row>
    <row r="27" spans="1:3" s="39" customFormat="1" ht="12" customHeight="1">
      <c r="A27" s="47" t="s">
        <v>52</v>
      </c>
      <c r="B27" s="48" t="s">
        <v>43</v>
      </c>
      <c r="C27" s="49"/>
    </row>
    <row r="28" spans="1:3" s="39" customFormat="1" ht="12" customHeight="1">
      <c r="A28" s="47" t="s">
        <v>53</v>
      </c>
      <c r="B28" s="50" t="s">
        <v>54</v>
      </c>
      <c r="C28" s="51">
        <v>4353475</v>
      </c>
    </row>
    <row r="29" spans="1:3" s="39" customFormat="1" ht="12" customHeight="1" thickBot="1">
      <c r="A29" s="32" t="s">
        <v>55</v>
      </c>
      <c r="B29" s="52" t="s">
        <v>56</v>
      </c>
      <c r="C29" s="53"/>
    </row>
    <row r="30" spans="1:3" s="39" customFormat="1" ht="12" customHeight="1" thickBot="1">
      <c r="A30" s="43" t="s">
        <v>57</v>
      </c>
      <c r="B30" s="44" t="s">
        <v>58</v>
      </c>
      <c r="C30" s="46">
        <f>+C31+C32+C33</f>
        <v>0</v>
      </c>
    </row>
    <row r="31" spans="1:3" s="39" customFormat="1" ht="12" customHeight="1">
      <c r="A31" s="47" t="s">
        <v>59</v>
      </c>
      <c r="B31" s="48" t="s">
        <v>60</v>
      </c>
      <c r="C31" s="49"/>
    </row>
    <row r="32" spans="1:3" s="39" customFormat="1" ht="12" customHeight="1">
      <c r="A32" s="47" t="s">
        <v>61</v>
      </c>
      <c r="B32" s="50" t="s">
        <v>62</v>
      </c>
      <c r="C32" s="54"/>
    </row>
    <row r="33" spans="1:3" s="39" customFormat="1" ht="12" customHeight="1" thickBot="1">
      <c r="A33" s="32" t="s">
        <v>63</v>
      </c>
      <c r="B33" s="52" t="s">
        <v>64</v>
      </c>
      <c r="C33" s="53"/>
    </row>
    <row r="34" spans="1:3" s="28" customFormat="1" ht="12" customHeight="1" thickBot="1">
      <c r="A34" s="43" t="s">
        <v>65</v>
      </c>
      <c r="B34" s="44" t="s">
        <v>66</v>
      </c>
      <c r="C34" s="45"/>
    </row>
    <row r="35" spans="1:3" s="28" customFormat="1" ht="12" customHeight="1" thickBot="1">
      <c r="A35" s="43" t="s">
        <v>67</v>
      </c>
      <c r="B35" s="44" t="s">
        <v>68</v>
      </c>
      <c r="C35" s="55"/>
    </row>
    <row r="36" spans="1:3" s="28" customFormat="1" ht="12" customHeight="1" thickBot="1">
      <c r="A36" s="19" t="s">
        <v>69</v>
      </c>
      <c r="B36" s="44" t="s">
        <v>70</v>
      </c>
      <c r="C36" s="56">
        <f>+C8+C20+C25+C26+C30+C34+C35</f>
        <v>207216939</v>
      </c>
    </row>
    <row r="37" spans="1:3" s="28" customFormat="1" ht="12" customHeight="1" thickBot="1">
      <c r="A37" s="57" t="s">
        <v>71</v>
      </c>
      <c r="B37" s="44" t="s">
        <v>72</v>
      </c>
      <c r="C37" s="58">
        <f>+C38+C39+C40</f>
        <v>547488418</v>
      </c>
    </row>
    <row r="38" spans="1:3" s="28" customFormat="1" ht="12" customHeight="1">
      <c r="A38" s="47" t="s">
        <v>73</v>
      </c>
      <c r="B38" s="48" t="s">
        <v>74</v>
      </c>
      <c r="C38" s="49">
        <f>20415305-28</f>
        <v>20415277</v>
      </c>
    </row>
    <row r="39" spans="1:3" s="28" customFormat="1" ht="12" customHeight="1">
      <c r="A39" s="47" t="s">
        <v>75</v>
      </c>
      <c r="B39" s="50" t="s">
        <v>76</v>
      </c>
      <c r="C39" s="54"/>
    </row>
    <row r="40" spans="1:3" s="39" customFormat="1" ht="12" customHeight="1" thickBot="1">
      <c r="A40" s="32" t="s">
        <v>77</v>
      </c>
      <c r="B40" s="52" t="s">
        <v>78</v>
      </c>
      <c r="C40" s="59">
        <f>498171287+500631+6485645+446930-639436+1462000+12047801+1791747+200244+2796292-2436008+3810000+2436008</f>
        <v>527073141</v>
      </c>
    </row>
    <row r="41" spans="1:3" s="39" customFormat="1" ht="15" customHeight="1" thickBot="1">
      <c r="A41" s="57" t="s">
        <v>79</v>
      </c>
      <c r="B41" s="60" t="s">
        <v>80</v>
      </c>
      <c r="C41" s="56">
        <f>+C36+C37</f>
        <v>754705357</v>
      </c>
    </row>
    <row r="42" spans="1:3" s="39" customFormat="1" ht="15" customHeight="1">
      <c r="A42" s="61"/>
      <c r="B42" s="62"/>
      <c r="C42" s="63"/>
    </row>
    <row r="43" spans="1:3" ht="13.5" thickBot="1">
      <c r="A43" s="64"/>
      <c r="B43" s="65"/>
      <c r="C43" s="66"/>
    </row>
    <row r="44" spans="1:3" s="22" customFormat="1" ht="16.5" customHeight="1" thickBot="1">
      <c r="A44" s="67"/>
      <c r="B44" s="68" t="s">
        <v>81</v>
      </c>
      <c r="C44" s="58"/>
    </row>
    <row r="45" spans="1:3" s="69" customFormat="1" ht="12" customHeight="1" thickBot="1">
      <c r="A45" s="43" t="s">
        <v>14</v>
      </c>
      <c r="B45" s="44" t="s">
        <v>82</v>
      </c>
      <c r="C45" s="27">
        <f>SUM(C46:C50)</f>
        <v>739915654</v>
      </c>
    </row>
    <row r="46" spans="1:3" ht="12" customHeight="1">
      <c r="A46" s="32" t="s">
        <v>16</v>
      </c>
      <c r="B46" s="42" t="s">
        <v>83</v>
      </c>
      <c r="C46" s="70">
        <f>432587281+258000+4907657+673383+374000+1000000+1499370-602934-83255+88082+2038500</f>
        <v>442740084</v>
      </c>
    </row>
    <row r="47" spans="1:3" ht="12" customHeight="1">
      <c r="A47" s="32" t="s">
        <v>18</v>
      </c>
      <c r="B47" s="33" t="s">
        <v>84</v>
      </c>
      <c r="C47" s="34">
        <f>91161523+50310+949388+132042+72930+175500+292377-117572-16237+14704+397508</f>
        <v>93112473</v>
      </c>
    </row>
    <row r="48" spans="1:3" ht="12" customHeight="1">
      <c r="A48" s="32" t="s">
        <v>20</v>
      </c>
      <c r="B48" s="33" t="s">
        <v>85</v>
      </c>
      <c r="C48" s="34">
        <f>186217978+192293+628600+1606688+955814-528975-179000+1462000+8047801+400000-83820+863600+416292+3810000+253826</f>
        <v>204063097</v>
      </c>
    </row>
    <row r="49" spans="1:3" ht="12" customHeight="1">
      <c r="A49" s="32" t="s">
        <v>22</v>
      </c>
      <c r="B49" s="33" t="s">
        <v>86</v>
      </c>
      <c r="C49" s="35"/>
    </row>
    <row r="50" spans="1:3" ht="12" customHeight="1" thickBot="1">
      <c r="A50" s="32" t="s">
        <v>24</v>
      </c>
      <c r="B50" s="33" t="s">
        <v>87</v>
      </c>
      <c r="C50" s="35"/>
    </row>
    <row r="51" spans="1:3" ht="12" customHeight="1" thickBot="1">
      <c r="A51" s="43" t="s">
        <v>38</v>
      </c>
      <c r="B51" s="44" t="s">
        <v>88</v>
      </c>
      <c r="C51" s="46">
        <f>SUM(C52:C54)</f>
        <v>14789703</v>
      </c>
    </row>
    <row r="52" spans="1:3" s="69" customFormat="1" ht="12" customHeight="1">
      <c r="A52" s="32" t="s">
        <v>40</v>
      </c>
      <c r="B52" s="42" t="s">
        <v>89</v>
      </c>
      <c r="C52" s="70">
        <f>12698618+599137-646525+179000-400000+83820+57150+2380000-199497+38000</f>
        <v>14789703</v>
      </c>
    </row>
    <row r="53" spans="1:3" ht="12" customHeight="1">
      <c r="A53" s="32" t="s">
        <v>42</v>
      </c>
      <c r="B53" s="33" t="s">
        <v>90</v>
      </c>
      <c r="C53" s="35"/>
    </row>
    <row r="54" spans="1:3" ht="12" customHeight="1">
      <c r="A54" s="32" t="s">
        <v>44</v>
      </c>
      <c r="B54" s="33" t="s">
        <v>91</v>
      </c>
      <c r="C54" s="35"/>
    </row>
    <row r="55" spans="1:3" ht="12" customHeight="1" thickBot="1">
      <c r="A55" s="32" t="s">
        <v>46</v>
      </c>
      <c r="B55" s="33" t="s">
        <v>92</v>
      </c>
      <c r="C55" s="35"/>
    </row>
    <row r="56" spans="1:3" ht="15" customHeight="1" thickBot="1">
      <c r="A56" s="43" t="s">
        <v>48</v>
      </c>
      <c r="B56" s="44" t="s">
        <v>93</v>
      </c>
      <c r="C56" s="45"/>
    </row>
    <row r="57" spans="1:3" ht="13.5" thickBot="1">
      <c r="A57" s="43" t="s">
        <v>50</v>
      </c>
      <c r="B57" s="71" t="s">
        <v>94</v>
      </c>
      <c r="C57" s="27">
        <f>+C45+C51+C56</f>
        <v>754705357</v>
      </c>
    </row>
    <row r="58" spans="1:3" ht="15" customHeight="1" thickBot="1">
      <c r="C58" s="73"/>
    </row>
    <row r="59" spans="1:3" ht="14.25" customHeight="1">
      <c r="A59" s="74" t="s">
        <v>95</v>
      </c>
      <c r="B59" s="75"/>
      <c r="C59" s="76">
        <f>143.4+0.67</f>
        <v>144.07</v>
      </c>
    </row>
    <row r="60" spans="1:3">
      <c r="A60" s="77" t="s">
        <v>96</v>
      </c>
      <c r="B60" s="78"/>
      <c r="C60" s="79">
        <v>61</v>
      </c>
    </row>
    <row r="61" spans="1:3" s="83" customFormat="1" ht="13.9" customHeight="1">
      <c r="A61" s="80" t="s">
        <v>97</v>
      </c>
      <c r="B61" s="81"/>
      <c r="C61" s="82">
        <v>2</v>
      </c>
    </row>
    <row r="62" spans="1:3" s="83" customFormat="1" ht="13.9" customHeight="1" thickBot="1">
      <c r="A62" s="84" t="s">
        <v>98</v>
      </c>
      <c r="B62" s="85"/>
      <c r="C62" s="86">
        <v>1.3</v>
      </c>
    </row>
    <row r="63" spans="1:3" s="83" customFormat="1" ht="19.899999999999999" customHeight="1" thickBot="1">
      <c r="A63" s="87" t="s">
        <v>99</v>
      </c>
      <c r="B63" s="88"/>
      <c r="C63" s="89">
        <v>1.1000000000000001</v>
      </c>
    </row>
  </sheetData>
  <sheetProtection formatCells="0"/>
  <mergeCells count="3">
    <mergeCell ref="A61:B61"/>
    <mergeCell ref="A62:B62"/>
    <mergeCell ref="A63:B6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2018-10-26T06:31:51Z</dcterms:created>
  <dcterms:modified xsi:type="dcterms:W3CDTF">2018-10-26T06:31:51Z</dcterms:modified>
</cp:coreProperties>
</file>