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040" yWindow="630" windowWidth="17760" windowHeight="8295"/>
  </bookViews>
  <sheets>
    <sheet name="Hivatal bevételi előirányzat" sheetId="3" r:id="rId1"/>
  </sheets>
  <definedNames>
    <definedName name="_xlnm.Print_Titles" localSheetId="0">'Hivatal bevételi előirányzat'!$4:$6</definedName>
    <definedName name="_xlnm.Print_Area" localSheetId="0">'Hivatal bevételi előirányzat'!$A$1:$U$56</definedName>
  </definedNames>
  <calcPr calcId="145621" fullCalcOnLoad="1"/>
</workbook>
</file>

<file path=xl/calcChain.xml><?xml version="1.0" encoding="utf-8"?>
<calcChain xmlns="http://schemas.openxmlformats.org/spreadsheetml/2006/main">
  <c r="E16" i="3"/>
  <c r="G12"/>
  <c r="I12"/>
  <c r="J12"/>
  <c r="G13"/>
  <c r="I13"/>
  <c r="J13"/>
  <c r="G14"/>
  <c r="G15"/>
  <c r="G16"/>
  <c r="G36"/>
  <c r="F16"/>
  <c r="G45"/>
  <c r="G46"/>
  <c r="G47"/>
  <c r="G49"/>
  <c r="G33"/>
  <c r="G32"/>
  <c r="G34"/>
  <c r="G23"/>
  <c r="G22"/>
  <c r="G52"/>
  <c r="E54"/>
  <c r="F54"/>
  <c r="E46"/>
  <c r="F46"/>
  <c r="F47"/>
  <c r="F49"/>
  <c r="F56"/>
  <c r="E43"/>
  <c r="F43"/>
  <c r="G42"/>
  <c r="G41"/>
  <c r="G43"/>
  <c r="E34"/>
  <c r="F34"/>
  <c r="F36"/>
  <c r="E24"/>
  <c r="E26"/>
  <c r="F24"/>
  <c r="F26"/>
  <c r="I11"/>
  <c r="J11"/>
  <c r="Q25"/>
  <c r="R25"/>
  <c r="Q24"/>
  <c r="Q23"/>
  <c r="R23"/>
  <c r="P22"/>
  <c r="P26"/>
  <c r="Q21"/>
  <c r="S21"/>
  <c r="K25"/>
  <c r="K24"/>
  <c r="L24"/>
  <c r="M24"/>
  <c r="K23"/>
  <c r="J22"/>
  <c r="J26"/>
  <c r="K21"/>
  <c r="M21"/>
  <c r="D43"/>
  <c r="D46"/>
  <c r="D47"/>
  <c r="D49"/>
  <c r="G54"/>
  <c r="D54"/>
  <c r="D34"/>
  <c r="D24"/>
  <c r="D26"/>
  <c r="D16"/>
  <c r="Q22"/>
  <c r="K22"/>
  <c r="M22"/>
  <c r="K26"/>
  <c r="Q26"/>
  <c r="S23"/>
  <c r="S22"/>
  <c r="S25"/>
  <c r="L23"/>
  <c r="L25"/>
  <c r="M25"/>
  <c r="R24"/>
  <c r="R26"/>
  <c r="S26"/>
  <c r="S24"/>
  <c r="R28"/>
  <c r="L26"/>
  <c r="M26"/>
  <c r="M23"/>
  <c r="D36"/>
  <c r="D56"/>
  <c r="E47"/>
  <c r="E49"/>
  <c r="E36"/>
  <c r="E56"/>
  <c r="G24"/>
  <c r="G26"/>
  <c r="G56"/>
</calcChain>
</file>

<file path=xl/sharedStrings.xml><?xml version="1.0" encoding="utf-8"?>
<sst xmlns="http://schemas.openxmlformats.org/spreadsheetml/2006/main" count="91" uniqueCount="64">
  <si>
    <t>1.</t>
  </si>
  <si>
    <t>3.</t>
  </si>
  <si>
    <t>4.</t>
  </si>
  <si>
    <t>Címnév</t>
  </si>
  <si>
    <t>eredeti ei.</t>
  </si>
  <si>
    <t>Önkormányzatok és többcélú kistérségi társ. igazgatási tev.- Balatonalmádi</t>
  </si>
  <si>
    <t>Önkormányzatok és többcélú kistérségi társ. igazgatási tev. - Felsőörsi kirend.</t>
  </si>
  <si>
    <t xml:space="preserve">Balatonalmádi </t>
  </si>
  <si>
    <t>Felsőörs</t>
  </si>
  <si>
    <t>Egyéb közhatalmi bevételek</t>
  </si>
  <si>
    <t>Egyéb közhatalmi bevételek összesen</t>
  </si>
  <si>
    <t>Szoc. Társulás munkaszerv. feladataihoz hozzájárulás (2 %)</t>
  </si>
  <si>
    <t>Igazgatási szolgáltatási díj</t>
  </si>
  <si>
    <t>Közhatalmi bevételek összesen:</t>
  </si>
  <si>
    <t>Működési célra pénzmaradvány igénybevétele</t>
  </si>
  <si>
    <t>Balatonalmádi</t>
  </si>
  <si>
    <t>Kormányzati funkció</t>
  </si>
  <si>
    <t>011130</t>
  </si>
  <si>
    <t xml:space="preserve"> 1. Működési célú támogatások államháztartáson belülről</t>
  </si>
  <si>
    <t xml:space="preserve">   1. Egyéb működési célú támogatások bevételei ÁH-on belülről </t>
  </si>
  <si>
    <t xml:space="preserve">Egyéb működési célú támogatások bevételei ÁH-on belülről </t>
  </si>
  <si>
    <t>Egyéb működési célú támogatások bevételei ÁH-on belülről összesen</t>
  </si>
  <si>
    <t>Működési bevételek</t>
  </si>
  <si>
    <t>Működési bevételek összesen</t>
  </si>
  <si>
    <t>I. Költségvetési bevételek összesen:</t>
  </si>
  <si>
    <t>Függő követelések</t>
  </si>
  <si>
    <t xml:space="preserve">   1. Maradvány igénybevétele</t>
  </si>
  <si>
    <t>5.</t>
  </si>
  <si>
    <t>2.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</si>
  <si>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</si>
  <si>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</si>
  <si>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</si>
  <si>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</si>
  <si>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</si>
  <si>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maradvány összesen :</t>
  </si>
  <si>
    <t>Maradvány igénybevétele összesen:</t>
  </si>
  <si>
    <t>Közfoglalkoztatás  (Munk. Közp.)</t>
  </si>
  <si>
    <t>2016.évi</t>
  </si>
  <si>
    <t>N</t>
  </si>
  <si>
    <t>ÁFA</t>
  </si>
  <si>
    <t>vissza ÁFA</t>
  </si>
  <si>
    <t>esküvő</t>
  </si>
  <si>
    <t>bérleti díj</t>
  </si>
  <si>
    <t>ÁHK telefon</t>
  </si>
  <si>
    <t>AHB telefon</t>
  </si>
  <si>
    <t>AHB egyéb továbbszám Kormányh</t>
  </si>
  <si>
    <t>041233</t>
  </si>
  <si>
    <t>2. Közhatalmi bevételelek:</t>
  </si>
  <si>
    <t>3. Működési bevételek</t>
  </si>
  <si>
    <t>4. Finanszírozási bevételek</t>
  </si>
  <si>
    <t>4. Finanszirozási bevételek összesen</t>
  </si>
  <si>
    <t>5. Függő követelések</t>
  </si>
  <si>
    <t>5. Függő követelések összesen</t>
  </si>
  <si>
    <t>1-5. BEVÉTELEK MINDÖSSZESEN</t>
  </si>
  <si>
    <t xml:space="preserve">2016. évi </t>
  </si>
  <si>
    <t>6.</t>
  </si>
  <si>
    <t>7.</t>
  </si>
  <si>
    <t>"8. melléklet a 8/2016. (II.25.) önkormányzati rendelethez"</t>
  </si>
  <si>
    <t>Módósítási</t>
  </si>
  <si>
    <t>javaslat</t>
  </si>
  <si>
    <t>016020</t>
  </si>
  <si>
    <t>Országos és helyi népszavazással kapcsolatos tevékenységek</t>
  </si>
  <si>
    <t>mód.ei.VIII.31.</t>
  </si>
  <si>
    <t>mód. ei. XI.30.</t>
  </si>
</sst>
</file>

<file path=xl/styles.xml><?xml version="1.0" encoding="utf-8"?>
<styleSheet xmlns="http://schemas.openxmlformats.org/spreadsheetml/2006/main">
  <fonts count="6">
    <font>
      <sz val="10"/>
      <name val="MS Sans Serif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1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11" xfId="0" applyFont="1" applyBorder="1"/>
    <xf numFmtId="3" fontId="2" fillId="0" borderId="12" xfId="0" applyNumberFormat="1" applyFont="1" applyBorder="1" applyAlignment="1">
      <alignment horizontal="right"/>
    </xf>
    <xf numFmtId="0" fontId="2" fillId="0" borderId="12" xfId="0" applyFont="1" applyBorder="1"/>
    <xf numFmtId="3" fontId="2" fillId="0" borderId="13" xfId="0" applyNumberFormat="1" applyFont="1" applyBorder="1" applyAlignment="1">
      <alignment horizontal="left"/>
    </xf>
    <xf numFmtId="0" fontId="1" fillId="0" borderId="3" xfId="0" applyFont="1" applyBorder="1"/>
    <xf numFmtId="0" fontId="1" fillId="0" borderId="14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0" fontId="3" fillId="0" borderId="13" xfId="0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3" fillId="0" borderId="8" xfId="0" applyFont="1" applyFill="1" applyBorder="1" applyAlignment="1">
      <alignment horizontal="left"/>
    </xf>
    <xf numFmtId="3" fontId="2" fillId="0" borderId="5" xfId="0" applyNumberFormat="1" applyFont="1" applyBorder="1"/>
    <xf numFmtId="0" fontId="1" fillId="0" borderId="0" xfId="0" applyFont="1" applyBorder="1" applyAlignment="1"/>
    <xf numFmtId="0" fontId="2" fillId="0" borderId="0" xfId="0" applyFont="1" applyFill="1" applyBorder="1"/>
    <xf numFmtId="0" fontId="2" fillId="0" borderId="13" xfId="0" applyFont="1" applyFill="1" applyBorder="1" applyAlignment="1"/>
    <xf numFmtId="0" fontId="1" fillId="0" borderId="16" xfId="0" applyFont="1" applyBorder="1" applyAlignment="1">
      <alignment horizontal="center"/>
    </xf>
    <xf numFmtId="3" fontId="2" fillId="0" borderId="5" xfId="0" applyNumberFormat="1" applyFont="1" applyBorder="1" applyAlignment="1">
      <alignment horizontal="left"/>
    </xf>
    <xf numFmtId="0" fontId="2" fillId="0" borderId="3" xfId="0" applyFont="1" applyFill="1" applyBorder="1" applyAlignment="1"/>
    <xf numFmtId="0" fontId="3" fillId="0" borderId="13" xfId="0" applyFont="1" applyFill="1" applyBorder="1" applyAlignment="1">
      <alignment horizontal="left"/>
    </xf>
    <xf numFmtId="3" fontId="2" fillId="0" borderId="17" xfId="0" applyNumberFormat="1" applyFont="1" applyFill="1" applyBorder="1" applyAlignment="1"/>
    <xf numFmtId="0" fontId="1" fillId="0" borderId="3" xfId="0" applyFont="1" applyBorder="1" applyAlignment="1">
      <alignment horizontal="center"/>
    </xf>
    <xf numFmtId="0" fontId="2" fillId="0" borderId="3" xfId="0" applyFont="1" applyFill="1" applyBorder="1"/>
    <xf numFmtId="0" fontId="3" fillId="0" borderId="18" xfId="0" applyFont="1" applyFill="1" applyBorder="1"/>
    <xf numFmtId="0" fontId="2" fillId="0" borderId="1" xfId="0" applyFont="1" applyBorder="1" applyAlignment="1"/>
    <xf numFmtId="3" fontId="1" fillId="0" borderId="19" xfId="0" applyNumberFormat="1" applyFont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19" xfId="0" applyFont="1" applyFill="1" applyBorder="1" applyAlignment="1"/>
    <xf numFmtId="0" fontId="2" fillId="0" borderId="20" xfId="0" applyFont="1" applyFill="1" applyBorder="1" applyAlignment="1">
      <alignment horizontal="left"/>
    </xf>
    <xf numFmtId="3" fontId="3" fillId="0" borderId="17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2" fillId="0" borderId="1" xfId="0" quotePrefix="1" applyNumberFormat="1" applyFont="1" applyBorder="1" applyAlignment="1">
      <alignment horizontal="center"/>
    </xf>
    <xf numFmtId="0" fontId="1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3" fontId="1" fillId="0" borderId="23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0" fontId="2" fillId="0" borderId="25" xfId="0" applyFont="1" applyBorder="1"/>
    <xf numFmtId="0" fontId="1" fillId="0" borderId="25" xfId="0" applyFont="1" applyBorder="1"/>
    <xf numFmtId="0" fontId="1" fillId="0" borderId="25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1" fillId="0" borderId="0" xfId="0" applyNumberFormat="1" applyFont="1"/>
    <xf numFmtId="0" fontId="1" fillId="2" borderId="0" xfId="0" applyFont="1" applyFill="1"/>
    <xf numFmtId="3" fontId="2" fillId="0" borderId="14" xfId="0" applyNumberFormat="1" applyFont="1" applyBorder="1" applyAlignment="1">
      <alignment horizontal="left"/>
    </xf>
    <xf numFmtId="0" fontId="3" fillId="0" borderId="14" xfId="0" applyFont="1" applyBorder="1"/>
    <xf numFmtId="0" fontId="2" fillId="0" borderId="14" xfId="0" applyFont="1" applyFill="1" applyBorder="1" applyAlignment="1"/>
    <xf numFmtId="3" fontId="3" fillId="0" borderId="9" xfId="0" applyNumberFormat="1" applyFont="1" applyBorder="1" applyAlignment="1">
      <alignment horizontal="center"/>
    </xf>
    <xf numFmtId="0" fontId="2" fillId="0" borderId="26" xfId="0" applyFont="1" applyBorder="1" applyAlignment="1">
      <alignment horizontal="right"/>
    </xf>
    <xf numFmtId="3" fontId="1" fillId="0" borderId="27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26" xfId="0" applyFont="1" applyBorder="1" applyAlignment="1"/>
    <xf numFmtId="3" fontId="2" fillId="0" borderId="14" xfId="0" applyNumberFormat="1" applyFont="1" applyBorder="1" applyAlignment="1">
      <alignment horizontal="right"/>
    </xf>
    <xf numFmtId="3" fontId="2" fillId="0" borderId="8" xfId="0" applyNumberFormat="1" applyFont="1" applyBorder="1"/>
    <xf numFmtId="3" fontId="2" fillId="0" borderId="17" xfId="0" applyNumberFormat="1" applyFont="1" applyBorder="1"/>
    <xf numFmtId="0" fontId="2" fillId="0" borderId="26" xfId="0" applyFont="1" applyFill="1" applyBorder="1" applyAlignment="1">
      <alignment horizontal="center"/>
    </xf>
    <xf numFmtId="3" fontId="2" fillId="0" borderId="8" xfId="0" applyNumberFormat="1" applyFont="1" applyFill="1" applyBorder="1" applyAlignment="1"/>
    <xf numFmtId="3" fontId="3" fillId="0" borderId="8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0" fontId="2" fillId="0" borderId="13" xfId="0" applyFont="1" applyFill="1" applyBorder="1"/>
    <xf numFmtId="3" fontId="4" fillId="0" borderId="17" xfId="0" applyNumberFormat="1" applyFont="1" applyBorder="1"/>
    <xf numFmtId="3" fontId="4" fillId="0" borderId="8" xfId="0" applyNumberFormat="1" applyFont="1" applyBorder="1"/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3" fontId="1" fillId="0" borderId="26" xfId="0" applyNumberFormat="1" applyFont="1" applyFill="1" applyBorder="1" applyAlignment="1">
      <alignment horizontal="right"/>
    </xf>
    <xf numFmtId="3" fontId="1" fillId="0" borderId="33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2" fillId="0" borderId="33" xfId="0" applyNumberFormat="1" applyFont="1" applyFill="1" applyBorder="1" applyAlignment="1">
      <alignment horizontal="right"/>
    </xf>
    <xf numFmtId="3" fontId="2" fillId="0" borderId="29" xfId="0" applyNumberFormat="1" applyFont="1" applyFill="1" applyBorder="1" applyAlignment="1">
      <alignment horizontal="right"/>
    </xf>
    <xf numFmtId="3" fontId="2" fillId="0" borderId="28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3" fontId="1" fillId="0" borderId="27" xfId="0" applyNumberFormat="1" applyFont="1" applyFill="1" applyBorder="1" applyAlignment="1">
      <alignment horizontal="right"/>
    </xf>
    <xf numFmtId="3" fontId="1" fillId="0" borderId="23" xfId="0" applyNumberFormat="1" applyFont="1" applyFill="1" applyBorder="1" applyAlignment="1">
      <alignment horizontal="right"/>
    </xf>
    <xf numFmtId="3" fontId="2" fillId="0" borderId="34" xfId="0" applyNumberFormat="1" applyFont="1" applyFill="1" applyBorder="1" applyAlignment="1">
      <alignment horizontal="right"/>
    </xf>
    <xf numFmtId="3" fontId="2" fillId="0" borderId="35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21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17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3" fontId="2" fillId="0" borderId="13" xfId="0" applyNumberFormat="1" applyFont="1" applyBorder="1" applyAlignment="1">
      <alignment horizontal="left"/>
    </xf>
    <xf numFmtId="3" fontId="2" fillId="0" borderId="14" xfId="0" applyNumberFormat="1" applyFont="1" applyBorder="1" applyAlignment="1">
      <alignment horizontal="left"/>
    </xf>
    <xf numFmtId="0" fontId="4" fillId="0" borderId="13" xfId="0" applyFont="1" applyFill="1" applyBorder="1" applyAlignment="1">
      <alignment horizontal="left" wrapText="1"/>
    </xf>
    <xf numFmtId="0" fontId="4" fillId="0" borderId="14" xfId="0" applyFont="1" applyFill="1" applyBorder="1" applyAlignment="1">
      <alignment horizontal="left" wrapText="1"/>
    </xf>
    <xf numFmtId="3" fontId="2" fillId="0" borderId="36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74295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6"/>
  <sheetViews>
    <sheetView tabSelected="1" zoomScale="80" zoomScaleNormal="80" zoomScaleSheetLayoutView="85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C13" sqref="C13"/>
    </sheetView>
  </sheetViews>
  <sheetFormatPr defaultRowHeight="14.25"/>
  <cols>
    <col min="1" max="1" width="14.140625" style="1" customWidth="1"/>
    <col min="2" max="2" width="11.140625" style="1" customWidth="1"/>
    <col min="3" max="3" width="78.85546875" style="1" customWidth="1"/>
    <col min="4" max="7" width="21" style="65" customWidth="1"/>
    <col min="8" max="8" width="0" style="1" hidden="1" customWidth="1"/>
    <col min="9" max="10" width="9.28515625" style="1" hidden="1" customWidth="1"/>
    <col min="11" max="24" width="0" style="1" hidden="1" customWidth="1"/>
    <col min="25" max="16384" width="9.140625" style="1"/>
  </cols>
  <sheetData>
    <row r="1" spans="1:10" ht="14.25" customHeight="1">
      <c r="A1" s="129" t="s">
        <v>57</v>
      </c>
      <c r="B1" s="129"/>
      <c r="C1" s="129"/>
      <c r="D1" s="129"/>
      <c r="E1" s="129"/>
      <c r="F1" s="129"/>
      <c r="G1" s="129"/>
    </row>
    <row r="3" spans="1:10" ht="15.75" thickBot="1">
      <c r="A3" s="74"/>
      <c r="B3" s="75"/>
      <c r="C3" s="75"/>
      <c r="D3" s="76"/>
      <c r="E3" s="76"/>
      <c r="F3" s="76"/>
      <c r="G3" s="76"/>
    </row>
    <row r="4" spans="1:10" ht="15">
      <c r="A4" s="5" t="s">
        <v>3</v>
      </c>
      <c r="B4" s="6"/>
      <c r="C4" s="6"/>
      <c r="D4" s="101" t="s">
        <v>37</v>
      </c>
      <c r="E4" s="101" t="s">
        <v>37</v>
      </c>
      <c r="F4" s="101" t="s">
        <v>58</v>
      </c>
      <c r="G4" s="101" t="s">
        <v>54</v>
      </c>
    </row>
    <row r="5" spans="1:10" ht="15.75" thickBot="1">
      <c r="A5" s="7"/>
      <c r="B5" s="2"/>
      <c r="C5" s="2" t="s">
        <v>16</v>
      </c>
      <c r="D5" s="102" t="s">
        <v>4</v>
      </c>
      <c r="E5" s="103" t="s">
        <v>62</v>
      </c>
      <c r="F5" s="103" t="s">
        <v>59</v>
      </c>
      <c r="G5" s="103" t="s">
        <v>63</v>
      </c>
    </row>
    <row r="6" spans="1:10" ht="15.75" thickBot="1">
      <c r="A6" s="13" t="s">
        <v>0</v>
      </c>
      <c r="B6" s="14">
        <v>2</v>
      </c>
      <c r="C6" s="14" t="s">
        <v>1</v>
      </c>
      <c r="D6" s="15" t="s">
        <v>2</v>
      </c>
      <c r="E6" s="14" t="s">
        <v>27</v>
      </c>
      <c r="F6" s="15" t="s">
        <v>55</v>
      </c>
      <c r="G6" s="16" t="s">
        <v>56</v>
      </c>
    </row>
    <row r="7" spans="1:10" ht="15.75">
      <c r="A7" s="51" t="s">
        <v>18</v>
      </c>
      <c r="B7" s="21"/>
      <c r="C7" s="21"/>
      <c r="D7" s="59"/>
      <c r="E7" s="59"/>
      <c r="F7" s="59"/>
      <c r="G7" s="67"/>
    </row>
    <row r="8" spans="1:10" ht="15">
      <c r="A8" s="11" t="s">
        <v>19</v>
      </c>
      <c r="B8" s="12"/>
      <c r="C8" s="2"/>
      <c r="D8" s="60"/>
      <c r="E8" s="60"/>
      <c r="F8" s="60"/>
      <c r="G8" s="68"/>
    </row>
    <row r="9" spans="1:10">
      <c r="A9" s="9"/>
      <c r="B9" s="3"/>
      <c r="C9" s="3"/>
      <c r="D9" s="61"/>
      <c r="E9" s="61"/>
      <c r="F9" s="61"/>
      <c r="G9" s="69"/>
    </row>
    <row r="10" spans="1:10">
      <c r="A10" s="9"/>
      <c r="B10" s="3"/>
      <c r="C10" s="3"/>
      <c r="D10" s="61"/>
      <c r="E10" s="61"/>
      <c r="F10" s="61"/>
      <c r="G10" s="69"/>
    </row>
    <row r="11" spans="1:10" ht="15">
      <c r="A11" s="10"/>
      <c r="B11" s="4"/>
      <c r="C11" s="90" t="s">
        <v>20</v>
      </c>
      <c r="D11" s="89"/>
      <c r="E11" s="89"/>
      <c r="F11" s="89"/>
      <c r="G11" s="88"/>
      <c r="I11" s="1">
        <f>101480*3*10</f>
        <v>3044400</v>
      </c>
      <c r="J11" s="1">
        <f>I11*0.7</f>
        <v>2131080</v>
      </c>
    </row>
    <row r="12" spans="1:10" ht="15">
      <c r="A12" s="10" t="s">
        <v>7</v>
      </c>
      <c r="B12" s="66" t="s">
        <v>46</v>
      </c>
      <c r="C12" s="53" t="s">
        <v>36</v>
      </c>
      <c r="D12" s="58">
        <v>2419000</v>
      </c>
      <c r="E12" s="87">
        <v>2419000</v>
      </c>
      <c r="F12" s="87">
        <v>0</v>
      </c>
      <c r="G12" s="70">
        <f>SUM(E12:F12)</f>
        <v>2419000</v>
      </c>
      <c r="I12" s="1">
        <f>101480*3*10*0.27/2</f>
        <v>410994</v>
      </c>
      <c r="J12" s="1">
        <f>I12*0.7</f>
        <v>287695.8</v>
      </c>
    </row>
    <row r="13" spans="1:10" ht="15">
      <c r="A13" s="10" t="s">
        <v>7</v>
      </c>
      <c r="B13" s="66" t="s">
        <v>17</v>
      </c>
      <c r="C13" s="53" t="s">
        <v>11</v>
      </c>
      <c r="D13" s="58">
        <v>1617000</v>
      </c>
      <c r="E13" s="87">
        <v>1617000</v>
      </c>
      <c r="F13" s="87">
        <v>0</v>
      </c>
      <c r="G13" s="70">
        <f>SUM(E13:F13)</f>
        <v>1617000</v>
      </c>
      <c r="I13" s="1">
        <f>SUM(I11:I12)</f>
        <v>3455394</v>
      </c>
      <c r="J13" s="1">
        <f>I13*0.7</f>
        <v>2418775.7999999998</v>
      </c>
    </row>
    <row r="14" spans="1:10" ht="15">
      <c r="A14" s="10" t="s">
        <v>7</v>
      </c>
      <c r="B14" s="66" t="s">
        <v>60</v>
      </c>
      <c r="C14" s="53" t="s">
        <v>61</v>
      </c>
      <c r="D14" s="58">
        <v>0</v>
      </c>
      <c r="E14" s="87">
        <v>1461525</v>
      </c>
      <c r="F14" s="87">
        <v>0</v>
      </c>
      <c r="G14" s="70">
        <f>SUM(E14:F14)</f>
        <v>1461525</v>
      </c>
    </row>
    <row r="15" spans="1:10" ht="15.75" thickBot="1">
      <c r="A15" s="10" t="s">
        <v>8</v>
      </c>
      <c r="B15" s="66" t="s">
        <v>60</v>
      </c>
      <c r="C15" s="53" t="s">
        <v>61</v>
      </c>
      <c r="D15" s="58">
        <v>0</v>
      </c>
      <c r="E15" s="87">
        <v>185433</v>
      </c>
      <c r="F15" s="87">
        <v>0</v>
      </c>
      <c r="G15" s="70">
        <f>SUM(E15:F15)</f>
        <v>185433</v>
      </c>
    </row>
    <row r="16" spans="1:10" ht="15.75" thickBot="1">
      <c r="A16" s="9"/>
      <c r="B16" s="124" t="s">
        <v>21</v>
      </c>
      <c r="C16" s="125"/>
      <c r="D16" s="62">
        <f>SUM(D12:D13)</f>
        <v>4036000</v>
      </c>
      <c r="E16" s="91">
        <f>SUM(E12:E15)</f>
        <v>5682958</v>
      </c>
      <c r="F16" s="62">
        <f>SUM(F12:F15)</f>
        <v>0</v>
      </c>
      <c r="G16" s="71">
        <f>SUM(G12:G15)</f>
        <v>5682958</v>
      </c>
    </row>
    <row r="17" spans="1:19">
      <c r="A17" s="9"/>
      <c r="B17" s="3"/>
      <c r="C17" s="3"/>
      <c r="D17" s="61"/>
      <c r="E17" s="61"/>
      <c r="F17" s="61"/>
      <c r="G17" s="69"/>
    </row>
    <row r="18" spans="1:19">
      <c r="A18" s="9"/>
      <c r="B18" s="3"/>
      <c r="C18" s="3"/>
      <c r="D18" s="61"/>
      <c r="E18" s="61"/>
      <c r="F18" s="61"/>
      <c r="G18" s="69"/>
    </row>
    <row r="19" spans="1:19" ht="15.75">
      <c r="A19" s="8" t="s">
        <v>47</v>
      </c>
      <c r="B19" s="12"/>
      <c r="C19" s="2"/>
      <c r="D19" s="60"/>
      <c r="E19" s="60"/>
      <c r="F19" s="60"/>
      <c r="G19" s="68"/>
      <c r="I19" s="1">
        <v>2015</v>
      </c>
      <c r="O19" s="1">
        <v>2016</v>
      </c>
    </row>
    <row r="20" spans="1:19" ht="15">
      <c r="A20" s="11"/>
      <c r="B20" s="28"/>
      <c r="C20" s="28"/>
      <c r="D20" s="63"/>
      <c r="E20" s="63"/>
      <c r="F20" s="63"/>
      <c r="G20" s="72"/>
      <c r="J20" s="1" t="s">
        <v>38</v>
      </c>
      <c r="K20" s="1" t="s">
        <v>39</v>
      </c>
      <c r="L20" s="1" t="s">
        <v>40</v>
      </c>
      <c r="P20" s="1" t="s">
        <v>38</v>
      </c>
      <c r="Q20" s="1" t="s">
        <v>39</v>
      </c>
      <c r="R20" s="1" t="s">
        <v>40</v>
      </c>
    </row>
    <row r="21" spans="1:19" ht="15">
      <c r="A21" s="10"/>
      <c r="B21" s="4"/>
      <c r="C21" s="52" t="s">
        <v>9</v>
      </c>
      <c r="D21" s="86"/>
      <c r="E21" s="89"/>
      <c r="F21" s="89"/>
      <c r="G21" s="88"/>
      <c r="I21" s="1" t="s">
        <v>41</v>
      </c>
      <c r="J21" s="1">
        <v>800</v>
      </c>
      <c r="K21" s="1">
        <f>J21*0.27</f>
        <v>216</v>
      </c>
      <c r="M21" s="1">
        <f t="shared" ref="M21:M26" si="0">SUM(J21:L21)</f>
        <v>1016</v>
      </c>
      <c r="O21" s="1" t="s">
        <v>41</v>
      </c>
      <c r="P21" s="81">
        <v>900</v>
      </c>
      <c r="Q21" s="1">
        <f>P21*0.27</f>
        <v>243.00000000000003</v>
      </c>
      <c r="S21" s="1">
        <f t="shared" ref="S21:S26" si="1">SUM(P21:R21)</f>
        <v>1143</v>
      </c>
    </row>
    <row r="22" spans="1:19" ht="15">
      <c r="A22" s="10" t="s">
        <v>7</v>
      </c>
      <c r="B22" s="66" t="s">
        <v>17</v>
      </c>
      <c r="C22" s="53" t="s">
        <v>12</v>
      </c>
      <c r="D22" s="58">
        <v>200000</v>
      </c>
      <c r="E22" s="87">
        <v>200000</v>
      </c>
      <c r="F22" s="87">
        <v>0</v>
      </c>
      <c r="G22" s="70">
        <f>SUM(E22:F22)</f>
        <v>200000</v>
      </c>
      <c r="I22" s="1" t="s">
        <v>42</v>
      </c>
      <c r="J22" s="1">
        <f>12*5</f>
        <v>60</v>
      </c>
      <c r="K22" s="1">
        <f>J22*0.27</f>
        <v>16.200000000000003</v>
      </c>
      <c r="M22" s="1">
        <f t="shared" si="0"/>
        <v>76.2</v>
      </c>
      <c r="O22" s="1" t="s">
        <v>42</v>
      </c>
      <c r="P22" s="1">
        <f>12*5</f>
        <v>60</v>
      </c>
      <c r="Q22" s="1">
        <f>P22*0.27</f>
        <v>16.200000000000003</v>
      </c>
      <c r="S22" s="1">
        <f t="shared" si="1"/>
        <v>76.2</v>
      </c>
    </row>
    <row r="23" spans="1:19" ht="15.75" thickBot="1">
      <c r="A23" s="10" t="s">
        <v>8</v>
      </c>
      <c r="B23" s="66" t="s">
        <v>17</v>
      </c>
      <c r="C23" s="53" t="s">
        <v>12</v>
      </c>
      <c r="D23" s="58">
        <v>50000</v>
      </c>
      <c r="E23" s="87">
        <v>50000</v>
      </c>
      <c r="F23" s="87">
        <v>0</v>
      </c>
      <c r="G23" s="70">
        <f>SUM(E23:F23)</f>
        <v>50000</v>
      </c>
      <c r="I23" s="1" t="s">
        <v>43</v>
      </c>
      <c r="J23" s="1">
        <v>80</v>
      </c>
      <c r="K23" s="1">
        <f>J23*0.27</f>
        <v>21.6</v>
      </c>
      <c r="L23" s="1">
        <f>K23</f>
        <v>21.6</v>
      </c>
      <c r="M23" s="1">
        <f t="shared" si="0"/>
        <v>123.19999999999999</v>
      </c>
      <c r="O23" s="1" t="s">
        <v>43</v>
      </c>
      <c r="P23" s="1">
        <v>80</v>
      </c>
      <c r="Q23" s="1">
        <f>P23*0.27</f>
        <v>21.6</v>
      </c>
      <c r="R23" s="1">
        <f>Q23</f>
        <v>21.6</v>
      </c>
      <c r="S23" s="1">
        <f t="shared" si="1"/>
        <v>123.19999999999999</v>
      </c>
    </row>
    <row r="24" spans="1:19" ht="15.75" thickBot="1">
      <c r="A24" s="9"/>
      <c r="B24" s="124" t="s">
        <v>10</v>
      </c>
      <c r="C24" s="128"/>
      <c r="D24" s="62">
        <f>SUM(D22:D23)</f>
        <v>250000</v>
      </c>
      <c r="E24" s="62">
        <f>SUM(E22:E23)</f>
        <v>250000</v>
      </c>
      <c r="F24" s="62">
        <f>SUM(F22:F23)</f>
        <v>0</v>
      </c>
      <c r="G24" s="71">
        <f>SUM(G22:G23)</f>
        <v>250000</v>
      </c>
      <c r="I24" s="1" t="s">
        <v>44</v>
      </c>
      <c r="J24" s="1">
        <v>500</v>
      </c>
      <c r="K24" s="1">
        <f>J24*0.27</f>
        <v>135</v>
      </c>
      <c r="L24" s="1">
        <f>K24</f>
        <v>135</v>
      </c>
      <c r="M24" s="1">
        <f t="shared" si="0"/>
        <v>770</v>
      </c>
      <c r="O24" s="1" t="s">
        <v>44</v>
      </c>
      <c r="P24" s="1">
        <v>500</v>
      </c>
      <c r="Q24" s="1">
        <f>P24*0.27</f>
        <v>135</v>
      </c>
      <c r="R24" s="1">
        <f>Q24</f>
        <v>135</v>
      </c>
      <c r="S24" s="1">
        <f t="shared" si="1"/>
        <v>770</v>
      </c>
    </row>
    <row r="25" spans="1:19" ht="15.75" thickBot="1">
      <c r="A25" s="9"/>
      <c r="B25" s="25"/>
      <c r="C25" s="25"/>
      <c r="D25" s="64"/>
      <c r="E25" s="64"/>
      <c r="F25" s="64"/>
      <c r="G25" s="73"/>
      <c r="I25" s="1" t="s">
        <v>45</v>
      </c>
      <c r="J25" s="1">
        <v>900</v>
      </c>
      <c r="K25" s="1">
        <f>J25*0.27</f>
        <v>243.00000000000003</v>
      </c>
      <c r="L25" s="1">
        <f>K25</f>
        <v>243.00000000000003</v>
      </c>
      <c r="M25" s="1">
        <f t="shared" si="0"/>
        <v>1386</v>
      </c>
      <c r="O25" s="1" t="s">
        <v>45</v>
      </c>
      <c r="P25" s="1">
        <v>1000</v>
      </c>
      <c r="Q25" s="1">
        <f>P25*0.27</f>
        <v>270</v>
      </c>
      <c r="R25" s="1">
        <f>Q25</f>
        <v>270</v>
      </c>
      <c r="S25" s="1">
        <f t="shared" si="1"/>
        <v>1540</v>
      </c>
    </row>
    <row r="26" spans="1:19" ht="15.75" thickBot="1">
      <c r="A26" s="9"/>
      <c r="B26" s="20" t="s">
        <v>13</v>
      </c>
      <c r="C26" s="82"/>
      <c r="D26" s="62">
        <f>+D24</f>
        <v>250000</v>
      </c>
      <c r="E26" s="91">
        <f>+E24</f>
        <v>250000</v>
      </c>
      <c r="F26" s="62">
        <f>+F24</f>
        <v>0</v>
      </c>
      <c r="G26" s="71">
        <f>+G24</f>
        <v>250000</v>
      </c>
      <c r="I26" s="77"/>
      <c r="J26" s="78">
        <f>SUM(J21:J25)</f>
        <v>2340</v>
      </c>
      <c r="K26" s="78">
        <f>SUM(K21:K25)</f>
        <v>631.79999999999995</v>
      </c>
      <c r="L26" s="78">
        <f>SUM(L21:L25)</f>
        <v>399.6</v>
      </c>
      <c r="M26" s="79">
        <f t="shared" si="0"/>
        <v>3371.4</v>
      </c>
      <c r="O26" s="77"/>
      <c r="P26" s="78">
        <f>SUM(P21:P25)</f>
        <v>2540</v>
      </c>
      <c r="Q26" s="78">
        <f>SUM(Q21:Q25)</f>
        <v>685.80000000000007</v>
      </c>
      <c r="R26" s="78">
        <f>SUM(R21:R25)</f>
        <v>426.6</v>
      </c>
      <c r="S26" s="79">
        <f t="shared" si="1"/>
        <v>3652.4</v>
      </c>
    </row>
    <row r="27" spans="1:19">
      <c r="A27" s="9"/>
      <c r="B27" s="3"/>
      <c r="C27" s="3"/>
      <c r="D27" s="61"/>
      <c r="E27" s="61"/>
      <c r="F27" s="61"/>
      <c r="G27" s="69"/>
    </row>
    <row r="28" spans="1:19" ht="15.75">
      <c r="A28" s="8" t="s">
        <v>48</v>
      </c>
      <c r="B28" s="2"/>
      <c r="C28" s="2"/>
      <c r="D28" s="60"/>
      <c r="E28" s="60"/>
      <c r="F28" s="60"/>
      <c r="G28" s="68"/>
      <c r="R28" s="80">
        <f>Q26-R26</f>
        <v>259.20000000000005</v>
      </c>
    </row>
    <row r="29" spans="1:19" ht="15">
      <c r="A29" s="11"/>
      <c r="B29" s="2"/>
      <c r="C29" s="2"/>
      <c r="D29" s="60"/>
      <c r="E29" s="60"/>
      <c r="F29" s="60"/>
      <c r="G29" s="68"/>
    </row>
    <row r="30" spans="1:19">
      <c r="A30" s="9"/>
      <c r="B30" s="3"/>
      <c r="C30" s="3"/>
      <c r="D30" s="61"/>
      <c r="E30" s="61"/>
      <c r="F30" s="61"/>
      <c r="G30" s="69"/>
    </row>
    <row r="31" spans="1:19" ht="15">
      <c r="A31" s="10"/>
      <c r="B31" s="4"/>
      <c r="C31" s="90" t="s">
        <v>22</v>
      </c>
      <c r="D31" s="89"/>
      <c r="E31" s="89"/>
      <c r="F31" s="89"/>
      <c r="G31" s="88"/>
    </row>
    <row r="32" spans="1:19" ht="15" customHeight="1">
      <c r="A32" s="10" t="s">
        <v>7</v>
      </c>
      <c r="B32" s="66" t="s">
        <v>17</v>
      </c>
      <c r="C32" s="53" t="s">
        <v>5</v>
      </c>
      <c r="D32" s="58">
        <v>3226000</v>
      </c>
      <c r="E32" s="87">
        <v>3226000</v>
      </c>
      <c r="F32" s="87">
        <v>0</v>
      </c>
      <c r="G32" s="70">
        <f>SUM(E32:F32)</f>
        <v>3226000</v>
      </c>
    </row>
    <row r="33" spans="1:7" ht="15" customHeight="1" thickBot="1">
      <c r="A33" s="10" t="s">
        <v>8</v>
      </c>
      <c r="B33" s="66" t="s">
        <v>17</v>
      </c>
      <c r="C33" s="53" t="s">
        <v>6</v>
      </c>
      <c r="D33" s="58">
        <v>445000</v>
      </c>
      <c r="E33" s="87">
        <v>445000</v>
      </c>
      <c r="F33" s="87">
        <v>0</v>
      </c>
      <c r="G33" s="70">
        <f>SUM(E33:F33)</f>
        <v>445000</v>
      </c>
    </row>
    <row r="34" spans="1:7" ht="15.75" thickBot="1">
      <c r="A34" s="9"/>
      <c r="B34" s="124" t="s">
        <v>23</v>
      </c>
      <c r="C34" s="128"/>
      <c r="D34" s="62">
        <f>SUM(D32:D33)</f>
        <v>3671000</v>
      </c>
      <c r="E34" s="62">
        <f>SUM(E32:E33)</f>
        <v>3671000</v>
      </c>
      <c r="F34" s="62">
        <f>SUM(F32:F33)</f>
        <v>0</v>
      </c>
      <c r="G34" s="71">
        <f>SUM(G32:G33)</f>
        <v>3671000</v>
      </c>
    </row>
    <row r="35" spans="1:7" ht="15.75" thickBot="1">
      <c r="A35" s="17"/>
      <c r="B35" s="18"/>
      <c r="C35" s="19"/>
      <c r="D35" s="63"/>
      <c r="E35" s="63"/>
      <c r="F35" s="63"/>
      <c r="G35" s="72"/>
    </row>
    <row r="36" spans="1:7" ht="16.5" thickBot="1">
      <c r="A36" s="27" t="s">
        <v>24</v>
      </c>
      <c r="B36" s="22"/>
      <c r="C36" s="83"/>
      <c r="D36" s="92">
        <f>+D16+D26+D34</f>
        <v>7957000</v>
      </c>
      <c r="E36" s="92">
        <f>+E16+E26+E34</f>
        <v>9603958</v>
      </c>
      <c r="F36" s="92">
        <f>+F16+F26+F34</f>
        <v>0</v>
      </c>
      <c r="G36" s="93">
        <f>+G16+G26+G34</f>
        <v>9603958</v>
      </c>
    </row>
    <row r="37" spans="1:7">
      <c r="A37" s="9"/>
      <c r="B37" s="3"/>
      <c r="C37" s="3"/>
      <c r="D37" s="61"/>
      <c r="E37" s="61"/>
      <c r="F37" s="61"/>
      <c r="G37" s="69"/>
    </row>
    <row r="38" spans="1:7" ht="15.75">
      <c r="A38" s="8" t="s">
        <v>49</v>
      </c>
      <c r="B38" s="29"/>
      <c r="C38" s="30"/>
      <c r="D38" s="64"/>
      <c r="E38" s="64"/>
      <c r="F38" s="64"/>
      <c r="G38" s="73"/>
    </row>
    <row r="39" spans="1:7" ht="15">
      <c r="A39" s="45" t="s">
        <v>26</v>
      </c>
      <c r="B39" s="31"/>
      <c r="C39" s="25"/>
      <c r="D39" s="64"/>
      <c r="E39" s="64"/>
      <c r="F39" s="64"/>
      <c r="G39" s="73"/>
    </row>
    <row r="40" spans="1:7" ht="15.75">
      <c r="A40" s="8"/>
      <c r="B40" s="29" t="s">
        <v>29</v>
      </c>
      <c r="C40" s="25"/>
      <c r="D40" s="64"/>
      <c r="E40" s="64"/>
      <c r="F40" s="64"/>
      <c r="G40" s="73"/>
    </row>
    <row r="41" spans="1:7">
      <c r="A41" s="10" t="s">
        <v>15</v>
      </c>
      <c r="B41" s="32" t="s">
        <v>0</v>
      </c>
      <c r="C41" s="54" t="s">
        <v>30</v>
      </c>
      <c r="D41" s="104">
        <v>0</v>
      </c>
      <c r="E41" s="105">
        <v>0</v>
      </c>
      <c r="F41" s="105">
        <v>0</v>
      </c>
      <c r="G41" s="106">
        <f>SUM(D41:F41)</f>
        <v>0</v>
      </c>
    </row>
    <row r="42" spans="1:7">
      <c r="A42" s="10" t="s">
        <v>8</v>
      </c>
      <c r="B42" s="32" t="s">
        <v>28</v>
      </c>
      <c r="C42" s="54" t="s">
        <v>14</v>
      </c>
      <c r="D42" s="104">
        <v>0</v>
      </c>
      <c r="E42" s="105">
        <v>0</v>
      </c>
      <c r="F42" s="105"/>
      <c r="G42" s="106">
        <f>SUM(D42:F42)</f>
        <v>0</v>
      </c>
    </row>
    <row r="43" spans="1:7" ht="15">
      <c r="A43" s="33"/>
      <c r="B43" s="34"/>
      <c r="C43" s="35" t="s">
        <v>31</v>
      </c>
      <c r="D43" s="107">
        <f>SUM(D41:D42)</f>
        <v>0</v>
      </c>
      <c r="E43" s="107">
        <f>SUM(E41:E42)</f>
        <v>0</v>
      </c>
      <c r="F43" s="107">
        <f>SUM(F41:F42)</f>
        <v>0</v>
      </c>
      <c r="G43" s="108">
        <f>SUM(G41:G42)</f>
        <v>0</v>
      </c>
    </row>
    <row r="44" spans="1:7" ht="15">
      <c r="A44" s="33"/>
      <c r="B44" s="36" t="s">
        <v>32</v>
      </c>
      <c r="C44" s="94"/>
      <c r="D44" s="109"/>
      <c r="E44" s="109"/>
      <c r="F44" s="109"/>
      <c r="G44" s="110"/>
    </row>
    <row r="45" spans="1:7">
      <c r="A45" s="10" t="s">
        <v>15</v>
      </c>
      <c r="B45" s="32" t="s">
        <v>0</v>
      </c>
      <c r="C45" s="55" t="s">
        <v>33</v>
      </c>
      <c r="D45" s="111">
        <v>3211000</v>
      </c>
      <c r="E45" s="112">
        <v>21139327</v>
      </c>
      <c r="F45" s="112">
        <v>0</v>
      </c>
      <c r="G45" s="113">
        <f>SUM(E45:F45)</f>
        <v>21139327</v>
      </c>
    </row>
    <row r="46" spans="1:7" ht="15.75" thickBot="1">
      <c r="A46" s="33"/>
      <c r="B46" s="37"/>
      <c r="C46" s="56" t="s">
        <v>34</v>
      </c>
      <c r="D46" s="114">
        <f>SUM(D45)</f>
        <v>3211000</v>
      </c>
      <c r="E46" s="114">
        <f>SUM(E45)</f>
        <v>21139327</v>
      </c>
      <c r="F46" s="114">
        <f>SUM(F45)</f>
        <v>0</v>
      </c>
      <c r="G46" s="115">
        <f>SUM(G45)</f>
        <v>21139327</v>
      </c>
    </row>
    <row r="47" spans="1:7" ht="15.75" thickBot="1">
      <c r="A47" s="38"/>
      <c r="B47" s="43" t="s">
        <v>35</v>
      </c>
      <c r="C47" s="84"/>
      <c r="D47" s="95">
        <f>SUM(D43,D46)</f>
        <v>3211000</v>
      </c>
      <c r="E47" s="95">
        <f>SUM(E43,E46)</f>
        <v>21139327</v>
      </c>
      <c r="F47" s="95">
        <f>SUM(F43,F46)</f>
        <v>0</v>
      </c>
      <c r="G47" s="48">
        <f>SUM(G43,G46)</f>
        <v>21139327</v>
      </c>
    </row>
    <row r="48" spans="1:7" ht="15.75" thickBot="1">
      <c r="A48" s="38"/>
      <c r="B48" s="46"/>
      <c r="C48" s="46"/>
      <c r="D48" s="116"/>
      <c r="E48" s="116"/>
      <c r="F48" s="116"/>
      <c r="G48" s="117"/>
    </row>
    <row r="49" spans="1:7" ht="16.5" thickBot="1">
      <c r="A49" s="47" t="s">
        <v>50</v>
      </c>
      <c r="B49" s="39"/>
      <c r="C49" s="85"/>
      <c r="D49" s="96">
        <f>D47</f>
        <v>3211000</v>
      </c>
      <c r="E49" s="97">
        <f>E47</f>
        <v>21139327</v>
      </c>
      <c r="F49" s="96">
        <f>F47</f>
        <v>0</v>
      </c>
      <c r="G49" s="57">
        <f>G47</f>
        <v>21139327</v>
      </c>
    </row>
    <row r="50" spans="1:7" ht="15">
      <c r="A50" s="40"/>
      <c r="B50" s="26"/>
      <c r="C50" s="26"/>
      <c r="D50" s="64"/>
      <c r="E50" s="64"/>
      <c r="F50" s="64"/>
      <c r="G50" s="73"/>
    </row>
    <row r="51" spans="1:7" ht="16.5" thickBot="1">
      <c r="A51" s="8" t="s">
        <v>51</v>
      </c>
      <c r="B51" s="23"/>
      <c r="C51" s="41"/>
      <c r="D51" s="118"/>
      <c r="E51" s="118"/>
      <c r="F51" s="118"/>
      <c r="G51" s="119"/>
    </row>
    <row r="52" spans="1:7" ht="15.75" thickBot="1">
      <c r="A52" s="11"/>
      <c r="B52" s="44" t="s">
        <v>0</v>
      </c>
      <c r="C52" s="98" t="s">
        <v>25</v>
      </c>
      <c r="D52" s="120">
        <v>0</v>
      </c>
      <c r="E52" s="120">
        <v>0</v>
      </c>
      <c r="F52" s="120">
        <v>0</v>
      </c>
      <c r="G52" s="121">
        <f>SUM(D52:F52)</f>
        <v>0</v>
      </c>
    </row>
    <row r="53" spans="1:7" ht="15.75" thickBot="1">
      <c r="A53" s="11"/>
      <c r="B53" s="49"/>
      <c r="C53" s="50"/>
      <c r="D53" s="116"/>
      <c r="E53" s="116"/>
      <c r="F53" s="116"/>
      <c r="G53" s="117"/>
    </row>
    <row r="54" spans="1:7" ht="16.5" thickBot="1">
      <c r="A54" s="47" t="s">
        <v>52</v>
      </c>
      <c r="B54" s="39"/>
      <c r="C54" s="85"/>
      <c r="D54" s="96">
        <f>SUM(D52)</f>
        <v>0</v>
      </c>
      <c r="E54" s="96">
        <f>SUM(E52)</f>
        <v>0</v>
      </c>
      <c r="F54" s="96">
        <f>SUM(F52)</f>
        <v>0</v>
      </c>
      <c r="G54" s="57">
        <f>SUM(G52)</f>
        <v>0</v>
      </c>
    </row>
    <row r="55" spans="1:7" ht="15.75" thickBot="1">
      <c r="A55" s="11"/>
      <c r="B55" s="24"/>
      <c r="C55" s="42"/>
      <c r="D55" s="122"/>
      <c r="E55" s="122"/>
      <c r="F55" s="122"/>
      <c r="G55" s="123"/>
    </row>
    <row r="56" spans="1:7" ht="17.25" customHeight="1" thickBot="1">
      <c r="A56" s="126" t="s">
        <v>53</v>
      </c>
      <c r="B56" s="127"/>
      <c r="C56" s="127"/>
      <c r="D56" s="100">
        <f>SUM(D36,D49,D54)</f>
        <v>11168000</v>
      </c>
      <c r="E56" s="100">
        <f>SUM(E36,E49,E54)</f>
        <v>30743285</v>
      </c>
      <c r="F56" s="100">
        <f>SUM(F36,F49,F54)</f>
        <v>0</v>
      </c>
      <c r="G56" s="99">
        <f>SUM(G36,G49,G54)</f>
        <v>30743285</v>
      </c>
    </row>
  </sheetData>
  <mergeCells count="5">
    <mergeCell ref="B16:C16"/>
    <mergeCell ref="A56:C56"/>
    <mergeCell ref="B24:C24"/>
    <mergeCell ref="B34:C34"/>
    <mergeCell ref="A1:G1"/>
  </mergeCells>
  <phoneticPr fontId="0" type="noConversion"/>
  <printOptions horizontalCentered="1"/>
  <pageMargins left="0.35433070866141736" right="0.11811023622047245" top="1.0236220472440944" bottom="0.98425196850393704" header="0.47244094488188981" footer="0.59055118110236227"/>
  <pageSetup paperSize="9" scale="53" orientation="portrait" r:id="rId1"/>
  <headerFooter alignWithMargins="0">
    <oddHeader xml:space="preserve">&amp;L&amp;"Arial,Normál"Bevétel&amp;C&amp;"Arial,Félkövér"&amp;12Balatonalmádi Közös Önkormányzati Hivatal
&amp;"Arial,Normál"2016. évi költségvetés  bevételi előirányzat (Ft)
&amp;R&amp;"MS Sans Serif,Félkövér"7. melléklet a 23/2016.(XII.16.)
önkormányzati rendelethez </oddHeader>
    <oddFooter>&amp;C&amp;"Arial,Normál"&amp;P. oldal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Hivatal bevételi előirányzat</vt:lpstr>
      <vt:lpstr>'Hivatal bevételi előirányzat'!Nyomtatási_cím</vt:lpstr>
      <vt:lpstr>'Hivatal bevételi előirányzat'!Nyomtatási_terület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Leíró Iroda</dc:creator>
  <cp:lastModifiedBy>ildi</cp:lastModifiedBy>
  <cp:lastPrinted>2016-12-19T09:00:06Z</cp:lastPrinted>
  <dcterms:created xsi:type="dcterms:W3CDTF">2002-01-07T11:47:04Z</dcterms:created>
  <dcterms:modified xsi:type="dcterms:W3CDTF">2016-12-21T14:29:44Z</dcterms:modified>
</cp:coreProperties>
</file>