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440" windowHeight="11700" firstSheet="10" activeTab="12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Felúj.kiadások 7." sheetId="12" r:id="rId7"/>
    <sheet name="Felhalmozási kiadások 8." sheetId="15" r:id="rId8"/>
    <sheet name="Vagyonkimutatás 9. " sheetId="16" r:id="rId9"/>
    <sheet name="Pénzmaradvány kimutatás 10." sheetId="17" r:id="rId10"/>
    <sheet name="Előiárányzat-felh.ütemterv. 11." sheetId="13" r:id="rId11"/>
    <sheet name="Gördülő költségvetés 12." sheetId="14" r:id="rId12"/>
    <sheet name="Stabilitási melléklet 13." sheetId="11" r:id="rId13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2.'!$A$1:$AI$74</definedName>
    <definedName name="_xlnm.Print_Area" localSheetId="10">'Előiárányzat-felh.ütemterv. 11.'!$A$1:$AB$27</definedName>
    <definedName name="_xlnm.Print_Area" localSheetId="7">'Felhalmozási kiadások 8.'!$A$1:$L$20</definedName>
    <definedName name="_xlnm.Print_Area" localSheetId="6">'Felúj.kiadások 7.'!$A$1:$K$11</definedName>
    <definedName name="_xlnm.Print_Area" localSheetId="3">'Finanszírozási bevételek 4.'!$A$1:$AI$39</definedName>
    <definedName name="_xlnm.Print_Area" localSheetId="2">'Finanszírozási kiadások 3.'!$A$1:$AI$36</definedName>
    <definedName name="_xlnm.Print_Area" localSheetId="0">'Kiadások költségvetési 1.'!$A$1:$AI$102</definedName>
    <definedName name="_xlnm.Print_Area" localSheetId="5">'Kiad-Bev.mérlegszerűen 6.'!$A$1:$U$27</definedName>
    <definedName name="_xlnm.Print_Area" localSheetId="4">'Létszám előirányzat 5.'!$A$1:$BR$38</definedName>
    <definedName name="_xlnm.Print_Area" localSheetId="12">'Stabilitási melléklet 13.'!$A$1:$G$13</definedName>
  </definedNames>
  <calcPr calcId="125725"/>
</workbook>
</file>

<file path=xl/calcChain.xml><?xml version="1.0" encoding="utf-8"?>
<calcChain xmlns="http://schemas.openxmlformats.org/spreadsheetml/2006/main">
  <c r="J14" i="15"/>
  <c r="K14"/>
  <c r="I13"/>
  <c r="I11"/>
  <c r="I10"/>
  <c r="I9"/>
  <c r="I8"/>
  <c r="I7"/>
  <c r="I14" s="1"/>
  <c r="AB23" i="13"/>
  <c r="P8"/>
  <c r="P9"/>
  <c r="P10"/>
  <c r="P11"/>
  <c r="P12"/>
  <c r="P13"/>
  <c r="P14"/>
  <c r="P15"/>
  <c r="P16"/>
  <c r="P17"/>
  <c r="P18"/>
  <c r="P19"/>
  <c r="P20"/>
  <c r="P21"/>
  <c r="P22"/>
  <c r="P23"/>
  <c r="P7"/>
  <c r="K11" i="12"/>
  <c r="U23" i="10"/>
  <c r="U15"/>
  <c r="AI39" i="6"/>
  <c r="AI30"/>
  <c r="AI21"/>
  <c r="AI36" i="5"/>
  <c r="AI74" i="4"/>
  <c r="AI55"/>
  <c r="AI49"/>
  <c r="AI39"/>
  <c r="AI37"/>
  <c r="AI25"/>
  <c r="AI19"/>
  <c r="AI13"/>
  <c r="AI102" i="3"/>
  <c r="AH101"/>
  <c r="AI101"/>
  <c r="AI91"/>
  <c r="AI86"/>
  <c r="AH86"/>
  <c r="AI78"/>
  <c r="AI66"/>
  <c r="AI61"/>
  <c r="AI52"/>
  <c r="AI51"/>
  <c r="AH51"/>
  <c r="AI42"/>
  <c r="AI34"/>
  <c r="AI31"/>
  <c r="AI26"/>
  <c r="AI21"/>
  <c r="AA23" i="13" l="1"/>
  <c r="AB15"/>
  <c r="J11" i="12"/>
  <c r="AH30" i="6" l="1"/>
  <c r="AH21"/>
  <c r="AH36" i="5"/>
  <c r="AH74" i="4"/>
  <c r="AH55"/>
  <c r="AH49"/>
  <c r="AH39"/>
  <c r="AH37"/>
  <c r="AH25"/>
  <c r="AH19"/>
  <c r="AH13"/>
  <c r="AH91" i="3"/>
  <c r="AH78"/>
  <c r="AH66"/>
  <c r="AH61"/>
  <c r="AH45"/>
  <c r="AH52" s="1"/>
  <c r="AH102" s="1"/>
  <c r="AG42"/>
  <c r="AH42"/>
  <c r="AG45"/>
  <c r="AG51"/>
  <c r="AG61"/>
  <c r="AG66"/>
  <c r="AG78" s="1"/>
  <c r="AG86"/>
  <c r="AG91"/>
  <c r="AG101"/>
  <c r="AH34"/>
  <c r="AH31"/>
  <c r="AH26"/>
  <c r="AH21"/>
  <c r="AA15" i="13" l="1"/>
  <c r="Y15"/>
  <c r="W15"/>
  <c r="U15"/>
  <c r="S15"/>
  <c r="Q15"/>
  <c r="T22" i="10"/>
  <c r="T20"/>
  <c r="T14"/>
  <c r="T8"/>
  <c r="T24"/>
  <c r="T21"/>
  <c r="T19"/>
  <c r="T18"/>
  <c r="T17"/>
  <c r="T13"/>
  <c r="T12"/>
  <c r="T11"/>
  <c r="T10"/>
  <c r="T7"/>
  <c r="AG21" i="3"/>
  <c r="Q23" i="13"/>
  <c r="R23"/>
  <c r="S23"/>
  <c r="T23"/>
  <c r="U23"/>
  <c r="V23"/>
  <c r="W23"/>
  <c r="X23"/>
  <c r="Y23"/>
  <c r="Z23"/>
  <c r="R15"/>
  <c r="T15"/>
  <c r="V15"/>
  <c r="X15"/>
  <c r="Z15"/>
  <c r="Q27"/>
  <c r="R27"/>
  <c r="S27"/>
  <c r="T27"/>
  <c r="U27"/>
  <c r="V27"/>
  <c r="W27"/>
  <c r="X27"/>
  <c r="Y27"/>
  <c r="Z27"/>
  <c r="AA27"/>
  <c r="AI28" i="7"/>
  <c r="AM28"/>
  <c r="AQ28"/>
  <c r="AU28"/>
  <c r="AY28"/>
  <c r="BC28"/>
  <c r="BG28"/>
  <c r="BK28"/>
  <c r="BK33" s="1"/>
  <c r="BO28"/>
  <c r="T16" i="10" l="1"/>
  <c r="T23" s="1"/>
  <c r="T9"/>
  <c r="T15" s="1"/>
  <c r="AH39" i="6"/>
  <c r="T26" i="10" s="1"/>
  <c r="BK32" i="7"/>
  <c r="Q8" i="14" l="1"/>
  <c r="R8" s="1"/>
  <c r="S8" s="1"/>
  <c r="P25"/>
  <c r="Q25" s="1"/>
  <c r="R25" s="1"/>
  <c r="S25" s="1"/>
  <c r="P25" i="10"/>
  <c r="AG36" i="6"/>
  <c r="P8" i="10"/>
  <c r="AI32" i="7"/>
  <c r="AM32"/>
  <c r="AM33" s="1"/>
  <c r="AQ32"/>
  <c r="AU32"/>
  <c r="AY32"/>
  <c r="BC32"/>
  <c r="BC33" s="1"/>
  <c r="BG32"/>
  <c r="BO32"/>
  <c r="AE32"/>
  <c r="AE28"/>
  <c r="AI20"/>
  <c r="AM20"/>
  <c r="AQ20"/>
  <c r="AU20"/>
  <c r="AY20"/>
  <c r="BC20"/>
  <c r="BG20"/>
  <c r="BO20"/>
  <c r="AE20"/>
  <c r="AG29" i="6"/>
  <c r="AG21"/>
  <c r="AG18"/>
  <c r="AG13"/>
  <c r="AG33" i="5"/>
  <c r="AG26"/>
  <c r="AG17"/>
  <c r="AG10"/>
  <c r="AG73" i="4"/>
  <c r="AG67"/>
  <c r="P21" i="14" s="1"/>
  <c r="Q21" s="1"/>
  <c r="R21" s="1"/>
  <c r="S21" s="1"/>
  <c r="AG61" i="4"/>
  <c r="AG52"/>
  <c r="AG49"/>
  <c r="AG55" s="1"/>
  <c r="Q19" i="14" s="1"/>
  <c r="R19" s="1"/>
  <c r="S19" s="1"/>
  <c r="AG37" i="4"/>
  <c r="AG28"/>
  <c r="AG25"/>
  <c r="Q17" i="14" s="1"/>
  <c r="R17" s="1"/>
  <c r="S17" s="1"/>
  <c r="AG13" i="4"/>
  <c r="Q13" i="14"/>
  <c r="R13" s="1"/>
  <c r="S13" s="1"/>
  <c r="AG34" i="3"/>
  <c r="AG31"/>
  <c r="AG25"/>
  <c r="AG26" s="1"/>
  <c r="AG52" l="1"/>
  <c r="BK20" i="7"/>
  <c r="AY33"/>
  <c r="BO33"/>
  <c r="AU33"/>
  <c r="BG33"/>
  <c r="AG27" i="5"/>
  <c r="AG36" s="1"/>
  <c r="AG19" i="4"/>
  <c r="AI33" i="7"/>
  <c r="AG30" i="6"/>
  <c r="AG39" s="1"/>
  <c r="AG39" i="4"/>
  <c r="P9" i="10"/>
  <c r="P26"/>
  <c r="P27" s="1"/>
  <c r="P22" i="14"/>
  <c r="Q22" s="1"/>
  <c r="R22" s="1"/>
  <c r="S22" s="1"/>
  <c r="P22" i="10"/>
  <c r="P21"/>
  <c r="P20" i="14"/>
  <c r="Q20" s="1"/>
  <c r="R20" s="1"/>
  <c r="S20" s="1"/>
  <c r="P20" i="10"/>
  <c r="P19"/>
  <c r="P17"/>
  <c r="Q16" i="14"/>
  <c r="R16" s="1"/>
  <c r="S16" s="1"/>
  <c r="P16" i="10"/>
  <c r="Q12" i="14"/>
  <c r="R12" s="1"/>
  <c r="S12" s="1"/>
  <c r="Q11"/>
  <c r="R11" s="1"/>
  <c r="S11" s="1"/>
  <c r="Q10"/>
  <c r="R10" s="1"/>
  <c r="S10" s="1"/>
  <c r="Q7"/>
  <c r="R7" s="1"/>
  <c r="S7" s="1"/>
  <c r="P7" i="10"/>
  <c r="AQ33" i="7"/>
  <c r="AE33"/>
  <c r="Q24" i="14" l="1"/>
  <c r="R24" s="1"/>
  <c r="S24" s="1"/>
  <c r="P24" i="10"/>
  <c r="Q26" i="14"/>
  <c r="R26" s="1"/>
  <c r="S26" s="1"/>
  <c r="P27"/>
  <c r="Q27" s="1"/>
  <c r="R27" s="1"/>
  <c r="S27" s="1"/>
  <c r="Q18"/>
  <c r="R18" s="1"/>
  <c r="S18" s="1"/>
  <c r="AG74" i="4"/>
  <c r="P23" i="14"/>
  <c r="Q23" s="1"/>
  <c r="R23" s="1"/>
  <c r="S23" s="1"/>
  <c r="P18" i="10"/>
  <c r="P23" s="1"/>
  <c r="Q9" i="14" l="1"/>
  <c r="R9" s="1"/>
  <c r="S9" s="1"/>
  <c r="P10" i="10" l="1"/>
  <c r="P11" l="1"/>
  <c r="P12" l="1"/>
  <c r="I7" i="12" l="1"/>
  <c r="I9" l="1"/>
  <c r="I8"/>
  <c r="I10" l="1"/>
  <c r="I11" s="1"/>
  <c r="P13" i="10"/>
  <c r="P14" l="1"/>
  <c r="P15" s="1"/>
  <c r="P14" i="14"/>
  <c r="AG102" i="3"/>
  <c r="Q14" i="14" l="1"/>
  <c r="R14" s="1"/>
  <c r="S14" s="1"/>
  <c r="P15"/>
  <c r="Q15" s="1"/>
  <c r="R15" s="1"/>
  <c r="S15" s="1"/>
</calcChain>
</file>

<file path=xl/comments1.xml><?xml version="1.0" encoding="utf-8"?>
<comments xmlns="http://schemas.openxmlformats.org/spreadsheetml/2006/main">
  <authors>
    <author>Hivatal2</author>
    <author>Dina</author>
  </authors>
  <commentList>
    <comment ref="AG8" authorId="0">
      <text>
        <r>
          <rPr>
            <sz val="9"/>
            <color indexed="81"/>
            <rFont val="Tahoma"/>
            <family val="2"/>
            <charset val="238"/>
          </rPr>
          <t>Közfoglalkoztatottak munkabére: jelenleg is folyamatban lévő programok
- 9 fő*79.155*2hónap=1.424.790.-
- 4 fő*79.155*6hónap= 1.899.720.-
Összesen: 3.324.510.- ~ 3.325.270
.-
(Költségvetési főösszeg miatt 270 forintra kerekítve)</t>
        </r>
      </text>
    </comment>
    <comment ref="AG20" authorId="0">
      <text>
        <r>
          <rPr>
            <sz val="9"/>
            <color indexed="81"/>
            <rFont val="Tahoma"/>
            <family val="2"/>
            <charset val="238"/>
          </rPr>
          <t xml:space="preserve">Betegszabadság, szabadság megváltás: 100.000.-
</t>
        </r>
      </text>
    </comment>
    <comment ref="AG22" authorId="0">
      <text>
        <r>
          <rPr>
            <sz val="9"/>
            <color indexed="81"/>
            <rFont val="Tahoma"/>
            <family val="2"/>
            <charset val="238"/>
          </rPr>
          <t xml:space="preserve">Polgármester tiszteletdíja: 1 fő*149.600*12hó=1.795.200.-
Alpolgármesterek tiszteletdíja: 2 fő*104.700*12hó=2.512.800.-
Képviselők tiszteletdíja: 2 fő*25.000*12hó=600.000.-
Polgármester költségtérítése: 1 fő*22.400*12hó=268.800.-
Alpolgármesterek költségtérítése: 2fő*15.700Ft*12hó=376.800.-
Kiegészítő tiszteletdíj bizottsági vezetőnek: kb. 6 alkalom*10.000 Ft= 60.000.-
Összesen: 5.613.600.- ~ 5.614.000.-
</t>
        </r>
      </text>
    </comment>
    <comment ref="AG23" authorId="0">
      <text>
        <r>
          <rPr>
            <sz val="9"/>
            <color indexed="81"/>
            <rFont val="Tahoma"/>
            <family val="2"/>
            <charset val="238"/>
          </rPr>
          <t xml:space="preserve">Megbízási díjak:
- könyváros megbízási díja:
1fő*15.000Ft*12hó=180.000.-
</t>
        </r>
      </text>
    </comment>
    <comment ref="AG27" authorId="0">
      <text>
        <r>
          <rPr>
            <sz val="9"/>
            <color indexed="81"/>
            <rFont val="Tahoma"/>
            <family val="2"/>
            <charset val="238"/>
          </rPr>
          <t xml:space="preserve">Szociális hozzájárulási adó:
- közfoglalkoztatottak (13,5%): 448.809.- ~ 449.000.-
- tiszteletdíjak, költségtérítések (27%): 1.515.672.- ~ 1.516.000.-
- megbízási díj: 48.600.- ~ 49.000.-
Összesen: 2.014.000.-
</t>
        </r>
      </text>
    </comment>
    <comment ref="AG29" authorId="0">
      <text>
        <r>
          <rPr>
            <sz val="9"/>
            <color indexed="81"/>
            <rFont val="Tahoma"/>
            <family val="2"/>
            <charset val="238"/>
          </rPr>
          <t xml:space="preserve">Üzemeltetési anyagok:
- élelmiszerek vételára (Festőtábor): 200.000.-
- védőital (közfoglalkoztatottak): 50.000.-
- irodaszerek (papír, nyomtatvány, csekk): 50.000.-
- festékpatron: 50.000.-
- hajtó-kenőanyag:
       - temető: 200.000.-
       - város-és községgazdálkodás: 200.000.-
- mindazon anyagok, melyek nem számolhatók el szakmai anyagnak: 300.000.-
- lakott külterülettel kapcsolatos feladatok: 131.000.-
Összesen: 1.181.000.- 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Informatikai szolgáltatások igénybevétele: internetdíj, internet szerelési költség: 50.000.-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Egyéb kommunikációs szolgáltatások: telefon, mobiltelefon, műsorközlési jogdíjak: 300.000.-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 xml:space="preserve">Közüzemi díjak: 
- villamosenergia: 
       - közvilágítás: 2.700.000.-
       - egyéb villamosenergia: 300.000.-
- gázszolgáltatás: 1.000.000.-
- víz-és csatornadíjak: 140.000.-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>Karbantartás, kisjavítás: tárgyi eszközök (kivéve informatikai eszközök) idegen kivitelezővel végeztetett karbantartási és kisjavítási vételára: 
- közutak karbantartása (állami támogatás terhére): 2.542.400.-
- zöldterület-gazdálkodási feladatok (200 e Ft üzemanyag már elszámolódott): 1.472.000.-
- köztemető (200 e Ft üzemanyag már elszámolódott): 2.646.000.-
- egyéb önkormányzati karbantartási feladatok: 2.000.000.-
Összesen: 8.660.400.-~8.660.000.-</t>
        </r>
      </text>
    </comment>
    <comment ref="AG39" authorId="0">
      <text>
        <r>
          <rPr>
            <sz val="9"/>
            <color indexed="81"/>
            <rFont val="Tahoma"/>
            <family val="2"/>
            <charset val="238"/>
          </rPr>
          <t>Közvetített szolgáltatások: 
nem lakóingatlanok bérbeadásához kapcsolódó közüzemi díjak: 130.000.-</t>
        </r>
      </text>
    </comment>
    <comment ref="AG40" authorId="0">
      <text>
        <r>
          <rPr>
            <sz val="9"/>
            <color indexed="81"/>
            <rFont val="Tahoma"/>
            <family val="2"/>
            <charset val="238"/>
          </rPr>
          <t>Szakmai tevékenységet segítő szolgáltatások: tervezői, ügyvédi, közjegyzői, közbeszerzési díjak: 1.500.000.- (gyalogátkelőhely, kerékpárút, csapadékvíz elvezetés, helyi termelői piac, tetőcsere)- tervezői díjak
Belső ellenőrzés: 2015. évi díj (2016-ban kifizetve): 200.000.-
2016. évi belső ellenőrzés: 95.500.-</t>
        </r>
      </text>
    </comment>
    <comment ref="AG41" authorId="0">
      <text>
        <r>
          <rPr>
            <sz val="9"/>
            <color indexed="81"/>
            <rFont val="Tahoma"/>
            <family val="2"/>
            <charset val="238"/>
          </rPr>
          <t xml:space="preserve">Egyéb szolgáltatások:
postai levél, csomag feladás, kéményseprés, hulladékdíj: 100.000.-
</t>
        </r>
      </text>
    </comment>
    <comment ref="AG44" authorId="0">
      <text>
        <r>
          <rPr>
            <sz val="9"/>
            <color indexed="81"/>
            <rFont val="Tahoma"/>
            <family val="2"/>
            <charset val="238"/>
          </rPr>
          <t xml:space="preserve">Hírdetési díjak (telefonkönyv, egyéb hirdetések): 50.000.-
</t>
        </r>
      </text>
    </comment>
    <comment ref="AG46" authorId="0">
      <text>
        <r>
          <rPr>
            <sz val="9"/>
            <color indexed="81"/>
            <rFont val="Tahoma"/>
            <family val="2"/>
            <charset val="238"/>
          </rPr>
          <t xml:space="preserve">Működési célú ÁFA: dologi kiadások 27 %-os ÁFÁ-ja: 
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Kamatkiadások: bankszámlák költségei (kamatok, számlavezetési díjak stb.): 400.000.-
</t>
        </r>
      </text>
    </comment>
    <comment ref="AG50" authorId="0">
      <text>
        <r>
          <rPr>
            <sz val="9"/>
            <color indexed="81"/>
            <rFont val="Tahoma"/>
            <family val="2"/>
            <charset val="238"/>
          </rPr>
          <t>Egyéb dologi kiadás:
- kerekítési különbözetek
- késdelmi kamat (számlák késése miatt)
- bírság, szankció stb
50.000.-
Ünnepségek: 250 e Ft
Virágosítás: 150 e Ft
Falunap, Sütifesztivál: 1.000.000.-
Lakcímnyilvántarás karbantartása: 150 e Ft
Összesen: 1.600.000 Ft</t>
        </r>
      </text>
    </comment>
    <comment ref="AG58" authorId="1">
      <text>
        <r>
          <rPr>
            <sz val="9"/>
            <color indexed="81"/>
            <rFont val="Tahoma"/>
            <family val="2"/>
            <charset val="238"/>
          </rPr>
          <t xml:space="preserve">Lakásfenntartási támogatás 2016-ban kifzetett összege.
</t>
        </r>
      </text>
    </comment>
    <comment ref="AG59" authorId="1">
      <text>
        <r>
          <rPr>
            <sz val="9"/>
            <color indexed="81"/>
            <rFont val="Tahoma"/>
            <family val="2"/>
            <charset val="238"/>
          </rPr>
          <t xml:space="preserve">Bursa Hungarica ösztöndíjak
5.000 Ft/fő/hó (10 hónapra, 2 fő)
</t>
        </r>
      </text>
    </comment>
    <comment ref="AG60" authorId="1">
      <text>
        <r>
          <rPr>
            <sz val="9"/>
            <color indexed="81"/>
            <rFont val="Tahoma"/>
            <family val="2"/>
            <charset val="238"/>
          </rPr>
          <t xml:space="preserve">Önkormányzati segélyek:
- krízis támogatás, temetési segély, önkormányzati segélyek, beiskolázási segély: 5.342.414.- ~ 5.342.000.-
</t>
        </r>
      </text>
    </comment>
    <comment ref="AG70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belülre:
- Közös Hivatal: 4.545.000.-
- Óvoda: 4.814.631
- Társulás: 1.786.612
- Biztosítási társulás: 125.000.-
- Orvosi ügyelet: 475.000.-</t>
        </r>
        <r>
          <rPr>
            <sz val="9"/>
            <color indexed="81"/>
            <rFont val="Tahoma"/>
            <family val="2"/>
            <charset val="238"/>
          </rPr>
          <t xml:space="preserve">
Összesen: kb. 11.746.243.- ~ 11.746.300.-</t>
        </r>
      </text>
    </comment>
    <comment ref="AG76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kívülre:
Civil szervezetek:
Vöröskereszt: 100 e
Som Községért alapítvány: 100 e
Egymásért egyesület: 100 e
Szép korúak köszöntése: 150 e
65 év felettiek: 150 e (Coop utalvány)
Karácsonyi (Mikulás) csomag: 100.000.-
Összesen: 700.000.-</t>
        </r>
      </text>
    </comment>
    <comment ref="AG82" authorId="1">
      <text>
        <r>
          <rPr>
            <sz val="9"/>
            <color indexed="81"/>
            <rFont val="Tahoma"/>
            <family val="2"/>
            <charset val="238"/>
          </rPr>
          <t>Egyéb tárgyi eszköz beszerzése:
- kihangosító berendezés: 400.000.-
- projektor beszerzése: 250.000.-
- kerti gépek, eszközök beszerzése (kistraktor, fűkasza, láncfűrész, kerti szerszámok): 1.500.000.-
Összesen: 2.150.000.-
Szennyvízszivattyú:
- nettó érték: 172.460.-
- ÁFA: 46.564.-
Dobszűrő vászon:
- nettó érték: 457.500.-
- ÁFA: 123.525.-
Mindösszesen: 2.779.960.- ~2.780.000.-</t>
        </r>
      </text>
    </comment>
    <comment ref="AG85" authorId="1">
      <text>
        <r>
          <rPr>
            <sz val="9"/>
            <color indexed="81"/>
            <rFont val="Tahoma"/>
            <family val="2"/>
            <charset val="238"/>
          </rPr>
          <t xml:space="preserve">Egyéb tárgyi eszköz beszerzés ÁFÁ-ja: 750.600-
~751.000.-
</t>
        </r>
      </text>
    </comment>
    <comment ref="AG89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Gyalogátkelőhely:
Tervezői költségbecslés alapján:
5.023.210.-~ 5.023.200.-
</t>
        </r>
      </text>
    </comment>
    <comment ref="AG90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 ÁFÁ-ja:
1.356.267.- ~1.356.300.-
</t>
        </r>
      </text>
    </comment>
  </commentList>
</comments>
</file>

<file path=xl/comments2.xml><?xml version="1.0" encoding="utf-8"?>
<comments xmlns="http://schemas.openxmlformats.org/spreadsheetml/2006/main">
  <authors>
    <author>Hivatal2</author>
  </authors>
  <commentList>
    <comment ref="AG7" authorId="0">
      <text>
        <r>
          <rPr>
            <sz val="9"/>
            <color indexed="81"/>
            <rFont val="Tahoma"/>
            <family val="2"/>
            <charset val="238"/>
          </rPr>
          <t xml:space="preserve">Településüzemeltetéshez kapcsolódó támogatások: 
- zöldterület gazdálkodással kapcsolatos támogatás: 1.672.500.-
- közvilágítási feladatok támogatása: 3.392.000.-
- köztemető fenntartással kapcsolatos feladatok támogatása: 2.846.250.-
- közutak fenntartásának támogatása: 2.542.400.-
Összesen: 10.453.150.-
Egyéb önkormányzati feladatok támogatása:
- egyéb önkormányzati feladatok támogatása: 4.715.656.-
- lakott külterülettel kapcsolatos feladatok támogatása: 130.050.-
Összesen: 4.845.706.- ~ 5.000.000.-
Beszámítás: - 284.344.-
Támogatás mindösszesen: 15.583.200.- ~ </t>
        </r>
        <r>
          <rPr>
            <b/>
            <sz val="9"/>
            <color indexed="81"/>
            <rFont val="Tahoma"/>
            <family val="2"/>
            <charset val="238"/>
          </rPr>
          <t>15.298.856.-</t>
        </r>
      </text>
    </comment>
    <comment ref="AG9" authorId="0">
      <text>
        <r>
          <rPr>
            <sz val="9"/>
            <color indexed="81"/>
            <rFont val="Tahoma"/>
            <family val="2"/>
            <charset val="238"/>
          </rPr>
          <t xml:space="preserve">Szociális feladatok támogatása
</t>
        </r>
      </text>
    </comment>
    <comment ref="AG10" authorId="0">
      <text>
        <r>
          <rPr>
            <sz val="9"/>
            <color indexed="81"/>
            <rFont val="Tahoma"/>
            <family val="2"/>
            <charset val="238"/>
          </rPr>
          <t xml:space="preserve">Könyvtári, közművelődési és múzeumi feladatok támogatása
</t>
        </r>
      </text>
    </comment>
    <comment ref="AG18" authorId="0">
      <text>
        <r>
          <rPr>
            <sz val="9"/>
            <color indexed="81"/>
            <rFont val="Tahoma"/>
            <family val="2"/>
            <charset val="238"/>
          </rPr>
          <t>Jelenleg futó közfoglalkoztatási programok támogatása:
- 9 fő*79.155*113,5 %* 2 hónap= 1.617.137.-
- 4 fő*79.155*113,5 % *6 hónap= 2.156.182.-
Összesen: 3.773.319 ~ 3.773.000.-</t>
        </r>
      </text>
    </comment>
    <comment ref="AG24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 pályázati támogatása (75%)
4.784.625-
</t>
        </r>
      </text>
    </comment>
    <comment ref="AG31" authorId="0">
      <text>
        <r>
          <rPr>
            <sz val="9"/>
            <color indexed="81"/>
            <rFont val="Tahoma"/>
            <family val="2"/>
            <charset val="238"/>
          </rPr>
          <t xml:space="preserve">Építményadó: 5.500.000.-
Magánszemélyek kommunális adója: 2.800.000.-
Telekadó: 500.000.-
Összesen: 8.800.000.-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Állandó jelleggel végzett iparűzési adó: 10.000.000.-
Ideiglenes jelleggel végzett tev.után iparűzési adó: 0.-
Összesen:10.000.000.-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Jövedéki adó (pálinkafőzés): 1.000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>Gépjárműadó (saját bevétel 100 %) 
40 %: 1.400.000.-
60 %: 2.100.000.-</t>
        </r>
      </text>
    </comment>
    <comment ref="AG36" authorId="0">
      <text>
        <r>
          <rPr>
            <sz val="9"/>
            <color indexed="81"/>
            <rFont val="Tahoma"/>
            <family val="2"/>
            <charset val="238"/>
          </rPr>
          <t xml:space="preserve">Talajterhelési díj: 50.000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 xml:space="preserve">Egyéb közhatalmi bevételek (szabálysértési bírság, közigazgatási bírság önkormányzatot megillető része, késedelmi pótlék, pénzbüntetés, önellenőrzési pótlék): 100.000.-
</t>
        </r>
      </text>
    </comment>
    <comment ref="AG42" authorId="0">
      <text>
        <r>
          <rPr>
            <sz val="9"/>
            <color indexed="81"/>
            <rFont val="Tahoma"/>
            <family val="2"/>
            <charset val="238"/>
          </rPr>
          <t>Bérbeadott nem lakóingatlanok továbbszámlázott rezsiköltségei:
- ügyvédi iroda: 0 .- (bérleti díjban kerül megállapításra)
- M-Dent Farkas Bt.: kb. 80.000.-
- egyéb továbbszámlázott rezsiköltség: kb. : 50.000.-
Összesen: 130.000.-</t>
        </r>
      </text>
    </comment>
    <comment ref="AG43" authorId="0">
      <text>
        <r>
          <rPr>
            <sz val="9"/>
            <color indexed="81"/>
            <rFont val="Tahoma"/>
            <family val="2"/>
            <charset val="238"/>
          </rPr>
          <t>Bérleti díjak:
- ügyvédi iroda: 25.000 Ft*12 hó= 300.000.-
- Magyar Posta Zrt. : kb. 85.000 .-
- koncessziós díjak (Drv Zrt.): kb. 400.000.-
- magánszemélyek által fizetett koncessziós díj: kb. 200.000.-
Összesen: 985.000.-
- terembérleti díjak: kb. 80.000.-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Önkormányzati bankszámlák után kapott kamatok: kb. 80.000.-
</t>
        </r>
      </text>
    </comment>
  </commentList>
</comments>
</file>

<file path=xl/comments3.xml><?xml version="1.0" encoding="utf-8"?>
<comments xmlns="http://schemas.openxmlformats.org/spreadsheetml/2006/main">
  <authors>
    <author>Dina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 xml:space="preserve">2015. decemberében folyósított állami támogatás visszafizetése
</t>
        </r>
      </text>
    </comment>
  </commentList>
</comments>
</file>

<file path=xl/comments4.xml><?xml version="1.0" encoding="utf-8"?>
<comments xmlns="http://schemas.openxmlformats.org/spreadsheetml/2006/main">
  <authors>
    <author>Hivatal2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>2015. december 31-én fennálló bankszámlaegyenlegek:
-forintpénztár: 30.00.-
-bankszámlák: 20.460.763.-
Összesen: 20.490.763.-</t>
        </r>
      </text>
    </comment>
  </commentList>
</comments>
</file>

<file path=xl/sharedStrings.xml><?xml version="1.0" encoding="utf-8"?>
<sst xmlns="http://schemas.openxmlformats.org/spreadsheetml/2006/main" count="1152" uniqueCount="721">
  <si>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</si>
  <si>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</si>
  <si>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</si>
  <si>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</si>
  <si>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</si>
  <si>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</si>
  <si>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</si>
  <si>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</si>
  <si>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</si>
  <si>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</si>
  <si>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</si>
  <si>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</si>
  <si>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</si>
  <si>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</si>
  <si>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</si>
  <si>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</si>
  <si>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</si>
  <si>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</si>
  <si>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</si>
  <si>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</si>
  <si>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</si>
  <si>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</si>
  <si>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</si>
  <si>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</si>
  <si>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</si>
  <si>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</si>
  <si>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</si>
  <si>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</si>
  <si>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</si>
  <si>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</si>
  <si>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</si>
  <si>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</si>
  <si>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</si>
  <si>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</si>
  <si>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</si>
  <si>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</si>
  <si>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</si>
  <si>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</si>
  <si>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</si>
  <si>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</si>
  <si>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</si>
  <si>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</si>
  <si>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</si>
  <si>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</si>
  <si>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</si>
  <si>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</si>
  <si>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</si>
  <si>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</si>
  <si>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</si>
  <si>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</si>
  <si>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</si>
  <si>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</si>
  <si>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</si>
  <si>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</si>
  <si>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</si>
  <si>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</si>
  <si>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</si>
  <si>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</si>
  <si>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</si>
  <si>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</si>
  <si>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</si>
  <si>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</si>
  <si>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</si>
  <si>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</si>
  <si>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</si>
  <si>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</si>
  <si>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</si>
  <si>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</si>
  <si>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</si>
  <si>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</si>
  <si>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</si>
  <si>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</si>
  <si>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</si>
  <si>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</si>
  <si>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</si>
  <si>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</si>
  <si>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</si>
  <si>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</si>
  <si>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</si>
  <si>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</si>
  <si>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</si>
  <si>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</si>
  <si>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</si>
  <si>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</si>
  <si>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</si>
  <si>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</si>
  <si>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</si>
  <si>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</si>
  <si>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</si>
  <si>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</si>
  <si>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</si>
  <si>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</si>
  <si>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</si>
  <si>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</si>
  <si>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</si>
  <si>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</si>
  <si>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</si>
  <si>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</si>
  <si>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</si>
  <si>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</si>
  <si>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</si>
  <si>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</si>
  <si>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</si>
  <si>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</si>
  <si>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</si>
  <si>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</si>
  <si>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</si>
  <si>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</si>
  <si>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</si>
  <si>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</si>
  <si>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</si>
  <si>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</si>
  <si>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</si>
  <si>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</si>
  <si>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</si>
  <si>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</si>
  <si>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</si>
  <si>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</si>
  <si>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</si>
  <si>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</si>
  <si>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</si>
  <si>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</si>
  <si>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</si>
  <si>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</si>
  <si>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</si>
  <si>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</si>
  <si>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</si>
  <si>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</si>
  <si>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</si>
  <si>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</si>
  <si>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</si>
  <si>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</si>
  <si>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</si>
  <si>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</si>
  <si>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</si>
  <si>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</si>
  <si>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</si>
  <si>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</si>
  <si>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</si>
  <si>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</si>
  <si>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</si>
  <si>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</si>
  <si>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</si>
  <si>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</si>
  <si>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</si>
  <si>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</si>
  <si>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</si>
  <si>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</si>
  <si>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</si>
  <si>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</si>
  <si>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</si>
  <si>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</si>
  <si>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</si>
  <si>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</si>
  <si>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</si>
  <si>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</si>
  <si>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</si>
  <si>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</si>
  <si>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</si>
  <si>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</si>
  <si>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</si>
  <si>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</si>
  <si>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</si>
  <si>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</si>
  <si>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</si>
  <si>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</si>
  <si>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</si>
  <si>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</si>
  <si>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</si>
  <si>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</si>
  <si>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</si>
  <si>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</si>
  <si>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</si>
  <si>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</si>
  <si>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</si>
  <si>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</si>
  <si>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</si>
  <si>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</si>
  <si>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</si>
  <si>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</si>
  <si>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</si>
  <si>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</si>
  <si>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</si>
  <si>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</si>
  <si>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</si>
  <si>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</si>
  <si>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</si>
  <si>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</si>
  <si>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</si>
  <si>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</si>
  <si>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</si>
  <si>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</si>
  <si>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</si>
  <si>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</si>
  <si>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</si>
  <si>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</si>
  <si>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</si>
  <si>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</si>
  <si>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</si>
  <si>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</si>
  <si>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</si>
  <si>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</si>
  <si>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</si>
  <si>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</si>
  <si>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</si>
  <si>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</si>
  <si>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</si>
  <si>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</si>
  <si>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</si>
  <si>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</si>
  <si>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</si>
  <si>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</si>
  <si>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</si>
  <si>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</si>
  <si>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</si>
  <si>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</si>
  <si>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</si>
  <si>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</si>
  <si>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</si>
  <si>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</si>
  <si>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</si>
  <si>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</si>
  <si>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</si>
  <si>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</si>
  <si>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</si>
  <si>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</si>
  <si>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</si>
  <si>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</si>
  <si>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</si>
  <si>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</si>
  <si>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</si>
  <si>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</si>
  <si>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</si>
  <si>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</si>
  <si>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</si>
  <si>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</si>
  <si>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</si>
  <si>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</si>
  <si>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</si>
  <si>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</si>
  <si>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</si>
  <si>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</si>
  <si>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</si>
  <si>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</si>
  <si>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</si>
  <si>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</si>
  <si>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</si>
  <si>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</si>
  <si>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</si>
  <si>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</si>
  <si>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</si>
  <si>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</si>
  <si>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</si>
  <si>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</si>
  <si>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</si>
  <si>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</si>
  <si>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</si>
  <si>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</si>
  <si>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</si>
  <si>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</si>
  <si>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</si>
  <si>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</si>
  <si>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</si>
  <si>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</si>
  <si>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</si>
  <si>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</si>
  <si>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</si>
  <si>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</si>
  <si>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</si>
  <si>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</si>
  <si>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</si>
  <si>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</si>
  <si>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</si>
  <si>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</si>
  <si>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</si>
  <si>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</si>
  <si>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</si>
  <si>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</si>
  <si>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</si>
  <si>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</si>
  <si>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</si>
  <si>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</si>
  <si>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</si>
  <si>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</si>
  <si>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</si>
  <si>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</si>
  <si>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</si>
  <si>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</si>
  <si>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</si>
  <si>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</si>
  <si>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</si>
  <si>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</si>
  <si>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</si>
  <si>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</si>
  <si>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</si>
  <si>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</si>
  <si>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</si>
  <si>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</si>
  <si>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</si>
  <si>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</si>
  <si>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</si>
  <si>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</si>
  <si>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</si>
  <si>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</si>
  <si>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</si>
  <si>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</si>
  <si>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</si>
  <si>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</si>
  <si>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</si>
  <si>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</si>
  <si>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</si>
  <si>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</si>
  <si>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</si>
  <si>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</si>
  <si>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</si>
  <si>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</si>
  <si>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</si>
  <si>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</si>
  <si>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</si>
  <si>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</si>
  <si>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</si>
  <si>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</si>
  <si>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</si>
  <si>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</si>
  <si>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</si>
  <si>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</si>
  <si>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</si>
  <si>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</si>
  <si>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</si>
  <si>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</si>
  <si>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</si>
  <si>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</si>
  <si>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</si>
  <si>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</si>
  <si>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</si>
  <si>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</si>
  <si>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</si>
  <si>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</si>
  <si>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</si>
  <si>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</si>
  <si>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</si>
  <si>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</si>
  <si>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</si>
  <si>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</si>
  <si>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</si>
  <si>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</si>
  <si>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</si>
  <si>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</si>
  <si>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</si>
  <si>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</si>
  <si>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</si>
  <si>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</si>
  <si>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</si>
  <si>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</si>
  <si>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</si>
  <si>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</si>
  <si>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</si>
  <si>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</si>
  <si>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</si>
  <si>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</si>
  <si>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</si>
  <si>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</si>
  <si>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</si>
  <si>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</si>
  <si>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</si>
  <si>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</si>
  <si>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</si>
  <si>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</si>
  <si>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</si>
  <si>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</si>
  <si>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</si>
  <si>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</si>
  <si>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</si>
  <si>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</si>
  <si>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</si>
  <si>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</si>
  <si>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</si>
  <si>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</si>
  <si>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</si>
  <si>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</si>
  <si>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</si>
  <si>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</si>
  <si>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</si>
  <si>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</si>
  <si>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</si>
  <si>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</si>
  <si>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</si>
  <si>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</si>
  <si>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</si>
  <si>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</si>
  <si>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</si>
  <si>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</si>
  <si>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</si>
  <si>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</si>
  <si>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</si>
  <si>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</si>
  <si>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</si>
  <si>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</si>
  <si>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</si>
  <si>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</si>
  <si>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</si>
  <si>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</si>
  <si>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</si>
  <si>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</si>
  <si>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</si>
  <si>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</si>
  <si>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</si>
  <si>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</si>
  <si>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</si>
  <si>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</si>
  <si>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</si>
  <si>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</si>
  <si>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</si>
  <si>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</si>
  <si>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</si>
  <si>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</si>
  <si>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</si>
  <si>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</si>
  <si>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</si>
  <si>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</si>
  <si>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</si>
  <si>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</si>
  <si>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</si>
  <si>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</si>
  <si>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</si>
  <si>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</si>
  <si>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</si>
  <si>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</si>
  <si>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</si>
  <si>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</si>
  <si>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</si>
  <si>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</si>
  <si>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</si>
  <si>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</si>
  <si>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</si>
  <si>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</si>
  <si>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</si>
  <si>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</si>
  <si>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</si>
  <si>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</si>
  <si>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</si>
  <si>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</si>
  <si>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</si>
  <si>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</si>
  <si>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</si>
  <si>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</si>
  <si>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</si>
  <si>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</si>
  <si>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</si>
  <si>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</si>
  <si>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</si>
  <si>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</si>
  <si>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</si>
  <si>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</si>
  <si>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</si>
  <si>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</si>
  <si>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</si>
  <si>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</si>
  <si>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</si>
  <si>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</si>
  <si>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</si>
  <si>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</si>
  <si>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</si>
  <si>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</si>
  <si>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</si>
  <si>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</si>
  <si>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</si>
  <si>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</si>
  <si>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</si>
  <si>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</si>
  <si>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</si>
  <si>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</si>
  <si>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</si>
  <si>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</si>
  <si>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</si>
  <si>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</si>
  <si>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</si>
  <si>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</si>
  <si>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</si>
  <si>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</si>
  <si>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</si>
  <si>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</si>
  <si>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</si>
  <si>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</si>
  <si>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</si>
  <si>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</si>
  <si>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</si>
  <si>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</si>
  <si>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</si>
  <si>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</si>
  <si>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</si>
  <si>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</si>
  <si>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</si>
  <si>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</si>
  <si>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</si>
  <si>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</si>
  <si>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</si>
  <si>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</si>
  <si>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</si>
  <si>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</si>
  <si>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</si>
  <si>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</si>
  <si>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</si>
  <si>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</si>
  <si>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</si>
  <si>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</si>
  <si>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</si>
  <si>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</si>
  <si>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</si>
  <si>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</si>
  <si>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</si>
  <si>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</si>
  <si>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</si>
  <si>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</si>
  <si>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</si>
  <si>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</si>
  <si>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</si>
  <si>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</si>
  <si>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</si>
  <si>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</si>
  <si>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</si>
  <si>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</si>
  <si>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</si>
  <si>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</si>
  <si>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</si>
  <si>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</si>
  <si>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</si>
  <si>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</si>
  <si>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</si>
  <si>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</si>
  <si>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</si>
  <si>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</si>
  <si>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</si>
  <si>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</si>
  <si>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</si>
  <si>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</si>
  <si>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</si>
  <si>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</si>
  <si>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</si>
  <si>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</si>
  <si>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</si>
  <si>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</si>
  <si>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</si>
  <si>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</si>
  <si>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</si>
  <si>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</si>
  <si>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</si>
  <si>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</si>
  <si>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</si>
  <si>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</si>
  <si>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</si>
  <si>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</si>
  <si>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</si>
  <si>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</si>
  <si>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</si>
  <si>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</si>
  <si>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</si>
  <si>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</si>
  <si>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</si>
  <si>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</si>
  <si>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</si>
  <si>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</si>
  <si>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</si>
  <si>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</si>
  <si>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</si>
  <si>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</si>
  <si>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</si>
  <si>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</si>
  <si>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</si>
  <si>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</si>
  <si>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</si>
  <si>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</si>
  <si>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</si>
  <si>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</si>
  <si>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</si>
  <si>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</si>
  <si>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</si>
  <si>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</si>
  <si>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</si>
  <si>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</si>
  <si>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</si>
  <si>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</si>
  <si>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</si>
  <si>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</si>
  <si>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</si>
  <si>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</si>
  <si>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</si>
  <si>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</si>
  <si>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</si>
  <si>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</si>
  <si>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</si>
  <si>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</si>
  <si>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</si>
  <si>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</si>
  <si>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</si>
  <si>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</si>
  <si>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</si>
  <si>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</si>
  <si>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</si>
  <si>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</si>
  <si>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</si>
  <si>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</si>
  <si>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</si>
  <si>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</si>
  <si>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</si>
  <si>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</si>
  <si>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</si>
  <si>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</si>
  <si>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</si>
  <si>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</si>
  <si>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</si>
  <si>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</si>
  <si>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</si>
  <si>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</si>
  <si>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</si>
  <si>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</si>
  <si>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</si>
  <si>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</si>
  <si>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</si>
  <si>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</si>
  <si>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</si>
  <si>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</si>
  <si>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</si>
  <si>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</si>
  <si>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</si>
  <si>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</si>
  <si>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</si>
  <si>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</si>
  <si>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</si>
  <si>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</si>
  <si>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</si>
  <si>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</si>
  <si>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</si>
  <si>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</si>
  <si>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</si>
  <si>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</si>
  <si>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</si>
  <si>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</si>
  <si>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</si>
  <si>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H</t>
  </si>
  <si>
    <t>J</t>
  </si>
  <si>
    <t>K</t>
  </si>
  <si>
    <t>L</t>
  </si>
  <si>
    <t>M</t>
  </si>
  <si>
    <t>N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</si>
  <si>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</si>
  <si>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</si>
  <si>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</si>
  <si>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</si>
  <si>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</si>
  <si>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</si>
  <si>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</si>
  <si>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</si>
  <si>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</si>
  <si>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</si>
  <si>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</si>
  <si>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</si>
  <si>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</si>
  <si>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</si>
  <si>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Som Község Önkormányzatának 2016. évi stabilitási melléklete 2016-2019</t>
  </si>
  <si>
    <t>FINANSZÍROZÁSI KIADÁSOK (K9)</t>
  </si>
  <si>
    <t>FINANSZÍROZÁSI KIADÁSOK (19+20)=(K9)</t>
  </si>
  <si>
    <t>Módosított előirányzat</t>
  </si>
  <si>
    <t>Összesen</t>
  </si>
  <si>
    <t>Teljesítés</t>
  </si>
  <si>
    <t>Som Község Önkormányzatának 2016. évi teljesített létszám előriányzata és személyi juttatásai</t>
  </si>
  <si>
    <t>Beruházások (K6=1+…+7)</t>
  </si>
  <si>
    <t>Tárgyévi nyitó állomány (előző évi záró állomány)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</si>
  <si>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</si>
  <si>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</si>
  <si>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</si>
  <si>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</si>
  <si>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</si>
  <si>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</si>
  <si>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</si>
  <si>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</si>
  <si>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</si>
  <si>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</si>
  <si>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Som Község Önkormányzatának 2016. évi vagyonkimutatása</t>
  </si>
  <si>
    <t>Immateriális javak</t>
  </si>
  <si>
    <t>Ingatlanok és kapcsolódó vagyoni értékű jogok</t>
  </si>
  <si>
    <t>Gépek, berendezések, felszerelések járművek</t>
  </si>
  <si>
    <t>Tenyészállatok</t>
  </si>
  <si>
    <t>Beruházások, felújítások</t>
  </si>
  <si>
    <t>Koncesszióba, vagyonkezelésbe adott eszközök</t>
  </si>
  <si>
    <t>Immateriális javak beszerzése, nem aktivált beruházások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</si>
  <si>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</si>
  <si>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</si>
  <si>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</si>
  <si>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</si>
  <si>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</si>
  <si>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</si>
  <si>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</si>
  <si>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</si>
  <si>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</si>
  <si>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D)        Alaptevékenység kötelezettségvállalással terhelt maradványa</t>
  </si>
  <si>
    <t>Megnevezezés</t>
  </si>
  <si>
    <t>Som Község Önkormányzatának 2016. évi pénzmaradvány kimutatása</t>
  </si>
  <si>
    <t>Som Község Önkormányzatának 2016. évi előirányzat-felhasználási ütemterve teljesítés adatokkal</t>
  </si>
  <si>
    <t>Som Község Önkormányzatának 2016. évi teljesítés adatokkal figyelembe vett gördülő költségvetése (2016-2017-2018-2019)</t>
  </si>
  <si>
    <t>Som Község Önkormányzatának 2016. évi teljesített felhalmozási kiadásai</t>
  </si>
  <si>
    <t>Som Község Önkormányzatának 2016. évi teljesített felújítási kiadásai</t>
  </si>
  <si>
    <t>Som Község Önkormányzatának 2016. évi teljesített bevételei és kiadásai mérlegszerűen</t>
  </si>
  <si>
    <t>Som Község Önkormányzatának 2016. évi teljesített finanszírozási bevételei</t>
  </si>
  <si>
    <t>Som Község Önkormányzatának 2016. évi teljesített finanszírozási kiadásai</t>
  </si>
  <si>
    <t>Som Község Önkormányzatának 2016. évi teljesített bevételi előirányzatai</t>
  </si>
  <si>
    <t>Som Község Önkormányzatának 2016. évi teljesített kiadási előirányzatai</t>
  </si>
  <si>
    <t>nemleges</t>
  </si>
  <si>
    <t>1. melléklet az 5/2017. (V. 25.) önkormányzati rendelethez</t>
  </si>
  <si>
    <t>2. melléklet az 5/2017. (V. 25.) önkormányzati rendelethez</t>
  </si>
  <si>
    <t>3. melléklet az 5/2017. (V. 25.) önkormányzati rendelethez</t>
  </si>
  <si>
    <t>4. melléklet az 5/2017. (V. 25.) önkormányzati rendelethez</t>
  </si>
  <si>
    <t>5. melléklet az 5/2017. (V. 25.) önkormányzati rendelethez</t>
  </si>
  <si>
    <t>6. melléklet az 5/2017. (V. 25.) önkormányzati rendelethez</t>
  </si>
  <si>
    <t>7. melléklet az 5/2017. (V. 25.) önkormányzati rendelethez</t>
  </si>
  <si>
    <t>8. melléklet az 5/2017. (V. 25.) önkormányzati rendelethez</t>
  </si>
  <si>
    <t>9. melléklet az 5/2017. (V. 25.) önkormányzati rendelethez</t>
  </si>
  <si>
    <t>10. melléklet az 5/2017. (V. 25.) önkormányzati rendelethez</t>
  </si>
  <si>
    <t>11. melléklet az 5/2017. (V. 25.) önkormányzati rendelethez</t>
  </si>
  <si>
    <t>12. melléklet az 5/2017. (V. 25.) önkormányzati rendelethez</t>
  </si>
  <si>
    <t>13. melléklet az 5/2017. (V. 25.)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</si>
</sst>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36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0"/>
      <name val="MS Sans Serif"/>
      <charset val="238"/>
    </font>
    <font>
      <b/>
      <sz val="10"/>
      <name val="MS Sans Serif"/>
      <charset val="238"/>
    </font>
    <font>
      <b/>
      <sz val="11"/>
      <color theme="1"/>
      <name val="Arial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25" fillId="0" borderId="0"/>
  </cellStyleXfs>
  <cellXfs count="405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3" fontId="7" fillId="0" borderId="1" xfId="4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2" fillId="0" borderId="1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/>
    <xf numFmtId="3" fontId="2" fillId="0" borderId="1" xfId="1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7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" xfId="1" applyFont="1" applyFill="1" applyBorder="1"/>
    <xf numFmtId="0" fontId="4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20" fillId="0" borderId="16" xfId="0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19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right" vertical="center"/>
    </xf>
    <xf numFmtId="3" fontId="14" fillId="0" borderId="22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15" fillId="0" borderId="24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4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9" fillId="0" borderId="0" xfId="0" applyFont="1"/>
    <xf numFmtId="0" fontId="32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32" fillId="0" borderId="0" xfId="0" applyFont="1" applyFill="1" applyBorder="1"/>
    <xf numFmtId="0" fontId="32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32" fillId="0" borderId="0" xfId="0" applyFont="1"/>
    <xf numFmtId="0" fontId="3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right" vertical="top" wrapText="1"/>
    </xf>
    <xf numFmtId="0" fontId="34" fillId="0" borderId="1" xfId="1" applyFont="1" applyBorder="1" applyAlignment="1">
      <alignment horizontal="left" vertical="top" wrapText="1"/>
    </xf>
    <xf numFmtId="0" fontId="33" fillId="0" borderId="1" xfId="1" applyFont="1" applyBorder="1" applyAlignment="1">
      <alignment horizontal="left" vertical="top" wrapText="1"/>
    </xf>
    <xf numFmtId="3" fontId="33" fillId="0" borderId="1" xfId="1" applyNumberFormat="1" applyFont="1" applyBorder="1" applyAlignment="1">
      <alignment horizontal="right" vertical="top" wrapText="1"/>
    </xf>
    <xf numFmtId="0" fontId="33" fillId="0" borderId="1" xfId="1" applyFont="1" applyBorder="1" applyAlignment="1">
      <alignment horizontal="center" vertical="top" wrapText="1"/>
    </xf>
    <xf numFmtId="0" fontId="34" fillId="0" borderId="1" xfId="1" applyFont="1" applyBorder="1" applyAlignment="1">
      <alignment horizontal="center" vertical="top" wrapText="1"/>
    </xf>
    <xf numFmtId="0" fontId="35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8" fillId="0" borderId="0" xfId="0" applyFont="1" applyFill="1"/>
    <xf numFmtId="0" fontId="30" fillId="0" borderId="1" xfId="0" applyFont="1" applyBorder="1" applyAlignment="1">
      <alignment horizontal="center"/>
    </xf>
    <xf numFmtId="0" fontId="33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left" vertical="center" wrapText="1"/>
    </xf>
    <xf numFmtId="0" fontId="34" fillId="0" borderId="1" xfId="1" applyFont="1" applyBorder="1" applyAlignment="1">
      <alignment horizontal="left" vertical="center" wrapText="1"/>
    </xf>
    <xf numFmtId="3" fontId="33" fillId="0" borderId="1" xfId="1" applyNumberFormat="1" applyFont="1" applyBorder="1" applyAlignment="1">
      <alignment horizontal="right" vertical="center" wrapText="1"/>
    </xf>
    <xf numFmtId="3" fontId="34" fillId="0" borderId="1" xfId="1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2" fillId="0" borderId="1" xfId="1" applyFont="1" applyFill="1" applyBorder="1" applyAlignment="1">
      <alignment vertical="center"/>
    </xf>
    <xf numFmtId="1" fontId="2" fillId="0" borderId="17" xfId="1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164" fontId="5" fillId="0" borderId="0" xfId="0" applyNumberFormat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right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right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4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 wrapText="1"/>
    </xf>
    <xf numFmtId="3" fontId="2" fillId="0" borderId="1" xfId="3" applyNumberFormat="1" applyFont="1" applyFill="1" applyBorder="1" applyAlignment="1">
      <alignment horizontal="right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 wrapText="1"/>
    </xf>
    <xf numFmtId="0" fontId="7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" fontId="14" fillId="0" borderId="18" xfId="0" applyNumberFormat="1" applyFont="1" applyBorder="1" applyAlignment="1">
      <alignment horizontal="righ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3" fontId="14" fillId="0" borderId="17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3" fontId="15" fillId="0" borderId="8" xfId="0" applyNumberFormat="1" applyFont="1" applyBorder="1" applyAlignment="1">
      <alignment horizontal="right" vertical="center"/>
    </xf>
    <xf numFmtId="49" fontId="15" fillId="0" borderId="21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7" fillId="0" borderId="16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3" fillId="0" borderId="11" xfId="0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66" fontId="2" fillId="0" borderId="16" xfId="0" applyNumberFormat="1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top" wrapText="1"/>
    </xf>
    <xf numFmtId="0" fontId="31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center"/>
    </xf>
    <xf numFmtId="0" fontId="29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</cellXfs>
  <cellStyles count="7">
    <cellStyle name="Normál" xfId="0" builtinId="0"/>
    <cellStyle name="Normál 2" xfId="1"/>
    <cellStyle name="Normál 2 2" xfId="6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34" width="12.42578125" style="1" customWidth="1"/>
    <col min="35" max="35" width="10.140625" style="1" bestFit="1" customWidth="1"/>
    <col min="36" max="16384" width="9.140625" style="1"/>
  </cols>
  <sheetData>
    <row r="1" spans="1:35" ht="39" customHeight="1">
      <c r="A1" s="181" t="s">
        <v>708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ht="25.5" customHeight="1">
      <c r="A2" s="186" t="s">
        <v>254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</row>
    <row r="3" spans="1:35" ht="19.5" customHeight="1">
      <c r="A3" s="186" t="s">
        <v>706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 spans="1:35" ht="19.5" customHeight="1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</row>
    <row r="5" spans="1:35" ht="15.95" customHeight="1">
      <c r="A5" s="194" t="s">
        <v>252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</row>
    <row r="6" spans="1:35" ht="35.1" customHeight="1">
      <c r="A6" s="189" t="s">
        <v>251</v>
      </c>
      <c r="B6" s="190"/>
      <c r="C6" s="191" t="s">
        <v>250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3" t="s">
        <v>249</v>
      </c>
      <c r="AD6" s="192"/>
      <c r="AE6" s="192"/>
      <c r="AF6" s="192"/>
      <c r="AG6" s="163" t="s">
        <v>656</v>
      </c>
      <c r="AH6" s="162" t="s">
        <v>662</v>
      </c>
      <c r="AI6" s="161" t="s">
        <v>664</v>
      </c>
    </row>
    <row r="7" spans="1:35">
      <c r="A7" s="183" t="s">
        <v>248</v>
      </c>
      <c r="B7" s="183"/>
      <c r="C7" s="184" t="s">
        <v>247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 t="s">
        <v>246</v>
      </c>
      <c r="AD7" s="184"/>
      <c r="AE7" s="184"/>
      <c r="AF7" s="184"/>
      <c r="AG7" s="100" t="s">
        <v>245</v>
      </c>
      <c r="AH7" s="101" t="s">
        <v>557</v>
      </c>
      <c r="AI7" s="104" t="s">
        <v>556</v>
      </c>
    </row>
    <row r="8" spans="1:35" ht="12.95" customHeight="1">
      <c r="A8" s="164" t="s">
        <v>244</v>
      </c>
      <c r="B8" s="164"/>
      <c r="C8" s="182" t="s">
        <v>243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5" t="s">
        <v>242</v>
      </c>
      <c r="AD8" s="185"/>
      <c r="AE8" s="185"/>
      <c r="AF8" s="185"/>
      <c r="AG8" s="46">
        <v>3325270</v>
      </c>
      <c r="AH8" s="46">
        <v>8568337</v>
      </c>
      <c r="AI8" s="46">
        <v>8568337</v>
      </c>
    </row>
    <row r="9" spans="1:35" ht="12.95" customHeight="1">
      <c r="A9" s="164" t="s">
        <v>241</v>
      </c>
      <c r="B9" s="164"/>
      <c r="C9" s="182" t="s">
        <v>240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66" t="s">
        <v>239</v>
      </c>
      <c r="AD9" s="166"/>
      <c r="AE9" s="166"/>
      <c r="AF9" s="166"/>
      <c r="AG9" s="46">
        <v>0</v>
      </c>
      <c r="AH9" s="46">
        <v>449575</v>
      </c>
      <c r="AI9" s="46">
        <v>449575</v>
      </c>
    </row>
    <row r="10" spans="1:35" ht="12.95" customHeight="1">
      <c r="A10" s="164" t="s">
        <v>238</v>
      </c>
      <c r="B10" s="164"/>
      <c r="C10" s="182" t="s">
        <v>237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66" t="s">
        <v>236</v>
      </c>
      <c r="AD10" s="166"/>
      <c r="AE10" s="166"/>
      <c r="AF10" s="166"/>
      <c r="AG10" s="46">
        <v>0</v>
      </c>
      <c r="AH10" s="46">
        <v>0</v>
      </c>
      <c r="AI10" s="46">
        <v>0</v>
      </c>
    </row>
    <row r="11" spans="1:35" ht="12.95" customHeight="1">
      <c r="A11" s="164" t="s">
        <v>235</v>
      </c>
      <c r="B11" s="164"/>
      <c r="C11" s="180" t="s">
        <v>234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66" t="s">
        <v>233</v>
      </c>
      <c r="AD11" s="166"/>
      <c r="AE11" s="166"/>
      <c r="AF11" s="166"/>
      <c r="AG11" s="46">
        <v>0</v>
      </c>
      <c r="AH11" s="46">
        <v>0</v>
      </c>
      <c r="AI11" s="46">
        <v>0</v>
      </c>
    </row>
    <row r="12" spans="1:35" ht="12.95" customHeight="1">
      <c r="A12" s="164" t="s">
        <v>232</v>
      </c>
      <c r="B12" s="164"/>
      <c r="C12" s="180" t="s">
        <v>231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66" t="s">
        <v>230</v>
      </c>
      <c r="AD12" s="166"/>
      <c r="AE12" s="166"/>
      <c r="AF12" s="166"/>
      <c r="AG12" s="46">
        <v>0</v>
      </c>
      <c r="AH12" s="46">
        <v>0</v>
      </c>
      <c r="AI12" s="46">
        <v>0</v>
      </c>
    </row>
    <row r="13" spans="1:35" ht="12.95" customHeight="1">
      <c r="A13" s="164" t="s">
        <v>229</v>
      </c>
      <c r="B13" s="164"/>
      <c r="C13" s="180" t="s">
        <v>228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66" t="s">
        <v>227</v>
      </c>
      <c r="AD13" s="166"/>
      <c r="AE13" s="166"/>
      <c r="AF13" s="166"/>
      <c r="AG13" s="46">
        <v>0</v>
      </c>
      <c r="AH13" s="46">
        <v>0</v>
      </c>
      <c r="AI13" s="46">
        <v>0</v>
      </c>
    </row>
    <row r="14" spans="1:35" ht="12.95" customHeight="1">
      <c r="A14" s="164" t="s">
        <v>226</v>
      </c>
      <c r="B14" s="164"/>
      <c r="C14" s="180" t="s">
        <v>225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66" t="s">
        <v>224</v>
      </c>
      <c r="AD14" s="166"/>
      <c r="AE14" s="166"/>
      <c r="AF14" s="166"/>
      <c r="AG14" s="46">
        <v>0</v>
      </c>
      <c r="AH14" s="46">
        <v>0</v>
      </c>
      <c r="AI14" s="46">
        <v>0</v>
      </c>
    </row>
    <row r="15" spans="1:35" ht="12.95" customHeight="1">
      <c r="A15" s="164" t="s">
        <v>223</v>
      </c>
      <c r="B15" s="164"/>
      <c r="C15" s="180" t="s">
        <v>222</v>
      </c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66" t="s">
        <v>221</v>
      </c>
      <c r="AD15" s="166"/>
      <c r="AE15" s="166"/>
      <c r="AF15" s="166"/>
      <c r="AG15" s="46">
        <v>0</v>
      </c>
      <c r="AH15" s="46">
        <v>0</v>
      </c>
      <c r="AI15" s="46">
        <v>0</v>
      </c>
    </row>
    <row r="16" spans="1:35" ht="12.95" customHeight="1">
      <c r="A16" s="164" t="s">
        <v>220</v>
      </c>
      <c r="B16" s="164"/>
      <c r="C16" s="176" t="s">
        <v>219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66" t="s">
        <v>218</v>
      </c>
      <c r="AD16" s="166"/>
      <c r="AE16" s="166"/>
      <c r="AF16" s="166"/>
      <c r="AG16" s="46">
        <v>0</v>
      </c>
      <c r="AH16" s="46">
        <v>53500</v>
      </c>
      <c r="AI16" s="46">
        <v>53500</v>
      </c>
    </row>
    <row r="17" spans="1:35" ht="12.95" customHeight="1">
      <c r="A17" s="164" t="s">
        <v>217</v>
      </c>
      <c r="B17" s="164"/>
      <c r="C17" s="176" t="s">
        <v>216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66" t="s">
        <v>215</v>
      </c>
      <c r="AD17" s="166"/>
      <c r="AE17" s="166"/>
      <c r="AF17" s="166"/>
      <c r="AG17" s="46">
        <v>0</v>
      </c>
      <c r="AH17" s="46">
        <v>0</v>
      </c>
      <c r="AI17" s="46">
        <v>0</v>
      </c>
    </row>
    <row r="18" spans="1:35" ht="12.95" customHeight="1">
      <c r="A18" s="164" t="s">
        <v>214</v>
      </c>
      <c r="B18" s="164"/>
      <c r="C18" s="176" t="s">
        <v>213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66" t="s">
        <v>212</v>
      </c>
      <c r="AD18" s="166"/>
      <c r="AE18" s="166"/>
      <c r="AF18" s="166"/>
      <c r="AG18" s="46">
        <v>0</v>
      </c>
      <c r="AH18" s="46">
        <v>0</v>
      </c>
      <c r="AI18" s="46">
        <v>0</v>
      </c>
    </row>
    <row r="19" spans="1:35" s="5" customFormat="1" ht="12.95" customHeight="1">
      <c r="A19" s="164" t="s">
        <v>211</v>
      </c>
      <c r="B19" s="164"/>
      <c r="C19" s="176" t="s">
        <v>210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66" t="s">
        <v>209</v>
      </c>
      <c r="AD19" s="166"/>
      <c r="AE19" s="166"/>
      <c r="AF19" s="166"/>
      <c r="AG19" s="46">
        <v>0</v>
      </c>
      <c r="AH19" s="46">
        <v>0</v>
      </c>
      <c r="AI19" s="46">
        <v>0</v>
      </c>
    </row>
    <row r="20" spans="1:35" s="5" customFormat="1" ht="12.95" customHeight="1">
      <c r="A20" s="164" t="s">
        <v>208</v>
      </c>
      <c r="B20" s="164"/>
      <c r="C20" s="176" t="s">
        <v>207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66" t="s">
        <v>206</v>
      </c>
      <c r="AD20" s="166"/>
      <c r="AE20" s="166"/>
      <c r="AF20" s="166"/>
      <c r="AG20" s="46">
        <v>100000</v>
      </c>
      <c r="AH20" s="46">
        <v>100000</v>
      </c>
      <c r="AI20" s="46">
        <v>39576</v>
      </c>
    </row>
    <row r="21" spans="1:35" s="5" customFormat="1" ht="12.95" customHeight="1">
      <c r="A21" s="164" t="s">
        <v>205</v>
      </c>
      <c r="B21" s="164"/>
      <c r="C21" s="180" t="s">
        <v>204</v>
      </c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66" t="s">
        <v>203</v>
      </c>
      <c r="AD21" s="166"/>
      <c r="AE21" s="166"/>
      <c r="AF21" s="166"/>
      <c r="AG21" s="67">
        <f>SUM(AG8:AG20)</f>
        <v>3425270</v>
      </c>
      <c r="AH21" s="81">
        <f>SUM(AH8:AH20)</f>
        <v>9171412</v>
      </c>
      <c r="AI21" s="92">
        <f>SUM(AI8:AI20)</f>
        <v>9110988</v>
      </c>
    </row>
    <row r="22" spans="1:35" ht="12.95" customHeight="1">
      <c r="A22" s="164" t="s">
        <v>202</v>
      </c>
      <c r="B22" s="164"/>
      <c r="C22" s="176" t="s">
        <v>201</v>
      </c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66" t="s">
        <v>200</v>
      </c>
      <c r="AD22" s="166"/>
      <c r="AE22" s="166"/>
      <c r="AF22" s="166"/>
      <c r="AG22" s="46">
        <v>5614000</v>
      </c>
      <c r="AH22" s="46">
        <v>5851800</v>
      </c>
      <c r="AI22" s="46">
        <v>5851800</v>
      </c>
    </row>
    <row r="23" spans="1:35" ht="26.1" customHeight="1">
      <c r="A23" s="164" t="s">
        <v>199</v>
      </c>
      <c r="B23" s="164"/>
      <c r="C23" s="176" t="s">
        <v>198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66" t="s">
        <v>197</v>
      </c>
      <c r="AD23" s="166"/>
      <c r="AE23" s="166"/>
      <c r="AF23" s="166"/>
      <c r="AG23" s="46">
        <v>180000</v>
      </c>
      <c r="AH23" s="46">
        <v>180000</v>
      </c>
      <c r="AI23" s="46">
        <v>180000</v>
      </c>
    </row>
    <row r="24" spans="1:35" ht="12.95" customHeight="1">
      <c r="A24" s="164" t="s">
        <v>196</v>
      </c>
      <c r="B24" s="164"/>
      <c r="C24" s="172" t="s">
        <v>195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66" t="s">
        <v>194</v>
      </c>
      <c r="AD24" s="166"/>
      <c r="AE24" s="166"/>
      <c r="AF24" s="166"/>
      <c r="AG24" s="46"/>
      <c r="AH24" s="46">
        <v>0</v>
      </c>
      <c r="AI24" s="46">
        <v>0</v>
      </c>
    </row>
    <row r="25" spans="1:35" ht="12.95" customHeight="1">
      <c r="A25" s="164" t="s">
        <v>193</v>
      </c>
      <c r="B25" s="164"/>
      <c r="C25" s="176" t="s">
        <v>192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66" t="s">
        <v>191</v>
      </c>
      <c r="AD25" s="166"/>
      <c r="AE25" s="166"/>
      <c r="AF25" s="166"/>
      <c r="AG25" s="67">
        <f>SUM(AG22:AG24)</f>
        <v>5794000</v>
      </c>
      <c r="AH25" s="81">
        <v>6031800</v>
      </c>
      <c r="AI25" s="92">
        <v>6031800</v>
      </c>
    </row>
    <row r="26" spans="1:35" ht="12.95" customHeight="1">
      <c r="A26" s="168" t="s">
        <v>190</v>
      </c>
      <c r="B26" s="168"/>
      <c r="C26" s="179" t="s">
        <v>189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0" t="s">
        <v>188</v>
      </c>
      <c r="AD26" s="170"/>
      <c r="AE26" s="170"/>
      <c r="AF26" s="170"/>
      <c r="AG26" s="71">
        <f>SUM(AG25,AG21)</f>
        <v>9219270</v>
      </c>
      <c r="AH26" s="71">
        <f>SUM(AH25,AH21)</f>
        <v>15203212</v>
      </c>
      <c r="AI26" s="71">
        <f>SUM(AI25,AI21)</f>
        <v>15142788</v>
      </c>
    </row>
    <row r="27" spans="1:35" s="4" customFormat="1" ht="12.95" customHeight="1">
      <c r="A27" s="168" t="s">
        <v>187</v>
      </c>
      <c r="B27" s="168"/>
      <c r="C27" s="177" t="s">
        <v>186</v>
      </c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0" t="s">
        <v>185</v>
      </c>
      <c r="AD27" s="170"/>
      <c r="AE27" s="170"/>
      <c r="AF27" s="170"/>
      <c r="AG27" s="74">
        <v>2014000</v>
      </c>
      <c r="AH27" s="74">
        <v>2962192</v>
      </c>
      <c r="AI27" s="74">
        <v>2942340</v>
      </c>
    </row>
    <row r="28" spans="1:35" ht="12.95" customHeight="1">
      <c r="A28" s="164" t="s">
        <v>184</v>
      </c>
      <c r="B28" s="164"/>
      <c r="C28" s="176" t="s">
        <v>183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66" t="s">
        <v>182</v>
      </c>
      <c r="AD28" s="166"/>
      <c r="AE28" s="166"/>
      <c r="AF28" s="166"/>
      <c r="AG28" s="46">
        <v>0</v>
      </c>
      <c r="AH28" s="46">
        <v>3969</v>
      </c>
      <c r="AI28" s="46">
        <v>3969</v>
      </c>
    </row>
    <row r="29" spans="1:35" ht="12.95" customHeight="1">
      <c r="A29" s="164" t="s">
        <v>181</v>
      </c>
      <c r="B29" s="164"/>
      <c r="C29" s="176" t="s">
        <v>180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66" t="s">
        <v>179</v>
      </c>
      <c r="AD29" s="166"/>
      <c r="AE29" s="166"/>
      <c r="AF29" s="166"/>
      <c r="AG29" s="46">
        <v>1181000</v>
      </c>
      <c r="AH29" s="46">
        <v>1332671</v>
      </c>
      <c r="AI29" s="46">
        <v>912468</v>
      </c>
    </row>
    <row r="30" spans="1:35" ht="12.95" customHeight="1">
      <c r="A30" s="164" t="s">
        <v>178</v>
      </c>
      <c r="B30" s="164"/>
      <c r="C30" s="176" t="s">
        <v>177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66" t="s">
        <v>176</v>
      </c>
      <c r="AD30" s="166"/>
      <c r="AE30" s="166"/>
      <c r="AF30" s="166"/>
      <c r="AG30" s="46">
        <v>0</v>
      </c>
      <c r="AH30" s="46">
        <v>0</v>
      </c>
      <c r="AI30" s="46">
        <v>0</v>
      </c>
    </row>
    <row r="31" spans="1:35" ht="12.95" customHeight="1">
      <c r="A31" s="164" t="s">
        <v>175</v>
      </c>
      <c r="B31" s="164"/>
      <c r="C31" s="176" t="s">
        <v>174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66" t="s">
        <v>173</v>
      </c>
      <c r="AD31" s="166"/>
      <c r="AE31" s="166"/>
      <c r="AF31" s="166"/>
      <c r="AG31" s="67">
        <f>SUM(AG28:AG30)</f>
        <v>1181000</v>
      </c>
      <c r="AH31" s="81">
        <f>SUM(AH28:AH30)</f>
        <v>1336640</v>
      </c>
      <c r="AI31" s="92">
        <f>SUM(AI28:AI30)</f>
        <v>916437</v>
      </c>
    </row>
    <row r="32" spans="1:35" ht="12.95" customHeight="1">
      <c r="A32" s="164" t="s">
        <v>172</v>
      </c>
      <c r="B32" s="164"/>
      <c r="C32" s="176" t="s">
        <v>171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66" t="s">
        <v>170</v>
      </c>
      <c r="AD32" s="166"/>
      <c r="AE32" s="166"/>
      <c r="AF32" s="166"/>
      <c r="AG32" s="46">
        <v>50000</v>
      </c>
      <c r="AH32" s="46">
        <v>50000</v>
      </c>
      <c r="AI32" s="46">
        <v>0</v>
      </c>
    </row>
    <row r="33" spans="1:35" ht="12.95" customHeight="1">
      <c r="A33" s="164" t="s">
        <v>169</v>
      </c>
      <c r="B33" s="164"/>
      <c r="C33" s="176" t="s">
        <v>168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66" t="s">
        <v>167</v>
      </c>
      <c r="AD33" s="166"/>
      <c r="AE33" s="166"/>
      <c r="AF33" s="166"/>
      <c r="AG33" s="46">
        <v>300000</v>
      </c>
      <c r="AH33" s="46">
        <v>300000</v>
      </c>
      <c r="AI33" s="46">
        <v>157331</v>
      </c>
    </row>
    <row r="34" spans="1:35" ht="12.95" customHeight="1">
      <c r="A34" s="164" t="s">
        <v>166</v>
      </c>
      <c r="B34" s="164"/>
      <c r="C34" s="176" t="s">
        <v>165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66" t="s">
        <v>164</v>
      </c>
      <c r="AD34" s="166"/>
      <c r="AE34" s="166"/>
      <c r="AF34" s="166"/>
      <c r="AG34" s="67">
        <f>SUM(AG32:AG33)</f>
        <v>350000</v>
      </c>
      <c r="AH34" s="81">
        <f>SUM(AH32:AH33)</f>
        <v>350000</v>
      </c>
      <c r="AI34" s="92">
        <f>SUM(AI32:AI33)</f>
        <v>157331</v>
      </c>
    </row>
    <row r="35" spans="1:35" ht="12.95" customHeight="1">
      <c r="A35" s="164" t="s">
        <v>163</v>
      </c>
      <c r="B35" s="164"/>
      <c r="C35" s="176" t="s">
        <v>162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66" t="s">
        <v>161</v>
      </c>
      <c r="AD35" s="166"/>
      <c r="AE35" s="166"/>
      <c r="AF35" s="166"/>
      <c r="AG35" s="46">
        <v>4140000</v>
      </c>
      <c r="AH35" s="46">
        <v>4691484</v>
      </c>
      <c r="AI35" s="46">
        <v>3562232</v>
      </c>
    </row>
    <row r="36" spans="1:35" ht="12.95" customHeight="1">
      <c r="A36" s="164" t="s">
        <v>160</v>
      </c>
      <c r="B36" s="164"/>
      <c r="C36" s="176" t="s">
        <v>159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66" t="s">
        <v>158</v>
      </c>
      <c r="AD36" s="166"/>
      <c r="AE36" s="166"/>
      <c r="AF36" s="166"/>
      <c r="AG36" s="46">
        <v>0</v>
      </c>
      <c r="AH36" s="46">
        <v>0</v>
      </c>
      <c r="AI36" s="46">
        <v>0</v>
      </c>
    </row>
    <row r="37" spans="1:35" ht="12.95" customHeight="1">
      <c r="A37" s="164" t="s">
        <v>157</v>
      </c>
      <c r="B37" s="164"/>
      <c r="C37" s="176" t="s">
        <v>156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66" t="s">
        <v>155</v>
      </c>
      <c r="AD37" s="166"/>
      <c r="AE37" s="166"/>
      <c r="AF37" s="166"/>
      <c r="AG37" s="46">
        <v>0</v>
      </c>
      <c r="AH37" s="46">
        <v>0</v>
      </c>
      <c r="AI37" s="46">
        <v>0</v>
      </c>
    </row>
    <row r="38" spans="1:35" ht="12.95" customHeight="1">
      <c r="A38" s="164" t="s">
        <v>154</v>
      </c>
      <c r="B38" s="164"/>
      <c r="C38" s="176" t="s">
        <v>153</v>
      </c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66" t="s">
        <v>152</v>
      </c>
      <c r="AD38" s="166"/>
      <c r="AE38" s="166"/>
      <c r="AF38" s="166"/>
      <c r="AG38" s="46">
        <v>8660000</v>
      </c>
      <c r="AH38" s="46">
        <v>8660000</v>
      </c>
      <c r="AI38" s="46">
        <v>136931</v>
      </c>
    </row>
    <row r="39" spans="1:35" ht="12.95" customHeight="1">
      <c r="A39" s="164" t="s">
        <v>151</v>
      </c>
      <c r="B39" s="164"/>
      <c r="C39" s="178" t="s">
        <v>150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66" t="s">
        <v>149</v>
      </c>
      <c r="AD39" s="166"/>
      <c r="AE39" s="166"/>
      <c r="AF39" s="166"/>
      <c r="AG39" s="46">
        <v>130000</v>
      </c>
      <c r="AH39" s="46">
        <v>130000</v>
      </c>
      <c r="AI39" s="46">
        <v>9057</v>
      </c>
    </row>
    <row r="40" spans="1:35" ht="12.95" customHeight="1">
      <c r="A40" s="164" t="s">
        <v>148</v>
      </c>
      <c r="B40" s="164"/>
      <c r="C40" s="172" t="s">
        <v>147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66" t="s">
        <v>146</v>
      </c>
      <c r="AD40" s="166"/>
      <c r="AE40" s="166"/>
      <c r="AF40" s="166"/>
      <c r="AG40" s="46">
        <v>1796000</v>
      </c>
      <c r="AH40" s="46">
        <v>3871713</v>
      </c>
      <c r="AI40" s="46">
        <v>3681713</v>
      </c>
    </row>
    <row r="41" spans="1:35" ht="12.95" customHeight="1">
      <c r="A41" s="164" t="s">
        <v>145</v>
      </c>
      <c r="B41" s="164"/>
      <c r="C41" s="176" t="s">
        <v>144</v>
      </c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66" t="s">
        <v>143</v>
      </c>
      <c r="AD41" s="166"/>
      <c r="AE41" s="166"/>
      <c r="AF41" s="166"/>
      <c r="AG41" s="46">
        <v>100000</v>
      </c>
      <c r="AH41" s="46">
        <v>195875</v>
      </c>
      <c r="AI41" s="46">
        <v>195875</v>
      </c>
    </row>
    <row r="42" spans="1:35" ht="12.95" customHeight="1">
      <c r="A42" s="164" t="s">
        <v>142</v>
      </c>
      <c r="B42" s="164"/>
      <c r="C42" s="176" t="s">
        <v>141</v>
      </c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66" t="s">
        <v>140</v>
      </c>
      <c r="AD42" s="166"/>
      <c r="AE42" s="166"/>
      <c r="AF42" s="166"/>
      <c r="AG42" s="67">
        <f>SUM(AG35:AG41)</f>
        <v>14826000</v>
      </c>
      <c r="AH42" s="81">
        <f>SUM(AH35:AH41)</f>
        <v>17549072</v>
      </c>
      <c r="AI42" s="92">
        <f>SUM(AI35:AI41)</f>
        <v>7585808</v>
      </c>
    </row>
    <row r="43" spans="1:35" ht="12.95" customHeight="1">
      <c r="A43" s="164" t="s">
        <v>139</v>
      </c>
      <c r="B43" s="164"/>
      <c r="C43" s="176" t="s">
        <v>138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66" t="s">
        <v>137</v>
      </c>
      <c r="AD43" s="166"/>
      <c r="AE43" s="166"/>
      <c r="AF43" s="166"/>
      <c r="AG43" s="46">
        <v>0</v>
      </c>
      <c r="AH43" s="46">
        <v>0</v>
      </c>
      <c r="AI43" s="46">
        <v>0</v>
      </c>
    </row>
    <row r="44" spans="1:35" ht="12.95" customHeight="1">
      <c r="A44" s="164" t="s">
        <v>136</v>
      </c>
      <c r="B44" s="164"/>
      <c r="C44" s="176" t="s">
        <v>135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66" t="s">
        <v>134</v>
      </c>
      <c r="AD44" s="166"/>
      <c r="AE44" s="166"/>
      <c r="AF44" s="166"/>
      <c r="AG44" s="46">
        <v>50000</v>
      </c>
      <c r="AH44" s="46">
        <v>50000</v>
      </c>
      <c r="AI44" s="46">
        <v>0</v>
      </c>
    </row>
    <row r="45" spans="1:35" ht="12.95" customHeight="1">
      <c r="A45" s="164" t="s">
        <v>133</v>
      </c>
      <c r="B45" s="164"/>
      <c r="C45" s="176" t="s">
        <v>132</v>
      </c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66" t="s">
        <v>131</v>
      </c>
      <c r="AD45" s="166"/>
      <c r="AE45" s="166"/>
      <c r="AF45" s="166"/>
      <c r="AG45" s="67">
        <f>SUM(AG43:AG44)</f>
        <v>50000</v>
      </c>
      <c r="AH45" s="81">
        <f>SUM(AH43:AH44)</f>
        <v>50000</v>
      </c>
      <c r="AI45" s="46">
        <v>0</v>
      </c>
    </row>
    <row r="46" spans="1:35" ht="12.95" customHeight="1">
      <c r="A46" s="164" t="s">
        <v>130</v>
      </c>
      <c r="B46" s="164"/>
      <c r="C46" s="176" t="s">
        <v>129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66" t="s">
        <v>128</v>
      </c>
      <c r="AD46" s="166"/>
      <c r="AE46" s="166"/>
      <c r="AF46" s="166"/>
      <c r="AG46" s="46">
        <v>0</v>
      </c>
      <c r="AH46" s="46">
        <v>3700800</v>
      </c>
      <c r="AI46" s="46">
        <v>1920335</v>
      </c>
    </row>
    <row r="47" spans="1:35" ht="12.95" customHeight="1">
      <c r="A47" s="164" t="s">
        <v>127</v>
      </c>
      <c r="B47" s="164"/>
      <c r="C47" s="176" t="s">
        <v>126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66" t="s">
        <v>125</v>
      </c>
      <c r="AD47" s="166"/>
      <c r="AE47" s="166"/>
      <c r="AF47" s="166"/>
      <c r="AG47" s="46">
        <v>0</v>
      </c>
      <c r="AH47" s="46">
        <v>0</v>
      </c>
      <c r="AI47" s="46">
        <v>0</v>
      </c>
    </row>
    <row r="48" spans="1:35" ht="12.95" customHeight="1">
      <c r="A48" s="164" t="s">
        <v>124</v>
      </c>
      <c r="B48" s="164"/>
      <c r="C48" s="176" t="s">
        <v>123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66" t="s">
        <v>122</v>
      </c>
      <c r="AD48" s="166"/>
      <c r="AE48" s="166"/>
      <c r="AF48" s="166"/>
      <c r="AG48" s="46">
        <v>400000</v>
      </c>
      <c r="AH48" s="46">
        <v>400000</v>
      </c>
      <c r="AI48" s="46">
        <v>353947</v>
      </c>
    </row>
    <row r="49" spans="1:35" ht="12.95" customHeight="1">
      <c r="A49" s="164" t="s">
        <v>121</v>
      </c>
      <c r="B49" s="164"/>
      <c r="C49" s="176" t="s">
        <v>120</v>
      </c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66" t="s">
        <v>119</v>
      </c>
      <c r="AD49" s="166"/>
      <c r="AE49" s="166"/>
      <c r="AF49" s="166"/>
      <c r="AG49" s="46">
        <v>0</v>
      </c>
      <c r="AH49" s="46">
        <v>0</v>
      </c>
      <c r="AI49" s="46">
        <v>0</v>
      </c>
    </row>
    <row r="50" spans="1:35" ht="12.95" customHeight="1">
      <c r="A50" s="164" t="s">
        <v>118</v>
      </c>
      <c r="B50" s="164"/>
      <c r="C50" s="176" t="s">
        <v>117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66" t="s">
        <v>116</v>
      </c>
      <c r="AD50" s="166"/>
      <c r="AE50" s="166"/>
      <c r="AF50" s="166"/>
      <c r="AG50" s="46">
        <v>1600000</v>
      </c>
      <c r="AH50" s="46">
        <v>1600000</v>
      </c>
      <c r="AI50" s="46">
        <v>1221497</v>
      </c>
    </row>
    <row r="51" spans="1:35" ht="12.95" customHeight="1">
      <c r="A51" s="164" t="s">
        <v>115</v>
      </c>
      <c r="B51" s="164"/>
      <c r="C51" s="176" t="s">
        <v>114</v>
      </c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66" t="s">
        <v>113</v>
      </c>
      <c r="AD51" s="166"/>
      <c r="AE51" s="166"/>
      <c r="AF51" s="166"/>
      <c r="AG51" s="67">
        <f>SUM(AG46:AG50)</f>
        <v>2000000</v>
      </c>
      <c r="AH51" s="92">
        <f>SUM(AH46:AH50)</f>
        <v>5700800</v>
      </c>
      <c r="AI51" s="92">
        <f>SUM(AI46:AI50)</f>
        <v>3495779</v>
      </c>
    </row>
    <row r="52" spans="1:35" ht="12.95" customHeight="1">
      <c r="A52" s="168" t="s">
        <v>112</v>
      </c>
      <c r="B52" s="168"/>
      <c r="C52" s="177" t="s">
        <v>111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0" t="s">
        <v>110</v>
      </c>
      <c r="AD52" s="170"/>
      <c r="AE52" s="170"/>
      <c r="AF52" s="170"/>
      <c r="AG52" s="71">
        <f>SUM(AG51,AG45,AG42,AG34,AG31)</f>
        <v>18407000</v>
      </c>
      <c r="AH52" s="71">
        <f>SUM(AH51,AH45,AH42,AH34,AH31)</f>
        <v>24986512</v>
      </c>
      <c r="AI52" s="71">
        <f>SUM(AI51,AI45,AI42,AI34,AI31)</f>
        <v>12155355</v>
      </c>
    </row>
    <row r="53" spans="1:35" ht="12.95" customHeight="1">
      <c r="A53" s="164" t="s">
        <v>109</v>
      </c>
      <c r="B53" s="164"/>
      <c r="C53" s="165" t="s">
        <v>108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6" t="s">
        <v>107</v>
      </c>
      <c r="AD53" s="166"/>
      <c r="AE53" s="166"/>
      <c r="AF53" s="166"/>
      <c r="AG53" s="46">
        <v>0</v>
      </c>
      <c r="AH53" s="46">
        <v>0</v>
      </c>
      <c r="AI53" s="46"/>
    </row>
    <row r="54" spans="1:35" ht="12.95" customHeight="1">
      <c r="A54" s="164" t="s">
        <v>106</v>
      </c>
      <c r="B54" s="164"/>
      <c r="C54" s="165" t="s">
        <v>105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6" t="s">
        <v>104</v>
      </c>
      <c r="AD54" s="166"/>
      <c r="AE54" s="166"/>
      <c r="AF54" s="166"/>
      <c r="AG54" s="46">
        <v>0</v>
      </c>
      <c r="AH54" s="46">
        <v>620600</v>
      </c>
      <c r="AI54" s="46">
        <v>620600</v>
      </c>
    </row>
    <row r="55" spans="1:35" ht="12.95" customHeight="1">
      <c r="A55" s="164" t="s">
        <v>103</v>
      </c>
      <c r="B55" s="164"/>
      <c r="C55" s="175" t="s">
        <v>102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66" t="s">
        <v>101</v>
      </c>
      <c r="AD55" s="166"/>
      <c r="AE55" s="166"/>
      <c r="AF55" s="166"/>
      <c r="AG55" s="46">
        <v>0</v>
      </c>
      <c r="AH55" s="46">
        <v>0</v>
      </c>
      <c r="AI55" s="46">
        <v>0</v>
      </c>
    </row>
    <row r="56" spans="1:35" ht="12.95" customHeight="1">
      <c r="A56" s="164" t="s">
        <v>100</v>
      </c>
      <c r="B56" s="164"/>
      <c r="C56" s="175" t="s">
        <v>99</v>
      </c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66" t="s">
        <v>98</v>
      </c>
      <c r="AD56" s="166"/>
      <c r="AE56" s="166"/>
      <c r="AF56" s="166"/>
      <c r="AG56" s="46">
        <v>0</v>
      </c>
      <c r="AH56" s="46">
        <v>0</v>
      </c>
      <c r="AI56" s="46">
        <v>0</v>
      </c>
    </row>
    <row r="57" spans="1:35" ht="12.95" customHeight="1">
      <c r="A57" s="164" t="s">
        <v>97</v>
      </c>
      <c r="B57" s="164"/>
      <c r="C57" s="175" t="s">
        <v>96</v>
      </c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66" t="s">
        <v>95</v>
      </c>
      <c r="AD57" s="166"/>
      <c r="AE57" s="166"/>
      <c r="AF57" s="166"/>
      <c r="AG57" s="46">
        <v>0</v>
      </c>
      <c r="AH57" s="46">
        <v>0</v>
      </c>
      <c r="AI57" s="46">
        <v>0</v>
      </c>
    </row>
    <row r="58" spans="1:35" ht="12.95" customHeight="1">
      <c r="A58" s="164" t="s">
        <v>94</v>
      </c>
      <c r="B58" s="164"/>
      <c r="C58" s="165" t="s">
        <v>93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6" t="s">
        <v>92</v>
      </c>
      <c r="AD58" s="166"/>
      <c r="AE58" s="166"/>
      <c r="AF58" s="166"/>
      <c r="AG58" s="46">
        <v>10000</v>
      </c>
      <c r="AH58" s="46">
        <v>606015</v>
      </c>
      <c r="AI58" s="46">
        <v>606015</v>
      </c>
    </row>
    <row r="59" spans="1:35" ht="12.95" customHeight="1">
      <c r="A59" s="164" t="s">
        <v>91</v>
      </c>
      <c r="B59" s="164"/>
      <c r="C59" s="165" t="s">
        <v>90</v>
      </c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6" t="s">
        <v>89</v>
      </c>
      <c r="AD59" s="166"/>
      <c r="AE59" s="166"/>
      <c r="AF59" s="166"/>
      <c r="AG59" s="46">
        <v>100000</v>
      </c>
      <c r="AH59" s="46">
        <v>100000</v>
      </c>
      <c r="AI59" s="46">
        <v>100000</v>
      </c>
    </row>
    <row r="60" spans="1:35" ht="12.95" customHeight="1">
      <c r="A60" s="164" t="s">
        <v>88</v>
      </c>
      <c r="B60" s="164"/>
      <c r="C60" s="165" t="s">
        <v>87</v>
      </c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6" t="s">
        <v>86</v>
      </c>
      <c r="AD60" s="166"/>
      <c r="AE60" s="166"/>
      <c r="AF60" s="166"/>
      <c r="AG60" s="46">
        <v>5342000</v>
      </c>
      <c r="AH60" s="46">
        <v>5342000</v>
      </c>
      <c r="AI60" s="46">
        <v>519000</v>
      </c>
    </row>
    <row r="61" spans="1:35" ht="12.95" customHeight="1">
      <c r="A61" s="168" t="s">
        <v>85</v>
      </c>
      <c r="B61" s="168"/>
      <c r="C61" s="171" t="s">
        <v>84</v>
      </c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0" t="s">
        <v>83</v>
      </c>
      <c r="AD61" s="170"/>
      <c r="AE61" s="170"/>
      <c r="AF61" s="170"/>
      <c r="AG61" s="71">
        <f>SUM(AG53:AG60)</f>
        <v>5452000</v>
      </c>
      <c r="AH61" s="71">
        <f>SUM(AH53:AH60)</f>
        <v>6668615</v>
      </c>
      <c r="AI61" s="71">
        <f>SUM(AI53:AI60)</f>
        <v>1845615</v>
      </c>
    </row>
    <row r="62" spans="1:35" ht="12.95" customHeight="1">
      <c r="A62" s="164" t="s">
        <v>82</v>
      </c>
      <c r="B62" s="164"/>
      <c r="C62" s="167" t="s">
        <v>81</v>
      </c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6" t="s">
        <v>80</v>
      </c>
      <c r="AD62" s="166"/>
      <c r="AE62" s="166"/>
      <c r="AF62" s="166"/>
      <c r="AG62" s="46">
        <v>0</v>
      </c>
      <c r="AH62" s="46">
        <v>0</v>
      </c>
      <c r="AI62" s="46">
        <v>0</v>
      </c>
    </row>
    <row r="63" spans="1:35" ht="12.95" customHeight="1">
      <c r="A63" s="164">
        <v>56</v>
      </c>
      <c r="B63" s="164"/>
      <c r="C63" s="167" t="s">
        <v>79</v>
      </c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6" t="s">
        <v>78</v>
      </c>
      <c r="AD63" s="166"/>
      <c r="AE63" s="166"/>
      <c r="AF63" s="166"/>
      <c r="AG63" s="46">
        <v>0</v>
      </c>
      <c r="AH63" s="46">
        <v>296060</v>
      </c>
      <c r="AI63" s="46">
        <v>296060</v>
      </c>
    </row>
    <row r="64" spans="1:35" ht="12.95" customHeight="1">
      <c r="A64" s="164">
        <v>57</v>
      </c>
      <c r="B64" s="164"/>
      <c r="C64" s="167" t="s">
        <v>77</v>
      </c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6" t="s">
        <v>76</v>
      </c>
      <c r="AD64" s="166"/>
      <c r="AE64" s="166"/>
      <c r="AF64" s="166"/>
      <c r="AG64" s="46">
        <v>0</v>
      </c>
      <c r="AH64" s="46">
        <v>0</v>
      </c>
      <c r="AI64" s="46">
        <v>0</v>
      </c>
    </row>
    <row r="65" spans="1:35" ht="12.95" customHeight="1">
      <c r="A65" s="164">
        <v>58</v>
      </c>
      <c r="B65" s="164"/>
      <c r="C65" s="167" t="s">
        <v>75</v>
      </c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6" t="s">
        <v>74</v>
      </c>
      <c r="AD65" s="166"/>
      <c r="AE65" s="166"/>
      <c r="AF65" s="166"/>
      <c r="AG65" s="46">
        <v>0</v>
      </c>
      <c r="AH65" s="46">
        <v>0</v>
      </c>
      <c r="AI65" s="46">
        <v>0</v>
      </c>
    </row>
    <row r="66" spans="1:35" ht="12.95" customHeight="1">
      <c r="A66" s="164">
        <v>59</v>
      </c>
      <c r="B66" s="164"/>
      <c r="C66" s="167" t="s">
        <v>73</v>
      </c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6" t="s">
        <v>72</v>
      </c>
      <c r="AD66" s="166"/>
      <c r="AE66" s="166"/>
      <c r="AF66" s="166"/>
      <c r="AG66" s="67">
        <f>SUM(AG63:AG65)</f>
        <v>0</v>
      </c>
      <c r="AH66" s="81">
        <f>SUM(AH63:AH65)</f>
        <v>296060</v>
      </c>
      <c r="AI66" s="92">
        <f>SUM(AI63:AI65)</f>
        <v>296060</v>
      </c>
    </row>
    <row r="67" spans="1:35" ht="26.1" customHeight="1">
      <c r="A67" s="164">
        <v>60</v>
      </c>
      <c r="B67" s="164"/>
      <c r="C67" s="167" t="s">
        <v>71</v>
      </c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6" t="s">
        <v>70</v>
      </c>
      <c r="AD67" s="166"/>
      <c r="AE67" s="166"/>
      <c r="AF67" s="166"/>
      <c r="AG67" s="46">
        <v>0</v>
      </c>
      <c r="AH67" s="46">
        <v>0</v>
      </c>
      <c r="AI67" s="46">
        <v>0</v>
      </c>
    </row>
    <row r="68" spans="1:35" ht="26.1" customHeight="1">
      <c r="A68" s="164">
        <v>61</v>
      </c>
      <c r="B68" s="164"/>
      <c r="C68" s="167" t="s">
        <v>69</v>
      </c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6" t="s">
        <v>68</v>
      </c>
      <c r="AD68" s="166"/>
      <c r="AE68" s="166"/>
      <c r="AF68" s="166"/>
      <c r="AG68" s="46">
        <v>0</v>
      </c>
      <c r="AH68" s="46">
        <v>0</v>
      </c>
      <c r="AI68" s="46">
        <v>0</v>
      </c>
    </row>
    <row r="69" spans="1:35" ht="26.1" customHeight="1">
      <c r="A69" s="164">
        <v>62</v>
      </c>
      <c r="B69" s="164"/>
      <c r="C69" s="167" t="s">
        <v>67</v>
      </c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6" t="s">
        <v>66</v>
      </c>
      <c r="AD69" s="166"/>
      <c r="AE69" s="166"/>
      <c r="AF69" s="166"/>
      <c r="AG69" s="46">
        <v>0</v>
      </c>
      <c r="AH69" s="46">
        <v>0</v>
      </c>
      <c r="AI69" s="46">
        <v>0</v>
      </c>
    </row>
    <row r="70" spans="1:35" ht="12.95" customHeight="1">
      <c r="A70" s="164">
        <v>63</v>
      </c>
      <c r="B70" s="164"/>
      <c r="C70" s="167" t="s">
        <v>65</v>
      </c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6" t="s">
        <v>64</v>
      </c>
      <c r="AD70" s="166"/>
      <c r="AE70" s="166"/>
      <c r="AF70" s="166"/>
      <c r="AG70" s="76">
        <v>11746300</v>
      </c>
      <c r="AH70" s="46">
        <v>11764396</v>
      </c>
      <c r="AI70" s="46">
        <v>10922137</v>
      </c>
    </row>
    <row r="71" spans="1:35" ht="26.1" customHeight="1">
      <c r="A71" s="164">
        <v>64</v>
      </c>
      <c r="B71" s="164"/>
      <c r="C71" s="167" t="s">
        <v>63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6" t="s">
        <v>62</v>
      </c>
      <c r="AD71" s="166"/>
      <c r="AE71" s="166"/>
      <c r="AF71" s="166"/>
      <c r="AG71" s="46">
        <v>0</v>
      </c>
      <c r="AH71" s="46">
        <v>0</v>
      </c>
      <c r="AI71" s="46">
        <v>0</v>
      </c>
    </row>
    <row r="72" spans="1:35" ht="26.1" customHeight="1">
      <c r="A72" s="164">
        <v>65</v>
      </c>
      <c r="B72" s="164"/>
      <c r="C72" s="167" t="s">
        <v>61</v>
      </c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6" t="s">
        <v>60</v>
      </c>
      <c r="AD72" s="166"/>
      <c r="AE72" s="166"/>
      <c r="AF72" s="166"/>
      <c r="AG72" s="46">
        <v>0</v>
      </c>
      <c r="AH72" s="46">
        <v>0</v>
      </c>
      <c r="AI72" s="46">
        <v>0</v>
      </c>
    </row>
    <row r="73" spans="1:35" ht="12.95" customHeight="1">
      <c r="A73" s="164">
        <v>66</v>
      </c>
      <c r="B73" s="164"/>
      <c r="C73" s="167" t="s">
        <v>59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6" t="s">
        <v>58</v>
      </c>
      <c r="AD73" s="166"/>
      <c r="AE73" s="166"/>
      <c r="AF73" s="166"/>
      <c r="AG73" s="46">
        <v>0</v>
      </c>
      <c r="AH73" s="46">
        <v>0</v>
      </c>
      <c r="AI73" s="46">
        <v>0</v>
      </c>
    </row>
    <row r="74" spans="1:35" ht="12.95" customHeight="1">
      <c r="A74" s="164">
        <v>67</v>
      </c>
      <c r="B74" s="164"/>
      <c r="C74" s="174" t="s">
        <v>57</v>
      </c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66" t="s">
        <v>56</v>
      </c>
      <c r="AD74" s="166"/>
      <c r="AE74" s="166"/>
      <c r="AF74" s="166"/>
      <c r="AG74" s="46">
        <v>0</v>
      </c>
      <c r="AH74" s="46">
        <v>0</v>
      </c>
      <c r="AI74" s="46">
        <v>0</v>
      </c>
    </row>
    <row r="75" spans="1:35" ht="12.95" customHeight="1">
      <c r="A75" s="164">
        <v>68</v>
      </c>
      <c r="B75" s="164"/>
      <c r="C75" s="167" t="s">
        <v>55</v>
      </c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6" t="s">
        <v>54</v>
      </c>
      <c r="AD75" s="166"/>
      <c r="AE75" s="166"/>
      <c r="AF75" s="166"/>
      <c r="AG75" s="46">
        <v>0</v>
      </c>
      <c r="AH75" s="46">
        <v>0</v>
      </c>
      <c r="AI75" s="46">
        <v>0</v>
      </c>
    </row>
    <row r="76" spans="1:35" ht="12.95" customHeight="1">
      <c r="A76" s="164">
        <v>69</v>
      </c>
      <c r="B76" s="164"/>
      <c r="C76" s="167" t="s">
        <v>53</v>
      </c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6" t="s">
        <v>52</v>
      </c>
      <c r="AD76" s="166"/>
      <c r="AE76" s="166"/>
      <c r="AF76" s="166"/>
      <c r="AG76" s="46">
        <v>700000</v>
      </c>
      <c r="AH76" s="46">
        <v>5417400</v>
      </c>
      <c r="AI76" s="46">
        <v>5086900</v>
      </c>
    </row>
    <row r="77" spans="1:35" ht="12.95" customHeight="1">
      <c r="A77" s="164">
        <v>70</v>
      </c>
      <c r="B77" s="164"/>
      <c r="C77" s="174" t="s">
        <v>51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66" t="s">
        <v>50</v>
      </c>
      <c r="AD77" s="166"/>
      <c r="AE77" s="166"/>
      <c r="AF77" s="166"/>
      <c r="AG77" s="46">
        <v>14185825</v>
      </c>
      <c r="AH77" s="46">
        <v>12264363</v>
      </c>
      <c r="AI77" s="46">
        <v>0</v>
      </c>
    </row>
    <row r="78" spans="1:35" ht="12.95" customHeight="1">
      <c r="A78" s="168">
        <v>71</v>
      </c>
      <c r="B78" s="168"/>
      <c r="C78" s="171" t="s">
        <v>49</v>
      </c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0" t="s">
        <v>48</v>
      </c>
      <c r="AD78" s="170"/>
      <c r="AE78" s="170"/>
      <c r="AF78" s="170"/>
      <c r="AG78" s="71">
        <f>SUM(AG62:AG77)</f>
        <v>26632125</v>
      </c>
      <c r="AH78" s="71">
        <f>SUM(AH66:AH77)</f>
        <v>29742219</v>
      </c>
      <c r="AI78" s="71">
        <f>SUM(AI66:AI77)</f>
        <v>16305097</v>
      </c>
    </row>
    <row r="79" spans="1:35" ht="12.95" customHeight="1">
      <c r="A79" s="164">
        <v>72</v>
      </c>
      <c r="B79" s="164"/>
      <c r="C79" s="173" t="s">
        <v>47</v>
      </c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66" t="s">
        <v>46</v>
      </c>
      <c r="AD79" s="166"/>
      <c r="AE79" s="166"/>
      <c r="AF79" s="166"/>
      <c r="AG79" s="46">
        <v>0</v>
      </c>
      <c r="AH79" s="46">
        <v>1350000</v>
      </c>
      <c r="AI79" s="46">
        <v>1350000</v>
      </c>
    </row>
    <row r="80" spans="1:35" ht="12.95" customHeight="1">
      <c r="A80" s="164">
        <v>73</v>
      </c>
      <c r="B80" s="164"/>
      <c r="C80" s="173" t="s">
        <v>45</v>
      </c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66" t="s">
        <v>44</v>
      </c>
      <c r="AD80" s="166"/>
      <c r="AE80" s="166"/>
      <c r="AF80" s="166"/>
      <c r="AG80" s="46">
        <v>0</v>
      </c>
      <c r="AH80" s="46">
        <v>400000</v>
      </c>
      <c r="AI80" s="46">
        <v>400000</v>
      </c>
    </row>
    <row r="81" spans="1:35" ht="12.95" customHeight="1">
      <c r="A81" s="164">
        <v>74</v>
      </c>
      <c r="B81" s="164"/>
      <c r="C81" s="173" t="s">
        <v>43</v>
      </c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66" t="s">
        <v>42</v>
      </c>
      <c r="AD81" s="166"/>
      <c r="AE81" s="166"/>
      <c r="AF81" s="166"/>
      <c r="AG81" s="46">
        <v>0</v>
      </c>
      <c r="AH81" s="46">
        <v>0</v>
      </c>
      <c r="AI81" s="46">
        <v>0</v>
      </c>
    </row>
    <row r="82" spans="1:35" ht="12.95" customHeight="1">
      <c r="A82" s="164">
        <v>75</v>
      </c>
      <c r="B82" s="164"/>
      <c r="C82" s="173" t="s">
        <v>41</v>
      </c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66" t="s">
        <v>40</v>
      </c>
      <c r="AD82" s="166"/>
      <c r="AE82" s="166"/>
      <c r="AF82" s="166"/>
      <c r="AG82" s="46">
        <v>2780000</v>
      </c>
      <c r="AH82" s="46">
        <v>2780000</v>
      </c>
      <c r="AI82" s="46">
        <v>2130568</v>
      </c>
    </row>
    <row r="83" spans="1:35" ht="12.95" customHeight="1">
      <c r="A83" s="164">
        <v>76</v>
      </c>
      <c r="B83" s="164"/>
      <c r="C83" s="172" t="s">
        <v>39</v>
      </c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66" t="s">
        <v>38</v>
      </c>
      <c r="AD83" s="166"/>
      <c r="AE83" s="166"/>
      <c r="AF83" s="166"/>
      <c r="AG83" s="46">
        <v>0</v>
      </c>
      <c r="AH83" s="46">
        <v>0</v>
      </c>
      <c r="AI83" s="46">
        <v>0</v>
      </c>
    </row>
    <row r="84" spans="1:35" ht="12.95" customHeight="1">
      <c r="A84" s="164">
        <v>77</v>
      </c>
      <c r="B84" s="164"/>
      <c r="C84" s="172" t="s">
        <v>37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66" t="s">
        <v>36</v>
      </c>
      <c r="AD84" s="166"/>
      <c r="AE84" s="166"/>
      <c r="AF84" s="166"/>
      <c r="AG84" s="46">
        <v>7000</v>
      </c>
      <c r="AH84" s="46">
        <v>7181</v>
      </c>
      <c r="AI84" s="46">
        <v>7181</v>
      </c>
    </row>
    <row r="85" spans="1:35" ht="12.95" customHeight="1">
      <c r="A85" s="164">
        <v>78</v>
      </c>
      <c r="B85" s="164"/>
      <c r="C85" s="172" t="s">
        <v>35</v>
      </c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66" t="s">
        <v>34</v>
      </c>
      <c r="AD85" s="166"/>
      <c r="AE85" s="166"/>
      <c r="AF85" s="166"/>
      <c r="AG85" s="46">
        <v>751000</v>
      </c>
      <c r="AH85" s="46">
        <v>939753</v>
      </c>
      <c r="AI85" s="46">
        <v>939753</v>
      </c>
    </row>
    <row r="86" spans="1:35" s="4" customFormat="1" ht="12.95" customHeight="1">
      <c r="A86" s="168">
        <v>79</v>
      </c>
      <c r="B86" s="168"/>
      <c r="C86" s="169" t="s">
        <v>33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70" t="s">
        <v>32</v>
      </c>
      <c r="AD86" s="170"/>
      <c r="AE86" s="170"/>
      <c r="AF86" s="170"/>
      <c r="AG86" s="71">
        <f>SUM(AG79:AG85)</f>
        <v>3538000</v>
      </c>
      <c r="AH86" s="71">
        <f t="shared" ref="AH86" si="0">SUM(AH79:AH85)</f>
        <v>5476934</v>
      </c>
      <c r="AI86" s="71">
        <f>SUM(AI79:AI85)</f>
        <v>4827502</v>
      </c>
    </row>
    <row r="87" spans="1:35" ht="12.95" customHeight="1">
      <c r="A87" s="164">
        <v>80</v>
      </c>
      <c r="B87" s="164"/>
      <c r="C87" s="165" t="s">
        <v>31</v>
      </c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6" t="s">
        <v>30</v>
      </c>
      <c r="AD87" s="166"/>
      <c r="AE87" s="166"/>
      <c r="AF87" s="166"/>
      <c r="AG87" s="46">
        <v>0</v>
      </c>
      <c r="AH87" s="46">
        <v>3104698</v>
      </c>
      <c r="AI87" s="46">
        <v>3090853</v>
      </c>
    </row>
    <row r="88" spans="1:35" ht="12.95" customHeight="1">
      <c r="A88" s="164">
        <v>81</v>
      </c>
      <c r="B88" s="164"/>
      <c r="C88" s="165" t="s">
        <v>29</v>
      </c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6" t="s">
        <v>28</v>
      </c>
      <c r="AD88" s="166"/>
      <c r="AE88" s="166"/>
      <c r="AF88" s="166"/>
      <c r="AG88" s="46">
        <v>0</v>
      </c>
      <c r="AH88" s="46">
        <v>0</v>
      </c>
      <c r="AI88" s="46">
        <v>0</v>
      </c>
    </row>
    <row r="89" spans="1:35" ht="12.95" customHeight="1">
      <c r="A89" s="164">
        <v>82</v>
      </c>
      <c r="B89" s="164"/>
      <c r="C89" s="165" t="s">
        <v>27</v>
      </c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6" t="s">
        <v>26</v>
      </c>
      <c r="AD89" s="166"/>
      <c r="AE89" s="166"/>
      <c r="AF89" s="166"/>
      <c r="AG89" s="46">
        <v>5023200</v>
      </c>
      <c r="AH89" s="46">
        <v>5023200</v>
      </c>
      <c r="AI89" s="46">
        <v>0</v>
      </c>
    </row>
    <row r="90" spans="1:35" ht="12.95" customHeight="1">
      <c r="A90" s="164">
        <v>83</v>
      </c>
      <c r="B90" s="164"/>
      <c r="C90" s="165" t="s">
        <v>25</v>
      </c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6" t="s">
        <v>24</v>
      </c>
      <c r="AD90" s="166"/>
      <c r="AE90" s="166"/>
      <c r="AF90" s="166"/>
      <c r="AG90" s="46">
        <v>1356300</v>
      </c>
      <c r="AH90" s="46">
        <v>1356300</v>
      </c>
      <c r="AI90" s="46">
        <v>834531</v>
      </c>
    </row>
    <row r="91" spans="1:35" s="4" customFormat="1" ht="12.95" customHeight="1">
      <c r="A91" s="168">
        <v>84</v>
      </c>
      <c r="B91" s="168"/>
      <c r="C91" s="171" t="s">
        <v>23</v>
      </c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0" t="s">
        <v>22</v>
      </c>
      <c r="AD91" s="170"/>
      <c r="AE91" s="170"/>
      <c r="AF91" s="170"/>
      <c r="AG91" s="71">
        <f>SUM(AG87:AG90)</f>
        <v>6379500</v>
      </c>
      <c r="AH91" s="71">
        <f>SUM(AH87:AH90)</f>
        <v>9484198</v>
      </c>
      <c r="AI91" s="71">
        <f>SUM(AI87:AI90)</f>
        <v>3925384</v>
      </c>
    </row>
    <row r="92" spans="1:35" ht="26.1" customHeight="1">
      <c r="A92" s="164">
        <v>85</v>
      </c>
      <c r="B92" s="164"/>
      <c r="C92" s="165" t="s">
        <v>21</v>
      </c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6" t="s">
        <v>20</v>
      </c>
      <c r="AD92" s="166"/>
      <c r="AE92" s="166"/>
      <c r="AF92" s="166"/>
      <c r="AG92" s="46">
        <v>0</v>
      </c>
      <c r="AH92" s="46">
        <v>0</v>
      </c>
      <c r="AI92" s="46">
        <v>0</v>
      </c>
    </row>
    <row r="93" spans="1:35" ht="26.1" customHeight="1">
      <c r="A93" s="164">
        <v>86</v>
      </c>
      <c r="B93" s="164"/>
      <c r="C93" s="165" t="s">
        <v>19</v>
      </c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6" t="s">
        <v>18</v>
      </c>
      <c r="AD93" s="166"/>
      <c r="AE93" s="166"/>
      <c r="AF93" s="166"/>
      <c r="AG93" s="46">
        <v>0</v>
      </c>
      <c r="AH93" s="46">
        <v>0</v>
      </c>
      <c r="AI93" s="46">
        <v>0</v>
      </c>
    </row>
    <row r="94" spans="1:35" ht="26.1" customHeight="1">
      <c r="A94" s="164">
        <v>87</v>
      </c>
      <c r="B94" s="164"/>
      <c r="C94" s="165" t="s">
        <v>17</v>
      </c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6" t="s">
        <v>16</v>
      </c>
      <c r="AD94" s="166"/>
      <c r="AE94" s="166"/>
      <c r="AF94" s="166"/>
      <c r="AG94" s="46">
        <v>0</v>
      </c>
      <c r="AH94" s="46">
        <v>0</v>
      </c>
      <c r="AI94" s="46">
        <v>0</v>
      </c>
    </row>
    <row r="95" spans="1:35" ht="12.95" customHeight="1">
      <c r="A95" s="164">
        <v>88</v>
      </c>
      <c r="B95" s="164"/>
      <c r="C95" s="165" t="s">
        <v>15</v>
      </c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6" t="s">
        <v>14</v>
      </c>
      <c r="AD95" s="166"/>
      <c r="AE95" s="166"/>
      <c r="AF95" s="166"/>
      <c r="AG95" s="46">
        <v>0</v>
      </c>
      <c r="AH95" s="46">
        <v>0</v>
      </c>
      <c r="AI95" s="46">
        <v>0</v>
      </c>
    </row>
    <row r="96" spans="1:35" ht="26.1" customHeight="1">
      <c r="A96" s="164">
        <v>89</v>
      </c>
      <c r="B96" s="164"/>
      <c r="C96" s="165" t="s">
        <v>13</v>
      </c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6" t="s">
        <v>12</v>
      </c>
      <c r="AD96" s="166"/>
      <c r="AE96" s="166"/>
      <c r="AF96" s="166"/>
      <c r="AG96" s="46">
        <v>0</v>
      </c>
      <c r="AH96" s="46">
        <v>0</v>
      </c>
      <c r="AI96" s="46">
        <v>0</v>
      </c>
    </row>
    <row r="97" spans="1:35" ht="26.1" customHeight="1">
      <c r="A97" s="164">
        <v>90</v>
      </c>
      <c r="B97" s="164"/>
      <c r="C97" s="165" t="s">
        <v>11</v>
      </c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6" t="s">
        <v>10</v>
      </c>
      <c r="AD97" s="166"/>
      <c r="AE97" s="166"/>
      <c r="AF97" s="166"/>
      <c r="AG97" s="46">
        <v>0</v>
      </c>
      <c r="AH97" s="46">
        <v>0</v>
      </c>
      <c r="AI97" s="46">
        <v>0</v>
      </c>
    </row>
    <row r="98" spans="1:35" ht="12.95" customHeight="1">
      <c r="A98" s="164">
        <v>91</v>
      </c>
      <c r="B98" s="164"/>
      <c r="C98" s="165" t="s">
        <v>9</v>
      </c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6" t="s">
        <v>8</v>
      </c>
      <c r="AD98" s="166"/>
      <c r="AE98" s="166"/>
      <c r="AF98" s="166"/>
      <c r="AG98" s="46">
        <v>0</v>
      </c>
      <c r="AH98" s="46">
        <v>0</v>
      </c>
      <c r="AI98" s="46">
        <v>0</v>
      </c>
    </row>
    <row r="99" spans="1:35" ht="12.95" customHeight="1">
      <c r="A99" s="164">
        <v>92</v>
      </c>
      <c r="B99" s="164"/>
      <c r="C99" s="165" t="s">
        <v>7</v>
      </c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6" t="s">
        <v>6</v>
      </c>
      <c r="AD99" s="166"/>
      <c r="AE99" s="166"/>
      <c r="AF99" s="166"/>
      <c r="AG99" s="46">
        <v>0</v>
      </c>
      <c r="AH99" s="46">
        <v>0</v>
      </c>
      <c r="AI99" s="46">
        <v>0</v>
      </c>
    </row>
    <row r="100" spans="1:35" ht="12.95" customHeight="1">
      <c r="A100" s="164">
        <v>93</v>
      </c>
      <c r="B100" s="164"/>
      <c r="C100" s="165" t="s">
        <v>5</v>
      </c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6" t="s">
        <v>4</v>
      </c>
      <c r="AD100" s="166"/>
      <c r="AE100" s="166"/>
      <c r="AF100" s="166"/>
      <c r="AG100" s="46">
        <v>0</v>
      </c>
      <c r="AH100" s="46">
        <v>0</v>
      </c>
      <c r="AI100" s="46">
        <v>0</v>
      </c>
    </row>
    <row r="101" spans="1:35" ht="12.95" customHeight="1">
      <c r="A101" s="168">
        <v>94</v>
      </c>
      <c r="B101" s="168"/>
      <c r="C101" s="171" t="s">
        <v>3</v>
      </c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0" t="s">
        <v>2</v>
      </c>
      <c r="AD101" s="170"/>
      <c r="AE101" s="170"/>
      <c r="AF101" s="170"/>
      <c r="AG101" s="71">
        <f>SUM(AG92:AG100)</f>
        <v>0</v>
      </c>
      <c r="AH101" s="71">
        <f t="shared" ref="AH101:AI101" si="1">SUM(AH92:AH100)</f>
        <v>0</v>
      </c>
      <c r="AI101" s="71">
        <f t="shared" si="1"/>
        <v>0</v>
      </c>
    </row>
    <row r="102" spans="1:35" s="4" customFormat="1" ht="12.95" customHeight="1">
      <c r="A102" s="168">
        <v>95</v>
      </c>
      <c r="B102" s="168"/>
      <c r="C102" s="169" t="s">
        <v>1</v>
      </c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70" t="s">
        <v>0</v>
      </c>
      <c r="AD102" s="170"/>
      <c r="AE102" s="170"/>
      <c r="AF102" s="170"/>
      <c r="AG102" s="71">
        <f>SUM(AG26,AG27,AG52,AG61,AG78,AG86,AG91,AG101)</f>
        <v>71641895</v>
      </c>
      <c r="AH102" s="71">
        <f>SUM(AH26,AH27,AH52,AH61,AH78,AH86,AH91,AH101)</f>
        <v>94523882</v>
      </c>
      <c r="AI102" s="71">
        <f>SUM(AI26,AI27,AI52,AI61,AI78,AI86,AI91,AI101)</f>
        <v>57144081</v>
      </c>
    </row>
    <row r="103" spans="1:3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5">
      <c r="AC109" s="3"/>
      <c r="AD109" s="3"/>
      <c r="AE109" s="3"/>
      <c r="AF109" s="3"/>
    </row>
    <row r="110" spans="1:35">
      <c r="AC110" s="3"/>
      <c r="AD110" s="3"/>
      <c r="AE110" s="3"/>
      <c r="AF110" s="3"/>
    </row>
  </sheetData>
  <mergeCells count="296"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I5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3" orientation="portrait" cellComments="asDisplayed" r:id="rId1"/>
  <headerFooter alignWithMargins="0"/>
  <rowBreaks count="1" manualBreakCount="1">
    <brk id="48" max="34" man="1"/>
  </rowBreaks>
  <ignoredErrors>
    <ignoredError sqref="A8:B10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C15"/>
  <sheetViews>
    <sheetView view="pageBreakPreview" zoomScale="60" zoomScaleNormal="100" workbookViewId="0">
      <selection sqref="A1:C1"/>
    </sheetView>
  </sheetViews>
  <sheetFormatPr defaultRowHeight="11.25"/>
  <cols>
    <col min="1" max="1" width="7" style="129" customWidth="1"/>
    <col min="2" max="2" width="82" style="129" customWidth="1"/>
    <col min="3" max="3" width="19.140625" style="129" customWidth="1"/>
    <col min="4" max="16384" width="9.140625" style="129"/>
  </cols>
  <sheetData>
    <row r="1" spans="1:3" ht="38.25" customHeight="1">
      <c r="A1" s="341" t="s">
        <v>717</v>
      </c>
      <c r="B1" s="342"/>
      <c r="C1" s="342"/>
    </row>
    <row r="2" spans="1:3">
      <c r="A2" s="150"/>
      <c r="B2" s="150"/>
      <c r="C2" s="150"/>
    </row>
    <row r="3" spans="1:3" ht="28.5" customHeight="1">
      <c r="A3" s="343" t="s">
        <v>697</v>
      </c>
      <c r="B3" s="343"/>
      <c r="C3" s="343"/>
    </row>
    <row r="4" spans="1:3" ht="39" customHeight="1">
      <c r="A4" s="151"/>
      <c r="B4" s="151"/>
      <c r="C4" s="151"/>
    </row>
    <row r="5" spans="1:3" ht="24.95" customHeight="1">
      <c r="A5" s="153"/>
      <c r="B5" s="160" t="s">
        <v>696</v>
      </c>
      <c r="C5" s="160" t="s">
        <v>624</v>
      </c>
    </row>
    <row r="6" spans="1:3" ht="24.95" customHeight="1">
      <c r="A6" s="154" t="s">
        <v>244</v>
      </c>
      <c r="B6" s="156" t="s">
        <v>686</v>
      </c>
      <c r="C6" s="158">
        <v>66342358</v>
      </c>
    </row>
    <row r="7" spans="1:3" s="152" customFormat="1" ht="24.95" customHeight="1">
      <c r="A7" s="154" t="s">
        <v>241</v>
      </c>
      <c r="B7" s="156" t="s">
        <v>687</v>
      </c>
      <c r="C7" s="158">
        <v>57144081</v>
      </c>
    </row>
    <row r="8" spans="1:3" ht="24.95" customHeight="1">
      <c r="A8" s="155" t="s">
        <v>238</v>
      </c>
      <c r="B8" s="157" t="s">
        <v>688</v>
      </c>
      <c r="C8" s="159">
        <v>9198277</v>
      </c>
    </row>
    <row r="9" spans="1:3" ht="24.95" customHeight="1">
      <c r="A9" s="154" t="s">
        <v>235</v>
      </c>
      <c r="B9" s="156" t="s">
        <v>689</v>
      </c>
      <c r="C9" s="158">
        <v>20262562</v>
      </c>
    </row>
    <row r="10" spans="1:3" ht="24.95" customHeight="1">
      <c r="A10" s="154" t="s">
        <v>232</v>
      </c>
      <c r="B10" s="156" t="s">
        <v>690</v>
      </c>
      <c r="C10" s="158">
        <v>873651</v>
      </c>
    </row>
    <row r="11" spans="1:3" ht="24.95" customHeight="1">
      <c r="A11" s="155" t="s">
        <v>229</v>
      </c>
      <c r="B11" s="157" t="s">
        <v>691</v>
      </c>
      <c r="C11" s="159">
        <v>19388911</v>
      </c>
    </row>
    <row r="12" spans="1:3" ht="24.95" customHeight="1">
      <c r="A12" s="155" t="s">
        <v>226</v>
      </c>
      <c r="B12" s="157" t="s">
        <v>692</v>
      </c>
      <c r="C12" s="159">
        <v>28587188</v>
      </c>
    </row>
    <row r="13" spans="1:3" ht="24.95" customHeight="1">
      <c r="A13" s="155" t="s">
        <v>202</v>
      </c>
      <c r="B13" s="157" t="s">
        <v>693</v>
      </c>
      <c r="C13" s="159">
        <v>28587188</v>
      </c>
    </row>
    <row r="14" spans="1:3" ht="24.95" customHeight="1">
      <c r="A14" s="155" t="s">
        <v>199</v>
      </c>
      <c r="B14" s="157" t="s">
        <v>695</v>
      </c>
      <c r="C14" s="159">
        <v>1605496</v>
      </c>
    </row>
    <row r="15" spans="1:3" ht="24.95" customHeight="1">
      <c r="A15" s="155" t="s">
        <v>196</v>
      </c>
      <c r="B15" s="157" t="s">
        <v>694</v>
      </c>
      <c r="C15" s="159">
        <v>26981692</v>
      </c>
    </row>
  </sheetData>
  <mergeCells count="2">
    <mergeCell ref="A1:C1"/>
    <mergeCell ref="A3:C3"/>
  </mergeCells>
  <pageMargins left="0.7" right="0.7" top="0.75" bottom="0.75" header="0.3" footer="0.3"/>
  <pageSetup paperSize="9"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J30"/>
  <sheetViews>
    <sheetView view="pageBreakPreview" zoomScale="130" zoomScaleNormal="100" zoomScaleSheetLayoutView="130" workbookViewId="0">
      <selection activeCell="B1" sqref="B1:AB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2.42578125" style="15" hidden="1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6" width="9.85546875" style="15" bestFit="1" customWidth="1"/>
    <col min="17" max="27" width="8.85546875" style="15" bestFit="1" customWidth="1"/>
    <col min="28" max="28" width="10.28515625" style="15" customWidth="1"/>
    <col min="29" max="29" width="9.85546875" style="15" bestFit="1" customWidth="1"/>
    <col min="30" max="30" width="0.140625" style="15" customWidth="1"/>
    <col min="31" max="34" width="9.140625" style="15" customWidth="1"/>
    <col min="35" max="251" width="9.140625" style="15"/>
    <col min="252" max="252" width="4.7109375" style="15" customWidth="1"/>
    <col min="253" max="253" width="4.85546875" style="15" customWidth="1"/>
    <col min="254" max="258" width="4.7109375" style="15" customWidth="1"/>
    <col min="259" max="259" width="5.28515625" style="15" customWidth="1"/>
    <col min="260" max="262" width="4.7109375" style="15" customWidth="1"/>
    <col min="263" max="263" width="4.5703125" style="15" customWidth="1"/>
    <col min="264" max="270" width="4.7109375" style="15" customWidth="1"/>
    <col min="271" max="271" width="4.5703125" style="15" customWidth="1"/>
    <col min="272" max="275" width="4.7109375" style="15" customWidth="1"/>
    <col min="276" max="276" width="4.85546875" style="15" customWidth="1"/>
    <col min="277" max="277" width="6.140625" style="15" customWidth="1"/>
    <col min="278" max="507" width="9.140625" style="15"/>
    <col min="508" max="508" width="4.7109375" style="15" customWidth="1"/>
    <col min="509" max="509" width="4.85546875" style="15" customWidth="1"/>
    <col min="510" max="514" width="4.7109375" style="15" customWidth="1"/>
    <col min="515" max="515" width="5.28515625" style="15" customWidth="1"/>
    <col min="516" max="518" width="4.7109375" style="15" customWidth="1"/>
    <col min="519" max="519" width="4.5703125" style="15" customWidth="1"/>
    <col min="520" max="526" width="4.7109375" style="15" customWidth="1"/>
    <col min="527" max="527" width="4.5703125" style="15" customWidth="1"/>
    <col min="528" max="531" width="4.7109375" style="15" customWidth="1"/>
    <col min="532" max="532" width="4.85546875" style="15" customWidth="1"/>
    <col min="533" max="533" width="6.140625" style="15" customWidth="1"/>
    <col min="534" max="763" width="9.140625" style="15"/>
    <col min="764" max="764" width="4.7109375" style="15" customWidth="1"/>
    <col min="765" max="765" width="4.85546875" style="15" customWidth="1"/>
    <col min="766" max="770" width="4.7109375" style="15" customWidth="1"/>
    <col min="771" max="771" width="5.28515625" style="15" customWidth="1"/>
    <col min="772" max="774" width="4.7109375" style="15" customWidth="1"/>
    <col min="775" max="775" width="4.5703125" style="15" customWidth="1"/>
    <col min="776" max="782" width="4.7109375" style="15" customWidth="1"/>
    <col min="783" max="783" width="4.5703125" style="15" customWidth="1"/>
    <col min="784" max="787" width="4.7109375" style="15" customWidth="1"/>
    <col min="788" max="788" width="4.85546875" style="15" customWidth="1"/>
    <col min="789" max="789" width="6.140625" style="15" customWidth="1"/>
    <col min="790" max="1019" width="9.140625" style="15"/>
    <col min="1020" max="1020" width="4.7109375" style="15" customWidth="1"/>
    <col min="1021" max="1021" width="4.85546875" style="15" customWidth="1"/>
    <col min="1022" max="1026" width="4.7109375" style="15" customWidth="1"/>
    <col min="1027" max="1027" width="5.28515625" style="15" customWidth="1"/>
    <col min="1028" max="1030" width="4.7109375" style="15" customWidth="1"/>
    <col min="1031" max="1031" width="4.5703125" style="15" customWidth="1"/>
    <col min="1032" max="1038" width="4.7109375" style="15" customWidth="1"/>
    <col min="1039" max="1039" width="4.5703125" style="15" customWidth="1"/>
    <col min="1040" max="1043" width="4.7109375" style="15" customWidth="1"/>
    <col min="1044" max="1044" width="4.85546875" style="15" customWidth="1"/>
    <col min="1045" max="1045" width="6.140625" style="15" customWidth="1"/>
    <col min="1046" max="1275" width="9.140625" style="15"/>
    <col min="1276" max="1276" width="4.7109375" style="15" customWidth="1"/>
    <col min="1277" max="1277" width="4.85546875" style="15" customWidth="1"/>
    <col min="1278" max="1282" width="4.7109375" style="15" customWidth="1"/>
    <col min="1283" max="1283" width="5.28515625" style="15" customWidth="1"/>
    <col min="1284" max="1286" width="4.7109375" style="15" customWidth="1"/>
    <col min="1287" max="1287" width="4.5703125" style="15" customWidth="1"/>
    <col min="1288" max="1294" width="4.7109375" style="15" customWidth="1"/>
    <col min="1295" max="1295" width="4.5703125" style="15" customWidth="1"/>
    <col min="1296" max="1299" width="4.7109375" style="15" customWidth="1"/>
    <col min="1300" max="1300" width="4.85546875" style="15" customWidth="1"/>
    <col min="1301" max="1301" width="6.140625" style="15" customWidth="1"/>
    <col min="1302" max="1531" width="9.140625" style="15"/>
    <col min="1532" max="1532" width="4.7109375" style="15" customWidth="1"/>
    <col min="1533" max="1533" width="4.85546875" style="15" customWidth="1"/>
    <col min="1534" max="1538" width="4.7109375" style="15" customWidth="1"/>
    <col min="1539" max="1539" width="5.28515625" style="15" customWidth="1"/>
    <col min="1540" max="1542" width="4.7109375" style="15" customWidth="1"/>
    <col min="1543" max="1543" width="4.5703125" style="15" customWidth="1"/>
    <col min="1544" max="1550" width="4.7109375" style="15" customWidth="1"/>
    <col min="1551" max="1551" width="4.5703125" style="15" customWidth="1"/>
    <col min="1552" max="1555" width="4.7109375" style="15" customWidth="1"/>
    <col min="1556" max="1556" width="4.85546875" style="15" customWidth="1"/>
    <col min="1557" max="1557" width="6.140625" style="15" customWidth="1"/>
    <col min="1558" max="1787" width="9.140625" style="15"/>
    <col min="1788" max="1788" width="4.7109375" style="15" customWidth="1"/>
    <col min="1789" max="1789" width="4.85546875" style="15" customWidth="1"/>
    <col min="1790" max="1794" width="4.7109375" style="15" customWidth="1"/>
    <col min="1795" max="1795" width="5.28515625" style="15" customWidth="1"/>
    <col min="1796" max="1798" width="4.7109375" style="15" customWidth="1"/>
    <col min="1799" max="1799" width="4.5703125" style="15" customWidth="1"/>
    <col min="1800" max="1806" width="4.7109375" style="15" customWidth="1"/>
    <col min="1807" max="1807" width="4.5703125" style="15" customWidth="1"/>
    <col min="1808" max="1811" width="4.7109375" style="15" customWidth="1"/>
    <col min="1812" max="1812" width="4.85546875" style="15" customWidth="1"/>
    <col min="1813" max="1813" width="6.140625" style="15" customWidth="1"/>
    <col min="1814" max="2043" width="9.140625" style="15"/>
    <col min="2044" max="2044" width="4.7109375" style="15" customWidth="1"/>
    <col min="2045" max="2045" width="4.85546875" style="15" customWidth="1"/>
    <col min="2046" max="2050" width="4.7109375" style="15" customWidth="1"/>
    <col min="2051" max="2051" width="5.28515625" style="15" customWidth="1"/>
    <col min="2052" max="2054" width="4.7109375" style="15" customWidth="1"/>
    <col min="2055" max="2055" width="4.5703125" style="15" customWidth="1"/>
    <col min="2056" max="2062" width="4.7109375" style="15" customWidth="1"/>
    <col min="2063" max="2063" width="4.5703125" style="15" customWidth="1"/>
    <col min="2064" max="2067" width="4.7109375" style="15" customWidth="1"/>
    <col min="2068" max="2068" width="4.85546875" style="15" customWidth="1"/>
    <col min="2069" max="2069" width="6.140625" style="15" customWidth="1"/>
    <col min="2070" max="2299" width="9.140625" style="15"/>
    <col min="2300" max="2300" width="4.7109375" style="15" customWidth="1"/>
    <col min="2301" max="2301" width="4.85546875" style="15" customWidth="1"/>
    <col min="2302" max="2306" width="4.7109375" style="15" customWidth="1"/>
    <col min="2307" max="2307" width="5.28515625" style="15" customWidth="1"/>
    <col min="2308" max="2310" width="4.7109375" style="15" customWidth="1"/>
    <col min="2311" max="2311" width="4.5703125" style="15" customWidth="1"/>
    <col min="2312" max="2318" width="4.7109375" style="15" customWidth="1"/>
    <col min="2319" max="2319" width="4.5703125" style="15" customWidth="1"/>
    <col min="2320" max="2323" width="4.7109375" style="15" customWidth="1"/>
    <col min="2324" max="2324" width="4.85546875" style="15" customWidth="1"/>
    <col min="2325" max="2325" width="6.140625" style="15" customWidth="1"/>
    <col min="2326" max="2555" width="9.140625" style="15"/>
    <col min="2556" max="2556" width="4.7109375" style="15" customWidth="1"/>
    <col min="2557" max="2557" width="4.85546875" style="15" customWidth="1"/>
    <col min="2558" max="2562" width="4.7109375" style="15" customWidth="1"/>
    <col min="2563" max="2563" width="5.28515625" style="15" customWidth="1"/>
    <col min="2564" max="2566" width="4.7109375" style="15" customWidth="1"/>
    <col min="2567" max="2567" width="4.5703125" style="15" customWidth="1"/>
    <col min="2568" max="2574" width="4.7109375" style="15" customWidth="1"/>
    <col min="2575" max="2575" width="4.5703125" style="15" customWidth="1"/>
    <col min="2576" max="2579" width="4.7109375" style="15" customWidth="1"/>
    <col min="2580" max="2580" width="4.85546875" style="15" customWidth="1"/>
    <col min="2581" max="2581" width="6.140625" style="15" customWidth="1"/>
    <col min="2582" max="2811" width="9.140625" style="15"/>
    <col min="2812" max="2812" width="4.7109375" style="15" customWidth="1"/>
    <col min="2813" max="2813" width="4.85546875" style="15" customWidth="1"/>
    <col min="2814" max="2818" width="4.7109375" style="15" customWidth="1"/>
    <col min="2819" max="2819" width="5.28515625" style="15" customWidth="1"/>
    <col min="2820" max="2822" width="4.7109375" style="15" customWidth="1"/>
    <col min="2823" max="2823" width="4.5703125" style="15" customWidth="1"/>
    <col min="2824" max="2830" width="4.7109375" style="15" customWidth="1"/>
    <col min="2831" max="2831" width="4.5703125" style="15" customWidth="1"/>
    <col min="2832" max="2835" width="4.7109375" style="15" customWidth="1"/>
    <col min="2836" max="2836" width="4.85546875" style="15" customWidth="1"/>
    <col min="2837" max="2837" width="6.140625" style="15" customWidth="1"/>
    <col min="2838" max="3067" width="9.140625" style="15"/>
    <col min="3068" max="3068" width="4.7109375" style="15" customWidth="1"/>
    <col min="3069" max="3069" width="4.85546875" style="15" customWidth="1"/>
    <col min="3070" max="3074" width="4.7109375" style="15" customWidth="1"/>
    <col min="3075" max="3075" width="5.28515625" style="15" customWidth="1"/>
    <col min="3076" max="3078" width="4.7109375" style="15" customWidth="1"/>
    <col min="3079" max="3079" width="4.5703125" style="15" customWidth="1"/>
    <col min="3080" max="3086" width="4.7109375" style="15" customWidth="1"/>
    <col min="3087" max="3087" width="4.5703125" style="15" customWidth="1"/>
    <col min="3088" max="3091" width="4.7109375" style="15" customWidth="1"/>
    <col min="3092" max="3092" width="4.85546875" style="15" customWidth="1"/>
    <col min="3093" max="3093" width="6.140625" style="15" customWidth="1"/>
    <col min="3094" max="3323" width="9.140625" style="15"/>
    <col min="3324" max="3324" width="4.7109375" style="15" customWidth="1"/>
    <col min="3325" max="3325" width="4.85546875" style="15" customWidth="1"/>
    <col min="3326" max="3330" width="4.7109375" style="15" customWidth="1"/>
    <col min="3331" max="3331" width="5.28515625" style="15" customWidth="1"/>
    <col min="3332" max="3334" width="4.7109375" style="15" customWidth="1"/>
    <col min="3335" max="3335" width="4.5703125" style="15" customWidth="1"/>
    <col min="3336" max="3342" width="4.7109375" style="15" customWidth="1"/>
    <col min="3343" max="3343" width="4.5703125" style="15" customWidth="1"/>
    <col min="3344" max="3347" width="4.7109375" style="15" customWidth="1"/>
    <col min="3348" max="3348" width="4.85546875" style="15" customWidth="1"/>
    <col min="3349" max="3349" width="6.140625" style="15" customWidth="1"/>
    <col min="3350" max="3579" width="9.140625" style="15"/>
    <col min="3580" max="3580" width="4.7109375" style="15" customWidth="1"/>
    <col min="3581" max="3581" width="4.85546875" style="15" customWidth="1"/>
    <col min="3582" max="3586" width="4.7109375" style="15" customWidth="1"/>
    <col min="3587" max="3587" width="5.28515625" style="15" customWidth="1"/>
    <col min="3588" max="3590" width="4.7109375" style="15" customWidth="1"/>
    <col min="3591" max="3591" width="4.5703125" style="15" customWidth="1"/>
    <col min="3592" max="3598" width="4.7109375" style="15" customWidth="1"/>
    <col min="3599" max="3599" width="4.5703125" style="15" customWidth="1"/>
    <col min="3600" max="3603" width="4.7109375" style="15" customWidth="1"/>
    <col min="3604" max="3604" width="4.85546875" style="15" customWidth="1"/>
    <col min="3605" max="3605" width="6.140625" style="15" customWidth="1"/>
    <col min="3606" max="3835" width="9.140625" style="15"/>
    <col min="3836" max="3836" width="4.7109375" style="15" customWidth="1"/>
    <col min="3837" max="3837" width="4.85546875" style="15" customWidth="1"/>
    <col min="3838" max="3842" width="4.7109375" style="15" customWidth="1"/>
    <col min="3843" max="3843" width="5.28515625" style="15" customWidth="1"/>
    <col min="3844" max="3846" width="4.7109375" style="15" customWidth="1"/>
    <col min="3847" max="3847" width="4.5703125" style="15" customWidth="1"/>
    <col min="3848" max="3854" width="4.7109375" style="15" customWidth="1"/>
    <col min="3855" max="3855" width="4.5703125" style="15" customWidth="1"/>
    <col min="3856" max="3859" width="4.7109375" style="15" customWidth="1"/>
    <col min="3860" max="3860" width="4.85546875" style="15" customWidth="1"/>
    <col min="3861" max="3861" width="6.140625" style="15" customWidth="1"/>
    <col min="3862" max="4091" width="9.140625" style="15"/>
    <col min="4092" max="4092" width="4.7109375" style="15" customWidth="1"/>
    <col min="4093" max="4093" width="4.85546875" style="15" customWidth="1"/>
    <col min="4094" max="4098" width="4.7109375" style="15" customWidth="1"/>
    <col min="4099" max="4099" width="5.28515625" style="15" customWidth="1"/>
    <col min="4100" max="4102" width="4.7109375" style="15" customWidth="1"/>
    <col min="4103" max="4103" width="4.5703125" style="15" customWidth="1"/>
    <col min="4104" max="4110" width="4.7109375" style="15" customWidth="1"/>
    <col min="4111" max="4111" width="4.5703125" style="15" customWidth="1"/>
    <col min="4112" max="4115" width="4.7109375" style="15" customWidth="1"/>
    <col min="4116" max="4116" width="4.85546875" style="15" customWidth="1"/>
    <col min="4117" max="4117" width="6.140625" style="15" customWidth="1"/>
    <col min="4118" max="4347" width="9.140625" style="15"/>
    <col min="4348" max="4348" width="4.7109375" style="15" customWidth="1"/>
    <col min="4349" max="4349" width="4.85546875" style="15" customWidth="1"/>
    <col min="4350" max="4354" width="4.7109375" style="15" customWidth="1"/>
    <col min="4355" max="4355" width="5.28515625" style="15" customWidth="1"/>
    <col min="4356" max="4358" width="4.7109375" style="15" customWidth="1"/>
    <col min="4359" max="4359" width="4.5703125" style="15" customWidth="1"/>
    <col min="4360" max="4366" width="4.7109375" style="15" customWidth="1"/>
    <col min="4367" max="4367" width="4.5703125" style="15" customWidth="1"/>
    <col min="4368" max="4371" width="4.7109375" style="15" customWidth="1"/>
    <col min="4372" max="4372" width="4.85546875" style="15" customWidth="1"/>
    <col min="4373" max="4373" width="6.140625" style="15" customWidth="1"/>
    <col min="4374" max="4603" width="9.140625" style="15"/>
    <col min="4604" max="4604" width="4.7109375" style="15" customWidth="1"/>
    <col min="4605" max="4605" width="4.85546875" style="15" customWidth="1"/>
    <col min="4606" max="4610" width="4.7109375" style="15" customWidth="1"/>
    <col min="4611" max="4611" width="5.28515625" style="15" customWidth="1"/>
    <col min="4612" max="4614" width="4.7109375" style="15" customWidth="1"/>
    <col min="4615" max="4615" width="4.5703125" style="15" customWidth="1"/>
    <col min="4616" max="4622" width="4.7109375" style="15" customWidth="1"/>
    <col min="4623" max="4623" width="4.5703125" style="15" customWidth="1"/>
    <col min="4624" max="4627" width="4.7109375" style="15" customWidth="1"/>
    <col min="4628" max="4628" width="4.85546875" style="15" customWidth="1"/>
    <col min="4629" max="4629" width="6.140625" style="15" customWidth="1"/>
    <col min="4630" max="4859" width="9.140625" style="15"/>
    <col min="4860" max="4860" width="4.7109375" style="15" customWidth="1"/>
    <col min="4861" max="4861" width="4.85546875" style="15" customWidth="1"/>
    <col min="4862" max="4866" width="4.7109375" style="15" customWidth="1"/>
    <col min="4867" max="4867" width="5.28515625" style="15" customWidth="1"/>
    <col min="4868" max="4870" width="4.7109375" style="15" customWidth="1"/>
    <col min="4871" max="4871" width="4.5703125" style="15" customWidth="1"/>
    <col min="4872" max="4878" width="4.7109375" style="15" customWidth="1"/>
    <col min="4879" max="4879" width="4.5703125" style="15" customWidth="1"/>
    <col min="4880" max="4883" width="4.7109375" style="15" customWidth="1"/>
    <col min="4884" max="4884" width="4.85546875" style="15" customWidth="1"/>
    <col min="4885" max="4885" width="6.140625" style="15" customWidth="1"/>
    <col min="4886" max="5115" width="9.140625" style="15"/>
    <col min="5116" max="5116" width="4.7109375" style="15" customWidth="1"/>
    <col min="5117" max="5117" width="4.85546875" style="15" customWidth="1"/>
    <col min="5118" max="5122" width="4.7109375" style="15" customWidth="1"/>
    <col min="5123" max="5123" width="5.28515625" style="15" customWidth="1"/>
    <col min="5124" max="5126" width="4.7109375" style="15" customWidth="1"/>
    <col min="5127" max="5127" width="4.5703125" style="15" customWidth="1"/>
    <col min="5128" max="5134" width="4.7109375" style="15" customWidth="1"/>
    <col min="5135" max="5135" width="4.5703125" style="15" customWidth="1"/>
    <col min="5136" max="5139" width="4.7109375" style="15" customWidth="1"/>
    <col min="5140" max="5140" width="4.85546875" style="15" customWidth="1"/>
    <col min="5141" max="5141" width="6.140625" style="15" customWidth="1"/>
    <col min="5142" max="5371" width="9.140625" style="15"/>
    <col min="5372" max="5372" width="4.7109375" style="15" customWidth="1"/>
    <col min="5373" max="5373" width="4.85546875" style="15" customWidth="1"/>
    <col min="5374" max="5378" width="4.7109375" style="15" customWidth="1"/>
    <col min="5379" max="5379" width="5.28515625" style="15" customWidth="1"/>
    <col min="5380" max="5382" width="4.7109375" style="15" customWidth="1"/>
    <col min="5383" max="5383" width="4.5703125" style="15" customWidth="1"/>
    <col min="5384" max="5390" width="4.7109375" style="15" customWidth="1"/>
    <col min="5391" max="5391" width="4.5703125" style="15" customWidth="1"/>
    <col min="5392" max="5395" width="4.7109375" style="15" customWidth="1"/>
    <col min="5396" max="5396" width="4.85546875" style="15" customWidth="1"/>
    <col min="5397" max="5397" width="6.140625" style="15" customWidth="1"/>
    <col min="5398" max="5627" width="9.140625" style="15"/>
    <col min="5628" max="5628" width="4.7109375" style="15" customWidth="1"/>
    <col min="5629" max="5629" width="4.85546875" style="15" customWidth="1"/>
    <col min="5630" max="5634" width="4.7109375" style="15" customWidth="1"/>
    <col min="5635" max="5635" width="5.28515625" style="15" customWidth="1"/>
    <col min="5636" max="5638" width="4.7109375" style="15" customWidth="1"/>
    <col min="5639" max="5639" width="4.5703125" style="15" customWidth="1"/>
    <col min="5640" max="5646" width="4.7109375" style="15" customWidth="1"/>
    <col min="5647" max="5647" width="4.5703125" style="15" customWidth="1"/>
    <col min="5648" max="5651" width="4.7109375" style="15" customWidth="1"/>
    <col min="5652" max="5652" width="4.85546875" style="15" customWidth="1"/>
    <col min="5653" max="5653" width="6.140625" style="15" customWidth="1"/>
    <col min="5654" max="5883" width="9.140625" style="15"/>
    <col min="5884" max="5884" width="4.7109375" style="15" customWidth="1"/>
    <col min="5885" max="5885" width="4.85546875" style="15" customWidth="1"/>
    <col min="5886" max="5890" width="4.7109375" style="15" customWidth="1"/>
    <col min="5891" max="5891" width="5.28515625" style="15" customWidth="1"/>
    <col min="5892" max="5894" width="4.7109375" style="15" customWidth="1"/>
    <col min="5895" max="5895" width="4.5703125" style="15" customWidth="1"/>
    <col min="5896" max="5902" width="4.7109375" style="15" customWidth="1"/>
    <col min="5903" max="5903" width="4.5703125" style="15" customWidth="1"/>
    <col min="5904" max="5907" width="4.7109375" style="15" customWidth="1"/>
    <col min="5908" max="5908" width="4.85546875" style="15" customWidth="1"/>
    <col min="5909" max="5909" width="6.140625" style="15" customWidth="1"/>
    <col min="5910" max="6139" width="9.140625" style="15"/>
    <col min="6140" max="6140" width="4.7109375" style="15" customWidth="1"/>
    <col min="6141" max="6141" width="4.85546875" style="15" customWidth="1"/>
    <col min="6142" max="6146" width="4.7109375" style="15" customWidth="1"/>
    <col min="6147" max="6147" width="5.28515625" style="15" customWidth="1"/>
    <col min="6148" max="6150" width="4.7109375" style="15" customWidth="1"/>
    <col min="6151" max="6151" width="4.5703125" style="15" customWidth="1"/>
    <col min="6152" max="6158" width="4.7109375" style="15" customWidth="1"/>
    <col min="6159" max="6159" width="4.5703125" style="15" customWidth="1"/>
    <col min="6160" max="6163" width="4.7109375" style="15" customWidth="1"/>
    <col min="6164" max="6164" width="4.85546875" style="15" customWidth="1"/>
    <col min="6165" max="6165" width="6.140625" style="15" customWidth="1"/>
    <col min="6166" max="6395" width="9.140625" style="15"/>
    <col min="6396" max="6396" width="4.7109375" style="15" customWidth="1"/>
    <col min="6397" max="6397" width="4.85546875" style="15" customWidth="1"/>
    <col min="6398" max="6402" width="4.7109375" style="15" customWidth="1"/>
    <col min="6403" max="6403" width="5.28515625" style="15" customWidth="1"/>
    <col min="6404" max="6406" width="4.7109375" style="15" customWidth="1"/>
    <col min="6407" max="6407" width="4.5703125" style="15" customWidth="1"/>
    <col min="6408" max="6414" width="4.7109375" style="15" customWidth="1"/>
    <col min="6415" max="6415" width="4.5703125" style="15" customWidth="1"/>
    <col min="6416" max="6419" width="4.7109375" style="15" customWidth="1"/>
    <col min="6420" max="6420" width="4.85546875" style="15" customWidth="1"/>
    <col min="6421" max="6421" width="6.140625" style="15" customWidth="1"/>
    <col min="6422" max="6651" width="9.140625" style="15"/>
    <col min="6652" max="6652" width="4.7109375" style="15" customWidth="1"/>
    <col min="6653" max="6653" width="4.85546875" style="15" customWidth="1"/>
    <col min="6654" max="6658" width="4.7109375" style="15" customWidth="1"/>
    <col min="6659" max="6659" width="5.28515625" style="15" customWidth="1"/>
    <col min="6660" max="6662" width="4.7109375" style="15" customWidth="1"/>
    <col min="6663" max="6663" width="4.5703125" style="15" customWidth="1"/>
    <col min="6664" max="6670" width="4.7109375" style="15" customWidth="1"/>
    <col min="6671" max="6671" width="4.5703125" style="15" customWidth="1"/>
    <col min="6672" max="6675" width="4.7109375" style="15" customWidth="1"/>
    <col min="6676" max="6676" width="4.85546875" style="15" customWidth="1"/>
    <col min="6677" max="6677" width="6.140625" style="15" customWidth="1"/>
    <col min="6678" max="6907" width="9.140625" style="15"/>
    <col min="6908" max="6908" width="4.7109375" style="15" customWidth="1"/>
    <col min="6909" max="6909" width="4.85546875" style="15" customWidth="1"/>
    <col min="6910" max="6914" width="4.7109375" style="15" customWidth="1"/>
    <col min="6915" max="6915" width="5.28515625" style="15" customWidth="1"/>
    <col min="6916" max="6918" width="4.7109375" style="15" customWidth="1"/>
    <col min="6919" max="6919" width="4.5703125" style="15" customWidth="1"/>
    <col min="6920" max="6926" width="4.7109375" style="15" customWidth="1"/>
    <col min="6927" max="6927" width="4.5703125" style="15" customWidth="1"/>
    <col min="6928" max="6931" width="4.7109375" style="15" customWidth="1"/>
    <col min="6932" max="6932" width="4.85546875" style="15" customWidth="1"/>
    <col min="6933" max="6933" width="6.140625" style="15" customWidth="1"/>
    <col min="6934" max="7163" width="9.140625" style="15"/>
    <col min="7164" max="7164" width="4.7109375" style="15" customWidth="1"/>
    <col min="7165" max="7165" width="4.85546875" style="15" customWidth="1"/>
    <col min="7166" max="7170" width="4.7109375" style="15" customWidth="1"/>
    <col min="7171" max="7171" width="5.28515625" style="15" customWidth="1"/>
    <col min="7172" max="7174" width="4.7109375" style="15" customWidth="1"/>
    <col min="7175" max="7175" width="4.5703125" style="15" customWidth="1"/>
    <col min="7176" max="7182" width="4.7109375" style="15" customWidth="1"/>
    <col min="7183" max="7183" width="4.5703125" style="15" customWidth="1"/>
    <col min="7184" max="7187" width="4.7109375" style="15" customWidth="1"/>
    <col min="7188" max="7188" width="4.85546875" style="15" customWidth="1"/>
    <col min="7189" max="7189" width="6.140625" style="15" customWidth="1"/>
    <col min="7190" max="7419" width="9.140625" style="15"/>
    <col min="7420" max="7420" width="4.7109375" style="15" customWidth="1"/>
    <col min="7421" max="7421" width="4.85546875" style="15" customWidth="1"/>
    <col min="7422" max="7426" width="4.7109375" style="15" customWidth="1"/>
    <col min="7427" max="7427" width="5.28515625" style="15" customWidth="1"/>
    <col min="7428" max="7430" width="4.7109375" style="15" customWidth="1"/>
    <col min="7431" max="7431" width="4.5703125" style="15" customWidth="1"/>
    <col min="7432" max="7438" width="4.7109375" style="15" customWidth="1"/>
    <col min="7439" max="7439" width="4.5703125" style="15" customWidth="1"/>
    <col min="7440" max="7443" width="4.7109375" style="15" customWidth="1"/>
    <col min="7444" max="7444" width="4.85546875" style="15" customWidth="1"/>
    <col min="7445" max="7445" width="6.140625" style="15" customWidth="1"/>
    <col min="7446" max="7675" width="9.140625" style="15"/>
    <col min="7676" max="7676" width="4.7109375" style="15" customWidth="1"/>
    <col min="7677" max="7677" width="4.85546875" style="15" customWidth="1"/>
    <col min="7678" max="7682" width="4.7109375" style="15" customWidth="1"/>
    <col min="7683" max="7683" width="5.28515625" style="15" customWidth="1"/>
    <col min="7684" max="7686" width="4.7109375" style="15" customWidth="1"/>
    <col min="7687" max="7687" width="4.5703125" style="15" customWidth="1"/>
    <col min="7688" max="7694" width="4.7109375" style="15" customWidth="1"/>
    <col min="7695" max="7695" width="4.5703125" style="15" customWidth="1"/>
    <col min="7696" max="7699" width="4.7109375" style="15" customWidth="1"/>
    <col min="7700" max="7700" width="4.85546875" style="15" customWidth="1"/>
    <col min="7701" max="7701" width="6.140625" style="15" customWidth="1"/>
    <col min="7702" max="7931" width="9.140625" style="15"/>
    <col min="7932" max="7932" width="4.7109375" style="15" customWidth="1"/>
    <col min="7933" max="7933" width="4.85546875" style="15" customWidth="1"/>
    <col min="7934" max="7938" width="4.7109375" style="15" customWidth="1"/>
    <col min="7939" max="7939" width="5.28515625" style="15" customWidth="1"/>
    <col min="7940" max="7942" width="4.7109375" style="15" customWidth="1"/>
    <col min="7943" max="7943" width="4.5703125" style="15" customWidth="1"/>
    <col min="7944" max="7950" width="4.7109375" style="15" customWidth="1"/>
    <col min="7951" max="7951" width="4.5703125" style="15" customWidth="1"/>
    <col min="7952" max="7955" width="4.7109375" style="15" customWidth="1"/>
    <col min="7956" max="7956" width="4.85546875" style="15" customWidth="1"/>
    <col min="7957" max="7957" width="6.140625" style="15" customWidth="1"/>
    <col min="7958" max="8187" width="9.140625" style="15"/>
    <col min="8188" max="8188" width="4.7109375" style="15" customWidth="1"/>
    <col min="8189" max="8189" width="4.85546875" style="15" customWidth="1"/>
    <col min="8190" max="8194" width="4.7109375" style="15" customWidth="1"/>
    <col min="8195" max="8195" width="5.28515625" style="15" customWidth="1"/>
    <col min="8196" max="8198" width="4.7109375" style="15" customWidth="1"/>
    <col min="8199" max="8199" width="4.5703125" style="15" customWidth="1"/>
    <col min="8200" max="8206" width="4.7109375" style="15" customWidth="1"/>
    <col min="8207" max="8207" width="4.5703125" style="15" customWidth="1"/>
    <col min="8208" max="8211" width="4.7109375" style="15" customWidth="1"/>
    <col min="8212" max="8212" width="4.85546875" style="15" customWidth="1"/>
    <col min="8213" max="8213" width="6.140625" style="15" customWidth="1"/>
    <col min="8214" max="8443" width="9.140625" style="15"/>
    <col min="8444" max="8444" width="4.7109375" style="15" customWidth="1"/>
    <col min="8445" max="8445" width="4.85546875" style="15" customWidth="1"/>
    <col min="8446" max="8450" width="4.7109375" style="15" customWidth="1"/>
    <col min="8451" max="8451" width="5.28515625" style="15" customWidth="1"/>
    <col min="8452" max="8454" width="4.7109375" style="15" customWidth="1"/>
    <col min="8455" max="8455" width="4.5703125" style="15" customWidth="1"/>
    <col min="8456" max="8462" width="4.7109375" style="15" customWidth="1"/>
    <col min="8463" max="8463" width="4.5703125" style="15" customWidth="1"/>
    <col min="8464" max="8467" width="4.7109375" style="15" customWidth="1"/>
    <col min="8468" max="8468" width="4.85546875" style="15" customWidth="1"/>
    <col min="8469" max="8469" width="6.140625" style="15" customWidth="1"/>
    <col min="8470" max="8699" width="9.140625" style="15"/>
    <col min="8700" max="8700" width="4.7109375" style="15" customWidth="1"/>
    <col min="8701" max="8701" width="4.85546875" style="15" customWidth="1"/>
    <col min="8702" max="8706" width="4.7109375" style="15" customWidth="1"/>
    <col min="8707" max="8707" width="5.28515625" style="15" customWidth="1"/>
    <col min="8708" max="8710" width="4.7109375" style="15" customWidth="1"/>
    <col min="8711" max="8711" width="4.5703125" style="15" customWidth="1"/>
    <col min="8712" max="8718" width="4.7109375" style="15" customWidth="1"/>
    <col min="8719" max="8719" width="4.5703125" style="15" customWidth="1"/>
    <col min="8720" max="8723" width="4.7109375" style="15" customWidth="1"/>
    <col min="8724" max="8724" width="4.85546875" style="15" customWidth="1"/>
    <col min="8725" max="8725" width="6.140625" style="15" customWidth="1"/>
    <col min="8726" max="8955" width="9.140625" style="15"/>
    <col min="8956" max="8956" width="4.7109375" style="15" customWidth="1"/>
    <col min="8957" max="8957" width="4.85546875" style="15" customWidth="1"/>
    <col min="8958" max="8962" width="4.7109375" style="15" customWidth="1"/>
    <col min="8963" max="8963" width="5.28515625" style="15" customWidth="1"/>
    <col min="8964" max="8966" width="4.7109375" style="15" customWidth="1"/>
    <col min="8967" max="8967" width="4.5703125" style="15" customWidth="1"/>
    <col min="8968" max="8974" width="4.7109375" style="15" customWidth="1"/>
    <col min="8975" max="8975" width="4.5703125" style="15" customWidth="1"/>
    <col min="8976" max="8979" width="4.7109375" style="15" customWidth="1"/>
    <col min="8980" max="8980" width="4.85546875" style="15" customWidth="1"/>
    <col min="8981" max="8981" width="6.140625" style="15" customWidth="1"/>
    <col min="8982" max="9211" width="9.140625" style="15"/>
    <col min="9212" max="9212" width="4.7109375" style="15" customWidth="1"/>
    <col min="9213" max="9213" width="4.85546875" style="15" customWidth="1"/>
    <col min="9214" max="9218" width="4.7109375" style="15" customWidth="1"/>
    <col min="9219" max="9219" width="5.28515625" style="15" customWidth="1"/>
    <col min="9220" max="9222" width="4.7109375" style="15" customWidth="1"/>
    <col min="9223" max="9223" width="4.5703125" style="15" customWidth="1"/>
    <col min="9224" max="9230" width="4.7109375" style="15" customWidth="1"/>
    <col min="9231" max="9231" width="4.5703125" style="15" customWidth="1"/>
    <col min="9232" max="9235" width="4.7109375" style="15" customWidth="1"/>
    <col min="9236" max="9236" width="4.85546875" style="15" customWidth="1"/>
    <col min="9237" max="9237" width="6.140625" style="15" customWidth="1"/>
    <col min="9238" max="9467" width="9.140625" style="15"/>
    <col min="9468" max="9468" width="4.7109375" style="15" customWidth="1"/>
    <col min="9469" max="9469" width="4.85546875" style="15" customWidth="1"/>
    <col min="9470" max="9474" width="4.7109375" style="15" customWidth="1"/>
    <col min="9475" max="9475" width="5.28515625" style="15" customWidth="1"/>
    <col min="9476" max="9478" width="4.7109375" style="15" customWidth="1"/>
    <col min="9479" max="9479" width="4.5703125" style="15" customWidth="1"/>
    <col min="9480" max="9486" width="4.7109375" style="15" customWidth="1"/>
    <col min="9487" max="9487" width="4.5703125" style="15" customWidth="1"/>
    <col min="9488" max="9491" width="4.7109375" style="15" customWidth="1"/>
    <col min="9492" max="9492" width="4.85546875" style="15" customWidth="1"/>
    <col min="9493" max="9493" width="6.140625" style="15" customWidth="1"/>
    <col min="9494" max="9723" width="9.140625" style="15"/>
    <col min="9724" max="9724" width="4.7109375" style="15" customWidth="1"/>
    <col min="9725" max="9725" width="4.85546875" style="15" customWidth="1"/>
    <col min="9726" max="9730" width="4.7109375" style="15" customWidth="1"/>
    <col min="9731" max="9731" width="5.28515625" style="15" customWidth="1"/>
    <col min="9732" max="9734" width="4.7109375" style="15" customWidth="1"/>
    <col min="9735" max="9735" width="4.5703125" style="15" customWidth="1"/>
    <col min="9736" max="9742" width="4.7109375" style="15" customWidth="1"/>
    <col min="9743" max="9743" width="4.5703125" style="15" customWidth="1"/>
    <col min="9744" max="9747" width="4.7109375" style="15" customWidth="1"/>
    <col min="9748" max="9748" width="4.85546875" style="15" customWidth="1"/>
    <col min="9749" max="9749" width="6.140625" style="15" customWidth="1"/>
    <col min="9750" max="9979" width="9.140625" style="15"/>
    <col min="9980" max="9980" width="4.7109375" style="15" customWidth="1"/>
    <col min="9981" max="9981" width="4.85546875" style="15" customWidth="1"/>
    <col min="9982" max="9986" width="4.7109375" style="15" customWidth="1"/>
    <col min="9987" max="9987" width="5.28515625" style="15" customWidth="1"/>
    <col min="9988" max="9990" width="4.7109375" style="15" customWidth="1"/>
    <col min="9991" max="9991" width="4.5703125" style="15" customWidth="1"/>
    <col min="9992" max="9998" width="4.7109375" style="15" customWidth="1"/>
    <col min="9999" max="9999" width="4.5703125" style="15" customWidth="1"/>
    <col min="10000" max="10003" width="4.7109375" style="15" customWidth="1"/>
    <col min="10004" max="10004" width="4.85546875" style="15" customWidth="1"/>
    <col min="10005" max="10005" width="6.140625" style="15" customWidth="1"/>
    <col min="10006" max="10235" width="9.140625" style="15"/>
    <col min="10236" max="10236" width="4.7109375" style="15" customWidth="1"/>
    <col min="10237" max="10237" width="4.85546875" style="15" customWidth="1"/>
    <col min="10238" max="10242" width="4.7109375" style="15" customWidth="1"/>
    <col min="10243" max="10243" width="5.28515625" style="15" customWidth="1"/>
    <col min="10244" max="10246" width="4.7109375" style="15" customWidth="1"/>
    <col min="10247" max="10247" width="4.5703125" style="15" customWidth="1"/>
    <col min="10248" max="10254" width="4.7109375" style="15" customWidth="1"/>
    <col min="10255" max="10255" width="4.5703125" style="15" customWidth="1"/>
    <col min="10256" max="10259" width="4.7109375" style="15" customWidth="1"/>
    <col min="10260" max="10260" width="4.85546875" style="15" customWidth="1"/>
    <col min="10261" max="10261" width="6.140625" style="15" customWidth="1"/>
    <col min="10262" max="10491" width="9.140625" style="15"/>
    <col min="10492" max="10492" width="4.7109375" style="15" customWidth="1"/>
    <col min="10493" max="10493" width="4.85546875" style="15" customWidth="1"/>
    <col min="10494" max="10498" width="4.7109375" style="15" customWidth="1"/>
    <col min="10499" max="10499" width="5.28515625" style="15" customWidth="1"/>
    <col min="10500" max="10502" width="4.7109375" style="15" customWidth="1"/>
    <col min="10503" max="10503" width="4.5703125" style="15" customWidth="1"/>
    <col min="10504" max="10510" width="4.7109375" style="15" customWidth="1"/>
    <col min="10511" max="10511" width="4.5703125" style="15" customWidth="1"/>
    <col min="10512" max="10515" width="4.7109375" style="15" customWidth="1"/>
    <col min="10516" max="10516" width="4.85546875" style="15" customWidth="1"/>
    <col min="10517" max="10517" width="6.140625" style="15" customWidth="1"/>
    <col min="10518" max="10747" width="9.140625" style="15"/>
    <col min="10748" max="10748" width="4.7109375" style="15" customWidth="1"/>
    <col min="10749" max="10749" width="4.85546875" style="15" customWidth="1"/>
    <col min="10750" max="10754" width="4.7109375" style="15" customWidth="1"/>
    <col min="10755" max="10755" width="5.28515625" style="15" customWidth="1"/>
    <col min="10756" max="10758" width="4.7109375" style="15" customWidth="1"/>
    <col min="10759" max="10759" width="4.5703125" style="15" customWidth="1"/>
    <col min="10760" max="10766" width="4.7109375" style="15" customWidth="1"/>
    <col min="10767" max="10767" width="4.5703125" style="15" customWidth="1"/>
    <col min="10768" max="10771" width="4.7109375" style="15" customWidth="1"/>
    <col min="10772" max="10772" width="4.85546875" style="15" customWidth="1"/>
    <col min="10773" max="10773" width="6.140625" style="15" customWidth="1"/>
    <col min="10774" max="11003" width="9.140625" style="15"/>
    <col min="11004" max="11004" width="4.7109375" style="15" customWidth="1"/>
    <col min="11005" max="11005" width="4.85546875" style="15" customWidth="1"/>
    <col min="11006" max="11010" width="4.7109375" style="15" customWidth="1"/>
    <col min="11011" max="11011" width="5.28515625" style="15" customWidth="1"/>
    <col min="11012" max="11014" width="4.7109375" style="15" customWidth="1"/>
    <col min="11015" max="11015" width="4.5703125" style="15" customWidth="1"/>
    <col min="11016" max="11022" width="4.7109375" style="15" customWidth="1"/>
    <col min="11023" max="11023" width="4.5703125" style="15" customWidth="1"/>
    <col min="11024" max="11027" width="4.7109375" style="15" customWidth="1"/>
    <col min="11028" max="11028" width="4.85546875" style="15" customWidth="1"/>
    <col min="11029" max="11029" width="6.140625" style="15" customWidth="1"/>
    <col min="11030" max="11259" width="9.140625" style="15"/>
    <col min="11260" max="11260" width="4.7109375" style="15" customWidth="1"/>
    <col min="11261" max="11261" width="4.85546875" style="15" customWidth="1"/>
    <col min="11262" max="11266" width="4.7109375" style="15" customWidth="1"/>
    <col min="11267" max="11267" width="5.28515625" style="15" customWidth="1"/>
    <col min="11268" max="11270" width="4.7109375" style="15" customWidth="1"/>
    <col min="11271" max="11271" width="4.5703125" style="15" customWidth="1"/>
    <col min="11272" max="11278" width="4.7109375" style="15" customWidth="1"/>
    <col min="11279" max="11279" width="4.5703125" style="15" customWidth="1"/>
    <col min="11280" max="11283" width="4.7109375" style="15" customWidth="1"/>
    <col min="11284" max="11284" width="4.85546875" style="15" customWidth="1"/>
    <col min="11285" max="11285" width="6.140625" style="15" customWidth="1"/>
    <col min="11286" max="11515" width="9.140625" style="15"/>
    <col min="11516" max="11516" width="4.7109375" style="15" customWidth="1"/>
    <col min="11517" max="11517" width="4.85546875" style="15" customWidth="1"/>
    <col min="11518" max="11522" width="4.7109375" style="15" customWidth="1"/>
    <col min="11523" max="11523" width="5.28515625" style="15" customWidth="1"/>
    <col min="11524" max="11526" width="4.7109375" style="15" customWidth="1"/>
    <col min="11527" max="11527" width="4.5703125" style="15" customWidth="1"/>
    <col min="11528" max="11534" width="4.7109375" style="15" customWidth="1"/>
    <col min="11535" max="11535" width="4.5703125" style="15" customWidth="1"/>
    <col min="11536" max="11539" width="4.7109375" style="15" customWidth="1"/>
    <col min="11540" max="11540" width="4.85546875" style="15" customWidth="1"/>
    <col min="11541" max="11541" width="6.140625" style="15" customWidth="1"/>
    <col min="11542" max="11771" width="9.140625" style="15"/>
    <col min="11772" max="11772" width="4.7109375" style="15" customWidth="1"/>
    <col min="11773" max="11773" width="4.85546875" style="15" customWidth="1"/>
    <col min="11774" max="11778" width="4.7109375" style="15" customWidth="1"/>
    <col min="11779" max="11779" width="5.28515625" style="15" customWidth="1"/>
    <col min="11780" max="11782" width="4.7109375" style="15" customWidth="1"/>
    <col min="11783" max="11783" width="4.5703125" style="15" customWidth="1"/>
    <col min="11784" max="11790" width="4.7109375" style="15" customWidth="1"/>
    <col min="11791" max="11791" width="4.5703125" style="15" customWidth="1"/>
    <col min="11792" max="11795" width="4.7109375" style="15" customWidth="1"/>
    <col min="11796" max="11796" width="4.85546875" style="15" customWidth="1"/>
    <col min="11797" max="11797" width="6.140625" style="15" customWidth="1"/>
    <col min="11798" max="12027" width="9.140625" style="15"/>
    <col min="12028" max="12028" width="4.7109375" style="15" customWidth="1"/>
    <col min="12029" max="12029" width="4.85546875" style="15" customWidth="1"/>
    <col min="12030" max="12034" width="4.7109375" style="15" customWidth="1"/>
    <col min="12035" max="12035" width="5.28515625" style="15" customWidth="1"/>
    <col min="12036" max="12038" width="4.7109375" style="15" customWidth="1"/>
    <col min="12039" max="12039" width="4.5703125" style="15" customWidth="1"/>
    <col min="12040" max="12046" width="4.7109375" style="15" customWidth="1"/>
    <col min="12047" max="12047" width="4.5703125" style="15" customWidth="1"/>
    <col min="12048" max="12051" width="4.7109375" style="15" customWidth="1"/>
    <col min="12052" max="12052" width="4.85546875" style="15" customWidth="1"/>
    <col min="12053" max="12053" width="6.140625" style="15" customWidth="1"/>
    <col min="12054" max="12283" width="9.140625" style="15"/>
    <col min="12284" max="12284" width="4.7109375" style="15" customWidth="1"/>
    <col min="12285" max="12285" width="4.85546875" style="15" customWidth="1"/>
    <col min="12286" max="12290" width="4.7109375" style="15" customWidth="1"/>
    <col min="12291" max="12291" width="5.28515625" style="15" customWidth="1"/>
    <col min="12292" max="12294" width="4.7109375" style="15" customWidth="1"/>
    <col min="12295" max="12295" width="4.5703125" style="15" customWidth="1"/>
    <col min="12296" max="12302" width="4.7109375" style="15" customWidth="1"/>
    <col min="12303" max="12303" width="4.5703125" style="15" customWidth="1"/>
    <col min="12304" max="12307" width="4.7109375" style="15" customWidth="1"/>
    <col min="12308" max="12308" width="4.85546875" style="15" customWidth="1"/>
    <col min="12309" max="12309" width="6.140625" style="15" customWidth="1"/>
    <col min="12310" max="12539" width="9.140625" style="15"/>
    <col min="12540" max="12540" width="4.7109375" style="15" customWidth="1"/>
    <col min="12541" max="12541" width="4.85546875" style="15" customWidth="1"/>
    <col min="12542" max="12546" width="4.7109375" style="15" customWidth="1"/>
    <col min="12547" max="12547" width="5.28515625" style="15" customWidth="1"/>
    <col min="12548" max="12550" width="4.7109375" style="15" customWidth="1"/>
    <col min="12551" max="12551" width="4.5703125" style="15" customWidth="1"/>
    <col min="12552" max="12558" width="4.7109375" style="15" customWidth="1"/>
    <col min="12559" max="12559" width="4.5703125" style="15" customWidth="1"/>
    <col min="12560" max="12563" width="4.7109375" style="15" customWidth="1"/>
    <col min="12564" max="12564" width="4.85546875" style="15" customWidth="1"/>
    <col min="12565" max="12565" width="6.140625" style="15" customWidth="1"/>
    <col min="12566" max="12795" width="9.140625" style="15"/>
    <col min="12796" max="12796" width="4.7109375" style="15" customWidth="1"/>
    <col min="12797" max="12797" width="4.85546875" style="15" customWidth="1"/>
    <col min="12798" max="12802" width="4.7109375" style="15" customWidth="1"/>
    <col min="12803" max="12803" width="5.28515625" style="15" customWidth="1"/>
    <col min="12804" max="12806" width="4.7109375" style="15" customWidth="1"/>
    <col min="12807" max="12807" width="4.5703125" style="15" customWidth="1"/>
    <col min="12808" max="12814" width="4.7109375" style="15" customWidth="1"/>
    <col min="12815" max="12815" width="4.5703125" style="15" customWidth="1"/>
    <col min="12816" max="12819" width="4.7109375" style="15" customWidth="1"/>
    <col min="12820" max="12820" width="4.85546875" style="15" customWidth="1"/>
    <col min="12821" max="12821" width="6.140625" style="15" customWidth="1"/>
    <col min="12822" max="13051" width="9.140625" style="15"/>
    <col min="13052" max="13052" width="4.7109375" style="15" customWidth="1"/>
    <col min="13053" max="13053" width="4.85546875" style="15" customWidth="1"/>
    <col min="13054" max="13058" width="4.7109375" style="15" customWidth="1"/>
    <col min="13059" max="13059" width="5.28515625" style="15" customWidth="1"/>
    <col min="13060" max="13062" width="4.7109375" style="15" customWidth="1"/>
    <col min="13063" max="13063" width="4.5703125" style="15" customWidth="1"/>
    <col min="13064" max="13070" width="4.7109375" style="15" customWidth="1"/>
    <col min="13071" max="13071" width="4.5703125" style="15" customWidth="1"/>
    <col min="13072" max="13075" width="4.7109375" style="15" customWidth="1"/>
    <col min="13076" max="13076" width="4.85546875" style="15" customWidth="1"/>
    <col min="13077" max="13077" width="6.140625" style="15" customWidth="1"/>
    <col min="13078" max="13307" width="9.140625" style="15"/>
    <col min="13308" max="13308" width="4.7109375" style="15" customWidth="1"/>
    <col min="13309" max="13309" width="4.85546875" style="15" customWidth="1"/>
    <col min="13310" max="13314" width="4.7109375" style="15" customWidth="1"/>
    <col min="13315" max="13315" width="5.28515625" style="15" customWidth="1"/>
    <col min="13316" max="13318" width="4.7109375" style="15" customWidth="1"/>
    <col min="13319" max="13319" width="4.5703125" style="15" customWidth="1"/>
    <col min="13320" max="13326" width="4.7109375" style="15" customWidth="1"/>
    <col min="13327" max="13327" width="4.5703125" style="15" customWidth="1"/>
    <col min="13328" max="13331" width="4.7109375" style="15" customWidth="1"/>
    <col min="13332" max="13332" width="4.85546875" style="15" customWidth="1"/>
    <col min="13333" max="13333" width="6.140625" style="15" customWidth="1"/>
    <col min="13334" max="13563" width="9.140625" style="15"/>
    <col min="13564" max="13564" width="4.7109375" style="15" customWidth="1"/>
    <col min="13565" max="13565" width="4.85546875" style="15" customWidth="1"/>
    <col min="13566" max="13570" width="4.7109375" style="15" customWidth="1"/>
    <col min="13571" max="13571" width="5.28515625" style="15" customWidth="1"/>
    <col min="13572" max="13574" width="4.7109375" style="15" customWidth="1"/>
    <col min="13575" max="13575" width="4.5703125" style="15" customWidth="1"/>
    <col min="13576" max="13582" width="4.7109375" style="15" customWidth="1"/>
    <col min="13583" max="13583" width="4.5703125" style="15" customWidth="1"/>
    <col min="13584" max="13587" width="4.7109375" style="15" customWidth="1"/>
    <col min="13588" max="13588" width="4.85546875" style="15" customWidth="1"/>
    <col min="13589" max="13589" width="6.140625" style="15" customWidth="1"/>
    <col min="13590" max="13819" width="9.140625" style="15"/>
    <col min="13820" max="13820" width="4.7109375" style="15" customWidth="1"/>
    <col min="13821" max="13821" width="4.85546875" style="15" customWidth="1"/>
    <col min="13822" max="13826" width="4.7109375" style="15" customWidth="1"/>
    <col min="13827" max="13827" width="5.28515625" style="15" customWidth="1"/>
    <col min="13828" max="13830" width="4.7109375" style="15" customWidth="1"/>
    <col min="13831" max="13831" width="4.5703125" style="15" customWidth="1"/>
    <col min="13832" max="13838" width="4.7109375" style="15" customWidth="1"/>
    <col min="13839" max="13839" width="4.5703125" style="15" customWidth="1"/>
    <col min="13840" max="13843" width="4.7109375" style="15" customWidth="1"/>
    <col min="13844" max="13844" width="4.85546875" style="15" customWidth="1"/>
    <col min="13845" max="13845" width="6.140625" style="15" customWidth="1"/>
    <col min="13846" max="14075" width="9.140625" style="15"/>
    <col min="14076" max="14076" width="4.7109375" style="15" customWidth="1"/>
    <col min="14077" max="14077" width="4.85546875" style="15" customWidth="1"/>
    <col min="14078" max="14082" width="4.7109375" style="15" customWidth="1"/>
    <col min="14083" max="14083" width="5.28515625" style="15" customWidth="1"/>
    <col min="14084" max="14086" width="4.7109375" style="15" customWidth="1"/>
    <col min="14087" max="14087" width="4.5703125" style="15" customWidth="1"/>
    <col min="14088" max="14094" width="4.7109375" style="15" customWidth="1"/>
    <col min="14095" max="14095" width="4.5703125" style="15" customWidth="1"/>
    <col min="14096" max="14099" width="4.7109375" style="15" customWidth="1"/>
    <col min="14100" max="14100" width="4.85546875" style="15" customWidth="1"/>
    <col min="14101" max="14101" width="6.140625" style="15" customWidth="1"/>
    <col min="14102" max="14331" width="9.140625" style="15"/>
    <col min="14332" max="14332" width="4.7109375" style="15" customWidth="1"/>
    <col min="14333" max="14333" width="4.85546875" style="15" customWidth="1"/>
    <col min="14334" max="14338" width="4.7109375" style="15" customWidth="1"/>
    <col min="14339" max="14339" width="5.28515625" style="15" customWidth="1"/>
    <col min="14340" max="14342" width="4.7109375" style="15" customWidth="1"/>
    <col min="14343" max="14343" width="4.5703125" style="15" customWidth="1"/>
    <col min="14344" max="14350" width="4.7109375" style="15" customWidth="1"/>
    <col min="14351" max="14351" width="4.5703125" style="15" customWidth="1"/>
    <col min="14352" max="14355" width="4.7109375" style="15" customWidth="1"/>
    <col min="14356" max="14356" width="4.85546875" style="15" customWidth="1"/>
    <col min="14357" max="14357" width="6.140625" style="15" customWidth="1"/>
    <col min="14358" max="14587" width="9.140625" style="15"/>
    <col min="14588" max="14588" width="4.7109375" style="15" customWidth="1"/>
    <col min="14589" max="14589" width="4.85546875" style="15" customWidth="1"/>
    <col min="14590" max="14594" width="4.7109375" style="15" customWidth="1"/>
    <col min="14595" max="14595" width="5.28515625" style="15" customWidth="1"/>
    <col min="14596" max="14598" width="4.7109375" style="15" customWidth="1"/>
    <col min="14599" max="14599" width="4.5703125" style="15" customWidth="1"/>
    <col min="14600" max="14606" width="4.7109375" style="15" customWidth="1"/>
    <col min="14607" max="14607" width="4.5703125" style="15" customWidth="1"/>
    <col min="14608" max="14611" width="4.7109375" style="15" customWidth="1"/>
    <col min="14612" max="14612" width="4.85546875" style="15" customWidth="1"/>
    <col min="14613" max="14613" width="6.140625" style="15" customWidth="1"/>
    <col min="14614" max="14843" width="9.140625" style="15"/>
    <col min="14844" max="14844" width="4.7109375" style="15" customWidth="1"/>
    <col min="14845" max="14845" width="4.85546875" style="15" customWidth="1"/>
    <col min="14846" max="14850" width="4.7109375" style="15" customWidth="1"/>
    <col min="14851" max="14851" width="5.28515625" style="15" customWidth="1"/>
    <col min="14852" max="14854" width="4.7109375" style="15" customWidth="1"/>
    <col min="14855" max="14855" width="4.5703125" style="15" customWidth="1"/>
    <col min="14856" max="14862" width="4.7109375" style="15" customWidth="1"/>
    <col min="14863" max="14863" width="4.5703125" style="15" customWidth="1"/>
    <col min="14864" max="14867" width="4.7109375" style="15" customWidth="1"/>
    <col min="14868" max="14868" width="4.85546875" style="15" customWidth="1"/>
    <col min="14869" max="14869" width="6.140625" style="15" customWidth="1"/>
    <col min="14870" max="15099" width="9.140625" style="15"/>
    <col min="15100" max="15100" width="4.7109375" style="15" customWidth="1"/>
    <col min="15101" max="15101" width="4.85546875" style="15" customWidth="1"/>
    <col min="15102" max="15106" width="4.7109375" style="15" customWidth="1"/>
    <col min="15107" max="15107" width="5.28515625" style="15" customWidth="1"/>
    <col min="15108" max="15110" width="4.7109375" style="15" customWidth="1"/>
    <col min="15111" max="15111" width="4.5703125" style="15" customWidth="1"/>
    <col min="15112" max="15118" width="4.7109375" style="15" customWidth="1"/>
    <col min="15119" max="15119" width="4.5703125" style="15" customWidth="1"/>
    <col min="15120" max="15123" width="4.7109375" style="15" customWidth="1"/>
    <col min="15124" max="15124" width="4.85546875" style="15" customWidth="1"/>
    <col min="15125" max="15125" width="6.140625" style="15" customWidth="1"/>
    <col min="15126" max="15355" width="9.140625" style="15"/>
    <col min="15356" max="15356" width="4.7109375" style="15" customWidth="1"/>
    <col min="15357" max="15357" width="4.85546875" style="15" customWidth="1"/>
    <col min="15358" max="15362" width="4.7109375" style="15" customWidth="1"/>
    <col min="15363" max="15363" width="5.28515625" style="15" customWidth="1"/>
    <col min="15364" max="15366" width="4.7109375" style="15" customWidth="1"/>
    <col min="15367" max="15367" width="4.5703125" style="15" customWidth="1"/>
    <col min="15368" max="15374" width="4.7109375" style="15" customWidth="1"/>
    <col min="15375" max="15375" width="4.5703125" style="15" customWidth="1"/>
    <col min="15376" max="15379" width="4.7109375" style="15" customWidth="1"/>
    <col min="15380" max="15380" width="4.85546875" style="15" customWidth="1"/>
    <col min="15381" max="15381" width="6.140625" style="15" customWidth="1"/>
    <col min="15382" max="15611" width="9.140625" style="15"/>
    <col min="15612" max="15612" width="4.7109375" style="15" customWidth="1"/>
    <col min="15613" max="15613" width="4.85546875" style="15" customWidth="1"/>
    <col min="15614" max="15618" width="4.7109375" style="15" customWidth="1"/>
    <col min="15619" max="15619" width="5.28515625" style="15" customWidth="1"/>
    <col min="15620" max="15622" width="4.7109375" style="15" customWidth="1"/>
    <col min="15623" max="15623" width="4.5703125" style="15" customWidth="1"/>
    <col min="15624" max="15630" width="4.7109375" style="15" customWidth="1"/>
    <col min="15631" max="15631" width="4.5703125" style="15" customWidth="1"/>
    <col min="15632" max="15635" width="4.7109375" style="15" customWidth="1"/>
    <col min="15636" max="15636" width="4.85546875" style="15" customWidth="1"/>
    <col min="15637" max="15637" width="6.140625" style="15" customWidth="1"/>
    <col min="15638" max="15867" width="9.140625" style="15"/>
    <col min="15868" max="15868" width="4.7109375" style="15" customWidth="1"/>
    <col min="15869" max="15869" width="4.85546875" style="15" customWidth="1"/>
    <col min="15870" max="15874" width="4.7109375" style="15" customWidth="1"/>
    <col min="15875" max="15875" width="5.28515625" style="15" customWidth="1"/>
    <col min="15876" max="15878" width="4.7109375" style="15" customWidth="1"/>
    <col min="15879" max="15879" width="4.5703125" style="15" customWidth="1"/>
    <col min="15880" max="15886" width="4.7109375" style="15" customWidth="1"/>
    <col min="15887" max="15887" width="4.5703125" style="15" customWidth="1"/>
    <col min="15888" max="15891" width="4.7109375" style="15" customWidth="1"/>
    <col min="15892" max="15892" width="4.85546875" style="15" customWidth="1"/>
    <col min="15893" max="15893" width="6.140625" style="15" customWidth="1"/>
    <col min="15894" max="16123" width="9.140625" style="15"/>
    <col min="16124" max="16124" width="4.7109375" style="15" customWidth="1"/>
    <col min="16125" max="16125" width="4.85546875" style="15" customWidth="1"/>
    <col min="16126" max="16130" width="4.7109375" style="15" customWidth="1"/>
    <col min="16131" max="16131" width="5.28515625" style="15" customWidth="1"/>
    <col min="16132" max="16134" width="4.7109375" style="15" customWidth="1"/>
    <col min="16135" max="16135" width="4.5703125" style="15" customWidth="1"/>
    <col min="16136" max="16142" width="4.7109375" style="15" customWidth="1"/>
    <col min="16143" max="16143" width="4.5703125" style="15" customWidth="1"/>
    <col min="16144" max="16147" width="4.7109375" style="15" customWidth="1"/>
    <col min="16148" max="16148" width="4.85546875" style="15" customWidth="1"/>
    <col min="16149" max="16149" width="6.140625" style="15" customWidth="1"/>
    <col min="16150" max="16384" width="9.140625" style="15"/>
  </cols>
  <sheetData>
    <row r="1" spans="1:36" customFormat="1" ht="24.75" customHeight="1">
      <c r="B1" s="311" t="s">
        <v>718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</row>
    <row r="2" spans="1:36" customFormat="1" ht="25.5" customHeight="1">
      <c r="B2" s="262" t="s">
        <v>698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36" customFormat="1" ht="12.75" customHeight="1">
      <c r="A3" s="351" t="s">
        <v>624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</row>
    <row r="4" spans="1:36" customFormat="1" ht="19.5" customHeight="1">
      <c r="A4" s="20"/>
      <c r="B4" s="270" t="s">
        <v>579</v>
      </c>
      <c r="C4" s="270"/>
      <c r="D4" s="270"/>
      <c r="E4" s="270"/>
      <c r="F4" s="270"/>
      <c r="G4" s="270"/>
      <c r="H4" s="270"/>
      <c r="I4" s="270"/>
      <c r="J4" s="270"/>
      <c r="K4" s="14"/>
      <c r="L4" s="14"/>
      <c r="M4" s="14"/>
      <c r="N4" s="270" t="s">
        <v>580</v>
      </c>
      <c r="O4" s="270"/>
      <c r="P4" s="14" t="s">
        <v>581</v>
      </c>
      <c r="Q4" s="14" t="s">
        <v>582</v>
      </c>
      <c r="R4" s="14" t="s">
        <v>617</v>
      </c>
      <c r="S4" s="14" t="s">
        <v>618</v>
      </c>
      <c r="T4" s="14" t="s">
        <v>619</v>
      </c>
      <c r="U4" s="14" t="s">
        <v>639</v>
      </c>
      <c r="V4" s="14" t="s">
        <v>568</v>
      </c>
      <c r="W4" s="14" t="s">
        <v>640</v>
      </c>
      <c r="X4" s="14" t="s">
        <v>641</v>
      </c>
      <c r="Y4" s="36" t="s">
        <v>642</v>
      </c>
      <c r="Z4" s="36" t="s">
        <v>643</v>
      </c>
      <c r="AA4" s="36" t="s">
        <v>644</v>
      </c>
      <c r="AB4" s="352" t="s">
        <v>664</v>
      </c>
    </row>
    <row r="5" spans="1:36" ht="21" customHeight="1">
      <c r="A5" s="344" t="s">
        <v>248</v>
      </c>
      <c r="B5" s="345" t="s">
        <v>584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346" t="s">
        <v>585</v>
      </c>
      <c r="O5" s="347"/>
      <c r="P5" s="346" t="s">
        <v>645</v>
      </c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3"/>
    </row>
    <row r="6" spans="1:36" ht="21" customHeight="1">
      <c r="A6" s="344"/>
      <c r="B6" s="345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348"/>
      <c r="O6" s="349"/>
      <c r="P6" s="37" t="s">
        <v>646</v>
      </c>
      <c r="Q6" s="37" t="s">
        <v>247</v>
      </c>
      <c r="R6" s="37" t="s">
        <v>246</v>
      </c>
      <c r="S6" s="37" t="s">
        <v>245</v>
      </c>
      <c r="T6" s="37" t="s">
        <v>557</v>
      </c>
      <c r="U6" s="37" t="s">
        <v>556</v>
      </c>
      <c r="V6" s="37" t="s">
        <v>555</v>
      </c>
      <c r="W6" s="37" t="s">
        <v>554</v>
      </c>
      <c r="X6" s="37" t="s">
        <v>553</v>
      </c>
      <c r="Y6" s="37" t="s">
        <v>552</v>
      </c>
      <c r="Z6" s="37" t="s">
        <v>551</v>
      </c>
      <c r="AA6" s="37" t="s">
        <v>550</v>
      </c>
      <c r="AB6" s="354"/>
    </row>
    <row r="7" spans="1:36" ht="15" customHeight="1">
      <c r="A7" s="16" t="s">
        <v>248</v>
      </c>
      <c r="B7" s="358" t="s">
        <v>586</v>
      </c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8"/>
      <c r="N7" s="272" t="s">
        <v>244</v>
      </c>
      <c r="O7" s="272"/>
      <c r="P7" s="83">
        <f>AB7/12</f>
        <v>1261899</v>
      </c>
      <c r="Q7" s="83">
        <v>1261899</v>
      </c>
      <c r="R7" s="83">
        <v>1261899</v>
      </c>
      <c r="S7" s="83">
        <v>1261899</v>
      </c>
      <c r="T7" s="83">
        <v>1261899</v>
      </c>
      <c r="U7" s="83">
        <v>1261899</v>
      </c>
      <c r="V7" s="83">
        <v>1261899</v>
      </c>
      <c r="W7" s="83">
        <v>1261899</v>
      </c>
      <c r="X7" s="83">
        <v>1261899</v>
      </c>
      <c r="Y7" s="83">
        <v>1261899</v>
      </c>
      <c r="Z7" s="83">
        <v>1261899</v>
      </c>
      <c r="AA7" s="83">
        <v>1261899</v>
      </c>
      <c r="AB7" s="83">
        <v>15142788</v>
      </c>
      <c r="AC7" s="89"/>
      <c r="AD7" s="360"/>
      <c r="AE7" s="360"/>
      <c r="AF7" s="360"/>
      <c r="AG7" s="360"/>
      <c r="AH7" s="360"/>
      <c r="AI7" s="48"/>
    </row>
    <row r="8" spans="1:36" ht="28.5" customHeight="1">
      <c r="A8" s="16" t="s">
        <v>247</v>
      </c>
      <c r="B8" s="355" t="s">
        <v>587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6"/>
      <c r="N8" s="272" t="s">
        <v>241</v>
      </c>
      <c r="O8" s="272"/>
      <c r="P8" s="94">
        <f t="shared" ref="P8:P23" si="0">AB8/12</f>
        <v>245195</v>
      </c>
      <c r="Q8" s="83">
        <v>245195</v>
      </c>
      <c r="R8" s="83">
        <v>245195</v>
      </c>
      <c r="S8" s="83">
        <v>245195</v>
      </c>
      <c r="T8" s="83">
        <v>245195</v>
      </c>
      <c r="U8" s="83">
        <v>245195</v>
      </c>
      <c r="V8" s="83">
        <v>245195</v>
      </c>
      <c r="W8" s="83">
        <v>245195</v>
      </c>
      <c r="X8" s="83">
        <v>245195</v>
      </c>
      <c r="Y8" s="83">
        <v>245195</v>
      </c>
      <c r="Z8" s="83">
        <v>245195</v>
      </c>
      <c r="AA8" s="83">
        <v>245195</v>
      </c>
      <c r="AB8" s="83">
        <v>2942340</v>
      </c>
      <c r="AC8" s="89"/>
      <c r="AD8" s="357"/>
      <c r="AE8" s="357"/>
      <c r="AF8" s="357"/>
      <c r="AG8" s="357"/>
      <c r="AH8" s="357"/>
      <c r="AI8" s="48"/>
    </row>
    <row r="9" spans="1:36" ht="15" customHeight="1">
      <c r="A9" s="16" t="s">
        <v>246</v>
      </c>
      <c r="B9" s="358" t="s">
        <v>588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2" t="s">
        <v>238</v>
      </c>
      <c r="O9" s="272"/>
      <c r="P9" s="94">
        <f t="shared" si="0"/>
        <v>1012946.25</v>
      </c>
      <c r="Q9" s="83">
        <v>1012946.25</v>
      </c>
      <c r="R9" s="83">
        <v>1012946.25</v>
      </c>
      <c r="S9" s="83">
        <v>1012946.25</v>
      </c>
      <c r="T9" s="83">
        <v>1012946.25</v>
      </c>
      <c r="U9" s="83">
        <v>1012946.25</v>
      </c>
      <c r="V9" s="83">
        <v>1012946.25</v>
      </c>
      <c r="W9" s="83">
        <v>1012946.25</v>
      </c>
      <c r="X9" s="83">
        <v>1012946.25</v>
      </c>
      <c r="Y9" s="83">
        <v>1012947</v>
      </c>
      <c r="Z9" s="83">
        <v>1012947</v>
      </c>
      <c r="AA9" s="83">
        <v>1012947</v>
      </c>
      <c r="AB9" s="83">
        <v>12155355</v>
      </c>
      <c r="AC9" s="89"/>
      <c r="AD9" s="357"/>
      <c r="AE9" s="357"/>
      <c r="AF9" s="357"/>
      <c r="AG9" s="357"/>
      <c r="AH9" s="357"/>
      <c r="AI9" s="48"/>
    </row>
    <row r="10" spans="1:36" ht="15" customHeight="1">
      <c r="A10" s="16" t="s">
        <v>245</v>
      </c>
      <c r="B10" s="358" t="s">
        <v>589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 t="s">
        <v>235</v>
      </c>
      <c r="O10" s="272"/>
      <c r="P10" s="94">
        <f t="shared" si="0"/>
        <v>153801.25</v>
      </c>
      <c r="Q10" s="83">
        <v>153801.25</v>
      </c>
      <c r="R10" s="83">
        <v>153801.25</v>
      </c>
      <c r="S10" s="83">
        <v>153801.25</v>
      </c>
      <c r="T10" s="83">
        <v>153801.25</v>
      </c>
      <c r="U10" s="83">
        <v>153801.25</v>
      </c>
      <c r="V10" s="83">
        <v>153801.25</v>
      </c>
      <c r="W10" s="83">
        <v>153801.25</v>
      </c>
      <c r="X10" s="83">
        <v>153801.25</v>
      </c>
      <c r="Y10" s="83">
        <v>153802</v>
      </c>
      <c r="Z10" s="83">
        <v>153802</v>
      </c>
      <c r="AA10" s="83">
        <v>153802</v>
      </c>
      <c r="AB10" s="83">
        <v>1845615</v>
      </c>
      <c r="AC10" s="83"/>
      <c r="AD10" s="357"/>
      <c r="AE10" s="357"/>
      <c r="AF10" s="357"/>
      <c r="AG10" s="357"/>
      <c r="AH10" s="357"/>
      <c r="AI10" s="48"/>
    </row>
    <row r="11" spans="1:36" ht="15" customHeight="1">
      <c r="A11" s="16" t="s">
        <v>557</v>
      </c>
      <c r="B11" s="358" t="s">
        <v>590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2" t="s">
        <v>232</v>
      </c>
      <c r="O11" s="272"/>
      <c r="P11" s="94">
        <f t="shared" si="0"/>
        <v>1358758.0833333333</v>
      </c>
      <c r="Q11" s="83">
        <v>1358758.0833333333</v>
      </c>
      <c r="R11" s="83">
        <v>1358758.0833333333</v>
      </c>
      <c r="S11" s="83">
        <v>1358758.0833333333</v>
      </c>
      <c r="T11" s="83">
        <v>1358758.0833333333</v>
      </c>
      <c r="U11" s="83">
        <v>1358758.0833333333</v>
      </c>
      <c r="V11" s="83">
        <v>1358758.0833333333</v>
      </c>
      <c r="W11" s="83">
        <v>1358758.0833333333</v>
      </c>
      <c r="X11" s="83">
        <v>1358758.0833333333</v>
      </c>
      <c r="Y11" s="83">
        <v>1358758.0833333333</v>
      </c>
      <c r="Z11" s="83">
        <v>1358758.0833333333</v>
      </c>
      <c r="AA11" s="83">
        <v>1358759</v>
      </c>
      <c r="AB11" s="83">
        <v>16305097</v>
      </c>
      <c r="AC11" s="89"/>
      <c r="AD11" s="357"/>
      <c r="AE11" s="357"/>
      <c r="AF11" s="357"/>
      <c r="AG11" s="357"/>
      <c r="AH11" s="357"/>
      <c r="AI11" s="48"/>
      <c r="AJ11" s="48"/>
    </row>
    <row r="12" spans="1:36" ht="15" customHeight="1">
      <c r="A12" s="16" t="s">
        <v>556</v>
      </c>
      <c r="B12" s="358" t="s">
        <v>591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2" t="s">
        <v>229</v>
      </c>
      <c r="O12" s="272"/>
      <c r="P12" s="94">
        <f t="shared" si="0"/>
        <v>402291.83333333331</v>
      </c>
      <c r="Q12" s="83">
        <v>402291.83333333331</v>
      </c>
      <c r="R12" s="83">
        <v>402291.83333333331</v>
      </c>
      <c r="S12" s="83">
        <v>402291.83333333331</v>
      </c>
      <c r="T12" s="83">
        <v>402291.83333333331</v>
      </c>
      <c r="U12" s="83">
        <v>402291.83333333331</v>
      </c>
      <c r="V12" s="83">
        <v>402291.83333333331</v>
      </c>
      <c r="W12" s="83">
        <v>402291.83333333331</v>
      </c>
      <c r="X12" s="83">
        <v>402291.83333333331</v>
      </c>
      <c r="Y12" s="83">
        <v>402291.83333333331</v>
      </c>
      <c r="Z12" s="83">
        <v>402291</v>
      </c>
      <c r="AA12" s="83">
        <v>402291</v>
      </c>
      <c r="AB12" s="83">
        <v>4827502</v>
      </c>
      <c r="AC12" s="89"/>
      <c r="AD12" s="357"/>
      <c r="AE12" s="357"/>
      <c r="AF12" s="357"/>
      <c r="AG12" s="357"/>
      <c r="AH12" s="357"/>
      <c r="AI12" s="48"/>
      <c r="AJ12" s="48"/>
    </row>
    <row r="13" spans="1:36" ht="15" customHeight="1">
      <c r="A13" s="16" t="s">
        <v>555</v>
      </c>
      <c r="B13" s="358" t="s">
        <v>592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2" t="s">
        <v>226</v>
      </c>
      <c r="O13" s="272"/>
      <c r="P13" s="94">
        <f t="shared" si="0"/>
        <v>327115.33333333331</v>
      </c>
      <c r="Q13" s="83">
        <v>327115.33333333331</v>
      </c>
      <c r="R13" s="83">
        <v>327115.33333333331</v>
      </c>
      <c r="S13" s="83">
        <v>327115.33333333331</v>
      </c>
      <c r="T13" s="83">
        <v>327115.33333333331</v>
      </c>
      <c r="U13" s="83">
        <v>327115.33333333331</v>
      </c>
      <c r="V13" s="83">
        <v>327115.33333333331</v>
      </c>
      <c r="W13" s="83">
        <v>327115.33333333331</v>
      </c>
      <c r="X13" s="83">
        <v>327116</v>
      </c>
      <c r="Y13" s="83">
        <v>327116</v>
      </c>
      <c r="Z13" s="83">
        <v>327116</v>
      </c>
      <c r="AA13" s="83">
        <v>327116</v>
      </c>
      <c r="AB13" s="83">
        <v>3925384</v>
      </c>
      <c r="AC13" s="89"/>
      <c r="AD13" s="357"/>
      <c r="AE13" s="357"/>
      <c r="AF13" s="357"/>
      <c r="AG13" s="357"/>
      <c r="AH13" s="357"/>
      <c r="AI13" s="48"/>
      <c r="AJ13" s="48"/>
    </row>
    <row r="14" spans="1:36" ht="15" customHeight="1" thickBot="1">
      <c r="A14" s="16" t="s">
        <v>554</v>
      </c>
      <c r="B14" s="361" t="s">
        <v>593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6" t="s">
        <v>223</v>
      </c>
      <c r="O14" s="276"/>
      <c r="P14" s="95">
        <f t="shared" si="0"/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9"/>
      <c r="AD14" s="357"/>
      <c r="AE14" s="357"/>
      <c r="AF14" s="357"/>
      <c r="AG14" s="357"/>
      <c r="AH14" s="357"/>
      <c r="AI14" s="48"/>
    </row>
    <row r="15" spans="1:36" ht="15" customHeight="1" thickBot="1">
      <c r="A15" s="16" t="s">
        <v>553</v>
      </c>
      <c r="B15" s="362" t="s">
        <v>594</v>
      </c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80"/>
      <c r="N15" s="281" t="s">
        <v>220</v>
      </c>
      <c r="O15" s="363"/>
      <c r="P15" s="120">
        <f t="shared" si="0"/>
        <v>4762006.75</v>
      </c>
      <c r="Q15" s="119">
        <f t="shared" ref="Q15:AA15" si="1">SUM(Q7:Q14)</f>
        <v>4762006.7499999991</v>
      </c>
      <c r="R15" s="85">
        <f t="shared" si="1"/>
        <v>4762006.7499999991</v>
      </c>
      <c r="S15" s="85">
        <f t="shared" si="1"/>
        <v>4762006.7499999991</v>
      </c>
      <c r="T15" s="85">
        <f t="shared" si="1"/>
        <v>4762006.7499999991</v>
      </c>
      <c r="U15" s="85">
        <f t="shared" si="1"/>
        <v>4762006.7499999991</v>
      </c>
      <c r="V15" s="85">
        <f t="shared" si="1"/>
        <v>4762006.7499999991</v>
      </c>
      <c r="W15" s="85">
        <f t="shared" si="1"/>
        <v>4762006.7499999991</v>
      </c>
      <c r="X15" s="85">
        <f t="shared" si="1"/>
        <v>4762007.416666666</v>
      </c>
      <c r="Y15" s="85">
        <f t="shared" si="1"/>
        <v>4762008.916666666</v>
      </c>
      <c r="Z15" s="85">
        <f t="shared" si="1"/>
        <v>4762008.083333333</v>
      </c>
      <c r="AA15" s="85">
        <f t="shared" si="1"/>
        <v>4762009</v>
      </c>
      <c r="AB15" s="85">
        <f>SUM(AB7:AB14)</f>
        <v>57144081</v>
      </c>
      <c r="AC15" s="89"/>
      <c r="AD15" s="364"/>
      <c r="AE15" s="364"/>
      <c r="AF15" s="364"/>
      <c r="AG15" s="57"/>
      <c r="AH15" s="57"/>
      <c r="AI15" s="48"/>
    </row>
    <row r="16" spans="1:36" ht="15" customHeight="1">
      <c r="A16" s="16" t="s">
        <v>552</v>
      </c>
      <c r="B16" s="365" t="s">
        <v>595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7" t="s">
        <v>217</v>
      </c>
      <c r="O16" s="287"/>
      <c r="P16" s="88">
        <f t="shared" si="0"/>
        <v>3117607.9166666665</v>
      </c>
      <c r="Q16" s="88">
        <v>3117607.9166666665</v>
      </c>
      <c r="R16" s="88">
        <v>3117607.9166666665</v>
      </c>
      <c r="S16" s="88">
        <v>3117607.9166666665</v>
      </c>
      <c r="T16" s="88">
        <v>3117607.9166666665</v>
      </c>
      <c r="U16" s="88">
        <v>3117607.9166666665</v>
      </c>
      <c r="V16" s="88">
        <v>3117607.9166666665</v>
      </c>
      <c r="W16" s="88">
        <v>3117607.9166666665</v>
      </c>
      <c r="X16" s="88">
        <v>3117607.9166666665</v>
      </c>
      <c r="Y16" s="88">
        <v>3117607.9166666665</v>
      </c>
      <c r="Z16" s="88">
        <v>3117607.9166666665</v>
      </c>
      <c r="AA16" s="88">
        <v>3117607</v>
      </c>
      <c r="AB16" s="88">
        <v>37411295</v>
      </c>
      <c r="AC16" s="87"/>
      <c r="AD16" s="366"/>
      <c r="AE16" s="366"/>
      <c r="AF16" s="366"/>
      <c r="AG16" s="366"/>
      <c r="AH16" s="366"/>
      <c r="AI16" s="48"/>
    </row>
    <row r="17" spans="1:36" ht="15" customHeight="1">
      <c r="A17" s="16" t="s">
        <v>551</v>
      </c>
      <c r="B17" s="368" t="s">
        <v>596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7"/>
      <c r="N17" s="272" t="s">
        <v>214</v>
      </c>
      <c r="O17" s="272"/>
      <c r="P17" s="94">
        <f t="shared" si="0"/>
        <v>218602.25</v>
      </c>
      <c r="Q17" s="54">
        <v>218602.25</v>
      </c>
      <c r="R17" s="54">
        <v>218602.25</v>
      </c>
      <c r="S17" s="54">
        <v>218602.25</v>
      </c>
      <c r="T17" s="54">
        <v>218602.25</v>
      </c>
      <c r="U17" s="54">
        <v>218602.25</v>
      </c>
      <c r="V17" s="54">
        <v>218602.25</v>
      </c>
      <c r="W17" s="54">
        <v>218602.25</v>
      </c>
      <c r="X17" s="54">
        <v>218602.25</v>
      </c>
      <c r="Y17" s="54">
        <v>218603</v>
      </c>
      <c r="Z17" s="54">
        <v>218603</v>
      </c>
      <c r="AA17" s="54">
        <v>218603</v>
      </c>
      <c r="AB17" s="83">
        <v>2623227</v>
      </c>
      <c r="AC17" s="87"/>
      <c r="AD17" s="366"/>
      <c r="AE17" s="366"/>
      <c r="AF17" s="366"/>
      <c r="AG17" s="366"/>
      <c r="AH17" s="366"/>
      <c r="AI17" s="48"/>
      <c r="AJ17" s="48"/>
    </row>
    <row r="18" spans="1:36" ht="15" customHeight="1">
      <c r="A18" s="16" t="s">
        <v>550</v>
      </c>
      <c r="B18" s="367" t="s">
        <v>598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72" t="s">
        <v>211</v>
      </c>
      <c r="O18" s="272"/>
      <c r="P18" s="94">
        <f t="shared" si="0"/>
        <v>1956065.4166666667</v>
      </c>
      <c r="Q18" s="83">
        <v>1956065.4166666667</v>
      </c>
      <c r="R18" s="83">
        <v>1956065.4166666667</v>
      </c>
      <c r="S18" s="83">
        <v>1956065.4166666667</v>
      </c>
      <c r="T18" s="83">
        <v>1956065.4166666667</v>
      </c>
      <c r="U18" s="83">
        <v>1956065.4166666667</v>
      </c>
      <c r="V18" s="83">
        <v>1956065.4166666667</v>
      </c>
      <c r="W18" s="83">
        <v>1956066</v>
      </c>
      <c r="X18" s="83">
        <v>1956066</v>
      </c>
      <c r="Y18" s="83">
        <v>1956066</v>
      </c>
      <c r="Z18" s="83">
        <v>1956066</v>
      </c>
      <c r="AA18" s="83">
        <v>1956066</v>
      </c>
      <c r="AB18" s="83">
        <v>23472785</v>
      </c>
      <c r="AC18" s="87"/>
      <c r="AD18" s="366"/>
      <c r="AE18" s="366"/>
      <c r="AF18" s="366"/>
      <c r="AG18" s="366"/>
      <c r="AH18" s="366"/>
      <c r="AI18" s="48"/>
      <c r="AJ18" s="48"/>
    </row>
    <row r="19" spans="1:36" ht="15" customHeight="1">
      <c r="A19" s="16" t="s">
        <v>597</v>
      </c>
      <c r="B19" s="367" t="s">
        <v>600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72" t="s">
        <v>208</v>
      </c>
      <c r="O19" s="272"/>
      <c r="P19" s="94">
        <f t="shared" si="0"/>
        <v>236254.25</v>
      </c>
      <c r="Q19" s="83">
        <v>236254.25</v>
      </c>
      <c r="R19" s="83">
        <v>236254.25</v>
      </c>
      <c r="S19" s="83">
        <v>236254.25</v>
      </c>
      <c r="T19" s="83">
        <v>236254.25</v>
      </c>
      <c r="U19" s="83">
        <v>236254.25</v>
      </c>
      <c r="V19" s="83">
        <v>236254.25</v>
      </c>
      <c r="W19" s="83">
        <v>236254.25</v>
      </c>
      <c r="X19" s="83">
        <v>236254.25</v>
      </c>
      <c r="Y19" s="83">
        <v>236255</v>
      </c>
      <c r="Z19" s="83">
        <v>236255</v>
      </c>
      <c r="AA19" s="83">
        <v>236255</v>
      </c>
      <c r="AB19" s="83">
        <v>2835051</v>
      </c>
      <c r="AC19" s="87"/>
      <c r="AD19" s="366"/>
      <c r="AE19" s="366"/>
      <c r="AF19" s="366"/>
      <c r="AG19" s="366"/>
      <c r="AH19" s="366"/>
      <c r="AI19" s="48"/>
    </row>
    <row r="20" spans="1:36" ht="15" customHeight="1">
      <c r="A20" s="16" t="s">
        <v>599</v>
      </c>
      <c r="B20" s="368" t="s">
        <v>602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7"/>
      <c r="N20" s="272" t="s">
        <v>205</v>
      </c>
      <c r="O20" s="272"/>
      <c r="P20" s="94">
        <f t="shared" si="0"/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83">
        <v>0</v>
      </c>
      <c r="AC20" s="87"/>
      <c r="AD20" s="366"/>
      <c r="AE20" s="366"/>
      <c r="AF20" s="366"/>
      <c r="AG20" s="366"/>
      <c r="AH20" s="366"/>
      <c r="AI20" s="48"/>
    </row>
    <row r="21" spans="1:36" ht="15" customHeight="1">
      <c r="A21" s="16" t="s">
        <v>601</v>
      </c>
      <c r="B21" s="367" t="s">
        <v>604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72" t="s">
        <v>202</v>
      </c>
      <c r="O21" s="272"/>
      <c r="P21" s="94">
        <f t="shared" si="0"/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0</v>
      </c>
      <c r="Z21" s="83">
        <v>0</v>
      </c>
      <c r="AA21" s="83">
        <v>0</v>
      </c>
      <c r="AB21" s="83">
        <v>0</v>
      </c>
      <c r="AC21" s="87"/>
      <c r="AD21" s="366"/>
      <c r="AE21" s="366"/>
      <c r="AF21" s="366"/>
      <c r="AG21" s="366"/>
      <c r="AH21" s="366"/>
      <c r="AI21" s="48"/>
    </row>
    <row r="22" spans="1:36" ht="15" customHeight="1" thickBot="1">
      <c r="A22" s="16" t="s">
        <v>603</v>
      </c>
      <c r="B22" s="369" t="s">
        <v>606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76" t="s">
        <v>199</v>
      </c>
      <c r="O22" s="276"/>
      <c r="P22" s="95">
        <f t="shared" si="0"/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7"/>
      <c r="AD22" s="366"/>
      <c r="AE22" s="366"/>
      <c r="AF22" s="366"/>
      <c r="AG22" s="366"/>
      <c r="AH22" s="366"/>
      <c r="AI22" s="48"/>
    </row>
    <row r="23" spans="1:36" ht="15" customHeight="1" thickBot="1">
      <c r="A23" s="16" t="s">
        <v>605</v>
      </c>
      <c r="B23" s="370" t="s">
        <v>608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7"/>
      <c r="N23" s="371">
        <v>17</v>
      </c>
      <c r="O23" s="363"/>
      <c r="P23" s="120">
        <f t="shared" si="0"/>
        <v>5528529.833333333</v>
      </c>
      <c r="Q23" s="119">
        <f t="shared" ref="Q23:Z23" si="2">SUM(Q16:Q22)</f>
        <v>5528529.833333333</v>
      </c>
      <c r="R23" s="85">
        <f t="shared" si="2"/>
        <v>5528529.833333333</v>
      </c>
      <c r="S23" s="85">
        <f t="shared" si="2"/>
        <v>5528529.833333333</v>
      </c>
      <c r="T23" s="85">
        <f t="shared" si="2"/>
        <v>5528529.833333333</v>
      </c>
      <c r="U23" s="85">
        <f t="shared" si="2"/>
        <v>5528529.833333333</v>
      </c>
      <c r="V23" s="85">
        <f t="shared" si="2"/>
        <v>5528529.833333333</v>
      </c>
      <c r="W23" s="85">
        <f t="shared" si="2"/>
        <v>5528530.416666666</v>
      </c>
      <c r="X23" s="85">
        <f t="shared" si="2"/>
        <v>5528530.416666666</v>
      </c>
      <c r="Y23" s="85">
        <f t="shared" si="2"/>
        <v>5528531.916666666</v>
      </c>
      <c r="Z23" s="85">
        <f t="shared" si="2"/>
        <v>5528531.916666666</v>
      </c>
      <c r="AA23" s="85">
        <f>SUM(AA16:AA22)</f>
        <v>5528531</v>
      </c>
      <c r="AB23" s="85">
        <f>SUM(AB16:AB22)</f>
        <v>66342358</v>
      </c>
      <c r="AC23" s="87"/>
      <c r="AD23" s="372"/>
      <c r="AE23" s="372"/>
      <c r="AF23" s="372"/>
      <c r="AG23" s="57"/>
      <c r="AH23" s="57"/>
      <c r="AI23" s="48"/>
    </row>
    <row r="24" spans="1:36" ht="15" customHeight="1">
      <c r="A24" s="16" t="s">
        <v>607</v>
      </c>
      <c r="B24" s="373" t="s">
        <v>661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5" t="s">
        <v>193</v>
      </c>
      <c r="O24" s="375"/>
      <c r="P24" s="86">
        <v>873651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86">
        <v>873651</v>
      </c>
      <c r="AC24" s="99"/>
      <c r="AD24" s="376"/>
      <c r="AE24" s="376"/>
      <c r="AF24" s="376"/>
      <c r="AG24" s="57"/>
      <c r="AH24" s="57"/>
      <c r="AI24" s="48"/>
    </row>
    <row r="25" spans="1:36" ht="15" customHeight="1">
      <c r="A25" s="16" t="s">
        <v>609</v>
      </c>
      <c r="B25" s="367" t="s">
        <v>612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72" t="s">
        <v>190</v>
      </c>
      <c r="O25" s="272"/>
      <c r="P25" s="83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83">
        <v>0</v>
      </c>
      <c r="AC25" s="99"/>
      <c r="AD25" s="380"/>
      <c r="AE25" s="380"/>
      <c r="AF25" s="380"/>
      <c r="AG25" s="57"/>
      <c r="AH25" s="57"/>
      <c r="AI25" s="48"/>
    </row>
    <row r="26" spans="1:36" ht="12.75" customHeight="1" thickBot="1">
      <c r="A26" s="16" t="s">
        <v>611</v>
      </c>
      <c r="B26" s="381" t="s">
        <v>614</v>
      </c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3" t="s">
        <v>187</v>
      </c>
      <c r="O26" s="303"/>
      <c r="P26" s="84">
        <v>20262562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84">
        <v>20262562</v>
      </c>
      <c r="AC26" s="99"/>
      <c r="AD26" s="380"/>
      <c r="AE26" s="380"/>
      <c r="AF26" s="380"/>
      <c r="AG26" s="57"/>
      <c r="AH26" s="57"/>
      <c r="AI26" s="48"/>
    </row>
    <row r="27" spans="1:36" ht="15" customHeight="1" thickBot="1">
      <c r="A27" s="16" t="s">
        <v>613</v>
      </c>
      <c r="B27" s="377" t="s">
        <v>616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378"/>
      <c r="N27" s="379" t="s">
        <v>184</v>
      </c>
      <c r="O27" s="297"/>
      <c r="P27" s="82">
        <v>20262562</v>
      </c>
      <c r="Q27" s="82">
        <f t="shared" ref="Q27:AA27" si="3">SUM(Q25:Q26)</f>
        <v>0</v>
      </c>
      <c r="R27" s="82">
        <f t="shared" si="3"/>
        <v>0</v>
      </c>
      <c r="S27" s="82">
        <f t="shared" si="3"/>
        <v>0</v>
      </c>
      <c r="T27" s="82">
        <f t="shared" si="3"/>
        <v>0</v>
      </c>
      <c r="U27" s="82">
        <f t="shared" si="3"/>
        <v>0</v>
      </c>
      <c r="V27" s="82">
        <f t="shared" si="3"/>
        <v>0</v>
      </c>
      <c r="W27" s="82">
        <f t="shared" si="3"/>
        <v>0</v>
      </c>
      <c r="X27" s="82">
        <f t="shared" si="3"/>
        <v>0</v>
      </c>
      <c r="Y27" s="82">
        <f t="shared" si="3"/>
        <v>0</v>
      </c>
      <c r="Z27" s="82">
        <f t="shared" si="3"/>
        <v>0</v>
      </c>
      <c r="AA27" s="85">
        <f t="shared" si="3"/>
        <v>0</v>
      </c>
      <c r="AB27" s="85">
        <v>20262562</v>
      </c>
      <c r="AC27" s="99"/>
      <c r="AD27" s="376"/>
      <c r="AE27" s="376"/>
      <c r="AF27" s="376"/>
      <c r="AG27" s="57"/>
      <c r="AH27" s="57"/>
      <c r="AI27" s="48"/>
    </row>
    <row r="28" spans="1:36" ht="13.5" customHeight="1"/>
    <row r="29" spans="1:36" ht="13.5" customHeight="1"/>
    <row r="30" spans="1:36" ht="13.5" customHeight="1"/>
  </sheetData>
  <mergeCells count="88">
    <mergeCell ref="B27:M27"/>
    <mergeCell ref="N27:O27"/>
    <mergeCell ref="AD27:AF27"/>
    <mergeCell ref="B25:M25"/>
    <mergeCell ref="N25:O25"/>
    <mergeCell ref="AD25:AF25"/>
    <mergeCell ref="B26:M26"/>
    <mergeCell ref="N26:O26"/>
    <mergeCell ref="AD26:AF26"/>
    <mergeCell ref="B23:M23"/>
    <mergeCell ref="N23:O23"/>
    <mergeCell ref="AD23:AF23"/>
    <mergeCell ref="B24:M24"/>
    <mergeCell ref="N24:O24"/>
    <mergeCell ref="AD24:AF24"/>
    <mergeCell ref="B22:M22"/>
    <mergeCell ref="N22:O22"/>
    <mergeCell ref="AD22:AF22"/>
    <mergeCell ref="AG22:AH22"/>
    <mergeCell ref="B21:M21"/>
    <mergeCell ref="N21:O21"/>
    <mergeCell ref="AD21:AF21"/>
    <mergeCell ref="AG21:AH21"/>
    <mergeCell ref="B20:M20"/>
    <mergeCell ref="N20:O20"/>
    <mergeCell ref="AD20:AF20"/>
    <mergeCell ref="AG20:AH20"/>
    <mergeCell ref="B19:M19"/>
    <mergeCell ref="N19:O19"/>
    <mergeCell ref="AD19:AF19"/>
    <mergeCell ref="AG19:AH19"/>
    <mergeCell ref="B18:M18"/>
    <mergeCell ref="N18:O18"/>
    <mergeCell ref="AD18:AF18"/>
    <mergeCell ref="AG18:AH18"/>
    <mergeCell ref="AG16:AH16"/>
    <mergeCell ref="B17:M17"/>
    <mergeCell ref="N17:O17"/>
    <mergeCell ref="AD17:AF17"/>
    <mergeCell ref="AG17:AH17"/>
    <mergeCell ref="B15:M15"/>
    <mergeCell ref="N15:O15"/>
    <mergeCell ref="AD15:AF15"/>
    <mergeCell ref="B16:M16"/>
    <mergeCell ref="N16:O16"/>
    <mergeCell ref="AD16:AF16"/>
    <mergeCell ref="B14:M14"/>
    <mergeCell ref="N14:O14"/>
    <mergeCell ref="AD14:AF14"/>
    <mergeCell ref="AG14:AH14"/>
    <mergeCell ref="B13:M13"/>
    <mergeCell ref="N13:O13"/>
    <mergeCell ref="AD13:AF13"/>
    <mergeCell ref="AG13:AH13"/>
    <mergeCell ref="B12:M12"/>
    <mergeCell ref="N12:O12"/>
    <mergeCell ref="AD12:AF12"/>
    <mergeCell ref="AG12:AH12"/>
    <mergeCell ref="B11:M11"/>
    <mergeCell ref="N11:O11"/>
    <mergeCell ref="AD11:AF11"/>
    <mergeCell ref="AG11:AH11"/>
    <mergeCell ref="B10:M10"/>
    <mergeCell ref="N10:O10"/>
    <mergeCell ref="AD10:AF10"/>
    <mergeCell ref="AG10:AH10"/>
    <mergeCell ref="B9:M9"/>
    <mergeCell ref="N9:O9"/>
    <mergeCell ref="AD9:AF9"/>
    <mergeCell ref="AG9:AH9"/>
    <mergeCell ref="B8:M8"/>
    <mergeCell ref="N8:O8"/>
    <mergeCell ref="AD8:AF8"/>
    <mergeCell ref="AG8:AH8"/>
    <mergeCell ref="B7:M7"/>
    <mergeCell ref="N7:O7"/>
    <mergeCell ref="AD7:AF7"/>
    <mergeCell ref="AG7:AH7"/>
    <mergeCell ref="B1:AB1"/>
    <mergeCell ref="B2:AB2"/>
    <mergeCell ref="B4:J4"/>
    <mergeCell ref="N4:O4"/>
    <mergeCell ref="A5:A6"/>
    <mergeCell ref="B5:M6"/>
    <mergeCell ref="N5:O6"/>
    <mergeCell ref="P5:AA5"/>
    <mergeCell ref="A3:AB3"/>
    <mergeCell ref="AB4:A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U30"/>
  <sheetViews>
    <sheetView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1.7109375" style="15" hidden="1" customWidth="1"/>
    <col min="13" max="13" width="2" style="15" hidden="1" customWidth="1"/>
    <col min="14" max="14" width="4.7109375" style="15" customWidth="1"/>
    <col min="15" max="15" width="3.42578125" style="15" customWidth="1"/>
    <col min="16" max="16" width="10" style="15" bestFit="1" customWidth="1"/>
    <col min="17" max="17" width="9.85546875" style="15" bestFit="1" customWidth="1"/>
    <col min="18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>
      <c r="A1" s="311" t="s">
        <v>719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1" customFormat="1" ht="25.5" customHeight="1">
      <c r="B2" s="382" t="s">
        <v>699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</row>
    <row r="3" spans="1:21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83" t="s">
        <v>624</v>
      </c>
      <c r="S3" s="383"/>
    </row>
    <row r="4" spans="1:21" customFormat="1" ht="25.5" customHeight="1">
      <c r="A4" s="13"/>
      <c r="B4" s="270" t="s">
        <v>579</v>
      </c>
      <c r="C4" s="270"/>
      <c r="D4" s="270"/>
      <c r="E4" s="270"/>
      <c r="F4" s="270"/>
      <c r="G4" s="270"/>
      <c r="H4" s="270"/>
      <c r="I4" s="270"/>
      <c r="J4" s="270"/>
      <c r="K4" s="270"/>
      <c r="L4" s="14"/>
      <c r="M4" s="14"/>
      <c r="N4" s="270" t="s">
        <v>580</v>
      </c>
      <c r="O4" s="270"/>
      <c r="P4" s="14" t="s">
        <v>581</v>
      </c>
      <c r="Q4" s="14" t="s">
        <v>582</v>
      </c>
      <c r="R4" s="14" t="s">
        <v>617</v>
      </c>
      <c r="S4" s="14" t="s">
        <v>618</v>
      </c>
    </row>
    <row r="5" spans="1:21" ht="21" customHeight="1">
      <c r="A5" s="344" t="s">
        <v>248</v>
      </c>
      <c r="B5" s="345" t="s">
        <v>584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346" t="s">
        <v>585</v>
      </c>
      <c r="O5" s="347"/>
      <c r="P5" s="267" t="s">
        <v>647</v>
      </c>
      <c r="Q5" s="267"/>
      <c r="R5" s="267"/>
      <c r="S5" s="267"/>
    </row>
    <row r="6" spans="1:21" ht="21" customHeight="1">
      <c r="A6" s="384"/>
      <c r="B6" s="385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/>
      <c r="O6" s="388"/>
      <c r="P6" s="39">
        <v>2016</v>
      </c>
      <c r="Q6" s="39">
        <v>2017</v>
      </c>
      <c r="R6" s="39">
        <v>2018</v>
      </c>
      <c r="S6" s="39">
        <v>2019</v>
      </c>
    </row>
    <row r="7" spans="1:21" ht="15" customHeight="1">
      <c r="A7" s="16" t="s">
        <v>248</v>
      </c>
      <c r="B7" s="358" t="s">
        <v>586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2" t="s">
        <v>244</v>
      </c>
      <c r="O7" s="272"/>
      <c r="P7" s="40">
        <v>15142788</v>
      </c>
      <c r="Q7" s="40">
        <f>P7*1.05</f>
        <v>15899927.4</v>
      </c>
      <c r="R7" s="40">
        <f t="shared" ref="R7:S7" si="0">Q7*1.05</f>
        <v>16694923.770000001</v>
      </c>
      <c r="S7" s="40">
        <f t="shared" si="0"/>
        <v>17529669.958500002</v>
      </c>
    </row>
    <row r="8" spans="1:21" ht="26.25" customHeight="1">
      <c r="A8" s="16" t="s">
        <v>247</v>
      </c>
      <c r="B8" s="356" t="s">
        <v>587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2" t="s">
        <v>241</v>
      </c>
      <c r="O8" s="272"/>
      <c r="P8" s="40">
        <v>2942340</v>
      </c>
      <c r="Q8" s="40">
        <f t="shared" ref="Q8:S27" si="1">P8*1.05</f>
        <v>3089457</v>
      </c>
      <c r="R8" s="40">
        <f t="shared" si="1"/>
        <v>3243929.85</v>
      </c>
      <c r="S8" s="40">
        <f t="shared" si="1"/>
        <v>3406126.3425000003</v>
      </c>
    </row>
    <row r="9" spans="1:21" ht="15" customHeight="1">
      <c r="A9" s="16" t="s">
        <v>246</v>
      </c>
      <c r="B9" s="358" t="s">
        <v>588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2" t="s">
        <v>238</v>
      </c>
      <c r="O9" s="272"/>
      <c r="P9" s="40">
        <v>12155355</v>
      </c>
      <c r="Q9" s="40">
        <f t="shared" si="1"/>
        <v>12763122.75</v>
      </c>
      <c r="R9" s="40">
        <f t="shared" si="1"/>
        <v>13401278.887500001</v>
      </c>
      <c r="S9" s="40">
        <f t="shared" si="1"/>
        <v>14071342.831875002</v>
      </c>
    </row>
    <row r="10" spans="1:21" ht="15" customHeight="1">
      <c r="A10" s="16" t="s">
        <v>245</v>
      </c>
      <c r="B10" s="358" t="s">
        <v>589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 t="s">
        <v>235</v>
      </c>
      <c r="O10" s="272"/>
      <c r="P10" s="40">
        <v>1845615</v>
      </c>
      <c r="Q10" s="40">
        <f t="shared" si="1"/>
        <v>1937895.75</v>
      </c>
      <c r="R10" s="40">
        <f t="shared" si="1"/>
        <v>2034790.5375000001</v>
      </c>
      <c r="S10" s="40">
        <f t="shared" si="1"/>
        <v>2136530.0643750001</v>
      </c>
    </row>
    <row r="11" spans="1:21" ht="15" customHeight="1">
      <c r="A11" s="16" t="s">
        <v>557</v>
      </c>
      <c r="B11" s="358" t="s">
        <v>590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2" t="s">
        <v>232</v>
      </c>
      <c r="O11" s="272"/>
      <c r="P11" s="40">
        <v>16305097</v>
      </c>
      <c r="Q11" s="40">
        <f t="shared" si="1"/>
        <v>17120351.850000001</v>
      </c>
      <c r="R11" s="40">
        <f t="shared" si="1"/>
        <v>17976369.442500003</v>
      </c>
      <c r="S11" s="40">
        <f t="shared" si="1"/>
        <v>18875187.914625004</v>
      </c>
    </row>
    <row r="12" spans="1:21" ht="15" customHeight="1">
      <c r="A12" s="16" t="s">
        <v>556</v>
      </c>
      <c r="B12" s="358" t="s">
        <v>591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2" t="s">
        <v>229</v>
      </c>
      <c r="O12" s="272"/>
      <c r="P12" s="40">
        <v>4827502</v>
      </c>
      <c r="Q12" s="40">
        <f t="shared" si="1"/>
        <v>5068877.1000000006</v>
      </c>
      <c r="R12" s="40">
        <f t="shared" si="1"/>
        <v>5322320.955000001</v>
      </c>
      <c r="S12" s="40">
        <f t="shared" si="1"/>
        <v>5588437.0027500009</v>
      </c>
    </row>
    <row r="13" spans="1:21" ht="15" customHeight="1">
      <c r="A13" s="16" t="s">
        <v>555</v>
      </c>
      <c r="B13" s="358" t="s">
        <v>592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2" t="s">
        <v>226</v>
      </c>
      <c r="O13" s="272"/>
      <c r="P13" s="40">
        <v>3925384</v>
      </c>
      <c r="Q13" s="40">
        <f t="shared" si="1"/>
        <v>4121653.2</v>
      </c>
      <c r="R13" s="40">
        <f t="shared" si="1"/>
        <v>4327735.8600000003</v>
      </c>
      <c r="S13" s="40">
        <f t="shared" si="1"/>
        <v>4544122.6530000009</v>
      </c>
    </row>
    <row r="14" spans="1:21" ht="15" customHeight="1" thickBot="1">
      <c r="A14" s="16" t="s">
        <v>554</v>
      </c>
      <c r="B14" s="361" t="s">
        <v>593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6" t="s">
        <v>223</v>
      </c>
      <c r="O14" s="276"/>
      <c r="P14" s="41">
        <f>'Kiadások költségvetési 1.'!AG101</f>
        <v>0</v>
      </c>
      <c r="Q14" s="41">
        <f t="shared" si="1"/>
        <v>0</v>
      </c>
      <c r="R14" s="41">
        <f t="shared" si="1"/>
        <v>0</v>
      </c>
      <c r="S14" s="41">
        <f t="shared" si="1"/>
        <v>0</v>
      </c>
      <c r="U14" s="38"/>
    </row>
    <row r="15" spans="1:21" ht="15" customHeight="1" thickBot="1">
      <c r="A15" s="16" t="s">
        <v>553</v>
      </c>
      <c r="B15" s="362" t="s">
        <v>594</v>
      </c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82" t="s">
        <v>220</v>
      </c>
      <c r="O15" s="363"/>
      <c r="P15" s="58">
        <f>SUM(P7:P14)</f>
        <v>57144081</v>
      </c>
      <c r="Q15" s="59">
        <f t="shared" si="1"/>
        <v>60001285.050000004</v>
      </c>
      <c r="R15" s="59">
        <f t="shared" si="1"/>
        <v>63001349.30250001</v>
      </c>
      <c r="S15" s="60">
        <f t="shared" si="1"/>
        <v>66151416.767625012</v>
      </c>
    </row>
    <row r="16" spans="1:21" ht="15" customHeight="1">
      <c r="A16" s="16" t="s">
        <v>552</v>
      </c>
      <c r="B16" s="365" t="s">
        <v>595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7" t="s">
        <v>217</v>
      </c>
      <c r="O16" s="287"/>
      <c r="P16" s="42">
        <v>37411295</v>
      </c>
      <c r="Q16" s="61">
        <f t="shared" si="1"/>
        <v>39281859.75</v>
      </c>
      <c r="R16" s="61">
        <f t="shared" si="1"/>
        <v>41245952.737500004</v>
      </c>
      <c r="S16" s="61">
        <f t="shared" si="1"/>
        <v>43308250.374375008</v>
      </c>
    </row>
    <row r="17" spans="1:19" ht="15" customHeight="1">
      <c r="A17" s="16" t="s">
        <v>551</v>
      </c>
      <c r="B17" s="367" t="s">
        <v>596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72" t="s">
        <v>214</v>
      </c>
      <c r="O17" s="272"/>
      <c r="P17" s="43">
        <v>2623227</v>
      </c>
      <c r="Q17" s="40">
        <f t="shared" si="1"/>
        <v>2754388.35</v>
      </c>
      <c r="R17" s="40">
        <f t="shared" si="1"/>
        <v>2892107.7675000001</v>
      </c>
      <c r="S17" s="40">
        <f t="shared" si="1"/>
        <v>3036713.1558750002</v>
      </c>
    </row>
    <row r="18" spans="1:19" ht="15" customHeight="1">
      <c r="A18" s="16" t="s">
        <v>550</v>
      </c>
      <c r="B18" s="367" t="s">
        <v>598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72" t="s">
        <v>211</v>
      </c>
      <c r="O18" s="272"/>
      <c r="P18" s="43">
        <v>23472785</v>
      </c>
      <c r="Q18" s="40">
        <f t="shared" si="1"/>
        <v>24646424.25</v>
      </c>
      <c r="R18" s="40">
        <f t="shared" si="1"/>
        <v>25878745.462500002</v>
      </c>
      <c r="S18" s="40">
        <f t="shared" si="1"/>
        <v>27172682.735625003</v>
      </c>
    </row>
    <row r="19" spans="1:19" ht="15" customHeight="1">
      <c r="A19" s="16" t="s">
        <v>597</v>
      </c>
      <c r="B19" s="367" t="s">
        <v>600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72" t="s">
        <v>208</v>
      </c>
      <c r="O19" s="272"/>
      <c r="P19" s="43">
        <v>2835051</v>
      </c>
      <c r="Q19" s="40">
        <f t="shared" si="1"/>
        <v>2976803.5500000003</v>
      </c>
      <c r="R19" s="40">
        <f t="shared" si="1"/>
        <v>3125643.7275000005</v>
      </c>
      <c r="S19" s="40">
        <f t="shared" si="1"/>
        <v>3281925.9138750006</v>
      </c>
    </row>
    <row r="20" spans="1:19" ht="15" customHeight="1">
      <c r="A20" s="16" t="s">
        <v>599</v>
      </c>
      <c r="B20" s="367" t="s">
        <v>602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72" t="s">
        <v>205</v>
      </c>
      <c r="O20" s="272"/>
      <c r="P20" s="43">
        <f>'Bevételek (költségvetési) 2.'!AG61</f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</row>
    <row r="21" spans="1:19" ht="15" customHeight="1">
      <c r="A21" s="16" t="s">
        <v>601</v>
      </c>
      <c r="B21" s="367" t="s">
        <v>604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72" t="s">
        <v>202</v>
      </c>
      <c r="O21" s="272"/>
      <c r="P21" s="43">
        <f>'Bevételek (költségvetési) 2.'!AG67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</row>
    <row r="22" spans="1:19" ht="15" customHeight="1" thickBot="1">
      <c r="A22" s="16" t="s">
        <v>603</v>
      </c>
      <c r="B22" s="369" t="s">
        <v>606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76" t="s">
        <v>199</v>
      </c>
      <c r="O22" s="276"/>
      <c r="P22" s="44">
        <f>'Bevételek (költségvetési) 2.'!AG73</f>
        <v>0</v>
      </c>
      <c r="Q22" s="41">
        <f t="shared" si="1"/>
        <v>0</v>
      </c>
      <c r="R22" s="41">
        <f t="shared" si="1"/>
        <v>0</v>
      </c>
      <c r="S22" s="41">
        <f t="shared" si="1"/>
        <v>0</v>
      </c>
    </row>
    <row r="23" spans="1:19" ht="15" customHeight="1" thickBot="1">
      <c r="A23" s="16" t="s">
        <v>605</v>
      </c>
      <c r="B23" s="370" t="s">
        <v>608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7"/>
      <c r="N23" s="371">
        <v>17</v>
      </c>
      <c r="O23" s="363"/>
      <c r="P23" s="45">
        <f>SUM(P16:P22)</f>
        <v>66342358</v>
      </c>
      <c r="Q23" s="59">
        <f t="shared" si="1"/>
        <v>69659475.900000006</v>
      </c>
      <c r="R23" s="59">
        <f t="shared" si="1"/>
        <v>73142449.695000008</v>
      </c>
      <c r="S23" s="60">
        <f t="shared" si="1"/>
        <v>76799572.17975001</v>
      </c>
    </row>
    <row r="24" spans="1:19" ht="15" customHeight="1">
      <c r="A24" s="16" t="s">
        <v>607</v>
      </c>
      <c r="B24" s="373" t="s">
        <v>660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5" t="s">
        <v>193</v>
      </c>
      <c r="O24" s="375"/>
      <c r="P24" s="62">
        <v>873651</v>
      </c>
      <c r="Q24" s="63">
        <f t="shared" si="1"/>
        <v>917333.55</v>
      </c>
      <c r="R24" s="63">
        <f t="shared" si="1"/>
        <v>963200.22750000004</v>
      </c>
      <c r="S24" s="63">
        <f t="shared" si="1"/>
        <v>1011360.238875</v>
      </c>
    </row>
    <row r="25" spans="1:19" ht="15" customHeight="1">
      <c r="A25" s="16" t="s">
        <v>609</v>
      </c>
      <c r="B25" s="390" t="s">
        <v>612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72" t="s">
        <v>190</v>
      </c>
      <c r="O25" s="272"/>
      <c r="P25" s="64">
        <f>'Finanszírozási bevételek 4.'!AG24</f>
        <v>0</v>
      </c>
      <c r="Q25" s="40">
        <f t="shared" si="1"/>
        <v>0</v>
      </c>
      <c r="R25" s="40">
        <f t="shared" si="1"/>
        <v>0</v>
      </c>
      <c r="S25" s="40">
        <f t="shared" si="1"/>
        <v>0</v>
      </c>
    </row>
    <row r="26" spans="1:19" ht="12.75" customHeight="1" thickBot="1">
      <c r="A26" s="16" t="s">
        <v>611</v>
      </c>
      <c r="B26" s="381" t="s">
        <v>614</v>
      </c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3" t="s">
        <v>187</v>
      </c>
      <c r="O26" s="303"/>
      <c r="P26" s="65">
        <v>20262562</v>
      </c>
      <c r="Q26" s="41">
        <f t="shared" si="1"/>
        <v>21275690.100000001</v>
      </c>
      <c r="R26" s="41">
        <f t="shared" si="1"/>
        <v>22339474.605000004</v>
      </c>
      <c r="S26" s="41">
        <f t="shared" si="1"/>
        <v>23456448.335250005</v>
      </c>
    </row>
    <row r="27" spans="1:19" ht="15" customHeight="1" thickBot="1">
      <c r="A27" s="16" t="s">
        <v>613</v>
      </c>
      <c r="B27" s="377" t="s">
        <v>616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378"/>
      <c r="N27" s="379" t="s">
        <v>184</v>
      </c>
      <c r="O27" s="389"/>
      <c r="P27" s="66">
        <f>SUM(P25:P26)</f>
        <v>20262562</v>
      </c>
      <c r="Q27" s="59">
        <f t="shared" si="1"/>
        <v>21275690.100000001</v>
      </c>
      <c r="R27" s="59">
        <f t="shared" ref="R27:S27" si="2">Q27*1.05</f>
        <v>22339474.605000004</v>
      </c>
      <c r="S27" s="60">
        <f t="shared" si="2"/>
        <v>23456448.335250005</v>
      </c>
    </row>
    <row r="28" spans="1:19" ht="13.5" customHeight="1"/>
    <row r="29" spans="1:19" ht="13.5" customHeight="1"/>
    <row r="30" spans="1:19" ht="13.5" customHeight="1"/>
  </sheetData>
  <mergeCells count="51">
    <mergeCell ref="B27:M27"/>
    <mergeCell ref="N27:O27"/>
    <mergeCell ref="B25:M25"/>
    <mergeCell ref="N25:O25"/>
    <mergeCell ref="B26:M26"/>
    <mergeCell ref="N26:O26"/>
    <mergeCell ref="B23:M23"/>
    <mergeCell ref="N23:O23"/>
    <mergeCell ref="B24:M24"/>
    <mergeCell ref="N24:O24"/>
    <mergeCell ref="B21:M21"/>
    <mergeCell ref="N21:O21"/>
    <mergeCell ref="B22:M22"/>
    <mergeCell ref="N22:O22"/>
    <mergeCell ref="B19:M19"/>
    <mergeCell ref="N19:O19"/>
    <mergeCell ref="B20:M20"/>
    <mergeCell ref="N20:O20"/>
    <mergeCell ref="B17:M17"/>
    <mergeCell ref="N17:O17"/>
    <mergeCell ref="B18:M18"/>
    <mergeCell ref="N18:O18"/>
    <mergeCell ref="B15:M15"/>
    <mergeCell ref="N15:O15"/>
    <mergeCell ref="B16:M16"/>
    <mergeCell ref="N16:O16"/>
    <mergeCell ref="B13:M13"/>
    <mergeCell ref="N13:O13"/>
    <mergeCell ref="B14:M14"/>
    <mergeCell ref="N14:O14"/>
    <mergeCell ref="B11:M11"/>
    <mergeCell ref="N11:O11"/>
    <mergeCell ref="B12:M12"/>
    <mergeCell ref="N12:O12"/>
    <mergeCell ref="B9:M9"/>
    <mergeCell ref="N9:O9"/>
    <mergeCell ref="B10:M10"/>
    <mergeCell ref="N10:O10"/>
    <mergeCell ref="B7:M7"/>
    <mergeCell ref="N7:O7"/>
    <mergeCell ref="B8:M8"/>
    <mergeCell ref="N8:O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ageMargins left="0.7" right="0.7" top="0.75" bottom="0.75" header="0.3" footer="0.3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13"/>
  <sheetViews>
    <sheetView tabSelected="1" view="pageBreakPreview" zoomScale="130" zoomScaleNormal="100" zoomScaleSheetLayoutView="13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399" t="s">
        <v>720</v>
      </c>
      <c r="B1" s="399"/>
      <c r="C1" s="399"/>
      <c r="D1" s="399"/>
      <c r="E1" s="399"/>
      <c r="F1" s="399"/>
      <c r="G1" s="399"/>
      <c r="H1" s="17"/>
      <c r="I1" s="17"/>
      <c r="J1" s="17"/>
      <c r="K1" s="17"/>
      <c r="L1" s="17"/>
    </row>
    <row r="2" spans="1:12">
      <c r="A2" s="19"/>
      <c r="B2" s="19"/>
      <c r="C2" s="19"/>
      <c r="D2" s="19"/>
      <c r="E2" s="19"/>
      <c r="F2" s="19"/>
      <c r="G2" s="19" t="s">
        <v>707</v>
      </c>
      <c r="H2" s="19"/>
      <c r="I2" s="19"/>
      <c r="J2" s="17"/>
      <c r="K2" s="17"/>
      <c r="L2" s="17"/>
    </row>
    <row r="3" spans="1:12" ht="15">
      <c r="A3" s="400" t="s">
        <v>659</v>
      </c>
      <c r="B3" s="400"/>
      <c r="C3" s="400"/>
      <c r="D3" s="400"/>
      <c r="E3" s="400"/>
      <c r="F3" s="400"/>
      <c r="G3" s="400"/>
      <c r="H3" s="18"/>
      <c r="I3" s="18"/>
      <c r="J3" s="18"/>
      <c r="K3" s="18"/>
      <c r="L3" s="18"/>
    </row>
    <row r="4" spans="1:12">
      <c r="G4" s="19" t="s">
        <v>624</v>
      </c>
    </row>
    <row r="5" spans="1:12">
      <c r="A5" s="20" t="s">
        <v>579</v>
      </c>
      <c r="B5" s="20" t="s">
        <v>580</v>
      </c>
      <c r="C5" s="20" t="s">
        <v>581</v>
      </c>
      <c r="D5" s="20" t="s">
        <v>582</v>
      </c>
      <c r="E5" s="20" t="s">
        <v>617</v>
      </c>
      <c r="F5" s="20" t="s">
        <v>618</v>
      </c>
      <c r="G5" s="20" t="s">
        <v>619</v>
      </c>
    </row>
    <row r="6" spans="1:12">
      <c r="A6" s="397" t="s">
        <v>620</v>
      </c>
      <c r="B6" s="402"/>
      <c r="C6" s="393" t="s">
        <v>253</v>
      </c>
      <c r="D6" s="393">
        <v>2016</v>
      </c>
      <c r="E6" s="393">
        <v>2017</v>
      </c>
      <c r="F6" s="395">
        <v>2018</v>
      </c>
      <c r="G6" s="397">
        <v>2019</v>
      </c>
    </row>
    <row r="7" spans="1:12">
      <c r="A7" s="401"/>
      <c r="B7" s="403"/>
      <c r="C7" s="404"/>
      <c r="D7" s="394"/>
      <c r="E7" s="394"/>
      <c r="F7" s="396"/>
      <c r="G7" s="398"/>
    </row>
    <row r="8" spans="1:12" ht="72.75" customHeight="1">
      <c r="A8" s="270" t="s">
        <v>248</v>
      </c>
      <c r="B8" s="21" t="s">
        <v>621</v>
      </c>
      <c r="C8" s="22"/>
      <c r="D8" s="391"/>
      <c r="E8" s="391"/>
      <c r="F8" s="391"/>
      <c r="G8" s="391"/>
    </row>
    <row r="9" spans="1:12" ht="38.25">
      <c r="A9" s="270"/>
      <c r="B9" s="21" t="s">
        <v>622</v>
      </c>
      <c r="C9" s="23"/>
      <c r="D9" s="391"/>
      <c r="E9" s="391"/>
      <c r="F9" s="391"/>
      <c r="G9" s="391"/>
    </row>
    <row r="10" spans="1:12">
      <c r="A10" s="270"/>
      <c r="B10" s="27" t="s">
        <v>623</v>
      </c>
      <c r="C10" s="28"/>
      <c r="D10" s="29">
        <v>0</v>
      </c>
      <c r="E10" s="25">
        <v>0</v>
      </c>
      <c r="F10" s="25">
        <v>0</v>
      </c>
      <c r="G10" s="25">
        <v>0</v>
      </c>
    </row>
    <row r="11" spans="1:12" ht="95.25" customHeight="1">
      <c r="A11" s="270" t="s">
        <v>247</v>
      </c>
      <c r="B11" s="30" t="s">
        <v>621</v>
      </c>
      <c r="C11" s="31"/>
      <c r="D11" s="392"/>
      <c r="E11" s="391"/>
      <c r="F11" s="391"/>
      <c r="G11" s="391"/>
    </row>
    <row r="12" spans="1:12" ht="38.25">
      <c r="A12" s="270"/>
      <c r="B12" s="30" t="s">
        <v>622</v>
      </c>
      <c r="C12" s="32"/>
      <c r="D12" s="392"/>
      <c r="E12" s="391"/>
      <c r="F12" s="391"/>
      <c r="G12" s="391"/>
    </row>
    <row r="13" spans="1:12">
      <c r="A13" s="270"/>
      <c r="B13" s="33" t="s">
        <v>623</v>
      </c>
      <c r="C13" s="34"/>
      <c r="D13" s="35">
        <v>0</v>
      </c>
      <c r="E13" s="24">
        <v>0</v>
      </c>
      <c r="F13" s="24">
        <v>0</v>
      </c>
      <c r="G13" s="24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I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2.5703125" style="1" customWidth="1"/>
    <col min="35" max="35" width="10.140625" style="1" bestFit="1" customWidth="1"/>
    <col min="36" max="36" width="10.7109375" style="1" customWidth="1"/>
    <col min="37" max="16384" width="9.140625" style="1"/>
  </cols>
  <sheetData>
    <row r="1" spans="1:35" ht="39" customHeight="1">
      <c r="A1" s="181" t="s">
        <v>709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ht="15.95" customHeight="1">
      <c r="A2" s="186" t="s">
        <v>401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</row>
    <row r="3" spans="1:35" ht="35.1" customHeight="1">
      <c r="A3" s="186" t="s">
        <v>705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 spans="1:35" ht="15.75" customHeight="1">
      <c r="A4" s="231" t="s">
        <v>624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</row>
    <row r="5" spans="1:35" ht="35.1" customHeight="1">
      <c r="A5" s="189" t="s">
        <v>251</v>
      </c>
      <c r="B5" s="190"/>
      <c r="C5" s="191" t="s">
        <v>250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3" t="s">
        <v>249</v>
      </c>
      <c r="AD5" s="192"/>
      <c r="AE5" s="192"/>
      <c r="AF5" s="192"/>
      <c r="AG5" s="53" t="s">
        <v>656</v>
      </c>
      <c r="AH5" s="68" t="s">
        <v>662</v>
      </c>
      <c r="AI5" s="106" t="s">
        <v>664</v>
      </c>
    </row>
    <row r="6" spans="1:35">
      <c r="A6" s="221" t="s">
        <v>248</v>
      </c>
      <c r="B6" s="222"/>
      <c r="C6" s="223" t="s">
        <v>247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5"/>
      <c r="AC6" s="223" t="s">
        <v>246</v>
      </c>
      <c r="AD6" s="226"/>
      <c r="AE6" s="226"/>
      <c r="AF6" s="220"/>
      <c r="AG6" s="52" t="s">
        <v>245</v>
      </c>
      <c r="AH6" s="70" t="s">
        <v>557</v>
      </c>
      <c r="AI6" s="104" t="s">
        <v>556</v>
      </c>
    </row>
    <row r="7" spans="1:35" s="4" customFormat="1" ht="12.95" customHeight="1">
      <c r="A7" s="206" t="s">
        <v>244</v>
      </c>
      <c r="B7" s="220"/>
      <c r="C7" s="227" t="s">
        <v>400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9"/>
      <c r="AC7" s="211" t="s">
        <v>399</v>
      </c>
      <c r="AD7" s="212"/>
      <c r="AE7" s="212"/>
      <c r="AF7" s="213"/>
      <c r="AG7" s="74">
        <v>15298856</v>
      </c>
      <c r="AH7" s="74">
        <v>15298856</v>
      </c>
      <c r="AI7" s="74">
        <v>15298856</v>
      </c>
    </row>
    <row r="8" spans="1:35" s="4" customFormat="1" ht="12.95" customHeight="1">
      <c r="A8" s="206" t="s">
        <v>241</v>
      </c>
      <c r="B8" s="220"/>
      <c r="C8" s="208" t="s">
        <v>398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10"/>
      <c r="AC8" s="211" t="s">
        <v>397</v>
      </c>
      <c r="AD8" s="212"/>
      <c r="AE8" s="212"/>
      <c r="AF8" s="213"/>
      <c r="AG8" s="46">
        <v>0</v>
      </c>
      <c r="AH8" s="74">
        <v>0</v>
      </c>
      <c r="AI8" s="46">
        <v>0</v>
      </c>
    </row>
    <row r="9" spans="1:35" s="4" customFormat="1" ht="26.1" customHeight="1">
      <c r="A9" s="206" t="s">
        <v>238</v>
      </c>
      <c r="B9" s="220"/>
      <c r="C9" s="208" t="s">
        <v>396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10"/>
      <c r="AC9" s="211" t="s">
        <v>395</v>
      </c>
      <c r="AD9" s="212"/>
      <c r="AE9" s="212"/>
      <c r="AF9" s="213"/>
      <c r="AG9" s="46">
        <v>5342414</v>
      </c>
      <c r="AH9" s="46">
        <v>6083594</v>
      </c>
      <c r="AI9" s="46">
        <v>6083594</v>
      </c>
    </row>
    <row r="10" spans="1:35" ht="12.95" customHeight="1">
      <c r="A10" s="206" t="s">
        <v>235</v>
      </c>
      <c r="B10" s="220"/>
      <c r="C10" s="208" t="s">
        <v>394</v>
      </c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10"/>
      <c r="AC10" s="211" t="s">
        <v>393</v>
      </c>
      <c r="AD10" s="212"/>
      <c r="AE10" s="212"/>
      <c r="AF10" s="213"/>
      <c r="AG10" s="46">
        <v>1200000</v>
      </c>
      <c r="AH10" s="46">
        <v>1200000</v>
      </c>
      <c r="AI10" s="46">
        <v>1200000</v>
      </c>
    </row>
    <row r="11" spans="1:35" s="5" customFormat="1" ht="12.95" customHeight="1">
      <c r="A11" s="206" t="s">
        <v>232</v>
      </c>
      <c r="B11" s="220"/>
      <c r="C11" s="208" t="s">
        <v>392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10"/>
      <c r="AC11" s="211" t="s">
        <v>391</v>
      </c>
      <c r="AD11" s="212"/>
      <c r="AE11" s="212"/>
      <c r="AF11" s="213"/>
      <c r="AG11" s="77">
        <v>0</v>
      </c>
      <c r="AH11" s="46">
        <v>5268580</v>
      </c>
      <c r="AI11" s="46">
        <v>5268580</v>
      </c>
    </row>
    <row r="12" spans="1:35" s="5" customFormat="1" ht="12.95" customHeight="1">
      <c r="A12" s="206" t="s">
        <v>229</v>
      </c>
      <c r="B12" s="220"/>
      <c r="C12" s="208" t="s">
        <v>390</v>
      </c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10"/>
      <c r="AC12" s="211" t="s">
        <v>389</v>
      </c>
      <c r="AD12" s="212"/>
      <c r="AE12" s="212"/>
      <c r="AF12" s="213"/>
      <c r="AG12" s="77">
        <v>0</v>
      </c>
      <c r="AH12" s="46">
        <v>0</v>
      </c>
      <c r="AI12" s="46">
        <v>0</v>
      </c>
    </row>
    <row r="13" spans="1:35" ht="12.95" customHeight="1">
      <c r="A13" s="206" t="s">
        <v>226</v>
      </c>
      <c r="B13" s="220"/>
      <c r="C13" s="208" t="s">
        <v>388</v>
      </c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10"/>
      <c r="AC13" s="211" t="s">
        <v>387</v>
      </c>
      <c r="AD13" s="212"/>
      <c r="AE13" s="212"/>
      <c r="AF13" s="213"/>
      <c r="AG13" s="71">
        <f>SUM(AG7:AG12)</f>
        <v>21841270</v>
      </c>
      <c r="AH13" s="71">
        <f>SUM(AH7:AH12)</f>
        <v>27851030</v>
      </c>
      <c r="AI13" s="71">
        <f>SUM(AI7:AI12)</f>
        <v>27851030</v>
      </c>
    </row>
    <row r="14" spans="1:35" ht="12.95" customHeight="1">
      <c r="A14" s="206" t="s">
        <v>223</v>
      </c>
      <c r="B14" s="220"/>
      <c r="C14" s="208" t="s">
        <v>386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10"/>
      <c r="AC14" s="211" t="s">
        <v>385</v>
      </c>
      <c r="AD14" s="212"/>
      <c r="AE14" s="212"/>
      <c r="AF14" s="213"/>
      <c r="AG14" s="46">
        <v>0</v>
      </c>
      <c r="AH14" s="46">
        <v>0</v>
      </c>
      <c r="AI14" s="46">
        <v>0</v>
      </c>
    </row>
    <row r="15" spans="1:35" ht="26.1" customHeight="1">
      <c r="A15" s="206" t="s">
        <v>220</v>
      </c>
      <c r="B15" s="220"/>
      <c r="C15" s="208" t="s">
        <v>384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10"/>
      <c r="AC15" s="211" t="s">
        <v>383</v>
      </c>
      <c r="AD15" s="212"/>
      <c r="AE15" s="212"/>
      <c r="AF15" s="213"/>
      <c r="AG15" s="46">
        <v>0</v>
      </c>
      <c r="AH15" s="46">
        <v>0</v>
      </c>
      <c r="AI15" s="46">
        <v>0</v>
      </c>
    </row>
    <row r="16" spans="1:35" ht="26.1" customHeight="1">
      <c r="A16" s="206" t="s">
        <v>217</v>
      </c>
      <c r="B16" s="220"/>
      <c r="C16" s="208" t="s">
        <v>382</v>
      </c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10"/>
      <c r="AC16" s="211" t="s">
        <v>381</v>
      </c>
      <c r="AD16" s="212"/>
      <c r="AE16" s="212"/>
      <c r="AF16" s="213"/>
      <c r="AG16" s="46">
        <v>0</v>
      </c>
      <c r="AH16" s="46">
        <v>0</v>
      </c>
      <c r="AI16" s="46">
        <v>0</v>
      </c>
    </row>
    <row r="17" spans="1:35" ht="26.1" customHeight="1">
      <c r="A17" s="206" t="s">
        <v>214</v>
      </c>
      <c r="B17" s="220"/>
      <c r="C17" s="208" t="s">
        <v>380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10"/>
      <c r="AC17" s="211" t="s">
        <v>379</v>
      </c>
      <c r="AD17" s="212"/>
      <c r="AE17" s="212"/>
      <c r="AF17" s="213"/>
      <c r="AG17" s="46">
        <v>0</v>
      </c>
      <c r="AH17" s="46">
        <v>0</v>
      </c>
      <c r="AI17" s="46">
        <v>0</v>
      </c>
    </row>
    <row r="18" spans="1:35" ht="12.95" customHeight="1">
      <c r="A18" s="206" t="s">
        <v>211</v>
      </c>
      <c r="B18" s="220"/>
      <c r="C18" s="208" t="s">
        <v>378</v>
      </c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10"/>
      <c r="AC18" s="211" t="s">
        <v>377</v>
      </c>
      <c r="AD18" s="212"/>
      <c r="AE18" s="212"/>
      <c r="AF18" s="213"/>
      <c r="AG18" s="46">
        <v>3773000</v>
      </c>
      <c r="AH18" s="46">
        <v>9560325</v>
      </c>
      <c r="AI18" s="46">
        <v>9560265</v>
      </c>
    </row>
    <row r="19" spans="1:35" ht="12.95" customHeight="1">
      <c r="A19" s="195" t="s">
        <v>208</v>
      </c>
      <c r="B19" s="220"/>
      <c r="C19" s="197" t="s">
        <v>376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9"/>
      <c r="AC19" s="200" t="s">
        <v>375</v>
      </c>
      <c r="AD19" s="201"/>
      <c r="AE19" s="201"/>
      <c r="AF19" s="202"/>
      <c r="AG19" s="71">
        <f>SUM(AG13:AG18)</f>
        <v>25614270</v>
      </c>
      <c r="AH19" s="71">
        <f>SUM(AH13:AH18)</f>
        <v>37411355</v>
      </c>
      <c r="AI19" s="71">
        <f>SUM(AI13:AI18)</f>
        <v>37411295</v>
      </c>
    </row>
    <row r="20" spans="1:35" ht="12.95" customHeight="1">
      <c r="A20" s="206" t="s">
        <v>205</v>
      </c>
      <c r="B20" s="220"/>
      <c r="C20" s="208" t="s">
        <v>374</v>
      </c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10"/>
      <c r="AC20" s="211" t="s">
        <v>373</v>
      </c>
      <c r="AD20" s="212"/>
      <c r="AE20" s="212"/>
      <c r="AF20" s="213"/>
      <c r="AG20" s="46">
        <v>0</v>
      </c>
      <c r="AH20" s="46">
        <v>2451325</v>
      </c>
      <c r="AI20" s="46">
        <v>2451325</v>
      </c>
    </row>
    <row r="21" spans="1:35" ht="26.1" customHeight="1">
      <c r="A21" s="206" t="s">
        <v>202</v>
      </c>
      <c r="B21" s="220"/>
      <c r="C21" s="208" t="s">
        <v>372</v>
      </c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10"/>
      <c r="AC21" s="211" t="s">
        <v>371</v>
      </c>
      <c r="AD21" s="212"/>
      <c r="AE21" s="212"/>
      <c r="AF21" s="213"/>
      <c r="AG21" s="46">
        <v>0</v>
      </c>
      <c r="AH21" s="46">
        <v>0</v>
      </c>
      <c r="AI21" s="46">
        <v>0</v>
      </c>
    </row>
    <row r="22" spans="1:35" ht="26.1" customHeight="1">
      <c r="A22" s="206" t="s">
        <v>199</v>
      </c>
      <c r="B22" s="220"/>
      <c r="C22" s="208" t="s">
        <v>370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10"/>
      <c r="AC22" s="211" t="s">
        <v>369</v>
      </c>
      <c r="AD22" s="212"/>
      <c r="AE22" s="212"/>
      <c r="AF22" s="213"/>
      <c r="AG22" s="46">
        <v>0</v>
      </c>
      <c r="AH22" s="46">
        <v>0</v>
      </c>
      <c r="AI22" s="46">
        <v>0</v>
      </c>
    </row>
    <row r="23" spans="1:35" ht="26.1" customHeight="1">
      <c r="A23" s="206" t="s">
        <v>196</v>
      </c>
      <c r="B23" s="220"/>
      <c r="C23" s="208" t="s">
        <v>368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10"/>
      <c r="AC23" s="211" t="s">
        <v>367</v>
      </c>
      <c r="AD23" s="212"/>
      <c r="AE23" s="212"/>
      <c r="AF23" s="213"/>
      <c r="AG23" s="46">
        <v>0</v>
      </c>
      <c r="AH23" s="46">
        <v>0</v>
      </c>
      <c r="AI23" s="46">
        <v>0</v>
      </c>
    </row>
    <row r="24" spans="1:35" ht="12.95" customHeight="1">
      <c r="A24" s="206" t="s">
        <v>193</v>
      </c>
      <c r="B24" s="220"/>
      <c r="C24" s="208" t="s">
        <v>366</v>
      </c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10"/>
      <c r="AC24" s="211" t="s">
        <v>365</v>
      </c>
      <c r="AD24" s="212"/>
      <c r="AE24" s="212"/>
      <c r="AF24" s="213"/>
      <c r="AG24" s="46">
        <v>4784625</v>
      </c>
      <c r="AH24" s="46">
        <v>4956527</v>
      </c>
      <c r="AI24" s="46">
        <v>171902</v>
      </c>
    </row>
    <row r="25" spans="1:35" ht="12.95" customHeight="1">
      <c r="A25" s="195" t="s">
        <v>190</v>
      </c>
      <c r="B25" s="220"/>
      <c r="C25" s="197" t="s">
        <v>364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9"/>
      <c r="AC25" s="200" t="s">
        <v>363</v>
      </c>
      <c r="AD25" s="201"/>
      <c r="AE25" s="201"/>
      <c r="AF25" s="202"/>
      <c r="AG25" s="71">
        <f>SUM(AG20:AG24)</f>
        <v>4784625</v>
      </c>
      <c r="AH25" s="71">
        <f>SUM(AH20:AH24)</f>
        <v>7407852</v>
      </c>
      <c r="AI25" s="71">
        <f>SUM(AI20:AI24)</f>
        <v>2623227</v>
      </c>
    </row>
    <row r="26" spans="1:35" ht="12.95" customHeight="1">
      <c r="A26" s="206" t="s">
        <v>187</v>
      </c>
      <c r="B26" s="220"/>
      <c r="C26" s="208" t="s">
        <v>362</v>
      </c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10"/>
      <c r="AC26" s="211" t="s">
        <v>361</v>
      </c>
      <c r="AD26" s="212"/>
      <c r="AE26" s="212"/>
      <c r="AF26" s="213"/>
      <c r="AG26" s="46">
        <v>0</v>
      </c>
      <c r="AH26" s="46">
        <v>0</v>
      </c>
      <c r="AI26" s="46">
        <v>0</v>
      </c>
    </row>
    <row r="27" spans="1:35" ht="12.95" customHeight="1">
      <c r="A27" s="206" t="s">
        <v>184</v>
      </c>
      <c r="B27" s="220"/>
      <c r="C27" s="208" t="s">
        <v>360</v>
      </c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10"/>
      <c r="AC27" s="211" t="s">
        <v>359</v>
      </c>
      <c r="AD27" s="212"/>
      <c r="AE27" s="212"/>
      <c r="AF27" s="213"/>
      <c r="AG27" s="46">
        <v>0</v>
      </c>
      <c r="AH27" s="46">
        <v>0</v>
      </c>
      <c r="AI27" s="46">
        <v>0</v>
      </c>
    </row>
    <row r="28" spans="1:35" s="6" customFormat="1" ht="12.95" customHeight="1">
      <c r="A28" s="206" t="s">
        <v>181</v>
      </c>
      <c r="B28" s="220"/>
      <c r="C28" s="208" t="s">
        <v>358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10"/>
      <c r="AC28" s="211" t="s">
        <v>357</v>
      </c>
      <c r="AD28" s="212"/>
      <c r="AE28" s="212"/>
      <c r="AF28" s="213"/>
      <c r="AG28" s="67">
        <f>SUM(AG26:AG27)</f>
        <v>0</v>
      </c>
      <c r="AH28" s="46">
        <v>0</v>
      </c>
      <c r="AI28" s="46">
        <v>0</v>
      </c>
    </row>
    <row r="29" spans="1:35" ht="12.95" customHeight="1">
      <c r="A29" s="206" t="s">
        <v>178</v>
      </c>
      <c r="B29" s="220"/>
      <c r="C29" s="208" t="s">
        <v>356</v>
      </c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10"/>
      <c r="AC29" s="211" t="s">
        <v>355</v>
      </c>
      <c r="AD29" s="212"/>
      <c r="AE29" s="212"/>
      <c r="AF29" s="213"/>
      <c r="AG29" s="46">
        <v>0</v>
      </c>
      <c r="AH29" s="46">
        <v>0</v>
      </c>
      <c r="AI29" s="46">
        <v>0</v>
      </c>
    </row>
    <row r="30" spans="1:35" ht="12.95" customHeight="1">
      <c r="A30" s="206" t="s">
        <v>175</v>
      </c>
      <c r="B30" s="220"/>
      <c r="C30" s="208" t="s">
        <v>354</v>
      </c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10"/>
      <c r="AC30" s="211" t="s">
        <v>353</v>
      </c>
      <c r="AD30" s="212"/>
      <c r="AE30" s="212"/>
      <c r="AF30" s="213"/>
      <c r="AG30" s="46">
        <v>0</v>
      </c>
      <c r="AH30" s="46">
        <v>0</v>
      </c>
      <c r="AI30" s="46">
        <v>0</v>
      </c>
    </row>
    <row r="31" spans="1:35" ht="12.95" customHeight="1">
      <c r="A31" s="206" t="s">
        <v>172</v>
      </c>
      <c r="B31" s="220"/>
      <c r="C31" s="208" t="s">
        <v>352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10"/>
      <c r="AC31" s="211" t="s">
        <v>351</v>
      </c>
      <c r="AD31" s="212"/>
      <c r="AE31" s="212"/>
      <c r="AF31" s="213"/>
      <c r="AG31" s="46">
        <v>8800000</v>
      </c>
      <c r="AH31" s="46">
        <v>12420383</v>
      </c>
      <c r="AI31" s="46">
        <v>11040751</v>
      </c>
    </row>
    <row r="32" spans="1:35" ht="12.95" customHeight="1">
      <c r="A32" s="206" t="s">
        <v>169</v>
      </c>
      <c r="B32" s="220"/>
      <c r="C32" s="208" t="s">
        <v>350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10"/>
      <c r="AC32" s="211" t="s">
        <v>349</v>
      </c>
      <c r="AD32" s="212"/>
      <c r="AE32" s="212"/>
      <c r="AF32" s="213"/>
      <c r="AG32" s="46">
        <v>10000000</v>
      </c>
      <c r="AH32" s="46">
        <v>11040924</v>
      </c>
      <c r="AI32" s="46">
        <v>10784524</v>
      </c>
    </row>
    <row r="33" spans="1:35" ht="12.95" customHeight="1">
      <c r="A33" s="206" t="s">
        <v>166</v>
      </c>
      <c r="B33" s="220"/>
      <c r="C33" s="208" t="s">
        <v>348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10"/>
      <c r="AC33" s="211" t="s">
        <v>347</v>
      </c>
      <c r="AD33" s="212"/>
      <c r="AE33" s="212"/>
      <c r="AF33" s="213"/>
      <c r="AG33" s="46">
        <v>1000</v>
      </c>
      <c r="AH33" s="46">
        <v>0</v>
      </c>
      <c r="AI33" s="46">
        <v>0</v>
      </c>
    </row>
    <row r="34" spans="1:35" ht="12.95" customHeight="1">
      <c r="A34" s="206" t="s">
        <v>163</v>
      </c>
      <c r="B34" s="220"/>
      <c r="C34" s="208" t="s">
        <v>346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10"/>
      <c r="AC34" s="211" t="s">
        <v>345</v>
      </c>
      <c r="AD34" s="212"/>
      <c r="AE34" s="212"/>
      <c r="AF34" s="213"/>
      <c r="AG34" s="46">
        <v>0</v>
      </c>
      <c r="AH34" s="46">
        <v>0</v>
      </c>
      <c r="AI34" s="46">
        <v>0</v>
      </c>
    </row>
    <row r="35" spans="1:35" ht="12.95" customHeight="1">
      <c r="A35" s="206" t="s">
        <v>160</v>
      </c>
      <c r="B35" s="220"/>
      <c r="C35" s="208" t="s">
        <v>344</v>
      </c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10"/>
      <c r="AC35" s="211" t="s">
        <v>343</v>
      </c>
      <c r="AD35" s="212"/>
      <c r="AE35" s="212"/>
      <c r="AF35" s="213"/>
      <c r="AG35" s="46">
        <v>1400000</v>
      </c>
      <c r="AH35" s="46">
        <v>1969968</v>
      </c>
      <c r="AI35" s="46">
        <v>1409295</v>
      </c>
    </row>
    <row r="36" spans="1:35" ht="12.95" customHeight="1">
      <c r="A36" s="206" t="s">
        <v>157</v>
      </c>
      <c r="B36" s="220"/>
      <c r="C36" s="208" t="s">
        <v>342</v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10"/>
      <c r="AC36" s="211" t="s">
        <v>341</v>
      </c>
      <c r="AD36" s="212"/>
      <c r="AE36" s="212"/>
      <c r="AF36" s="213"/>
      <c r="AG36" s="46">
        <v>50000</v>
      </c>
      <c r="AH36" s="46">
        <v>1400</v>
      </c>
      <c r="AI36" s="46">
        <v>0</v>
      </c>
    </row>
    <row r="37" spans="1:35" ht="12.95" customHeight="1">
      <c r="A37" s="206" t="s">
        <v>154</v>
      </c>
      <c r="B37" s="220"/>
      <c r="C37" s="208" t="s">
        <v>340</v>
      </c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10"/>
      <c r="AC37" s="211" t="s">
        <v>339</v>
      </c>
      <c r="AD37" s="212"/>
      <c r="AE37" s="212"/>
      <c r="AF37" s="213"/>
      <c r="AG37" s="71">
        <f>SUM(AG32:AG36)</f>
        <v>11451000</v>
      </c>
      <c r="AH37" s="71">
        <f>SUM(AH32:AH36)</f>
        <v>13012292</v>
      </c>
      <c r="AI37" s="71">
        <f>SUM(AI32:AI36)</f>
        <v>12193819</v>
      </c>
    </row>
    <row r="38" spans="1:35" ht="12.95" customHeight="1">
      <c r="A38" s="206" t="s">
        <v>151</v>
      </c>
      <c r="B38" s="220"/>
      <c r="C38" s="208" t="s">
        <v>338</v>
      </c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10"/>
      <c r="AC38" s="211" t="s">
        <v>337</v>
      </c>
      <c r="AD38" s="212"/>
      <c r="AE38" s="212"/>
      <c r="AF38" s="213"/>
      <c r="AG38" s="46">
        <v>100000</v>
      </c>
      <c r="AH38" s="46">
        <v>238215</v>
      </c>
      <c r="AI38" s="46">
        <v>238215</v>
      </c>
    </row>
    <row r="39" spans="1:35" ht="12.95" customHeight="1">
      <c r="A39" s="195" t="s">
        <v>148</v>
      </c>
      <c r="B39" s="220"/>
      <c r="C39" s="197" t="s">
        <v>336</v>
      </c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9"/>
      <c r="AC39" s="200" t="s">
        <v>335</v>
      </c>
      <c r="AD39" s="201"/>
      <c r="AE39" s="201"/>
      <c r="AF39" s="202"/>
      <c r="AG39" s="71">
        <f>SUM(AG28,AG29:AG31,AG37,AG38)</f>
        <v>20351000</v>
      </c>
      <c r="AH39" s="71">
        <f>SUM(AH28,AH29:AH31,AH37,AH38)</f>
        <v>25670890</v>
      </c>
      <c r="AI39" s="71">
        <f>SUM(AI28,AI29:AI31,AI37,AI38)</f>
        <v>23472785</v>
      </c>
    </row>
    <row r="40" spans="1:35" ht="12.95" customHeight="1">
      <c r="A40" s="206" t="s">
        <v>145</v>
      </c>
      <c r="B40" s="220"/>
      <c r="C40" s="214" t="s">
        <v>334</v>
      </c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6"/>
      <c r="AC40" s="211" t="s">
        <v>333</v>
      </c>
      <c r="AD40" s="212"/>
      <c r="AE40" s="212"/>
      <c r="AF40" s="213"/>
      <c r="AG40" s="46">
        <v>0</v>
      </c>
      <c r="AH40" s="46">
        <v>0</v>
      </c>
      <c r="AI40" s="46">
        <v>0</v>
      </c>
    </row>
    <row r="41" spans="1:35" ht="12.95" customHeight="1">
      <c r="A41" s="206" t="s">
        <v>142</v>
      </c>
      <c r="B41" s="220"/>
      <c r="C41" s="214" t="s">
        <v>332</v>
      </c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6"/>
      <c r="AC41" s="211" t="s">
        <v>331</v>
      </c>
      <c r="AD41" s="212"/>
      <c r="AE41" s="212"/>
      <c r="AF41" s="213"/>
      <c r="AG41" s="46">
        <v>0</v>
      </c>
      <c r="AH41" s="46">
        <v>0</v>
      </c>
      <c r="AI41" s="46">
        <v>0</v>
      </c>
    </row>
    <row r="42" spans="1:35" ht="12.95" customHeight="1">
      <c r="A42" s="206" t="s">
        <v>139</v>
      </c>
      <c r="B42" s="220"/>
      <c r="C42" s="214" t="s">
        <v>330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6"/>
      <c r="AC42" s="211" t="s">
        <v>329</v>
      </c>
      <c r="AD42" s="212"/>
      <c r="AE42" s="212"/>
      <c r="AF42" s="213"/>
      <c r="AG42" s="46">
        <v>130000</v>
      </c>
      <c r="AH42" s="46">
        <v>130000</v>
      </c>
      <c r="AI42" s="46">
        <v>44124</v>
      </c>
    </row>
    <row r="43" spans="1:35" ht="12.95" customHeight="1">
      <c r="A43" s="206" t="s">
        <v>136</v>
      </c>
      <c r="B43" s="220"/>
      <c r="C43" s="214" t="s">
        <v>328</v>
      </c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6"/>
      <c r="AC43" s="211" t="s">
        <v>327</v>
      </c>
      <c r="AD43" s="212"/>
      <c r="AE43" s="212"/>
      <c r="AF43" s="213"/>
      <c r="AG43" s="46">
        <v>1065000</v>
      </c>
      <c r="AH43" s="46">
        <v>2823200</v>
      </c>
      <c r="AI43" s="46">
        <v>2216904</v>
      </c>
    </row>
    <row r="44" spans="1:35" ht="12.95" customHeight="1">
      <c r="A44" s="206" t="s">
        <v>133</v>
      </c>
      <c r="B44" s="220"/>
      <c r="C44" s="214" t="s">
        <v>326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6"/>
      <c r="AC44" s="211" t="s">
        <v>325</v>
      </c>
      <c r="AD44" s="212"/>
      <c r="AE44" s="212"/>
      <c r="AF44" s="213"/>
      <c r="AG44" s="46">
        <v>0</v>
      </c>
      <c r="AH44" s="46">
        <v>0</v>
      </c>
      <c r="AI44" s="46">
        <v>0</v>
      </c>
    </row>
    <row r="45" spans="1:35" ht="12.95" customHeight="1">
      <c r="A45" s="206" t="s">
        <v>130</v>
      </c>
      <c r="B45" s="220"/>
      <c r="C45" s="214" t="s">
        <v>324</v>
      </c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6"/>
      <c r="AC45" s="211" t="s">
        <v>323</v>
      </c>
      <c r="AD45" s="212"/>
      <c r="AE45" s="212"/>
      <c r="AF45" s="213"/>
      <c r="AG45" s="46">
        <v>0</v>
      </c>
      <c r="AH45" s="46">
        <v>0</v>
      </c>
      <c r="AI45" s="46">
        <v>0</v>
      </c>
    </row>
    <row r="46" spans="1:35" ht="12.95" customHeight="1">
      <c r="A46" s="206" t="s">
        <v>127</v>
      </c>
      <c r="B46" s="220"/>
      <c r="C46" s="214" t="s">
        <v>322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6"/>
      <c r="AC46" s="211" t="s">
        <v>321</v>
      </c>
      <c r="AD46" s="212"/>
      <c r="AE46" s="212"/>
      <c r="AF46" s="213"/>
      <c r="AG46" s="46">
        <v>0</v>
      </c>
      <c r="AH46" s="46">
        <v>0</v>
      </c>
      <c r="AI46" s="46">
        <v>0</v>
      </c>
    </row>
    <row r="47" spans="1:35" ht="12.95" customHeight="1">
      <c r="A47" s="206" t="s">
        <v>124</v>
      </c>
      <c r="B47" s="207"/>
      <c r="C47" s="214" t="s">
        <v>320</v>
      </c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6"/>
      <c r="AC47" s="211" t="s">
        <v>319</v>
      </c>
      <c r="AD47" s="212"/>
      <c r="AE47" s="212"/>
      <c r="AF47" s="213"/>
      <c r="AG47" s="46">
        <v>0</v>
      </c>
      <c r="AH47" s="46">
        <v>0</v>
      </c>
      <c r="AI47" s="46">
        <v>0</v>
      </c>
    </row>
    <row r="48" spans="1:35" ht="12.95" customHeight="1">
      <c r="A48" s="206">
        <v>42</v>
      </c>
      <c r="B48" s="207"/>
      <c r="C48" s="214" t="s">
        <v>318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6"/>
      <c r="AC48" s="211" t="s">
        <v>317</v>
      </c>
      <c r="AD48" s="212"/>
      <c r="AE48" s="212"/>
      <c r="AF48" s="213"/>
      <c r="AG48" s="46">
        <v>80000</v>
      </c>
      <c r="AH48" s="46">
        <v>108977</v>
      </c>
      <c r="AI48" s="46">
        <v>108977</v>
      </c>
    </row>
    <row r="49" spans="1:35" ht="12.95" customHeight="1">
      <c r="A49" s="206">
        <v>43</v>
      </c>
      <c r="B49" s="207"/>
      <c r="C49" s="214" t="s">
        <v>316</v>
      </c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6"/>
      <c r="AC49" s="211" t="s">
        <v>315</v>
      </c>
      <c r="AD49" s="212"/>
      <c r="AE49" s="212"/>
      <c r="AF49" s="213"/>
      <c r="AG49" s="67">
        <f>SUM(AG47:AG48)</f>
        <v>80000</v>
      </c>
      <c r="AH49" s="81">
        <f>SUM(AH47:AH48)</f>
        <v>108977</v>
      </c>
      <c r="AI49" s="92">
        <f>SUM(AI47:AI48)</f>
        <v>108977</v>
      </c>
    </row>
    <row r="50" spans="1:35" ht="12.95" customHeight="1">
      <c r="A50" s="206">
        <v>44</v>
      </c>
      <c r="B50" s="207"/>
      <c r="C50" s="214" t="s">
        <v>314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6"/>
      <c r="AC50" s="211" t="s">
        <v>313</v>
      </c>
      <c r="AD50" s="212"/>
      <c r="AE50" s="212"/>
      <c r="AF50" s="213"/>
      <c r="AG50" s="46">
        <v>0</v>
      </c>
      <c r="AH50" s="46">
        <v>0</v>
      </c>
      <c r="AI50" s="46">
        <v>0</v>
      </c>
    </row>
    <row r="51" spans="1:35" ht="12.95" customHeight="1">
      <c r="A51" s="206">
        <v>45</v>
      </c>
      <c r="B51" s="207"/>
      <c r="C51" s="214" t="s">
        <v>312</v>
      </c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6"/>
      <c r="AC51" s="211" t="s">
        <v>311</v>
      </c>
      <c r="AD51" s="212"/>
      <c r="AE51" s="212"/>
      <c r="AF51" s="213"/>
      <c r="AG51" s="46">
        <v>0</v>
      </c>
      <c r="AH51" s="46">
        <v>0</v>
      </c>
      <c r="AI51" s="46">
        <v>0</v>
      </c>
    </row>
    <row r="52" spans="1:35" ht="12.95" customHeight="1">
      <c r="A52" s="206" t="s">
        <v>109</v>
      </c>
      <c r="B52" s="220"/>
      <c r="C52" s="214" t="s">
        <v>310</v>
      </c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6"/>
      <c r="AC52" s="211" t="s">
        <v>309</v>
      </c>
      <c r="AD52" s="212"/>
      <c r="AE52" s="212"/>
      <c r="AF52" s="213"/>
      <c r="AG52" s="67">
        <f>SUM(AG50:AG51)</f>
        <v>0</v>
      </c>
      <c r="AH52" s="46">
        <v>0</v>
      </c>
      <c r="AI52" s="46">
        <v>0</v>
      </c>
    </row>
    <row r="53" spans="1:35" ht="12.95" customHeight="1">
      <c r="A53" s="206" t="s">
        <v>106</v>
      </c>
      <c r="B53" s="207"/>
      <c r="C53" s="214" t="s">
        <v>308</v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6"/>
      <c r="AC53" s="211" t="s">
        <v>307</v>
      </c>
      <c r="AD53" s="212"/>
      <c r="AE53" s="212"/>
      <c r="AF53" s="213"/>
      <c r="AG53" s="46">
        <v>0</v>
      </c>
      <c r="AH53" s="46">
        <v>0</v>
      </c>
      <c r="AI53" s="46">
        <v>0</v>
      </c>
    </row>
    <row r="54" spans="1:35" ht="12.95" customHeight="1">
      <c r="A54" s="206" t="s">
        <v>103</v>
      </c>
      <c r="B54" s="207"/>
      <c r="C54" s="214" t="s">
        <v>306</v>
      </c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6"/>
      <c r="AC54" s="211" t="s">
        <v>305</v>
      </c>
      <c r="AD54" s="212"/>
      <c r="AE54" s="212"/>
      <c r="AF54" s="213"/>
      <c r="AG54" s="46">
        <v>0</v>
      </c>
      <c r="AH54" s="46">
        <v>465046</v>
      </c>
      <c r="AI54" s="46">
        <v>465046</v>
      </c>
    </row>
    <row r="55" spans="1:35" ht="12.95" customHeight="1">
      <c r="A55" s="195" t="s">
        <v>100</v>
      </c>
      <c r="B55" s="196"/>
      <c r="C55" s="217" t="s">
        <v>573</v>
      </c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9"/>
      <c r="AC55" s="200" t="s">
        <v>304</v>
      </c>
      <c r="AD55" s="201"/>
      <c r="AE55" s="201"/>
      <c r="AF55" s="202"/>
      <c r="AG55" s="71">
        <f>SUM(AG40:AG46,AG49,AG52,AG50:AG54)</f>
        <v>1275000</v>
      </c>
      <c r="AH55" s="71">
        <f>SUM(AH40:AH46,AH49,AH52,AH50:AH54)</f>
        <v>3527223</v>
      </c>
      <c r="AI55" s="71">
        <f>SUM(AI40:AI46,AI49,AI52,AI50:AI54)</f>
        <v>2835051</v>
      </c>
    </row>
    <row r="56" spans="1:35" ht="12.95" customHeight="1">
      <c r="A56" s="206" t="s">
        <v>97</v>
      </c>
      <c r="B56" s="207"/>
      <c r="C56" s="214" t="s">
        <v>303</v>
      </c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6"/>
      <c r="AC56" s="211" t="s">
        <v>302</v>
      </c>
      <c r="AD56" s="212"/>
      <c r="AE56" s="212"/>
      <c r="AF56" s="213"/>
      <c r="AG56" s="46">
        <v>0</v>
      </c>
      <c r="AH56" s="46">
        <v>0</v>
      </c>
      <c r="AI56" s="46">
        <v>0</v>
      </c>
    </row>
    <row r="57" spans="1:35" ht="12.95" customHeight="1">
      <c r="A57" s="206" t="s">
        <v>94</v>
      </c>
      <c r="B57" s="207"/>
      <c r="C57" s="214" t="s">
        <v>301</v>
      </c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6"/>
      <c r="AC57" s="211" t="s">
        <v>300</v>
      </c>
      <c r="AD57" s="212"/>
      <c r="AE57" s="212"/>
      <c r="AF57" s="213"/>
      <c r="AG57" s="46">
        <v>0</v>
      </c>
      <c r="AH57" s="46">
        <v>0</v>
      </c>
      <c r="AI57" s="46">
        <v>0</v>
      </c>
    </row>
    <row r="58" spans="1:35" ht="12.95" customHeight="1">
      <c r="A58" s="206" t="s">
        <v>91</v>
      </c>
      <c r="B58" s="207"/>
      <c r="C58" s="214" t="s">
        <v>299</v>
      </c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6"/>
      <c r="AC58" s="211" t="s">
        <v>298</v>
      </c>
      <c r="AD58" s="212"/>
      <c r="AE58" s="212"/>
      <c r="AF58" s="213"/>
      <c r="AG58" s="46">
        <v>0</v>
      </c>
      <c r="AH58" s="46">
        <v>0</v>
      </c>
      <c r="AI58" s="46">
        <v>0</v>
      </c>
    </row>
    <row r="59" spans="1:35" ht="12.95" customHeight="1">
      <c r="A59" s="206" t="s">
        <v>88</v>
      </c>
      <c r="B59" s="207"/>
      <c r="C59" s="214" t="s">
        <v>297</v>
      </c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6"/>
      <c r="AC59" s="211" t="s">
        <v>296</v>
      </c>
      <c r="AD59" s="212"/>
      <c r="AE59" s="212"/>
      <c r="AF59" s="213"/>
      <c r="AG59" s="46">
        <v>0</v>
      </c>
      <c r="AH59" s="46">
        <v>0</v>
      </c>
      <c r="AI59" s="46">
        <v>0</v>
      </c>
    </row>
    <row r="60" spans="1:35" ht="12.95" customHeight="1">
      <c r="A60" s="206" t="s">
        <v>85</v>
      </c>
      <c r="B60" s="207"/>
      <c r="C60" s="214" t="s">
        <v>295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6"/>
      <c r="AC60" s="211" t="s">
        <v>294</v>
      </c>
      <c r="AD60" s="212"/>
      <c r="AE60" s="212"/>
      <c r="AF60" s="213"/>
      <c r="AG60" s="46">
        <v>0</v>
      </c>
      <c r="AH60" s="46">
        <v>0</v>
      </c>
      <c r="AI60" s="46">
        <v>0</v>
      </c>
    </row>
    <row r="61" spans="1:35" ht="12.95" customHeight="1">
      <c r="A61" s="195" t="s">
        <v>82</v>
      </c>
      <c r="B61" s="196"/>
      <c r="C61" s="197" t="s">
        <v>574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9"/>
      <c r="AC61" s="200" t="s">
        <v>293</v>
      </c>
      <c r="AD61" s="201"/>
      <c r="AE61" s="201"/>
      <c r="AF61" s="202"/>
      <c r="AG61" s="67">
        <f>SUM(AG56:AG60)</f>
        <v>0</v>
      </c>
      <c r="AH61" s="46">
        <v>0</v>
      </c>
      <c r="AI61" s="46">
        <v>0</v>
      </c>
    </row>
    <row r="62" spans="1:35" ht="26.1" customHeight="1">
      <c r="A62" s="206" t="s">
        <v>292</v>
      </c>
      <c r="B62" s="207"/>
      <c r="C62" s="214" t="s">
        <v>291</v>
      </c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6"/>
      <c r="AC62" s="211" t="s">
        <v>290</v>
      </c>
      <c r="AD62" s="212"/>
      <c r="AE62" s="212"/>
      <c r="AF62" s="213"/>
      <c r="AG62" s="46">
        <v>0</v>
      </c>
      <c r="AH62" s="46">
        <v>0</v>
      </c>
      <c r="AI62" s="46">
        <v>0</v>
      </c>
    </row>
    <row r="63" spans="1:35" ht="26.1" customHeight="1">
      <c r="A63" s="206" t="s">
        <v>289</v>
      </c>
      <c r="B63" s="207"/>
      <c r="C63" s="214" t="s">
        <v>288</v>
      </c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6"/>
      <c r="AC63" s="211" t="s">
        <v>287</v>
      </c>
      <c r="AD63" s="212"/>
      <c r="AE63" s="212"/>
      <c r="AF63" s="213"/>
      <c r="AG63" s="46">
        <v>0</v>
      </c>
      <c r="AH63" s="46">
        <v>0</v>
      </c>
      <c r="AI63" s="46">
        <v>0</v>
      </c>
    </row>
    <row r="64" spans="1:35" ht="26.1" customHeight="1">
      <c r="A64" s="206" t="s">
        <v>286</v>
      </c>
      <c r="B64" s="207"/>
      <c r="C64" s="214" t="s">
        <v>285</v>
      </c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6"/>
      <c r="AC64" s="211" t="s">
        <v>284</v>
      </c>
      <c r="AD64" s="212"/>
      <c r="AE64" s="212"/>
      <c r="AF64" s="213"/>
      <c r="AG64" s="46">
        <v>0</v>
      </c>
      <c r="AH64" s="46">
        <v>0</v>
      </c>
      <c r="AI64" s="46">
        <v>0</v>
      </c>
    </row>
    <row r="65" spans="1:35" ht="26.1" customHeight="1">
      <c r="A65" s="206" t="s">
        <v>283</v>
      </c>
      <c r="B65" s="207"/>
      <c r="C65" s="208" t="s">
        <v>282</v>
      </c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10"/>
      <c r="AC65" s="211" t="s">
        <v>281</v>
      </c>
      <c r="AD65" s="212"/>
      <c r="AE65" s="212"/>
      <c r="AF65" s="213"/>
      <c r="AG65" s="46">
        <v>0</v>
      </c>
      <c r="AH65" s="46">
        <v>0</v>
      </c>
      <c r="AI65" s="46">
        <v>0</v>
      </c>
    </row>
    <row r="66" spans="1:35" ht="12.95" customHeight="1">
      <c r="A66" s="206" t="s">
        <v>280</v>
      </c>
      <c r="B66" s="207"/>
      <c r="C66" s="214" t="s">
        <v>279</v>
      </c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6"/>
      <c r="AC66" s="211" t="s">
        <v>278</v>
      </c>
      <c r="AD66" s="212"/>
      <c r="AE66" s="212"/>
      <c r="AF66" s="213"/>
      <c r="AG66" s="46">
        <v>0</v>
      </c>
      <c r="AH66" s="46">
        <v>0</v>
      </c>
      <c r="AI66" s="46">
        <v>0</v>
      </c>
    </row>
    <row r="67" spans="1:35" ht="12.95" customHeight="1">
      <c r="A67" s="195" t="s">
        <v>277</v>
      </c>
      <c r="B67" s="196"/>
      <c r="C67" s="197" t="s">
        <v>276</v>
      </c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9"/>
      <c r="AC67" s="200" t="s">
        <v>275</v>
      </c>
      <c r="AD67" s="201"/>
      <c r="AE67" s="201"/>
      <c r="AF67" s="202"/>
      <c r="AG67" s="67">
        <f>SUM(AG62:AG66)</f>
        <v>0</v>
      </c>
      <c r="AH67" s="67">
        <v>0</v>
      </c>
      <c r="AI67" s="46">
        <v>0</v>
      </c>
    </row>
    <row r="68" spans="1:35" ht="26.1" customHeight="1">
      <c r="A68" s="206" t="s">
        <v>274</v>
      </c>
      <c r="B68" s="207"/>
      <c r="C68" s="214" t="s">
        <v>273</v>
      </c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6"/>
      <c r="AC68" s="211" t="s">
        <v>272</v>
      </c>
      <c r="AD68" s="212"/>
      <c r="AE68" s="212"/>
      <c r="AF68" s="213"/>
      <c r="AG68" s="46">
        <v>0</v>
      </c>
      <c r="AH68" s="46">
        <v>0</v>
      </c>
      <c r="AI68" s="46">
        <v>0</v>
      </c>
    </row>
    <row r="69" spans="1:35" ht="26.1" customHeight="1">
      <c r="A69" s="206" t="s">
        <v>271</v>
      </c>
      <c r="B69" s="207"/>
      <c r="C69" s="208" t="s">
        <v>270</v>
      </c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10"/>
      <c r="AC69" s="211" t="s">
        <v>269</v>
      </c>
      <c r="AD69" s="212"/>
      <c r="AE69" s="212"/>
      <c r="AF69" s="213"/>
      <c r="AG69" s="46">
        <v>0</v>
      </c>
      <c r="AH69" s="46">
        <v>0</v>
      </c>
      <c r="AI69" s="46">
        <v>0</v>
      </c>
    </row>
    <row r="70" spans="1:35" ht="26.1" customHeight="1">
      <c r="A70" s="206" t="s">
        <v>268</v>
      </c>
      <c r="B70" s="207"/>
      <c r="C70" s="208" t="s">
        <v>267</v>
      </c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10"/>
      <c r="AC70" s="211" t="s">
        <v>266</v>
      </c>
      <c r="AD70" s="212"/>
      <c r="AE70" s="212"/>
      <c r="AF70" s="213"/>
      <c r="AG70" s="46">
        <v>0</v>
      </c>
      <c r="AH70" s="46">
        <v>0</v>
      </c>
      <c r="AI70" s="46">
        <v>0</v>
      </c>
    </row>
    <row r="71" spans="1:35" ht="26.1" customHeight="1">
      <c r="A71" s="206" t="s">
        <v>265</v>
      </c>
      <c r="B71" s="207"/>
      <c r="C71" s="208" t="s">
        <v>264</v>
      </c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10"/>
      <c r="AC71" s="211" t="s">
        <v>263</v>
      </c>
      <c r="AD71" s="212"/>
      <c r="AE71" s="212"/>
      <c r="AF71" s="213"/>
      <c r="AG71" s="46">
        <v>0</v>
      </c>
      <c r="AH71" s="46">
        <v>0</v>
      </c>
      <c r="AI71" s="46">
        <v>0</v>
      </c>
    </row>
    <row r="72" spans="1:35" ht="12.95" customHeight="1">
      <c r="A72" s="206" t="s">
        <v>262</v>
      </c>
      <c r="B72" s="207"/>
      <c r="C72" s="214" t="s">
        <v>261</v>
      </c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6"/>
      <c r="AC72" s="211" t="s">
        <v>260</v>
      </c>
      <c r="AD72" s="212"/>
      <c r="AE72" s="212"/>
      <c r="AF72" s="213"/>
      <c r="AG72" s="46">
        <v>0</v>
      </c>
      <c r="AH72" s="46">
        <v>0</v>
      </c>
      <c r="AI72" s="46">
        <v>0</v>
      </c>
    </row>
    <row r="73" spans="1:35" ht="12.95" customHeight="1">
      <c r="A73" s="195" t="s">
        <v>259</v>
      </c>
      <c r="B73" s="196"/>
      <c r="C73" s="197" t="s">
        <v>575</v>
      </c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9"/>
      <c r="AC73" s="200" t="s">
        <v>258</v>
      </c>
      <c r="AD73" s="201"/>
      <c r="AE73" s="201"/>
      <c r="AF73" s="202"/>
      <c r="AG73" s="67">
        <f>SUM(AG68:AG72)</f>
        <v>0</v>
      </c>
      <c r="AH73" s="67">
        <v>0</v>
      </c>
      <c r="AI73" s="46">
        <v>0</v>
      </c>
    </row>
    <row r="74" spans="1:35" ht="12.95" customHeight="1">
      <c r="A74" s="195" t="s">
        <v>257</v>
      </c>
      <c r="B74" s="196"/>
      <c r="C74" s="203" t="s">
        <v>256</v>
      </c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5"/>
      <c r="AC74" s="200" t="s">
        <v>255</v>
      </c>
      <c r="AD74" s="201"/>
      <c r="AE74" s="201"/>
      <c r="AF74" s="202"/>
      <c r="AG74" s="71">
        <f>SUM(AG19,AG25,AG39,AG55,AG61,AG67,AG73)</f>
        <v>52024895</v>
      </c>
      <c r="AH74" s="71">
        <f>SUM(AH19,AH25,AH39,AH55,AH61,AH67,AH73)</f>
        <v>74017320</v>
      </c>
      <c r="AI74" s="71">
        <f>SUM(AI19,AI25,AI39,AI55,AI61,AI67,AI73)</f>
        <v>66342358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1:AH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2:AG2"/>
    <mergeCell ref="A3:AG3"/>
    <mergeCell ref="A5:B5"/>
    <mergeCell ref="C5:AB5"/>
    <mergeCell ref="AC5:AF5"/>
    <mergeCell ref="A8:B8"/>
    <mergeCell ref="C8:AB8"/>
    <mergeCell ref="AC8:AF8"/>
    <mergeCell ref="A4:AH4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fitToHeight="0" orientation="portrait" cellComments="asDisplayed" r:id="rId1"/>
  <headerFooter alignWithMargins="0"/>
  <ignoredErrors>
    <ignoredError sqref="A7:B7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5.140625" style="1" customWidth="1"/>
    <col min="34" max="34" width="14.85546875" style="1" customWidth="1"/>
    <col min="35" max="35" width="11.5703125" style="1" customWidth="1"/>
    <col min="36" max="16384" width="9.140625" style="1"/>
  </cols>
  <sheetData>
    <row r="1" spans="1:35" ht="23.25" customHeight="1">
      <c r="A1" s="181" t="s">
        <v>710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ht="19.5" customHeight="1">
      <c r="A2" s="186" t="s">
        <v>462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</row>
    <row r="3" spans="1:35" ht="15.95" customHeight="1">
      <c r="A3" s="186" t="s">
        <v>704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 spans="1:35" ht="15.95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2" t="s">
        <v>624</v>
      </c>
      <c r="AI4" s="232"/>
    </row>
    <row r="5" spans="1:35" ht="35.1" customHeight="1">
      <c r="A5" s="189" t="s">
        <v>251</v>
      </c>
      <c r="B5" s="190"/>
      <c r="C5" s="191" t="s">
        <v>250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3" t="s">
        <v>249</v>
      </c>
      <c r="AD5" s="192"/>
      <c r="AE5" s="192"/>
      <c r="AF5" s="192"/>
      <c r="AG5" s="50" t="s">
        <v>656</v>
      </c>
      <c r="AH5" s="68" t="s">
        <v>662</v>
      </c>
      <c r="AI5" s="91" t="s">
        <v>664</v>
      </c>
    </row>
    <row r="6" spans="1:35">
      <c r="A6" s="238" t="s">
        <v>248</v>
      </c>
      <c r="B6" s="238"/>
      <c r="C6" s="239" t="s">
        <v>247</v>
      </c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 t="s">
        <v>246</v>
      </c>
      <c r="AD6" s="239"/>
      <c r="AE6" s="239"/>
      <c r="AF6" s="239"/>
      <c r="AG6" s="49" t="s">
        <v>245</v>
      </c>
      <c r="AH6" s="70" t="s">
        <v>557</v>
      </c>
      <c r="AI6" s="104" t="s">
        <v>556</v>
      </c>
    </row>
    <row r="7" spans="1:35" ht="12.95" customHeight="1">
      <c r="A7" s="233" t="s">
        <v>244</v>
      </c>
      <c r="B7" s="233"/>
      <c r="C7" s="165" t="s">
        <v>461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76" t="s">
        <v>460</v>
      </c>
      <c r="AD7" s="176"/>
      <c r="AE7" s="176"/>
      <c r="AF7" s="176"/>
      <c r="AG7" s="46">
        <v>0</v>
      </c>
      <c r="AH7" s="46">
        <v>0</v>
      </c>
      <c r="AI7" s="105">
        <v>0</v>
      </c>
    </row>
    <row r="8" spans="1:35" ht="12.95" customHeight="1">
      <c r="A8" s="233" t="s">
        <v>241</v>
      </c>
      <c r="B8" s="233"/>
      <c r="C8" s="165" t="s">
        <v>459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76" t="s">
        <v>458</v>
      </c>
      <c r="AD8" s="176"/>
      <c r="AE8" s="176"/>
      <c r="AF8" s="176"/>
      <c r="AG8" s="46">
        <v>0</v>
      </c>
      <c r="AH8" s="46">
        <v>0</v>
      </c>
      <c r="AI8" s="105">
        <v>0</v>
      </c>
    </row>
    <row r="9" spans="1:35" ht="12.95" customHeight="1">
      <c r="A9" s="233" t="s">
        <v>238</v>
      </c>
      <c r="B9" s="233"/>
      <c r="C9" s="165" t="s">
        <v>457</v>
      </c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76" t="s">
        <v>456</v>
      </c>
      <c r="AD9" s="176"/>
      <c r="AE9" s="176"/>
      <c r="AF9" s="176"/>
      <c r="AG9" s="46">
        <v>0</v>
      </c>
      <c r="AH9" s="46">
        <v>0</v>
      </c>
      <c r="AI9" s="105">
        <v>0</v>
      </c>
    </row>
    <row r="10" spans="1:35" ht="12.95" customHeight="1">
      <c r="A10" s="233" t="s">
        <v>235</v>
      </c>
      <c r="B10" s="233"/>
      <c r="C10" s="165" t="s">
        <v>455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76" t="s">
        <v>454</v>
      </c>
      <c r="AD10" s="176"/>
      <c r="AE10" s="176"/>
      <c r="AF10" s="176"/>
      <c r="AG10" s="67">
        <f>SUM(AG7:AG9)</f>
        <v>0</v>
      </c>
      <c r="AH10" s="46">
        <v>0</v>
      </c>
      <c r="AI10" s="105">
        <v>0</v>
      </c>
    </row>
    <row r="11" spans="1:35" s="4" customFormat="1" ht="12.95" customHeight="1">
      <c r="A11" s="233" t="s">
        <v>232</v>
      </c>
      <c r="B11" s="233"/>
      <c r="C11" s="236" t="s">
        <v>453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176" t="s">
        <v>452</v>
      </c>
      <c r="AD11" s="176"/>
      <c r="AE11" s="176"/>
      <c r="AF11" s="176"/>
      <c r="AG11" s="46">
        <v>0</v>
      </c>
      <c r="AH11" s="74">
        <v>0</v>
      </c>
      <c r="AI11" s="106">
        <v>0</v>
      </c>
    </row>
    <row r="12" spans="1:35" ht="12.95" customHeight="1">
      <c r="A12" s="233" t="s">
        <v>229</v>
      </c>
      <c r="B12" s="233"/>
      <c r="C12" s="165" t="s">
        <v>451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76" t="s">
        <v>450</v>
      </c>
      <c r="AD12" s="176"/>
      <c r="AE12" s="176"/>
      <c r="AF12" s="176"/>
      <c r="AG12" s="46">
        <v>0</v>
      </c>
      <c r="AH12" s="46">
        <v>0</v>
      </c>
      <c r="AI12" s="105">
        <v>0</v>
      </c>
    </row>
    <row r="13" spans="1:35" ht="12.95" customHeight="1">
      <c r="A13" s="233" t="s">
        <v>226</v>
      </c>
      <c r="B13" s="233"/>
      <c r="C13" s="165" t="s">
        <v>449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76" t="s">
        <v>448</v>
      </c>
      <c r="AD13" s="176"/>
      <c r="AE13" s="176"/>
      <c r="AF13" s="176"/>
      <c r="AG13" s="46">
        <v>0</v>
      </c>
      <c r="AH13" s="46">
        <v>0</v>
      </c>
      <c r="AI13" s="105">
        <v>0</v>
      </c>
    </row>
    <row r="14" spans="1:35" ht="12.95" customHeight="1">
      <c r="A14" s="233" t="s">
        <v>223</v>
      </c>
      <c r="B14" s="233"/>
      <c r="C14" s="165" t="s">
        <v>447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76" t="s">
        <v>446</v>
      </c>
      <c r="AD14" s="176"/>
      <c r="AE14" s="176"/>
      <c r="AF14" s="176"/>
      <c r="AG14" s="46">
        <v>0</v>
      </c>
      <c r="AH14" s="46">
        <v>0</v>
      </c>
      <c r="AI14" s="105">
        <v>0</v>
      </c>
    </row>
    <row r="15" spans="1:35" ht="12.95" customHeight="1">
      <c r="A15" s="233" t="s">
        <v>220</v>
      </c>
      <c r="B15" s="233"/>
      <c r="C15" s="165" t="s">
        <v>445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76" t="s">
        <v>444</v>
      </c>
      <c r="AD15" s="176"/>
      <c r="AE15" s="176"/>
      <c r="AF15" s="176"/>
      <c r="AG15" s="46">
        <v>0</v>
      </c>
      <c r="AH15" s="46">
        <v>0</v>
      </c>
      <c r="AI15" s="105">
        <v>0</v>
      </c>
    </row>
    <row r="16" spans="1:35" ht="12.95" customHeight="1">
      <c r="A16" s="233">
        <v>10</v>
      </c>
      <c r="B16" s="233"/>
      <c r="C16" s="165" t="s">
        <v>443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76" t="s">
        <v>442</v>
      </c>
      <c r="AD16" s="176"/>
      <c r="AE16" s="176"/>
      <c r="AF16" s="176"/>
      <c r="AG16" s="46">
        <v>0</v>
      </c>
      <c r="AH16" s="46">
        <v>0</v>
      </c>
      <c r="AI16" s="105">
        <v>0</v>
      </c>
    </row>
    <row r="17" spans="1:35" ht="12.95" customHeight="1">
      <c r="A17" s="233">
        <v>11</v>
      </c>
      <c r="B17" s="233"/>
      <c r="C17" s="236" t="s">
        <v>441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176" t="s">
        <v>440</v>
      </c>
      <c r="AD17" s="176"/>
      <c r="AE17" s="176"/>
      <c r="AF17" s="176"/>
      <c r="AG17" s="67">
        <f>SUM(AG11:AG16)</f>
        <v>0</v>
      </c>
      <c r="AH17" s="46">
        <v>0</v>
      </c>
      <c r="AI17" s="105">
        <v>0</v>
      </c>
    </row>
    <row r="18" spans="1:35" ht="12.95" customHeight="1">
      <c r="A18" s="233">
        <v>12</v>
      </c>
      <c r="B18" s="233"/>
      <c r="C18" s="236" t="s">
        <v>439</v>
      </c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176" t="s">
        <v>438</v>
      </c>
      <c r="AD18" s="176"/>
      <c r="AE18" s="176"/>
      <c r="AF18" s="176"/>
      <c r="AG18" s="46">
        <v>0</v>
      </c>
      <c r="AH18" s="46">
        <v>0</v>
      </c>
      <c r="AI18" s="105">
        <v>0</v>
      </c>
    </row>
    <row r="19" spans="1:35" ht="12.95" customHeight="1">
      <c r="A19" s="233">
        <v>13</v>
      </c>
      <c r="B19" s="233"/>
      <c r="C19" s="236" t="s">
        <v>437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176" t="s">
        <v>436</v>
      </c>
      <c r="AD19" s="176"/>
      <c r="AE19" s="176"/>
      <c r="AF19" s="176"/>
      <c r="AG19" s="46">
        <v>874000</v>
      </c>
      <c r="AH19" s="46">
        <v>874000</v>
      </c>
      <c r="AI19" s="105">
        <v>873651</v>
      </c>
    </row>
    <row r="20" spans="1:35" ht="12.95" customHeight="1">
      <c r="A20" s="233">
        <v>14</v>
      </c>
      <c r="B20" s="233"/>
      <c r="C20" s="236" t="s">
        <v>435</v>
      </c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176" t="s">
        <v>434</v>
      </c>
      <c r="AD20" s="176"/>
      <c r="AE20" s="176"/>
      <c r="AF20" s="176"/>
      <c r="AG20" s="46">
        <v>0</v>
      </c>
      <c r="AH20" s="46">
        <v>0</v>
      </c>
      <c r="AI20" s="105">
        <v>0</v>
      </c>
    </row>
    <row r="21" spans="1:35" ht="12.95" customHeight="1">
      <c r="A21" s="233">
        <v>15</v>
      </c>
      <c r="B21" s="233"/>
      <c r="C21" s="236" t="s">
        <v>433</v>
      </c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176" t="s">
        <v>432</v>
      </c>
      <c r="AD21" s="176"/>
      <c r="AE21" s="176"/>
      <c r="AF21" s="176"/>
      <c r="AG21" s="46">
        <v>0</v>
      </c>
      <c r="AH21" s="46">
        <v>0</v>
      </c>
      <c r="AI21" s="105">
        <v>0</v>
      </c>
    </row>
    <row r="22" spans="1:35" ht="12.95" customHeight="1">
      <c r="A22" s="233">
        <v>16</v>
      </c>
      <c r="B22" s="233"/>
      <c r="C22" s="236" t="s">
        <v>431</v>
      </c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176" t="s">
        <v>430</v>
      </c>
      <c r="AD22" s="176"/>
      <c r="AE22" s="176"/>
      <c r="AF22" s="176"/>
      <c r="AG22" s="46">
        <v>0</v>
      </c>
      <c r="AH22" s="46">
        <v>0</v>
      </c>
      <c r="AI22" s="105">
        <v>0</v>
      </c>
    </row>
    <row r="23" spans="1:35" ht="12.95" customHeight="1">
      <c r="A23" s="233">
        <v>17</v>
      </c>
      <c r="B23" s="233"/>
      <c r="C23" s="236" t="s">
        <v>429</v>
      </c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176" t="s">
        <v>428</v>
      </c>
      <c r="AD23" s="176"/>
      <c r="AE23" s="176"/>
      <c r="AF23" s="176"/>
      <c r="AG23" s="46">
        <v>0</v>
      </c>
      <c r="AH23" s="46">
        <v>0</v>
      </c>
      <c r="AI23" s="105">
        <v>0</v>
      </c>
    </row>
    <row r="24" spans="1:35" ht="12.95" customHeight="1">
      <c r="A24" s="233">
        <v>18</v>
      </c>
      <c r="B24" s="233"/>
      <c r="C24" s="236" t="s">
        <v>427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176" t="s">
        <v>426</v>
      </c>
      <c r="AD24" s="176"/>
      <c r="AE24" s="176"/>
      <c r="AF24" s="176"/>
      <c r="AG24" s="46">
        <v>0</v>
      </c>
      <c r="AH24" s="46">
        <v>0</v>
      </c>
      <c r="AI24" s="105">
        <v>0</v>
      </c>
    </row>
    <row r="25" spans="1:35" ht="12.95" customHeight="1">
      <c r="A25" s="233">
        <v>19</v>
      </c>
      <c r="B25" s="233"/>
      <c r="C25" s="236" t="s">
        <v>425</v>
      </c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176" t="s">
        <v>424</v>
      </c>
      <c r="AD25" s="176"/>
      <c r="AE25" s="176"/>
      <c r="AF25" s="176"/>
      <c r="AG25" s="46">
        <v>0</v>
      </c>
      <c r="AH25" s="46">
        <v>0</v>
      </c>
      <c r="AI25" s="105">
        <v>0</v>
      </c>
    </row>
    <row r="26" spans="1:35" ht="12.95" customHeight="1">
      <c r="A26" s="233">
        <v>20</v>
      </c>
      <c r="B26" s="233"/>
      <c r="C26" s="236" t="s">
        <v>423</v>
      </c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176" t="s">
        <v>422</v>
      </c>
      <c r="AD26" s="176"/>
      <c r="AE26" s="176"/>
      <c r="AF26" s="176"/>
      <c r="AG26" s="67">
        <f>SUM(AG24:AG25)</f>
        <v>0</v>
      </c>
      <c r="AH26" s="46">
        <v>0</v>
      </c>
      <c r="AI26" s="105">
        <v>0</v>
      </c>
    </row>
    <row r="27" spans="1:35" ht="12.95" customHeight="1">
      <c r="A27" s="233">
        <v>21</v>
      </c>
      <c r="B27" s="233"/>
      <c r="C27" s="236" t="s">
        <v>421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176" t="s">
        <v>420</v>
      </c>
      <c r="AD27" s="176"/>
      <c r="AE27" s="176"/>
      <c r="AF27" s="176"/>
      <c r="AG27" s="67">
        <f>SUM(AG10,AG17,AG18:AG23,AG26)</f>
        <v>874000</v>
      </c>
      <c r="AH27" s="67">
        <v>874000</v>
      </c>
      <c r="AI27" s="92">
        <v>873651</v>
      </c>
    </row>
    <row r="28" spans="1:35" ht="12.95" customHeight="1">
      <c r="A28" s="233">
        <v>22</v>
      </c>
      <c r="B28" s="233"/>
      <c r="C28" s="236" t="s">
        <v>419</v>
      </c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176" t="s">
        <v>418</v>
      </c>
      <c r="AD28" s="176"/>
      <c r="AE28" s="176"/>
      <c r="AF28" s="176"/>
      <c r="AG28" s="46">
        <v>0</v>
      </c>
      <c r="AH28" s="46">
        <v>0</v>
      </c>
      <c r="AI28" s="105"/>
    </row>
    <row r="29" spans="1:35" ht="12.95" customHeight="1">
      <c r="A29" s="233">
        <v>23</v>
      </c>
      <c r="B29" s="233"/>
      <c r="C29" s="165" t="s">
        <v>417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76" t="s">
        <v>416</v>
      </c>
      <c r="AD29" s="176"/>
      <c r="AE29" s="176"/>
      <c r="AF29" s="176"/>
      <c r="AG29" s="46">
        <v>0</v>
      </c>
      <c r="AH29" s="46">
        <v>0</v>
      </c>
      <c r="AI29" s="105"/>
    </row>
    <row r="30" spans="1:35" ht="12.95" customHeight="1">
      <c r="A30" s="233">
        <v>24</v>
      </c>
      <c r="B30" s="233"/>
      <c r="C30" s="236" t="s">
        <v>415</v>
      </c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176" t="s">
        <v>414</v>
      </c>
      <c r="AD30" s="176"/>
      <c r="AE30" s="176"/>
      <c r="AF30" s="176"/>
      <c r="AG30" s="46">
        <v>0</v>
      </c>
      <c r="AH30" s="46">
        <v>0</v>
      </c>
      <c r="AI30" s="105"/>
    </row>
    <row r="31" spans="1:35" ht="12.95" customHeight="1">
      <c r="A31" s="233">
        <v>25</v>
      </c>
      <c r="B31" s="233"/>
      <c r="C31" s="236" t="s">
        <v>413</v>
      </c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176" t="s">
        <v>412</v>
      </c>
      <c r="AD31" s="176"/>
      <c r="AE31" s="176"/>
      <c r="AF31" s="176"/>
      <c r="AG31" s="46">
        <v>0</v>
      </c>
      <c r="AH31" s="46">
        <v>0</v>
      </c>
      <c r="AI31" s="105"/>
    </row>
    <row r="32" spans="1:35" ht="12.95" customHeight="1">
      <c r="A32" s="233">
        <v>26</v>
      </c>
      <c r="B32" s="233"/>
      <c r="C32" s="236" t="s">
        <v>411</v>
      </c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176" t="s">
        <v>410</v>
      </c>
      <c r="AD32" s="176"/>
      <c r="AE32" s="176"/>
      <c r="AF32" s="176"/>
      <c r="AG32" s="46">
        <v>0</v>
      </c>
      <c r="AH32" s="46">
        <v>0</v>
      </c>
      <c r="AI32" s="105"/>
    </row>
    <row r="33" spans="1:35" ht="12.95" customHeight="1">
      <c r="A33" s="233">
        <v>27</v>
      </c>
      <c r="B33" s="233"/>
      <c r="C33" s="236" t="s">
        <v>409</v>
      </c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176" t="s">
        <v>408</v>
      </c>
      <c r="AD33" s="176"/>
      <c r="AE33" s="176"/>
      <c r="AF33" s="176"/>
      <c r="AG33" s="67">
        <f>SUM(AG28:AG32)</f>
        <v>0</v>
      </c>
      <c r="AH33" s="46">
        <v>0</v>
      </c>
      <c r="AI33" s="105"/>
    </row>
    <row r="34" spans="1:35" ht="12.95" customHeight="1">
      <c r="A34" s="233">
        <v>28</v>
      </c>
      <c r="B34" s="233"/>
      <c r="C34" s="165" t="s">
        <v>407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76" t="s">
        <v>406</v>
      </c>
      <c r="AD34" s="176"/>
      <c r="AE34" s="176"/>
      <c r="AF34" s="176"/>
      <c r="AG34" s="46">
        <v>0</v>
      </c>
      <c r="AH34" s="46">
        <v>0</v>
      </c>
      <c r="AI34" s="105"/>
    </row>
    <row r="35" spans="1:35" ht="12.95" customHeight="1">
      <c r="A35" s="233">
        <v>29</v>
      </c>
      <c r="B35" s="233"/>
      <c r="C35" s="165" t="s">
        <v>405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76" t="s">
        <v>404</v>
      </c>
      <c r="AD35" s="176"/>
      <c r="AE35" s="176"/>
      <c r="AF35" s="176"/>
      <c r="AG35" s="46">
        <v>0</v>
      </c>
      <c r="AH35" s="46">
        <v>0</v>
      </c>
      <c r="AI35" s="105"/>
    </row>
    <row r="36" spans="1:35" ht="12.95" customHeight="1">
      <c r="A36" s="234">
        <v>30</v>
      </c>
      <c r="B36" s="234"/>
      <c r="C36" s="235" t="s">
        <v>403</v>
      </c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177" t="s">
        <v>402</v>
      </c>
      <c r="AD36" s="177"/>
      <c r="AE36" s="177"/>
      <c r="AF36" s="177"/>
      <c r="AG36" s="71">
        <f>SUM(AG27,AG33,AG34,AG35)</f>
        <v>874000</v>
      </c>
      <c r="AH36" s="71">
        <f>SUM(AH27,AH33,AH34,AH35)</f>
        <v>874000</v>
      </c>
      <c r="AI36" s="71">
        <f>SUM(AI27,AI33,AI34,AI35)</f>
        <v>873651</v>
      </c>
    </row>
    <row r="37" spans="1:3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1"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11:B11"/>
    <mergeCell ref="C11:AB11"/>
    <mergeCell ref="AC11:AF11"/>
    <mergeCell ref="AC15:AF15"/>
    <mergeCell ref="A7:B7"/>
    <mergeCell ref="C7:AB7"/>
    <mergeCell ref="AC7:AF7"/>
    <mergeCell ref="A2:AG2"/>
    <mergeCell ref="A3:AG3"/>
    <mergeCell ref="A5:B5"/>
    <mergeCell ref="C5:AB5"/>
    <mergeCell ref="AC5:AF5"/>
    <mergeCell ref="A4:AG4"/>
    <mergeCell ref="A6:B6"/>
    <mergeCell ref="C6:AB6"/>
    <mergeCell ref="AC6:AF6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C15:AB15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C25:AF25"/>
    <mergeCell ref="A22:B22"/>
    <mergeCell ref="C22:AB22"/>
    <mergeCell ref="AC22:AF22"/>
    <mergeCell ref="A23:B23"/>
    <mergeCell ref="C23:AB23"/>
    <mergeCell ref="AC23:AF23"/>
    <mergeCell ref="A21:B21"/>
    <mergeCell ref="C21:AB21"/>
    <mergeCell ref="AC21:AF21"/>
    <mergeCell ref="AH4:AI4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24:B24"/>
    <mergeCell ref="C24:AB24"/>
    <mergeCell ref="AC24:AF24"/>
    <mergeCell ref="A25:B25"/>
    <mergeCell ref="C25:AB2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6" fitToHeight="0" orientation="portrait" cellComments="asDisplayed" r:id="rId1"/>
  <headerFooter alignWithMargins="0"/>
  <ignoredErrors>
    <ignoredError sqref="A7:B3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2.85546875" style="1" customWidth="1"/>
    <col min="34" max="34" width="12" style="1" customWidth="1"/>
    <col min="35" max="35" width="10.140625" style="1" customWidth="1"/>
    <col min="36" max="16384" width="9.140625" style="1"/>
  </cols>
  <sheetData>
    <row r="1" spans="1:35" ht="24" customHeight="1">
      <c r="A1" s="181" t="s">
        <v>711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ht="17.25" customHeight="1">
      <c r="A2" s="186" t="s">
        <v>578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</row>
    <row r="3" spans="1:35" ht="19.5" hidden="1" customHeight="1">
      <c r="A3" s="186" t="s">
        <v>577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 spans="1:35" ht="19.5" hidden="1" customHeight="1">
      <c r="A4" s="181" t="s">
        <v>576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</row>
    <row r="5" spans="1:35" ht="19.5" hidden="1" customHeight="1">
      <c r="A5" s="186" t="s">
        <v>462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</row>
    <row r="6" spans="1:35" ht="19.5" customHeight="1">
      <c r="A6" s="186" t="s">
        <v>703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</row>
    <row r="7" spans="1:35" ht="15.95" customHeight="1">
      <c r="A7" s="240" t="s">
        <v>624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</row>
    <row r="8" spans="1:35" ht="35.1" customHeight="1">
      <c r="A8" s="189" t="s">
        <v>251</v>
      </c>
      <c r="B8" s="190"/>
      <c r="C8" s="191" t="s">
        <v>250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3" t="s">
        <v>249</v>
      </c>
      <c r="AD8" s="192"/>
      <c r="AE8" s="192"/>
      <c r="AF8" s="192"/>
      <c r="AG8" s="50" t="s">
        <v>656</v>
      </c>
      <c r="AH8" s="68" t="s">
        <v>662</v>
      </c>
      <c r="AI8" s="91" t="s">
        <v>664</v>
      </c>
    </row>
    <row r="9" spans="1:35">
      <c r="A9" s="238" t="s">
        <v>248</v>
      </c>
      <c r="B9" s="238"/>
      <c r="C9" s="239" t="s">
        <v>247</v>
      </c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 t="s">
        <v>246</v>
      </c>
      <c r="AD9" s="239"/>
      <c r="AE9" s="239"/>
      <c r="AF9" s="239"/>
      <c r="AG9" s="49" t="s">
        <v>245</v>
      </c>
      <c r="AH9" s="70" t="s">
        <v>557</v>
      </c>
      <c r="AI9" s="104" t="s">
        <v>556</v>
      </c>
    </row>
    <row r="10" spans="1:35" ht="12.95" customHeight="1">
      <c r="A10" s="233" t="s">
        <v>244</v>
      </c>
      <c r="B10" s="233"/>
      <c r="C10" s="236" t="s">
        <v>522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176" t="s">
        <v>521</v>
      </c>
      <c r="AD10" s="176"/>
      <c r="AE10" s="176"/>
      <c r="AF10" s="176"/>
      <c r="AG10" s="46">
        <v>0</v>
      </c>
      <c r="AH10" s="46">
        <v>0</v>
      </c>
      <c r="AI10" s="102">
        <v>0</v>
      </c>
    </row>
    <row r="11" spans="1:35" ht="12.95" customHeight="1">
      <c r="A11" s="233" t="s">
        <v>241</v>
      </c>
      <c r="B11" s="233"/>
      <c r="C11" s="165" t="s">
        <v>520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76" t="s">
        <v>519</v>
      </c>
      <c r="AD11" s="176"/>
      <c r="AE11" s="176"/>
      <c r="AF11" s="176"/>
      <c r="AG11" s="46">
        <v>0</v>
      </c>
      <c r="AH11" s="46">
        <v>0</v>
      </c>
      <c r="AI11" s="102">
        <v>0</v>
      </c>
    </row>
    <row r="12" spans="1:35" ht="12.95" customHeight="1">
      <c r="A12" s="233" t="s">
        <v>238</v>
      </c>
      <c r="B12" s="233"/>
      <c r="C12" s="236" t="s">
        <v>518</v>
      </c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176" t="s">
        <v>517</v>
      </c>
      <c r="AD12" s="176"/>
      <c r="AE12" s="176"/>
      <c r="AF12" s="176"/>
      <c r="AG12" s="46">
        <v>0</v>
      </c>
      <c r="AH12" s="46">
        <v>0</v>
      </c>
      <c r="AI12" s="102">
        <v>0</v>
      </c>
    </row>
    <row r="13" spans="1:35" ht="12.95" customHeight="1">
      <c r="A13" s="233" t="s">
        <v>235</v>
      </c>
      <c r="B13" s="233"/>
      <c r="C13" s="165" t="s">
        <v>516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76" t="s">
        <v>515</v>
      </c>
      <c r="AD13" s="176"/>
      <c r="AE13" s="176"/>
      <c r="AF13" s="176"/>
      <c r="AG13" s="67">
        <f>SUM(AG10:AG12)</f>
        <v>0</v>
      </c>
      <c r="AH13" s="67">
        <v>0</v>
      </c>
      <c r="AI13" s="102">
        <v>0</v>
      </c>
    </row>
    <row r="14" spans="1:35" ht="12.95" customHeight="1">
      <c r="A14" s="233" t="s">
        <v>232</v>
      </c>
      <c r="B14" s="233"/>
      <c r="C14" s="165" t="s">
        <v>514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76" t="s">
        <v>513</v>
      </c>
      <c r="AD14" s="176"/>
      <c r="AE14" s="176"/>
      <c r="AF14" s="176"/>
      <c r="AG14" s="46">
        <v>0</v>
      </c>
      <c r="AH14" s="46">
        <v>0</v>
      </c>
      <c r="AI14" s="102">
        <v>0</v>
      </c>
    </row>
    <row r="15" spans="1:35" ht="12.95" customHeight="1">
      <c r="A15" s="233" t="s">
        <v>229</v>
      </c>
      <c r="B15" s="233"/>
      <c r="C15" s="236" t="s">
        <v>512</v>
      </c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176" t="s">
        <v>511</v>
      </c>
      <c r="AD15" s="176"/>
      <c r="AE15" s="176"/>
      <c r="AF15" s="176"/>
      <c r="AG15" s="46">
        <v>0</v>
      </c>
      <c r="AH15" s="46">
        <v>0</v>
      </c>
      <c r="AI15" s="102">
        <v>0</v>
      </c>
    </row>
    <row r="16" spans="1:35" ht="12.95" customHeight="1">
      <c r="A16" s="233" t="s">
        <v>226</v>
      </c>
      <c r="B16" s="233"/>
      <c r="C16" s="165" t="s">
        <v>510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76" t="s">
        <v>509</v>
      </c>
      <c r="AD16" s="176"/>
      <c r="AE16" s="176"/>
      <c r="AF16" s="176"/>
      <c r="AG16" s="46">
        <v>0</v>
      </c>
      <c r="AH16" s="46">
        <v>0</v>
      </c>
      <c r="AI16" s="102">
        <v>0</v>
      </c>
    </row>
    <row r="17" spans="1:35" ht="12.95" customHeight="1">
      <c r="A17" s="233" t="s">
        <v>223</v>
      </c>
      <c r="B17" s="233"/>
      <c r="C17" s="236" t="s">
        <v>508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176" t="s">
        <v>507</v>
      </c>
      <c r="AD17" s="176"/>
      <c r="AE17" s="176"/>
      <c r="AF17" s="176"/>
      <c r="AG17" s="46">
        <v>0</v>
      </c>
      <c r="AH17" s="46">
        <v>0</v>
      </c>
      <c r="AI17" s="102">
        <v>0</v>
      </c>
    </row>
    <row r="18" spans="1:35" s="4" customFormat="1" ht="12.95" customHeight="1">
      <c r="A18" s="233" t="s">
        <v>220</v>
      </c>
      <c r="B18" s="233"/>
      <c r="C18" s="236" t="s">
        <v>506</v>
      </c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176" t="s">
        <v>505</v>
      </c>
      <c r="AD18" s="176"/>
      <c r="AE18" s="176"/>
      <c r="AF18" s="176"/>
      <c r="AG18" s="67">
        <f>SUM(AG14:AG17)</f>
        <v>0</v>
      </c>
      <c r="AH18" s="67">
        <v>0</v>
      </c>
      <c r="AI18" s="103">
        <v>0</v>
      </c>
    </row>
    <row r="19" spans="1:35" s="4" customFormat="1" ht="12.95" customHeight="1">
      <c r="A19" s="233" t="s">
        <v>217</v>
      </c>
      <c r="B19" s="233"/>
      <c r="C19" s="176" t="s">
        <v>504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 t="s">
        <v>503</v>
      </c>
      <c r="AD19" s="176"/>
      <c r="AE19" s="176"/>
      <c r="AF19" s="176"/>
      <c r="AG19" s="46">
        <v>20491000</v>
      </c>
      <c r="AH19" s="79">
        <v>20491000</v>
      </c>
      <c r="AI19" s="103">
        <v>19373000</v>
      </c>
    </row>
    <row r="20" spans="1:35" s="4" customFormat="1" ht="12.95" customHeight="1">
      <c r="A20" s="233" t="s">
        <v>214</v>
      </c>
      <c r="B20" s="233"/>
      <c r="C20" s="176" t="s">
        <v>502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 t="s">
        <v>501</v>
      </c>
      <c r="AD20" s="176"/>
      <c r="AE20" s="176"/>
      <c r="AF20" s="176"/>
      <c r="AG20" s="46">
        <v>0</v>
      </c>
      <c r="AH20" s="78">
        <v>0</v>
      </c>
      <c r="AI20" s="103">
        <v>0</v>
      </c>
    </row>
    <row r="21" spans="1:35" s="4" customFormat="1" ht="12.95" customHeight="1">
      <c r="A21" s="233" t="s">
        <v>211</v>
      </c>
      <c r="B21" s="233"/>
      <c r="C21" s="176" t="s">
        <v>500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 t="s">
        <v>499</v>
      </c>
      <c r="AD21" s="176"/>
      <c r="AE21" s="176"/>
      <c r="AF21" s="176"/>
      <c r="AG21" s="71">
        <f>SUM(AG19:AG20)</f>
        <v>20491000</v>
      </c>
      <c r="AH21" s="71">
        <f>SUM(AH19:AH20)</f>
        <v>20491000</v>
      </c>
      <c r="AI21" s="71">
        <f>SUM(AI19:AI20)</f>
        <v>19373000</v>
      </c>
    </row>
    <row r="22" spans="1:35" s="4" customFormat="1" ht="12.95" customHeight="1">
      <c r="A22" s="233" t="s">
        <v>208</v>
      </c>
      <c r="B22" s="233"/>
      <c r="C22" s="236" t="s">
        <v>498</v>
      </c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176" t="s">
        <v>497</v>
      </c>
      <c r="AD22" s="176"/>
      <c r="AE22" s="176"/>
      <c r="AF22" s="176"/>
      <c r="AG22" s="46">
        <v>0</v>
      </c>
      <c r="AH22" s="79">
        <v>889562</v>
      </c>
      <c r="AI22" s="102">
        <v>889562</v>
      </c>
    </row>
    <row r="23" spans="1:35" ht="12.95" customHeight="1">
      <c r="A23" s="233" t="s">
        <v>205</v>
      </c>
      <c r="B23" s="233"/>
      <c r="C23" s="236" t="s">
        <v>496</v>
      </c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176" t="s">
        <v>495</v>
      </c>
      <c r="AD23" s="176"/>
      <c r="AE23" s="176"/>
      <c r="AF23" s="176"/>
      <c r="AG23" s="46">
        <v>0</v>
      </c>
      <c r="AH23" s="79">
        <v>0</v>
      </c>
      <c r="AI23" s="102">
        <v>0</v>
      </c>
    </row>
    <row r="24" spans="1:35" s="5" customFormat="1" ht="12.95" customHeight="1">
      <c r="A24" s="233" t="s">
        <v>202</v>
      </c>
      <c r="B24" s="233"/>
      <c r="C24" s="236" t="s">
        <v>494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176" t="s">
        <v>493</v>
      </c>
      <c r="AD24" s="176"/>
      <c r="AE24" s="176"/>
      <c r="AF24" s="176"/>
      <c r="AG24" s="46">
        <v>0</v>
      </c>
      <c r="AH24" s="79">
        <v>0</v>
      </c>
      <c r="AI24" s="102">
        <v>0</v>
      </c>
    </row>
    <row r="25" spans="1:35" s="5" customFormat="1" ht="12.95" customHeight="1">
      <c r="A25" s="233" t="s">
        <v>199</v>
      </c>
      <c r="B25" s="233"/>
      <c r="C25" s="236" t="s">
        <v>492</v>
      </c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176" t="s">
        <v>491</v>
      </c>
      <c r="AD25" s="176"/>
      <c r="AE25" s="176"/>
      <c r="AF25" s="176"/>
      <c r="AG25" s="46">
        <v>0</v>
      </c>
      <c r="AH25" s="79">
        <v>0</v>
      </c>
      <c r="AI25" s="102">
        <v>0</v>
      </c>
    </row>
    <row r="26" spans="1:35" ht="12.95" customHeight="1">
      <c r="A26" s="233" t="s">
        <v>196</v>
      </c>
      <c r="B26" s="233"/>
      <c r="C26" s="165" t="s">
        <v>490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76" t="s">
        <v>489</v>
      </c>
      <c r="AD26" s="176"/>
      <c r="AE26" s="176"/>
      <c r="AF26" s="176"/>
      <c r="AG26" s="46">
        <v>0</v>
      </c>
      <c r="AH26" s="79">
        <v>0</v>
      </c>
      <c r="AI26" s="102">
        <v>0</v>
      </c>
    </row>
    <row r="27" spans="1:35" ht="12.95" customHeight="1">
      <c r="A27" s="233">
        <v>18</v>
      </c>
      <c r="B27" s="233"/>
      <c r="C27" s="165" t="s">
        <v>488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76" t="s">
        <v>487</v>
      </c>
      <c r="AD27" s="176"/>
      <c r="AE27" s="176"/>
      <c r="AF27" s="176"/>
      <c r="AG27" s="46">
        <v>0</v>
      </c>
      <c r="AH27" s="79">
        <v>0</v>
      </c>
      <c r="AI27" s="102">
        <v>0</v>
      </c>
    </row>
    <row r="28" spans="1:35" ht="12.95" customHeight="1">
      <c r="A28" s="233">
        <v>19</v>
      </c>
      <c r="B28" s="233"/>
      <c r="C28" s="165" t="s">
        <v>486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76" t="s">
        <v>485</v>
      </c>
      <c r="AD28" s="176"/>
      <c r="AE28" s="176"/>
      <c r="AF28" s="176"/>
      <c r="AG28" s="46">
        <v>0</v>
      </c>
      <c r="AH28" s="79">
        <v>0</v>
      </c>
      <c r="AI28" s="102">
        <v>0</v>
      </c>
    </row>
    <row r="29" spans="1:35" ht="12.95" customHeight="1">
      <c r="A29" s="233">
        <v>20</v>
      </c>
      <c r="B29" s="233"/>
      <c r="C29" s="165" t="s">
        <v>484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76" t="s">
        <v>483</v>
      </c>
      <c r="AD29" s="176"/>
      <c r="AE29" s="176"/>
      <c r="AF29" s="176"/>
      <c r="AG29" s="67">
        <f>SUM(AG27:AG28)</f>
        <v>0</v>
      </c>
      <c r="AH29" s="79">
        <v>0</v>
      </c>
      <c r="AI29" s="102">
        <v>0</v>
      </c>
    </row>
    <row r="30" spans="1:35" ht="12.95" customHeight="1">
      <c r="A30" s="233">
        <v>21</v>
      </c>
      <c r="B30" s="233"/>
      <c r="C30" s="165" t="s">
        <v>482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76" t="s">
        <v>481</v>
      </c>
      <c r="AD30" s="176"/>
      <c r="AE30" s="176"/>
      <c r="AF30" s="176"/>
      <c r="AG30" s="67">
        <f>SUM(AG13,AG18,AG21,AG22:AG26,AG28)</f>
        <v>20491000</v>
      </c>
      <c r="AH30" s="81">
        <f>SUM(AH13,AH18,AH21,AH22:AH26,AH28)</f>
        <v>21380562</v>
      </c>
      <c r="AI30" s="92">
        <f>SUM(AI13,AI18,AI21,AI22:AI26,AI28)</f>
        <v>20262562</v>
      </c>
    </row>
    <row r="31" spans="1:35" ht="12.95" customHeight="1">
      <c r="A31" s="233">
        <v>22</v>
      </c>
      <c r="B31" s="233"/>
      <c r="C31" s="165" t="s">
        <v>480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76" t="s">
        <v>479</v>
      </c>
      <c r="AD31" s="176"/>
      <c r="AE31" s="176"/>
      <c r="AF31" s="176"/>
      <c r="AG31" s="46">
        <v>0</v>
      </c>
      <c r="AH31" s="79">
        <v>0</v>
      </c>
      <c r="AI31" s="102">
        <v>0</v>
      </c>
    </row>
    <row r="32" spans="1:35" ht="12.95" customHeight="1">
      <c r="A32" s="233">
        <v>23</v>
      </c>
      <c r="B32" s="233"/>
      <c r="C32" s="165" t="s">
        <v>478</v>
      </c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76" t="s">
        <v>477</v>
      </c>
      <c r="AD32" s="176"/>
      <c r="AE32" s="176"/>
      <c r="AF32" s="176"/>
      <c r="AG32" s="46">
        <v>0</v>
      </c>
      <c r="AH32" s="79">
        <v>0</v>
      </c>
      <c r="AI32" s="102">
        <v>0</v>
      </c>
    </row>
    <row r="33" spans="1:35" ht="12.95" customHeight="1">
      <c r="A33" s="233">
        <v>24</v>
      </c>
      <c r="B33" s="233"/>
      <c r="C33" s="236" t="s">
        <v>476</v>
      </c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176" t="s">
        <v>475</v>
      </c>
      <c r="AD33" s="176"/>
      <c r="AE33" s="176"/>
      <c r="AF33" s="176"/>
      <c r="AG33" s="46">
        <v>0</v>
      </c>
      <c r="AH33" s="79">
        <v>0</v>
      </c>
      <c r="AI33" s="102">
        <v>0</v>
      </c>
    </row>
    <row r="34" spans="1:35" s="4" customFormat="1" ht="12.95" customHeight="1">
      <c r="A34" s="233">
        <v>25</v>
      </c>
      <c r="B34" s="233"/>
      <c r="C34" s="236" t="s">
        <v>474</v>
      </c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176" t="s">
        <v>473</v>
      </c>
      <c r="AD34" s="176"/>
      <c r="AE34" s="176"/>
      <c r="AF34" s="176"/>
      <c r="AG34" s="46">
        <v>0</v>
      </c>
      <c r="AH34" s="78">
        <v>0</v>
      </c>
      <c r="AI34" s="103">
        <v>0</v>
      </c>
    </row>
    <row r="35" spans="1:35" s="4" customFormat="1" ht="12.95" customHeight="1">
      <c r="A35" s="233">
        <v>26</v>
      </c>
      <c r="B35" s="233"/>
      <c r="C35" s="236" t="s">
        <v>472</v>
      </c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176" t="s">
        <v>471</v>
      </c>
      <c r="AD35" s="176"/>
      <c r="AE35" s="176"/>
      <c r="AF35" s="176"/>
      <c r="AG35" s="46">
        <v>0</v>
      </c>
      <c r="AH35" s="78">
        <v>0</v>
      </c>
      <c r="AI35" s="103">
        <v>0</v>
      </c>
    </row>
    <row r="36" spans="1:35" ht="12.95" customHeight="1">
      <c r="A36" s="233">
        <v>27</v>
      </c>
      <c r="B36" s="233"/>
      <c r="C36" s="236" t="s">
        <v>470</v>
      </c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176" t="s">
        <v>469</v>
      </c>
      <c r="AD36" s="176"/>
      <c r="AE36" s="176"/>
      <c r="AF36" s="176"/>
      <c r="AG36" s="67">
        <f>SUM(AG31:AG35)</f>
        <v>0</v>
      </c>
      <c r="AH36" s="79">
        <v>0</v>
      </c>
      <c r="AI36" s="102">
        <v>0</v>
      </c>
    </row>
    <row r="37" spans="1:35" ht="12.95" customHeight="1">
      <c r="A37" s="233">
        <v>28</v>
      </c>
      <c r="B37" s="233"/>
      <c r="C37" s="165" t="s">
        <v>468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76" t="s">
        <v>467</v>
      </c>
      <c r="AD37" s="176"/>
      <c r="AE37" s="176"/>
      <c r="AF37" s="176"/>
      <c r="AG37" s="46">
        <v>0</v>
      </c>
      <c r="AH37" s="79">
        <v>0</v>
      </c>
      <c r="AI37" s="102">
        <v>0</v>
      </c>
    </row>
    <row r="38" spans="1:35" ht="12.95" customHeight="1">
      <c r="A38" s="233">
        <v>29</v>
      </c>
      <c r="B38" s="233"/>
      <c r="C38" s="165" t="s">
        <v>466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76" t="s">
        <v>465</v>
      </c>
      <c r="AD38" s="176"/>
      <c r="AE38" s="176"/>
      <c r="AF38" s="176"/>
      <c r="AG38" s="46">
        <v>0</v>
      </c>
      <c r="AH38" s="79">
        <v>0</v>
      </c>
      <c r="AI38" s="102">
        <v>0</v>
      </c>
    </row>
    <row r="39" spans="1:35" s="4" customFormat="1" ht="12.95" customHeight="1">
      <c r="A39" s="234">
        <v>30</v>
      </c>
      <c r="B39" s="234"/>
      <c r="C39" s="235" t="s">
        <v>464</v>
      </c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177" t="s">
        <v>463</v>
      </c>
      <c r="AD39" s="177"/>
      <c r="AE39" s="177"/>
      <c r="AF39" s="177"/>
      <c r="AG39" s="71">
        <f>SUM(AG30,AG36,AG37:AG38)</f>
        <v>20491000</v>
      </c>
      <c r="AH39" s="71">
        <f>SUM(AH30,AH36,AH37:AH38)</f>
        <v>21380562</v>
      </c>
      <c r="AI39" s="71">
        <f>SUM(AI30,AI36,AI37:AI38)</f>
        <v>20262562</v>
      </c>
    </row>
  </sheetData>
  <mergeCells count="103">
    <mergeCell ref="A1:AH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A19:B19"/>
    <mergeCell ref="C19:AB19"/>
    <mergeCell ref="AC19:AF19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7:AH7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C13:AF13"/>
    <mergeCell ref="A14:B14"/>
    <mergeCell ref="C14:AB14"/>
    <mergeCell ref="AC14:AF14"/>
    <mergeCell ref="A15:B1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4" fitToHeight="0" orientation="portrait" cellComments="asDisplayed" r:id="rId1"/>
  <headerFooter alignWithMargins="0"/>
  <ignoredErrors>
    <ignoredError sqref="A10:B39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51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ht="26.25" customHeight="1">
      <c r="A1" s="253" t="s">
        <v>712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12"/>
    </row>
    <row r="2" spans="1:71" s="11" customFormat="1" ht="26.25" customHeight="1">
      <c r="A2" s="254" t="s">
        <v>665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12"/>
    </row>
    <row r="3" spans="1:71" s="12" customFormat="1" ht="12.95" customHeight="1">
      <c r="A3" s="255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</row>
    <row r="4" spans="1:71" ht="12.95" customHeight="1">
      <c r="A4" s="257" t="s">
        <v>624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9"/>
    </row>
    <row r="5" spans="1:71" ht="120.75" customHeight="1">
      <c r="A5" s="246" t="s">
        <v>567</v>
      </c>
      <c r="B5" s="246"/>
      <c r="C5" s="251" t="s">
        <v>566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46" t="s">
        <v>569</v>
      </c>
      <c r="AF5" s="246"/>
      <c r="AG5" s="246"/>
      <c r="AH5" s="246"/>
      <c r="AI5" s="246" t="s">
        <v>565</v>
      </c>
      <c r="AJ5" s="246"/>
      <c r="AK5" s="246"/>
      <c r="AL5" s="246"/>
      <c r="AM5" s="246" t="s">
        <v>564</v>
      </c>
      <c r="AN5" s="246"/>
      <c r="AO5" s="246"/>
      <c r="AP5" s="246"/>
      <c r="AQ5" s="246" t="s">
        <v>563</v>
      </c>
      <c r="AR5" s="246"/>
      <c r="AS5" s="246"/>
      <c r="AT5" s="246"/>
      <c r="AU5" s="246" t="s">
        <v>562</v>
      </c>
      <c r="AV5" s="246"/>
      <c r="AW5" s="246"/>
      <c r="AX5" s="246"/>
      <c r="AY5" s="246" t="s">
        <v>225</v>
      </c>
      <c r="AZ5" s="246"/>
      <c r="BA5" s="246"/>
      <c r="BB5" s="246"/>
      <c r="BC5" s="246" t="s">
        <v>561</v>
      </c>
      <c r="BD5" s="246"/>
      <c r="BE5" s="246"/>
      <c r="BF5" s="246"/>
      <c r="BG5" s="246" t="s">
        <v>560</v>
      </c>
      <c r="BH5" s="246"/>
      <c r="BI5" s="246"/>
      <c r="BJ5" s="246"/>
      <c r="BK5" s="246" t="s">
        <v>559</v>
      </c>
      <c r="BL5" s="246"/>
      <c r="BM5" s="246"/>
      <c r="BN5" s="246"/>
      <c r="BO5" s="246" t="s">
        <v>558</v>
      </c>
      <c r="BP5" s="246"/>
      <c r="BQ5" s="246"/>
      <c r="BR5" s="246"/>
    </row>
    <row r="6" spans="1:71" ht="12.95" customHeight="1">
      <c r="A6" s="247" t="s">
        <v>248</v>
      </c>
      <c r="B6" s="247"/>
      <c r="C6" s="249" t="s">
        <v>247</v>
      </c>
      <c r="D6" s="249"/>
      <c r="E6" s="249"/>
      <c r="F6" s="249"/>
      <c r="G6" s="249"/>
      <c r="H6" s="249"/>
      <c r="I6" s="249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47" t="s">
        <v>246</v>
      </c>
      <c r="AF6" s="247"/>
      <c r="AG6" s="247"/>
      <c r="AH6" s="247"/>
      <c r="AI6" s="247" t="s">
        <v>245</v>
      </c>
      <c r="AJ6" s="247"/>
      <c r="AK6" s="247"/>
      <c r="AL6" s="247"/>
      <c r="AM6" s="247" t="s">
        <v>557</v>
      </c>
      <c r="AN6" s="250"/>
      <c r="AO6" s="250"/>
      <c r="AP6" s="250"/>
      <c r="AQ6" s="247" t="s">
        <v>556</v>
      </c>
      <c r="AR6" s="250"/>
      <c r="AS6" s="250"/>
      <c r="AT6" s="250"/>
      <c r="AU6" s="247" t="s">
        <v>555</v>
      </c>
      <c r="AV6" s="250"/>
      <c r="AW6" s="250"/>
      <c r="AX6" s="250"/>
      <c r="AY6" s="247" t="s">
        <v>554</v>
      </c>
      <c r="AZ6" s="250"/>
      <c r="BA6" s="250"/>
      <c r="BB6" s="250"/>
      <c r="BC6" s="247" t="s">
        <v>553</v>
      </c>
      <c r="BD6" s="247"/>
      <c r="BE6" s="247"/>
      <c r="BF6" s="247"/>
      <c r="BG6" s="247" t="s">
        <v>552</v>
      </c>
      <c r="BH6" s="247"/>
      <c r="BI6" s="247"/>
      <c r="BJ6" s="247"/>
      <c r="BK6" s="247" t="s">
        <v>551</v>
      </c>
      <c r="BL6" s="247"/>
      <c r="BM6" s="247"/>
      <c r="BN6" s="247"/>
      <c r="BO6" s="247" t="s">
        <v>550</v>
      </c>
      <c r="BP6" s="247"/>
      <c r="BQ6" s="247"/>
      <c r="BR6" s="247"/>
    </row>
    <row r="7" spans="1:71" ht="12.95" customHeight="1">
      <c r="A7" s="247" t="s">
        <v>248</v>
      </c>
      <c r="B7" s="247"/>
      <c r="C7" s="245" t="s">
        <v>549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4"/>
      <c r="BP7" s="244"/>
      <c r="BQ7" s="244"/>
      <c r="BR7" s="244"/>
    </row>
    <row r="8" spans="1:71" ht="26.1" customHeight="1">
      <c r="A8" s="247" t="s">
        <v>247</v>
      </c>
      <c r="B8" s="247"/>
      <c r="C8" s="245" t="s">
        <v>548</v>
      </c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4"/>
      <c r="BP8" s="244"/>
      <c r="BQ8" s="244"/>
      <c r="BR8" s="244"/>
    </row>
    <row r="9" spans="1:71" ht="12.95" customHeight="1">
      <c r="A9" s="247" t="s">
        <v>246</v>
      </c>
      <c r="B9" s="247"/>
      <c r="C9" s="245" t="s">
        <v>547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4"/>
      <c r="BP9" s="244"/>
      <c r="BQ9" s="244"/>
      <c r="BR9" s="244"/>
    </row>
    <row r="10" spans="1:71" ht="12.95" customHeight="1">
      <c r="A10" s="247" t="s">
        <v>245</v>
      </c>
      <c r="B10" s="247"/>
      <c r="C10" s="245" t="s">
        <v>546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4"/>
      <c r="BP10" s="244"/>
      <c r="BQ10" s="244"/>
      <c r="BR10" s="244"/>
    </row>
    <row r="11" spans="1:71" ht="12.95" customHeight="1">
      <c r="A11" s="247" t="s">
        <v>557</v>
      </c>
      <c r="B11" s="247"/>
      <c r="C11" s="245" t="s">
        <v>545</v>
      </c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4"/>
      <c r="BP11" s="244"/>
      <c r="BQ11" s="244"/>
      <c r="BR11" s="244"/>
    </row>
    <row r="12" spans="1:71" ht="12.95" customHeight="1">
      <c r="A12" s="247" t="s">
        <v>556</v>
      </c>
      <c r="B12" s="247"/>
      <c r="C12" s="245" t="s">
        <v>544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4"/>
      <c r="BP12" s="244"/>
      <c r="BQ12" s="244"/>
      <c r="BR12" s="244"/>
    </row>
    <row r="13" spans="1:71" ht="12.95" customHeight="1">
      <c r="A13" s="247" t="s">
        <v>555</v>
      </c>
      <c r="B13" s="247"/>
      <c r="C13" s="245" t="s">
        <v>543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4"/>
      <c r="BP13" s="244"/>
      <c r="BQ13" s="244"/>
      <c r="BR13" s="244"/>
    </row>
    <row r="14" spans="1:71" ht="12.95" customHeight="1">
      <c r="A14" s="247" t="s">
        <v>554</v>
      </c>
      <c r="B14" s="247"/>
      <c r="C14" s="245" t="s">
        <v>542</v>
      </c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 t="s">
        <v>121</v>
      </c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4"/>
      <c r="BP14" s="244"/>
      <c r="BQ14" s="244"/>
      <c r="BR14" s="244"/>
    </row>
    <row r="15" spans="1:71" ht="12.95" customHeight="1">
      <c r="A15" s="247" t="s">
        <v>553</v>
      </c>
      <c r="B15" s="247"/>
      <c r="C15" s="245" t="s">
        <v>541</v>
      </c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 t="s">
        <v>118</v>
      </c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4"/>
      <c r="BP15" s="244"/>
      <c r="BQ15" s="244"/>
      <c r="BR15" s="244"/>
    </row>
    <row r="16" spans="1:71" ht="12.95" customHeight="1">
      <c r="A16" s="247" t="s">
        <v>552</v>
      </c>
      <c r="B16" s="247"/>
      <c r="C16" s="245" t="s">
        <v>540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 t="s">
        <v>115</v>
      </c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4"/>
      <c r="BP16" s="244"/>
      <c r="BQ16" s="244"/>
      <c r="BR16" s="244"/>
    </row>
    <row r="17" spans="1:71" ht="12.95" customHeight="1">
      <c r="A17" s="247" t="s">
        <v>551</v>
      </c>
      <c r="B17" s="247"/>
      <c r="C17" s="245" t="s">
        <v>539</v>
      </c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 t="s">
        <v>112</v>
      </c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4"/>
      <c r="BP17" s="244"/>
      <c r="BQ17" s="244"/>
      <c r="BR17" s="244"/>
    </row>
    <row r="18" spans="1:71" ht="12.95" customHeight="1">
      <c r="A18" s="247" t="s">
        <v>550</v>
      </c>
      <c r="B18" s="247"/>
      <c r="C18" s="245" t="s">
        <v>538</v>
      </c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 t="s">
        <v>109</v>
      </c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241"/>
      <c r="BK18" s="241"/>
      <c r="BL18" s="241"/>
      <c r="BM18" s="241"/>
      <c r="BN18" s="241"/>
      <c r="BO18" s="244"/>
      <c r="BP18" s="244"/>
      <c r="BQ18" s="244"/>
      <c r="BR18" s="244"/>
    </row>
    <row r="19" spans="1:71" ht="12.95" customHeight="1">
      <c r="A19" s="247" t="s">
        <v>597</v>
      </c>
      <c r="B19" s="247"/>
      <c r="C19" s="245" t="s">
        <v>537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 t="s">
        <v>106</v>
      </c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4"/>
      <c r="BP19" s="244"/>
      <c r="BQ19" s="244"/>
      <c r="BR19" s="244"/>
    </row>
    <row r="20" spans="1:71" s="11" customFormat="1" ht="12.95" customHeight="1">
      <c r="A20" s="248">
        <v>14</v>
      </c>
      <c r="B20" s="246"/>
      <c r="C20" s="252" t="s">
        <v>648</v>
      </c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42">
        <f>SUM(AE7:AH19)</f>
        <v>0</v>
      </c>
      <c r="AF20" s="243"/>
      <c r="AG20" s="243"/>
      <c r="AH20" s="243"/>
      <c r="AI20" s="242">
        <f t="shared" ref="AI20" si="0">SUM(AI7:AL19)</f>
        <v>0</v>
      </c>
      <c r="AJ20" s="243"/>
      <c r="AK20" s="243"/>
      <c r="AL20" s="243"/>
      <c r="AM20" s="242">
        <f t="shared" ref="AM20" si="1">SUM(AM7:AP19)</f>
        <v>0</v>
      </c>
      <c r="AN20" s="243"/>
      <c r="AO20" s="243"/>
      <c r="AP20" s="243"/>
      <c r="AQ20" s="242">
        <f t="shared" ref="AQ20" si="2">SUM(AQ7:AT19)</f>
        <v>0</v>
      </c>
      <c r="AR20" s="243"/>
      <c r="AS20" s="243"/>
      <c r="AT20" s="243"/>
      <c r="AU20" s="242">
        <f t="shared" ref="AU20" si="3">SUM(AU7:AX19)</f>
        <v>0</v>
      </c>
      <c r="AV20" s="243"/>
      <c r="AW20" s="243"/>
      <c r="AX20" s="243"/>
      <c r="AY20" s="242">
        <f t="shared" ref="AY20" si="4">SUM(AY7:BB19)</f>
        <v>0</v>
      </c>
      <c r="AZ20" s="243"/>
      <c r="BA20" s="243"/>
      <c r="BB20" s="243"/>
      <c r="BC20" s="242">
        <f t="shared" ref="BC20" si="5">SUM(BC7:BF19)</f>
        <v>0</v>
      </c>
      <c r="BD20" s="243"/>
      <c r="BE20" s="243"/>
      <c r="BF20" s="243"/>
      <c r="BG20" s="242">
        <f t="shared" ref="BG20" si="6">SUM(BG7:BJ19)</f>
        <v>0</v>
      </c>
      <c r="BH20" s="243"/>
      <c r="BI20" s="243"/>
      <c r="BJ20" s="243"/>
      <c r="BK20" s="241">
        <f t="shared" ref="BK20" si="7">SUM(AI20:BJ20)</f>
        <v>0</v>
      </c>
      <c r="BL20" s="241"/>
      <c r="BM20" s="241"/>
      <c r="BN20" s="241"/>
      <c r="BO20" s="242">
        <f t="shared" ref="BO20" si="8">SUM(BO7:BR19)</f>
        <v>0</v>
      </c>
      <c r="BP20" s="243"/>
      <c r="BQ20" s="243"/>
      <c r="BR20" s="243"/>
      <c r="BS20" s="51"/>
    </row>
    <row r="21" spans="1:71" s="11" customFormat="1" ht="26.1" customHeight="1">
      <c r="A21" s="247" t="s">
        <v>601</v>
      </c>
      <c r="B21" s="247"/>
      <c r="C21" s="245" t="s">
        <v>536</v>
      </c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1"/>
      <c r="BK21" s="241"/>
      <c r="BL21" s="241"/>
      <c r="BM21" s="241"/>
      <c r="BN21" s="241"/>
      <c r="BO21" s="244"/>
      <c r="BP21" s="244"/>
      <c r="BQ21" s="244"/>
      <c r="BR21" s="244"/>
      <c r="BS21" s="51"/>
    </row>
    <row r="22" spans="1:71" s="11" customFormat="1" ht="26.1" customHeight="1">
      <c r="A22" s="247" t="s">
        <v>603</v>
      </c>
      <c r="B22" s="247"/>
      <c r="C22" s="245" t="s">
        <v>570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4"/>
      <c r="BP22" s="244"/>
      <c r="BQ22" s="244"/>
      <c r="BR22" s="244"/>
      <c r="BS22" s="51"/>
    </row>
    <row r="23" spans="1:71" s="11" customFormat="1" ht="26.1" customHeight="1">
      <c r="A23" s="247" t="s">
        <v>605</v>
      </c>
      <c r="B23" s="247"/>
      <c r="C23" s="245" t="s">
        <v>571</v>
      </c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  <c r="BJ23" s="241"/>
      <c r="BK23" s="241"/>
      <c r="BL23" s="241"/>
      <c r="BM23" s="241"/>
      <c r="BN23" s="241"/>
      <c r="BO23" s="244"/>
      <c r="BP23" s="244"/>
      <c r="BQ23" s="244"/>
      <c r="BR23" s="244"/>
      <c r="BS23" s="51"/>
    </row>
    <row r="24" spans="1:71" s="11" customFormat="1" ht="26.1" customHeight="1">
      <c r="A24" s="247" t="s">
        <v>607</v>
      </c>
      <c r="B24" s="247"/>
      <c r="C24" s="245" t="s">
        <v>572</v>
      </c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N24" s="241"/>
      <c r="BO24" s="244"/>
      <c r="BP24" s="244"/>
      <c r="BQ24" s="244"/>
      <c r="BR24" s="244"/>
      <c r="BS24" s="51"/>
    </row>
    <row r="25" spans="1:71" s="11" customFormat="1" ht="12.95" customHeight="1">
      <c r="A25" s="247" t="s">
        <v>609</v>
      </c>
      <c r="B25" s="247"/>
      <c r="C25" s="245" t="s">
        <v>535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  <c r="BJ25" s="241"/>
      <c r="BK25" s="241"/>
      <c r="BL25" s="241"/>
      <c r="BM25" s="241"/>
      <c r="BN25" s="241"/>
      <c r="BO25" s="244"/>
      <c r="BP25" s="244"/>
      <c r="BQ25" s="244"/>
      <c r="BR25" s="244"/>
      <c r="BS25" s="51"/>
    </row>
    <row r="26" spans="1:71" s="11" customFormat="1" ht="12.95" customHeight="1">
      <c r="A26" s="247" t="s">
        <v>611</v>
      </c>
      <c r="B26" s="247"/>
      <c r="C26" s="245" t="s">
        <v>534</v>
      </c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1">
        <v>13</v>
      </c>
      <c r="AF26" s="241"/>
      <c r="AG26" s="241"/>
      <c r="AH26" s="241"/>
      <c r="AI26" s="241">
        <v>8568377</v>
      </c>
      <c r="AJ26" s="241"/>
      <c r="AK26" s="241"/>
      <c r="AL26" s="241"/>
      <c r="AM26" s="241">
        <v>449575</v>
      </c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>
        <v>53500</v>
      </c>
      <c r="BD26" s="241"/>
      <c r="BE26" s="241"/>
      <c r="BF26" s="241"/>
      <c r="BG26" s="241"/>
      <c r="BH26" s="241"/>
      <c r="BI26" s="241"/>
      <c r="BJ26" s="241"/>
      <c r="BK26" s="241">
        <v>39576</v>
      </c>
      <c r="BL26" s="241"/>
      <c r="BM26" s="241"/>
      <c r="BN26" s="241"/>
      <c r="BO26" s="244"/>
      <c r="BP26" s="244"/>
      <c r="BQ26" s="244"/>
      <c r="BR26" s="244"/>
      <c r="BS26" s="51"/>
    </row>
    <row r="27" spans="1:71" s="11" customFormat="1" ht="12.95" customHeight="1">
      <c r="A27" s="247" t="s">
        <v>613</v>
      </c>
      <c r="B27" s="247"/>
      <c r="C27" s="245" t="s">
        <v>533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1"/>
      <c r="BM27" s="241"/>
      <c r="BN27" s="241"/>
      <c r="BO27" s="244"/>
      <c r="BP27" s="244"/>
      <c r="BQ27" s="244"/>
      <c r="BR27" s="244"/>
      <c r="BS27" s="51"/>
    </row>
    <row r="28" spans="1:71" s="11" customFormat="1" ht="12.95" customHeight="1">
      <c r="A28" s="247" t="s">
        <v>615</v>
      </c>
      <c r="B28" s="247"/>
      <c r="C28" s="252" t="s">
        <v>649</v>
      </c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42">
        <f>SUM(AE21:AH27)</f>
        <v>13</v>
      </c>
      <c r="AF28" s="243"/>
      <c r="AG28" s="243"/>
      <c r="AH28" s="243"/>
      <c r="AI28" s="242">
        <f t="shared" ref="AI28" si="9">SUM(AI21:AL27)</f>
        <v>8568377</v>
      </c>
      <c r="AJ28" s="243"/>
      <c r="AK28" s="243"/>
      <c r="AL28" s="243"/>
      <c r="AM28" s="242">
        <f t="shared" ref="AM28" si="10">SUM(AM21:AP27)</f>
        <v>449575</v>
      </c>
      <c r="AN28" s="243"/>
      <c r="AO28" s="243"/>
      <c r="AP28" s="243"/>
      <c r="AQ28" s="242">
        <f t="shared" ref="AQ28" si="11">SUM(AQ21:AT27)</f>
        <v>0</v>
      </c>
      <c r="AR28" s="243"/>
      <c r="AS28" s="243"/>
      <c r="AT28" s="243"/>
      <c r="AU28" s="242">
        <f t="shared" ref="AU28" si="12">SUM(AU21:AX27)</f>
        <v>0</v>
      </c>
      <c r="AV28" s="243"/>
      <c r="AW28" s="243"/>
      <c r="AX28" s="243"/>
      <c r="AY28" s="242">
        <f t="shared" ref="AY28" si="13">SUM(AY21:BB27)</f>
        <v>0</v>
      </c>
      <c r="AZ28" s="243"/>
      <c r="BA28" s="243"/>
      <c r="BB28" s="243"/>
      <c r="BC28" s="242">
        <f t="shared" ref="BC28" si="14">SUM(BC21:BF27)</f>
        <v>53500</v>
      </c>
      <c r="BD28" s="243"/>
      <c r="BE28" s="243"/>
      <c r="BF28" s="243"/>
      <c r="BG28" s="242">
        <f t="shared" ref="BG28" si="15">SUM(BG21:BJ27)</f>
        <v>0</v>
      </c>
      <c r="BH28" s="243"/>
      <c r="BI28" s="243"/>
      <c r="BJ28" s="243"/>
      <c r="BK28" s="242">
        <f t="shared" ref="BK28" si="16">SUM(BK21:BN27)</f>
        <v>39576</v>
      </c>
      <c r="BL28" s="243"/>
      <c r="BM28" s="243"/>
      <c r="BN28" s="243"/>
      <c r="BO28" s="242">
        <f t="shared" ref="BO28" si="17">SUM(BO21:BR27)</f>
        <v>0</v>
      </c>
      <c r="BP28" s="243"/>
      <c r="BQ28" s="243"/>
      <c r="BR28" s="243"/>
      <c r="BS28" s="51"/>
    </row>
    <row r="29" spans="1:71" s="11" customFormat="1" ht="12.95" customHeight="1">
      <c r="A29" s="247" t="s">
        <v>650</v>
      </c>
      <c r="B29" s="247"/>
      <c r="C29" s="245" t="s">
        <v>532</v>
      </c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1">
        <v>1</v>
      </c>
      <c r="AF29" s="241"/>
      <c r="AG29" s="241"/>
      <c r="AH29" s="241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4"/>
      <c r="BE29" s="244"/>
      <c r="BF29" s="244"/>
      <c r="BG29" s="244"/>
      <c r="BH29" s="244"/>
      <c r="BI29" s="244"/>
      <c r="BJ29" s="244"/>
      <c r="BK29" s="241"/>
      <c r="BL29" s="241"/>
      <c r="BM29" s="241"/>
      <c r="BN29" s="241"/>
      <c r="BO29" s="241">
        <v>2138400</v>
      </c>
      <c r="BP29" s="241"/>
      <c r="BQ29" s="241"/>
      <c r="BR29" s="241"/>
      <c r="BS29" s="51"/>
    </row>
    <row r="30" spans="1:71" s="11" customFormat="1" ht="12.95" customHeight="1">
      <c r="A30" s="247" t="s">
        <v>651</v>
      </c>
      <c r="B30" s="247"/>
      <c r="C30" s="245" t="s">
        <v>531</v>
      </c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1">
        <v>2</v>
      </c>
      <c r="AF30" s="241"/>
      <c r="AG30" s="241"/>
      <c r="AH30" s="241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1"/>
      <c r="BL30" s="241"/>
      <c r="BM30" s="241"/>
      <c r="BN30" s="241"/>
      <c r="BO30" s="241">
        <v>719200</v>
      </c>
      <c r="BP30" s="241"/>
      <c r="BQ30" s="241"/>
      <c r="BR30" s="241"/>
      <c r="BS30" s="51"/>
    </row>
    <row r="31" spans="1:71" s="11" customFormat="1" ht="26.1" customHeight="1">
      <c r="A31" s="247" t="s">
        <v>652</v>
      </c>
      <c r="B31" s="247"/>
      <c r="C31" s="245" t="s">
        <v>530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1">
        <v>2</v>
      </c>
      <c r="AF31" s="241"/>
      <c r="AG31" s="241"/>
      <c r="AH31" s="241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1"/>
      <c r="BL31" s="241"/>
      <c r="BM31" s="241"/>
      <c r="BN31" s="241"/>
      <c r="BO31" s="241">
        <v>2994200</v>
      </c>
      <c r="BP31" s="241"/>
      <c r="BQ31" s="241"/>
      <c r="BR31" s="241"/>
      <c r="BS31" s="51"/>
    </row>
    <row r="32" spans="1:71" s="11" customFormat="1" ht="12.95" customHeight="1">
      <c r="A32" s="247" t="s">
        <v>653</v>
      </c>
      <c r="B32" s="247"/>
      <c r="C32" s="252" t="s">
        <v>655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42">
        <f>SUM(AE29:AH31)</f>
        <v>5</v>
      </c>
      <c r="AF32" s="243"/>
      <c r="AG32" s="243"/>
      <c r="AH32" s="243"/>
      <c r="AI32" s="242">
        <f t="shared" ref="AI32" si="18">SUM(AI29:AL31)</f>
        <v>0</v>
      </c>
      <c r="AJ32" s="243"/>
      <c r="AK32" s="243"/>
      <c r="AL32" s="243"/>
      <c r="AM32" s="242">
        <f t="shared" ref="AM32" si="19">SUM(AM29:AP31)</f>
        <v>0</v>
      </c>
      <c r="AN32" s="243"/>
      <c r="AO32" s="243"/>
      <c r="AP32" s="243"/>
      <c r="AQ32" s="242">
        <f t="shared" ref="AQ32" si="20">SUM(AQ29:AT31)</f>
        <v>0</v>
      </c>
      <c r="AR32" s="243"/>
      <c r="AS32" s="243"/>
      <c r="AT32" s="243"/>
      <c r="AU32" s="242">
        <f t="shared" ref="AU32" si="21">SUM(AU29:AX31)</f>
        <v>0</v>
      </c>
      <c r="AV32" s="243"/>
      <c r="AW32" s="243"/>
      <c r="AX32" s="243"/>
      <c r="AY32" s="242">
        <f t="shared" ref="AY32" si="22">SUM(AY29:BB31)</f>
        <v>0</v>
      </c>
      <c r="AZ32" s="243"/>
      <c r="BA32" s="243"/>
      <c r="BB32" s="243"/>
      <c r="BC32" s="242">
        <f t="shared" ref="BC32" si="23">SUM(BC29:BF31)</f>
        <v>0</v>
      </c>
      <c r="BD32" s="243"/>
      <c r="BE32" s="243"/>
      <c r="BF32" s="243"/>
      <c r="BG32" s="242">
        <f t="shared" ref="BG32" si="24">SUM(BG29:BJ31)</f>
        <v>0</v>
      </c>
      <c r="BH32" s="243"/>
      <c r="BI32" s="243"/>
      <c r="BJ32" s="243"/>
      <c r="BK32" s="242">
        <f t="shared" ref="BK32" si="25">SUM(BK29:BN31)</f>
        <v>0</v>
      </c>
      <c r="BL32" s="243"/>
      <c r="BM32" s="243"/>
      <c r="BN32" s="243"/>
      <c r="BO32" s="242">
        <f t="shared" ref="BO32" si="26">SUM(BO29:BR31)</f>
        <v>5851800</v>
      </c>
      <c r="BP32" s="243"/>
      <c r="BQ32" s="243"/>
      <c r="BR32" s="243"/>
      <c r="BS32" s="51"/>
    </row>
    <row r="33" spans="1:71" s="11" customFormat="1" ht="12.95" customHeight="1">
      <c r="A33" s="247" t="s">
        <v>654</v>
      </c>
      <c r="B33" s="247"/>
      <c r="C33" s="252" t="s">
        <v>529</v>
      </c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42">
        <f>SUM(AE32,AE28,AE20)</f>
        <v>18</v>
      </c>
      <c r="AF33" s="243"/>
      <c r="AG33" s="243"/>
      <c r="AH33" s="243"/>
      <c r="AI33" s="242">
        <f t="shared" ref="AI33" si="27">SUM(AI32,AI28,AI20)</f>
        <v>8568377</v>
      </c>
      <c r="AJ33" s="243"/>
      <c r="AK33" s="243"/>
      <c r="AL33" s="243"/>
      <c r="AM33" s="242">
        <f t="shared" ref="AM33" si="28">SUM(AM32,AM28,AM20)</f>
        <v>449575</v>
      </c>
      <c r="AN33" s="243"/>
      <c r="AO33" s="243"/>
      <c r="AP33" s="243"/>
      <c r="AQ33" s="242">
        <f t="shared" ref="AQ33" si="29">SUM(AQ32,AQ28,AQ20)</f>
        <v>0</v>
      </c>
      <c r="AR33" s="243"/>
      <c r="AS33" s="243"/>
      <c r="AT33" s="243"/>
      <c r="AU33" s="242">
        <f t="shared" ref="AU33" si="30">SUM(AU32,AU28,AU20)</f>
        <v>0</v>
      </c>
      <c r="AV33" s="243"/>
      <c r="AW33" s="243"/>
      <c r="AX33" s="243"/>
      <c r="AY33" s="242">
        <f t="shared" ref="AY33" si="31">SUM(AY32,AY28,AY20)</f>
        <v>0</v>
      </c>
      <c r="AZ33" s="243"/>
      <c r="BA33" s="243"/>
      <c r="BB33" s="243"/>
      <c r="BC33" s="242">
        <f t="shared" ref="BC33" si="32">SUM(BC32,BC28,BC20)</f>
        <v>53500</v>
      </c>
      <c r="BD33" s="243"/>
      <c r="BE33" s="243"/>
      <c r="BF33" s="243"/>
      <c r="BG33" s="242">
        <f t="shared" ref="BG33" si="33">SUM(BG32,BG28,BG20)</f>
        <v>0</v>
      </c>
      <c r="BH33" s="243"/>
      <c r="BI33" s="243"/>
      <c r="BJ33" s="243"/>
      <c r="BK33" s="241">
        <f>SUM(BK28)</f>
        <v>39576</v>
      </c>
      <c r="BL33" s="241"/>
      <c r="BM33" s="241"/>
      <c r="BN33" s="241"/>
      <c r="BO33" s="242">
        <f t="shared" ref="BO33" si="34">SUM(BO32,BO28,BO20)</f>
        <v>5851800</v>
      </c>
      <c r="BP33" s="243"/>
      <c r="BQ33" s="243"/>
      <c r="BR33" s="243"/>
      <c r="BS33" s="51"/>
    </row>
    <row r="34" spans="1:71" s="11" customFormat="1" ht="26.1" customHeight="1">
      <c r="A34" s="247">
        <v>79</v>
      </c>
      <c r="B34" s="247"/>
      <c r="C34" s="245" t="s">
        <v>528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1">
        <v>18</v>
      </c>
      <c r="AF34" s="241"/>
      <c r="AG34" s="241"/>
      <c r="AH34" s="241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1"/>
      <c r="BL34" s="241"/>
      <c r="BM34" s="241"/>
      <c r="BN34" s="241"/>
      <c r="BO34" s="244"/>
      <c r="BP34" s="244"/>
      <c r="BQ34" s="244"/>
      <c r="BR34" s="244"/>
      <c r="BS34" s="51"/>
    </row>
    <row r="35" spans="1:71" s="11" customFormat="1" ht="12.95" customHeight="1">
      <c r="A35" s="247">
        <v>80</v>
      </c>
      <c r="B35" s="247"/>
      <c r="C35" s="245" t="s">
        <v>527</v>
      </c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1">
        <v>18</v>
      </c>
      <c r="AF35" s="241"/>
      <c r="AG35" s="241"/>
      <c r="AH35" s="241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1"/>
      <c r="BL35" s="241"/>
      <c r="BM35" s="241"/>
      <c r="BN35" s="241"/>
      <c r="BO35" s="244"/>
      <c r="BP35" s="244"/>
      <c r="BQ35" s="244"/>
      <c r="BR35" s="244"/>
      <c r="BS35" s="51"/>
    </row>
    <row r="36" spans="1:71" s="11" customFormat="1" ht="12.95" customHeight="1">
      <c r="A36" s="247">
        <v>81</v>
      </c>
      <c r="B36" s="247"/>
      <c r="C36" s="245" t="s">
        <v>526</v>
      </c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1">
        <v>0</v>
      </c>
      <c r="AF36" s="241"/>
      <c r="AG36" s="241"/>
      <c r="AH36" s="241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1"/>
      <c r="BL36" s="241"/>
      <c r="BM36" s="241"/>
      <c r="BN36" s="241"/>
      <c r="BO36" s="244"/>
      <c r="BP36" s="244"/>
      <c r="BQ36" s="244"/>
      <c r="BR36" s="244"/>
      <c r="BS36" s="51"/>
    </row>
    <row r="37" spans="1:71" s="11" customFormat="1" ht="12.95" customHeight="1">
      <c r="A37" s="247">
        <v>82</v>
      </c>
      <c r="B37" s="247"/>
      <c r="C37" s="245" t="s">
        <v>525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1">
        <v>0</v>
      </c>
      <c r="AF37" s="241"/>
      <c r="AG37" s="241"/>
      <c r="AH37" s="241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1"/>
      <c r="BL37" s="241"/>
      <c r="BM37" s="241"/>
      <c r="BN37" s="241"/>
      <c r="BO37" s="244"/>
      <c r="BP37" s="244"/>
      <c r="BQ37" s="244"/>
      <c r="BR37" s="244"/>
      <c r="BS37" s="51"/>
    </row>
    <row r="38" spans="1:71" s="11" customFormat="1" ht="26.1" customHeight="1">
      <c r="A38" s="247">
        <v>83</v>
      </c>
      <c r="B38" s="247"/>
      <c r="C38" s="245" t="s">
        <v>524</v>
      </c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1">
        <v>18</v>
      </c>
      <c r="AF38" s="241"/>
      <c r="AG38" s="241"/>
      <c r="AH38" s="241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1"/>
      <c r="BL38" s="241"/>
      <c r="BM38" s="241"/>
      <c r="BN38" s="241"/>
      <c r="BO38" s="244"/>
      <c r="BP38" s="244"/>
      <c r="BQ38" s="244"/>
      <c r="BR38" s="244"/>
      <c r="BS38" s="51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U30"/>
  <sheetViews>
    <sheetView view="pageBreakPreview" zoomScaleNormal="100" zoomScaleSheetLayoutView="100" workbookViewId="0">
      <selection sqref="A1:U1"/>
    </sheetView>
  </sheetViews>
  <sheetFormatPr defaultRowHeight="12.75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5.42578125" style="15" customWidth="1"/>
    <col min="19" max="19" width="3.140625" style="15" hidden="1" customWidth="1"/>
    <col min="20" max="20" width="15.7109375" style="15" customWidth="1"/>
    <col min="21" max="21" width="11.28515625" style="15" customWidth="1"/>
    <col min="22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21" customFormat="1" ht="24.75" customHeight="1">
      <c r="A1" s="261" t="s">
        <v>713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</row>
    <row r="2" spans="1:21" customFormat="1" ht="25.5" customHeight="1">
      <c r="A2" s="262" t="s">
        <v>702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</row>
    <row r="3" spans="1:21" customFormat="1" ht="25.5" customHeight="1">
      <c r="A3" s="263" t="s">
        <v>624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</row>
    <row r="4" spans="1:21" customFormat="1" ht="25.5" customHeight="1">
      <c r="A4" s="13"/>
      <c r="B4" s="270" t="s">
        <v>579</v>
      </c>
      <c r="C4" s="270"/>
      <c r="D4" s="270"/>
      <c r="E4" s="270"/>
      <c r="F4" s="270"/>
      <c r="G4" s="270"/>
      <c r="H4" s="270"/>
      <c r="I4" s="270"/>
      <c r="J4" s="270"/>
      <c r="K4" s="270"/>
      <c r="L4" s="14"/>
      <c r="M4" s="14"/>
      <c r="N4" s="270" t="s">
        <v>580</v>
      </c>
      <c r="O4" s="270"/>
      <c r="P4" s="270" t="s">
        <v>581</v>
      </c>
      <c r="Q4" s="270"/>
      <c r="R4" s="270"/>
      <c r="S4" s="270"/>
      <c r="T4" s="107" t="s">
        <v>582</v>
      </c>
      <c r="U4" s="113" t="s">
        <v>617</v>
      </c>
    </row>
    <row r="5" spans="1:21" ht="21" customHeight="1">
      <c r="A5" s="265" t="s">
        <v>583</v>
      </c>
      <c r="B5" s="266" t="s">
        <v>584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7" t="s">
        <v>585</v>
      </c>
      <c r="O5" s="267"/>
      <c r="P5" s="267" t="s">
        <v>657</v>
      </c>
      <c r="Q5" s="269"/>
      <c r="R5" s="269"/>
      <c r="S5" s="269"/>
      <c r="T5" s="264" t="s">
        <v>662</v>
      </c>
      <c r="U5" s="260" t="s">
        <v>664</v>
      </c>
    </row>
    <row r="6" spans="1:21" ht="21" customHeight="1">
      <c r="A6" s="265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8"/>
      <c r="O6" s="268"/>
      <c r="P6" s="269"/>
      <c r="Q6" s="269"/>
      <c r="R6" s="269"/>
      <c r="S6" s="269"/>
      <c r="T6" s="264"/>
      <c r="U6" s="260"/>
    </row>
    <row r="7" spans="1:21" ht="30" customHeight="1">
      <c r="A7" s="16" t="s">
        <v>248</v>
      </c>
      <c r="B7" s="271" t="s">
        <v>586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2" t="s">
        <v>244</v>
      </c>
      <c r="O7" s="272"/>
      <c r="P7" s="273">
        <f>'Kiadások költségvetési 1.'!AG26</f>
        <v>9219270</v>
      </c>
      <c r="Q7" s="273"/>
      <c r="R7" s="273"/>
      <c r="S7" s="273"/>
      <c r="T7" s="108">
        <f>'Kiadások költségvetési 1.'!AH26</f>
        <v>15203212</v>
      </c>
      <c r="U7" s="97">
        <v>15142788</v>
      </c>
    </row>
    <row r="8" spans="1:21" ht="30" customHeight="1">
      <c r="A8" s="16" t="s">
        <v>247</v>
      </c>
      <c r="B8" s="274" t="s">
        <v>587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2" t="s">
        <v>241</v>
      </c>
      <c r="O8" s="272"/>
      <c r="P8" s="273">
        <f>'Kiadások költségvetési 1.'!AG27</f>
        <v>2014000</v>
      </c>
      <c r="Q8" s="273"/>
      <c r="R8" s="273"/>
      <c r="S8" s="273"/>
      <c r="T8" s="108">
        <f>'Kiadások költségvetési 1.'!AH27</f>
        <v>2962192</v>
      </c>
      <c r="U8" s="97">
        <v>2942340</v>
      </c>
    </row>
    <row r="9" spans="1:21" ht="30" customHeight="1">
      <c r="A9" s="16" t="s">
        <v>246</v>
      </c>
      <c r="B9" s="271" t="s">
        <v>588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2" t="s">
        <v>238</v>
      </c>
      <c r="O9" s="272"/>
      <c r="P9" s="273">
        <f>'Kiadások költségvetési 1.'!AG52</f>
        <v>18407000</v>
      </c>
      <c r="Q9" s="273"/>
      <c r="R9" s="273"/>
      <c r="S9" s="273"/>
      <c r="T9" s="108">
        <f>'Kiadások költségvetési 1.'!AH52</f>
        <v>24986512</v>
      </c>
      <c r="U9" s="97">
        <v>12155355</v>
      </c>
    </row>
    <row r="10" spans="1:21" ht="30" customHeight="1">
      <c r="A10" s="16" t="s">
        <v>245</v>
      </c>
      <c r="B10" s="271" t="s">
        <v>589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 t="s">
        <v>235</v>
      </c>
      <c r="O10" s="272"/>
      <c r="P10" s="273">
        <f>'Kiadások költségvetési 1.'!AG61</f>
        <v>5452000</v>
      </c>
      <c r="Q10" s="273"/>
      <c r="R10" s="273"/>
      <c r="S10" s="273"/>
      <c r="T10" s="108">
        <f>'Kiadások költségvetési 1.'!AH61</f>
        <v>6668615</v>
      </c>
      <c r="U10" s="97">
        <v>1845615</v>
      </c>
    </row>
    <row r="11" spans="1:21" ht="30" customHeight="1">
      <c r="A11" s="16" t="s">
        <v>557</v>
      </c>
      <c r="B11" s="271" t="s">
        <v>590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2" t="s">
        <v>232</v>
      </c>
      <c r="O11" s="272"/>
      <c r="P11" s="273">
        <f>'Kiadások költségvetési 1.'!AG78</f>
        <v>26632125</v>
      </c>
      <c r="Q11" s="273"/>
      <c r="R11" s="273"/>
      <c r="S11" s="273"/>
      <c r="T11" s="108">
        <f>'Kiadások költségvetési 1.'!AH78</f>
        <v>29742219</v>
      </c>
      <c r="U11" s="97">
        <v>16305097</v>
      </c>
    </row>
    <row r="12" spans="1:21" ht="30" customHeight="1">
      <c r="A12" s="16" t="s">
        <v>556</v>
      </c>
      <c r="B12" s="271" t="s">
        <v>591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2" t="s">
        <v>229</v>
      </c>
      <c r="O12" s="272"/>
      <c r="P12" s="273">
        <f>'Kiadások költségvetési 1.'!AG86</f>
        <v>3538000</v>
      </c>
      <c r="Q12" s="273"/>
      <c r="R12" s="273"/>
      <c r="S12" s="273"/>
      <c r="T12" s="108">
        <f>'Kiadások költségvetési 1.'!AH86</f>
        <v>5476934</v>
      </c>
      <c r="U12" s="97">
        <v>4827502</v>
      </c>
    </row>
    <row r="13" spans="1:21" ht="30" customHeight="1">
      <c r="A13" s="16" t="s">
        <v>555</v>
      </c>
      <c r="B13" s="271" t="s">
        <v>592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2" t="s">
        <v>226</v>
      </c>
      <c r="O13" s="272"/>
      <c r="P13" s="273">
        <f>'Kiadások költségvetési 1.'!AG91</f>
        <v>6379500</v>
      </c>
      <c r="Q13" s="273"/>
      <c r="R13" s="273"/>
      <c r="S13" s="273"/>
      <c r="T13" s="108">
        <f>'Kiadások költségvetési 1.'!AH91</f>
        <v>9484198</v>
      </c>
      <c r="U13" s="97">
        <v>3925384</v>
      </c>
    </row>
    <row r="14" spans="1:21" ht="30" customHeight="1" thickBot="1">
      <c r="A14" s="16" t="s">
        <v>554</v>
      </c>
      <c r="B14" s="275" t="s">
        <v>593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6" t="s">
        <v>223</v>
      </c>
      <c r="O14" s="276"/>
      <c r="P14" s="277">
        <f>'Kiadások költségvetési 1.'!AG101</f>
        <v>0</v>
      </c>
      <c r="Q14" s="277"/>
      <c r="R14" s="277"/>
      <c r="S14" s="277"/>
      <c r="T14" s="109">
        <f>'Kiadások költségvetési 1.'!AH101</f>
        <v>0</v>
      </c>
      <c r="U14" s="98">
        <v>0</v>
      </c>
    </row>
    <row r="15" spans="1:21" ht="30" customHeight="1" thickBot="1">
      <c r="A15" s="47" t="s">
        <v>553</v>
      </c>
      <c r="B15" s="278" t="s">
        <v>594</v>
      </c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80"/>
      <c r="N15" s="281"/>
      <c r="O15" s="282"/>
      <c r="P15" s="283">
        <f>SUM(P7:S14)</f>
        <v>71641895</v>
      </c>
      <c r="Q15" s="283"/>
      <c r="R15" s="283"/>
      <c r="S15" s="284"/>
      <c r="T15" s="114">
        <f>SUM(T7:T14)</f>
        <v>94523882</v>
      </c>
      <c r="U15" s="114">
        <f>SUM(U7:U14)</f>
        <v>57144081</v>
      </c>
    </row>
    <row r="16" spans="1:21" ht="30" customHeight="1">
      <c r="A16" s="16" t="s">
        <v>552</v>
      </c>
      <c r="B16" s="285" t="s">
        <v>595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7" t="s">
        <v>217</v>
      </c>
      <c r="O16" s="287"/>
      <c r="P16" s="288">
        <f>'Bevételek (költségvetési) 2.'!AG19</f>
        <v>25614270</v>
      </c>
      <c r="Q16" s="288"/>
      <c r="R16" s="288"/>
      <c r="S16" s="288"/>
      <c r="T16" s="111">
        <f>'Bevételek (költségvetési) 2.'!AH19</f>
        <v>37411355</v>
      </c>
      <c r="U16" s="96">
        <v>37411295</v>
      </c>
    </row>
    <row r="17" spans="1:21" ht="30" customHeight="1">
      <c r="A17" s="16" t="s">
        <v>551</v>
      </c>
      <c r="B17" s="289" t="s">
        <v>596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72" t="s">
        <v>214</v>
      </c>
      <c r="O17" s="272"/>
      <c r="P17" s="290">
        <f>'Bevételek (költségvetési) 2.'!AG25</f>
        <v>4784625</v>
      </c>
      <c r="Q17" s="290"/>
      <c r="R17" s="290"/>
      <c r="S17" s="290"/>
      <c r="T17" s="108">
        <f>'Bevételek (költségvetési) 2.'!AH25</f>
        <v>7407852</v>
      </c>
      <c r="U17" s="97">
        <v>2623227</v>
      </c>
    </row>
    <row r="18" spans="1:21" ht="30" customHeight="1">
      <c r="A18" s="16" t="s">
        <v>550</v>
      </c>
      <c r="B18" s="289" t="s">
        <v>598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72" t="s">
        <v>211</v>
      </c>
      <c r="O18" s="272"/>
      <c r="P18" s="290">
        <f>'Bevételek (költségvetési) 2.'!AG39</f>
        <v>20351000</v>
      </c>
      <c r="Q18" s="290"/>
      <c r="R18" s="290"/>
      <c r="S18" s="290"/>
      <c r="T18" s="108">
        <f>'Bevételek (költségvetési) 2.'!AH39</f>
        <v>25670890</v>
      </c>
      <c r="U18" s="97">
        <v>23472785</v>
      </c>
    </row>
    <row r="19" spans="1:21" ht="30" customHeight="1">
      <c r="A19" s="16" t="s">
        <v>597</v>
      </c>
      <c r="B19" s="289" t="s">
        <v>600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72" t="s">
        <v>208</v>
      </c>
      <c r="O19" s="272"/>
      <c r="P19" s="290">
        <f>'Bevételek (költségvetési) 2.'!AG55</f>
        <v>1275000</v>
      </c>
      <c r="Q19" s="290"/>
      <c r="R19" s="290"/>
      <c r="S19" s="290"/>
      <c r="T19" s="108">
        <f>'Bevételek (költségvetési) 2.'!AH55</f>
        <v>3527223</v>
      </c>
      <c r="U19" s="97">
        <v>2835051</v>
      </c>
    </row>
    <row r="20" spans="1:21" ht="30" customHeight="1">
      <c r="A20" s="16" t="s">
        <v>599</v>
      </c>
      <c r="B20" s="289" t="s">
        <v>602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72" t="s">
        <v>205</v>
      </c>
      <c r="O20" s="272"/>
      <c r="P20" s="290">
        <f>'Bevételek (költségvetési) 2.'!AG61</f>
        <v>0</v>
      </c>
      <c r="Q20" s="290"/>
      <c r="R20" s="290"/>
      <c r="S20" s="290"/>
      <c r="T20" s="108">
        <f>'Bevételek (költségvetési) 2.'!AH61</f>
        <v>0</v>
      </c>
      <c r="U20" s="97">
        <v>0</v>
      </c>
    </row>
    <row r="21" spans="1:21" ht="30" customHeight="1">
      <c r="A21" s="16" t="s">
        <v>601</v>
      </c>
      <c r="B21" s="289" t="s">
        <v>604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72" t="s">
        <v>202</v>
      </c>
      <c r="O21" s="272"/>
      <c r="P21" s="290">
        <f>'Bevételek (költségvetési) 2.'!AG67</f>
        <v>0</v>
      </c>
      <c r="Q21" s="290"/>
      <c r="R21" s="290"/>
      <c r="S21" s="290"/>
      <c r="T21" s="108">
        <f>'Bevételek (költségvetési) 2.'!AH67</f>
        <v>0</v>
      </c>
      <c r="U21" s="97">
        <v>0</v>
      </c>
    </row>
    <row r="22" spans="1:21" ht="30" customHeight="1" thickBot="1">
      <c r="A22" s="16" t="s">
        <v>603</v>
      </c>
      <c r="B22" s="292" t="s">
        <v>606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76" t="s">
        <v>199</v>
      </c>
      <c r="O22" s="276"/>
      <c r="P22" s="294">
        <f>'Bevételek (költségvetési) 2.'!AG73</f>
        <v>0</v>
      </c>
      <c r="Q22" s="294"/>
      <c r="R22" s="294"/>
      <c r="S22" s="294"/>
      <c r="T22" s="109">
        <f>'Bevételek (költségvetési) 2.'!AH73</f>
        <v>0</v>
      </c>
      <c r="U22" s="98">
        <v>0</v>
      </c>
    </row>
    <row r="23" spans="1:21" ht="30" customHeight="1" thickBot="1">
      <c r="A23" s="47" t="s">
        <v>605</v>
      </c>
      <c r="B23" s="305" t="s">
        <v>608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7"/>
      <c r="N23" s="281" t="s">
        <v>196</v>
      </c>
      <c r="O23" s="282"/>
      <c r="P23" s="308">
        <f>SUM(P16:S22)</f>
        <v>52024895</v>
      </c>
      <c r="Q23" s="308"/>
      <c r="R23" s="308"/>
      <c r="S23" s="308"/>
      <c r="T23" s="110">
        <f>SUM(T16:T22)</f>
        <v>74017320</v>
      </c>
      <c r="U23" s="110">
        <f>SUM(U16:U22)</f>
        <v>66342358</v>
      </c>
    </row>
    <row r="24" spans="1:21" ht="30" customHeight="1" thickBot="1">
      <c r="A24" s="47" t="s">
        <v>607</v>
      </c>
      <c r="B24" s="295" t="s">
        <v>610</v>
      </c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309" t="s">
        <v>193</v>
      </c>
      <c r="O24" s="309"/>
      <c r="P24" s="310">
        <f>'Finanszírozási kiadások 3.'!AG36</f>
        <v>874000</v>
      </c>
      <c r="Q24" s="310"/>
      <c r="R24" s="310"/>
      <c r="S24" s="310"/>
      <c r="T24" s="112">
        <f>'Finanszírozási kiadások 3.'!AH36</f>
        <v>874000</v>
      </c>
      <c r="U24" s="115">
        <v>873651</v>
      </c>
    </row>
    <row r="25" spans="1:21" ht="30" customHeight="1">
      <c r="A25" s="16" t="s">
        <v>609</v>
      </c>
      <c r="B25" s="299" t="s">
        <v>612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7" t="s">
        <v>190</v>
      </c>
      <c r="O25" s="287"/>
      <c r="P25" s="300">
        <f>'Finanszírozási bevételek 4.'!AG24</f>
        <v>0</v>
      </c>
      <c r="Q25" s="300"/>
      <c r="R25" s="300"/>
      <c r="S25" s="300"/>
      <c r="T25" s="111">
        <v>0</v>
      </c>
      <c r="U25" s="96">
        <v>0</v>
      </c>
    </row>
    <row r="26" spans="1:21" ht="30" customHeight="1" thickBot="1">
      <c r="A26" s="16" t="s">
        <v>611</v>
      </c>
      <c r="B26" s="301" t="s">
        <v>614</v>
      </c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3" t="s">
        <v>187</v>
      </c>
      <c r="O26" s="303"/>
      <c r="P26" s="304">
        <f>'Finanszírozási bevételek 4.'!AG39-'Finanszírozási bevételek 4.'!AG24</f>
        <v>20491000</v>
      </c>
      <c r="Q26" s="304"/>
      <c r="R26" s="304"/>
      <c r="S26" s="304"/>
      <c r="T26" s="109">
        <f>'Finanszírozási bevételek 4.'!AH39</f>
        <v>21380562</v>
      </c>
      <c r="U26" s="98">
        <v>20262562</v>
      </c>
    </row>
    <row r="27" spans="1:21" ht="30" customHeight="1" thickBot="1">
      <c r="A27" s="47" t="s">
        <v>613</v>
      </c>
      <c r="B27" s="295" t="s">
        <v>616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7" t="s">
        <v>184</v>
      </c>
      <c r="O27" s="297"/>
      <c r="P27" s="298">
        <f>SUM(P25:S26)</f>
        <v>20491000</v>
      </c>
      <c r="Q27" s="298"/>
      <c r="R27" s="298"/>
      <c r="S27" s="298"/>
      <c r="T27" s="110">
        <v>21380562</v>
      </c>
      <c r="U27" s="110">
        <v>20262562</v>
      </c>
    </row>
    <row r="28" spans="1:21" ht="13.5" customHeight="1"/>
    <row r="29" spans="1:21" ht="13.5" customHeight="1"/>
    <row r="30" spans="1:21" ht="13.5" customHeight="1"/>
  </sheetData>
  <mergeCells count="75">
    <mergeCell ref="B23:M23"/>
    <mergeCell ref="N23:O23"/>
    <mergeCell ref="P23:S23"/>
    <mergeCell ref="B24:M24"/>
    <mergeCell ref="N24:O24"/>
    <mergeCell ref="P24:S24"/>
    <mergeCell ref="B27:M27"/>
    <mergeCell ref="N27:O27"/>
    <mergeCell ref="P27:S27"/>
    <mergeCell ref="B25:M25"/>
    <mergeCell ref="N25:O25"/>
    <mergeCell ref="P25:S25"/>
    <mergeCell ref="B26:M26"/>
    <mergeCell ref="N26:O26"/>
    <mergeCell ref="P26:S26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U5:U6"/>
    <mergeCell ref="A1:U1"/>
    <mergeCell ref="A2:U2"/>
    <mergeCell ref="A3:U3"/>
    <mergeCell ref="T5:T6"/>
    <mergeCell ref="A5:A6"/>
    <mergeCell ref="B5:M6"/>
    <mergeCell ref="N5:O6"/>
    <mergeCell ref="P5:S6"/>
    <mergeCell ref="B4:K4"/>
    <mergeCell ref="N4:O4"/>
    <mergeCell ref="P4:S4"/>
  </mergeCells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view="pageBreakPreview" zoomScale="130" zoomScaleNormal="100" zoomScaleSheetLayoutView="13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3.5703125" customWidth="1"/>
    <col min="7" max="7" width="6" hidden="1" customWidth="1"/>
    <col min="8" max="8" width="2.140625" hidden="1" customWidth="1"/>
    <col min="9" max="9" width="11.140625" customWidth="1"/>
    <col min="10" max="10" width="10.85546875" customWidth="1"/>
  </cols>
  <sheetData>
    <row r="1" spans="1:11">
      <c r="A1" s="311" t="s">
        <v>714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1">
      <c r="A2" s="19"/>
      <c r="B2" s="19"/>
      <c r="C2" s="19"/>
      <c r="D2" s="19"/>
      <c r="E2" s="19"/>
      <c r="F2" s="19"/>
      <c r="G2" s="19"/>
      <c r="H2" s="19"/>
      <c r="I2" s="19"/>
    </row>
    <row r="3" spans="1:11" ht="15">
      <c r="B3" s="312" t="s">
        <v>701</v>
      </c>
      <c r="C3" s="312"/>
      <c r="D3" s="312"/>
      <c r="E3" s="312"/>
      <c r="F3" s="312"/>
      <c r="G3" s="312"/>
      <c r="H3" s="312"/>
      <c r="I3" s="312"/>
    </row>
    <row r="4" spans="1:11">
      <c r="I4" s="315" t="s">
        <v>624</v>
      </c>
      <c r="J4" s="315"/>
    </row>
    <row r="5" spans="1:11">
      <c r="A5" s="13"/>
      <c r="B5" s="116" t="s">
        <v>579</v>
      </c>
      <c r="C5" s="313" t="s">
        <v>580</v>
      </c>
      <c r="D5" s="313"/>
      <c r="E5" s="313"/>
      <c r="F5" s="313"/>
      <c r="G5" s="116"/>
      <c r="H5" s="116"/>
      <c r="I5" s="116" t="s">
        <v>581</v>
      </c>
      <c r="J5" s="116" t="s">
        <v>582</v>
      </c>
      <c r="K5" s="116" t="s">
        <v>617</v>
      </c>
    </row>
    <row r="6" spans="1:11" ht="83.25" customHeight="1">
      <c r="A6" s="13" t="s">
        <v>248</v>
      </c>
      <c r="B6" s="75" t="s">
        <v>625</v>
      </c>
      <c r="C6" s="314" t="s">
        <v>626</v>
      </c>
      <c r="D6" s="314"/>
      <c r="E6" s="314"/>
      <c r="F6" s="314"/>
      <c r="G6" s="314"/>
      <c r="H6" s="314"/>
      <c r="I6" s="75" t="s">
        <v>658</v>
      </c>
      <c r="J6" s="69" t="s">
        <v>662</v>
      </c>
      <c r="K6" s="117" t="s">
        <v>664</v>
      </c>
    </row>
    <row r="7" spans="1:11" ht="26.25" customHeight="1">
      <c r="A7" s="13" t="s">
        <v>246</v>
      </c>
      <c r="B7" s="26" t="s">
        <v>553</v>
      </c>
      <c r="C7" s="319" t="s">
        <v>634</v>
      </c>
      <c r="D7" s="320"/>
      <c r="E7" s="320"/>
      <c r="F7" s="320"/>
      <c r="G7" s="320"/>
      <c r="H7" s="321"/>
      <c r="I7" s="72">
        <f>'Kiadások költségvetési 1.'!AG87</f>
        <v>0</v>
      </c>
      <c r="J7" s="80">
        <v>3104698</v>
      </c>
      <c r="K7" s="118">
        <v>3090853</v>
      </c>
    </row>
    <row r="8" spans="1:11" ht="26.25" customHeight="1">
      <c r="A8" s="13" t="s">
        <v>245</v>
      </c>
      <c r="B8" s="26" t="s">
        <v>552</v>
      </c>
      <c r="C8" s="319" t="s">
        <v>635</v>
      </c>
      <c r="D8" s="320"/>
      <c r="E8" s="320"/>
      <c r="F8" s="320"/>
      <c r="G8" s="320"/>
      <c r="H8" s="321"/>
      <c r="I8" s="72">
        <f>'Kiadások költségvetési 1.'!AG88</f>
        <v>0</v>
      </c>
      <c r="J8" s="80">
        <v>0</v>
      </c>
      <c r="K8" s="118">
        <v>0</v>
      </c>
    </row>
    <row r="9" spans="1:11" ht="26.25" customHeight="1">
      <c r="A9" s="13" t="s">
        <v>557</v>
      </c>
      <c r="B9" s="26" t="s">
        <v>551</v>
      </c>
      <c r="C9" s="319" t="s">
        <v>636</v>
      </c>
      <c r="D9" s="320"/>
      <c r="E9" s="320"/>
      <c r="F9" s="320"/>
      <c r="G9" s="320"/>
      <c r="H9" s="321"/>
      <c r="I9" s="72">
        <f>'Kiadások költségvetési 1.'!AG89</f>
        <v>5023200</v>
      </c>
      <c r="J9" s="80">
        <v>5023200</v>
      </c>
      <c r="K9" s="118">
        <v>0</v>
      </c>
    </row>
    <row r="10" spans="1:11" ht="45.75" customHeight="1">
      <c r="A10" s="13" t="s">
        <v>556</v>
      </c>
      <c r="B10" s="26" t="s">
        <v>550</v>
      </c>
      <c r="C10" s="319" t="s">
        <v>637</v>
      </c>
      <c r="D10" s="320"/>
      <c r="E10" s="320"/>
      <c r="F10" s="320"/>
      <c r="G10" s="320"/>
      <c r="H10" s="321"/>
      <c r="I10" s="72">
        <f>'Kiadások költségvetési 1.'!AG90</f>
        <v>1356300</v>
      </c>
      <c r="J10" s="80">
        <v>1356300</v>
      </c>
      <c r="K10" s="118">
        <v>834531</v>
      </c>
    </row>
    <row r="11" spans="1:11" ht="26.25" customHeight="1">
      <c r="A11" s="13" t="s">
        <v>555</v>
      </c>
      <c r="B11" s="26" t="s">
        <v>597</v>
      </c>
      <c r="C11" s="316" t="s">
        <v>638</v>
      </c>
      <c r="D11" s="317"/>
      <c r="E11" s="317"/>
      <c r="F11" s="317"/>
      <c r="G11" s="317"/>
      <c r="H11" s="318"/>
      <c r="I11" s="73">
        <f>SUM(I7:I10)</f>
        <v>6379500</v>
      </c>
      <c r="J11" s="73">
        <f>SUM(J7:J10)</f>
        <v>9484198</v>
      </c>
      <c r="K11" s="73">
        <f>SUM(K7:K10)</f>
        <v>3925384</v>
      </c>
    </row>
  </sheetData>
  <mergeCells count="10">
    <mergeCell ref="C11:H11"/>
    <mergeCell ref="C7:H7"/>
    <mergeCell ref="C8:H8"/>
    <mergeCell ref="C9:H9"/>
    <mergeCell ref="C10:H10"/>
    <mergeCell ref="A1:J1"/>
    <mergeCell ref="B3:I3"/>
    <mergeCell ref="C5:F5"/>
    <mergeCell ref="C6:H6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"/>
  <sheetViews>
    <sheetView zoomScaleNormal="100" workbookViewId="0">
      <selection sqref="A1:J1"/>
    </sheetView>
  </sheetViews>
  <sheetFormatPr defaultRowHeight="12.75"/>
  <cols>
    <col min="1" max="1" width="3.85546875" style="90" customWidth="1"/>
    <col min="2" max="2" width="15.85546875" style="90" customWidth="1"/>
    <col min="3" max="5" width="9.140625" style="90"/>
    <col min="6" max="6" width="13.5703125" style="90" customWidth="1"/>
    <col min="7" max="7" width="6" style="90" hidden="1" customWidth="1"/>
    <col min="8" max="8" width="2.140625" style="90" hidden="1" customWidth="1"/>
    <col min="9" max="9" width="45.42578125" style="90" customWidth="1"/>
    <col min="10" max="10" width="22.85546875" style="90" customWidth="1"/>
    <col min="11" max="11" width="14.85546875" style="90" bestFit="1" customWidth="1"/>
    <col min="12" max="16384" width="9.140625" style="90"/>
  </cols>
  <sheetData>
    <row r="1" spans="1:11">
      <c r="A1" s="261" t="s">
        <v>715</v>
      </c>
      <c r="B1" s="261"/>
      <c r="C1" s="261"/>
      <c r="D1" s="261"/>
      <c r="E1" s="261"/>
      <c r="F1" s="261"/>
      <c r="G1" s="261"/>
      <c r="H1" s="261"/>
      <c r="I1" s="261"/>
      <c r="J1" s="261"/>
      <c r="K1" s="121"/>
    </row>
    <row r="2" spans="1:11">
      <c r="A2" s="122"/>
      <c r="B2" s="122"/>
      <c r="C2" s="122"/>
      <c r="D2" s="122"/>
      <c r="E2" s="122"/>
      <c r="F2" s="122"/>
      <c r="G2" s="122"/>
      <c r="H2" s="122"/>
      <c r="I2" s="122"/>
      <c r="J2" s="121"/>
      <c r="K2" s="121"/>
    </row>
    <row r="3" spans="1:11" ht="15">
      <c r="A3" s="121"/>
      <c r="B3" s="322" t="s">
        <v>700</v>
      </c>
      <c r="C3" s="322"/>
      <c r="D3" s="322"/>
      <c r="E3" s="322"/>
      <c r="F3" s="322"/>
      <c r="G3" s="322"/>
      <c r="H3" s="322"/>
      <c r="I3" s="322"/>
      <c r="J3" s="121"/>
      <c r="K3" s="121"/>
    </row>
    <row r="4" spans="1:11">
      <c r="A4" s="121"/>
      <c r="B4" s="121"/>
      <c r="C4" s="121"/>
      <c r="D4" s="121"/>
      <c r="E4" s="121"/>
      <c r="F4" s="121"/>
      <c r="G4" s="121"/>
      <c r="H4" s="121"/>
      <c r="I4" s="323" t="s">
        <v>624</v>
      </c>
      <c r="J4" s="323"/>
      <c r="K4" s="121"/>
    </row>
    <row r="5" spans="1:11">
      <c r="A5" s="327" t="s">
        <v>579</v>
      </c>
      <c r="B5" s="328"/>
      <c r="C5" s="334" t="s">
        <v>580</v>
      </c>
      <c r="D5" s="334"/>
      <c r="E5" s="334"/>
      <c r="F5" s="334"/>
      <c r="G5" s="123"/>
      <c r="H5" s="123"/>
      <c r="I5" s="123" t="s">
        <v>581</v>
      </c>
      <c r="J5" s="123" t="s">
        <v>582</v>
      </c>
      <c r="K5" s="123" t="s">
        <v>617</v>
      </c>
    </row>
    <row r="6" spans="1:11" ht="83.25" customHeight="1">
      <c r="A6" s="329" t="s">
        <v>625</v>
      </c>
      <c r="B6" s="330"/>
      <c r="C6" s="314" t="s">
        <v>626</v>
      </c>
      <c r="D6" s="314"/>
      <c r="E6" s="314"/>
      <c r="F6" s="314"/>
      <c r="G6" s="314"/>
      <c r="H6" s="314"/>
      <c r="I6" s="75" t="s">
        <v>658</v>
      </c>
      <c r="J6" s="93" t="s">
        <v>662</v>
      </c>
      <c r="K6" s="124" t="s">
        <v>664</v>
      </c>
    </row>
    <row r="7" spans="1:11" ht="26.25" customHeight="1">
      <c r="A7" s="128" t="s">
        <v>248</v>
      </c>
      <c r="B7" s="26" t="s">
        <v>248</v>
      </c>
      <c r="C7" s="335" t="s">
        <v>627</v>
      </c>
      <c r="D7" s="332"/>
      <c r="E7" s="332"/>
      <c r="F7" s="332"/>
      <c r="G7" s="332"/>
      <c r="H7" s="333"/>
      <c r="I7" s="72">
        <f>'Kiadások költségvetési 1.'!AG79</f>
        <v>0</v>
      </c>
      <c r="J7" s="80">
        <v>1350000</v>
      </c>
      <c r="K7" s="80">
        <v>1350000</v>
      </c>
    </row>
    <row r="8" spans="1:11" ht="26.25" customHeight="1">
      <c r="A8" s="128" t="s">
        <v>247</v>
      </c>
      <c r="B8" s="26" t="s">
        <v>247</v>
      </c>
      <c r="C8" s="335" t="s">
        <v>628</v>
      </c>
      <c r="D8" s="332"/>
      <c r="E8" s="332"/>
      <c r="F8" s="332"/>
      <c r="G8" s="332"/>
      <c r="H8" s="333"/>
      <c r="I8" s="72">
        <f>'Kiadások költségvetési 1.'!AG80</f>
        <v>0</v>
      </c>
      <c r="J8" s="80">
        <v>400000</v>
      </c>
      <c r="K8" s="80">
        <v>400000</v>
      </c>
    </row>
    <row r="9" spans="1:11" ht="26.25" customHeight="1">
      <c r="A9" s="128" t="s">
        <v>246</v>
      </c>
      <c r="B9" s="26" t="s">
        <v>246</v>
      </c>
      <c r="C9" s="335" t="s">
        <v>629</v>
      </c>
      <c r="D9" s="336"/>
      <c r="E9" s="336"/>
      <c r="F9" s="336"/>
      <c r="G9" s="336"/>
      <c r="H9" s="337"/>
      <c r="I9" s="72">
        <f>'Kiadások költségvetési 1.'!AG81</f>
        <v>0</v>
      </c>
      <c r="J9" s="80">
        <v>0</v>
      </c>
      <c r="K9" s="80">
        <v>0</v>
      </c>
    </row>
    <row r="10" spans="1:11" ht="26.25" customHeight="1">
      <c r="A10" s="128" t="s">
        <v>245</v>
      </c>
      <c r="B10" s="26" t="s">
        <v>245</v>
      </c>
      <c r="C10" s="335" t="s">
        <v>630</v>
      </c>
      <c r="D10" s="332"/>
      <c r="E10" s="332"/>
      <c r="F10" s="332"/>
      <c r="G10" s="332"/>
      <c r="H10" s="333"/>
      <c r="I10" s="72">
        <f>'Kiadások költségvetési 1.'!AG82</f>
        <v>2780000</v>
      </c>
      <c r="J10" s="80">
        <v>2780000</v>
      </c>
      <c r="K10" s="80">
        <v>2130568</v>
      </c>
    </row>
    <row r="11" spans="1:11" ht="26.25" customHeight="1">
      <c r="A11" s="128" t="s">
        <v>557</v>
      </c>
      <c r="B11" s="26" t="s">
        <v>557</v>
      </c>
      <c r="C11" s="331" t="s">
        <v>631</v>
      </c>
      <c r="D11" s="332"/>
      <c r="E11" s="332"/>
      <c r="F11" s="332"/>
      <c r="G11" s="332"/>
      <c r="H11" s="333"/>
      <c r="I11" s="72">
        <f>'Kiadások költségvetési 1.'!AG83</f>
        <v>0</v>
      </c>
      <c r="J11" s="80">
        <v>0</v>
      </c>
      <c r="K11" s="80">
        <v>0</v>
      </c>
    </row>
    <row r="12" spans="1:11" ht="26.25" customHeight="1">
      <c r="A12" s="128" t="s">
        <v>556</v>
      </c>
      <c r="B12" s="26" t="s">
        <v>556</v>
      </c>
      <c r="C12" s="331" t="s">
        <v>632</v>
      </c>
      <c r="D12" s="332"/>
      <c r="E12" s="332"/>
      <c r="F12" s="332"/>
      <c r="G12" s="332"/>
      <c r="H12" s="333"/>
      <c r="I12" s="72">
        <v>7000</v>
      </c>
      <c r="J12" s="80">
        <v>7181</v>
      </c>
      <c r="K12" s="80">
        <v>7181</v>
      </c>
    </row>
    <row r="13" spans="1:11" ht="26.25" customHeight="1">
      <c r="A13" s="128" t="s">
        <v>555</v>
      </c>
      <c r="B13" s="26" t="s">
        <v>555</v>
      </c>
      <c r="C13" s="331" t="s">
        <v>633</v>
      </c>
      <c r="D13" s="332"/>
      <c r="E13" s="332"/>
      <c r="F13" s="332"/>
      <c r="G13" s="332"/>
      <c r="H13" s="333"/>
      <c r="I13" s="72">
        <f>'Kiadások költségvetési 1.'!AG85</f>
        <v>751000</v>
      </c>
      <c r="J13" s="80">
        <v>939753</v>
      </c>
      <c r="K13" s="80">
        <v>939753</v>
      </c>
    </row>
    <row r="14" spans="1:11">
      <c r="A14" s="124" t="s">
        <v>554</v>
      </c>
      <c r="B14" s="126" t="s">
        <v>554</v>
      </c>
      <c r="C14" s="324" t="s">
        <v>666</v>
      </c>
      <c r="D14" s="325"/>
      <c r="E14" s="325"/>
      <c r="F14" s="326"/>
      <c r="G14" s="125"/>
      <c r="H14" s="125"/>
      <c r="I14" s="127">
        <f>SUM(I7:I13)</f>
        <v>3538000</v>
      </c>
      <c r="J14" s="127">
        <f t="shared" ref="J14:K14" si="0">SUM(J7:J13)</f>
        <v>5476934</v>
      </c>
      <c r="K14" s="127">
        <f t="shared" si="0"/>
        <v>4827502</v>
      </c>
    </row>
  </sheetData>
  <mergeCells count="15">
    <mergeCell ref="B3:I3"/>
    <mergeCell ref="I4:J4"/>
    <mergeCell ref="A1:J1"/>
    <mergeCell ref="C14:F14"/>
    <mergeCell ref="A5:B5"/>
    <mergeCell ref="A6:B6"/>
    <mergeCell ref="C11:H11"/>
    <mergeCell ref="C12:H12"/>
    <mergeCell ref="C13:H13"/>
    <mergeCell ref="C5:F5"/>
    <mergeCell ref="C6:H6"/>
    <mergeCell ref="C7:H7"/>
    <mergeCell ref="C8:H8"/>
    <mergeCell ref="C9:H9"/>
    <mergeCell ref="C10:H10"/>
  </mergeCells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35"/>
  <sheetViews>
    <sheetView zoomScaleNormal="100" workbookViewId="0">
      <selection sqref="A1:XFD1048576"/>
    </sheetView>
  </sheetViews>
  <sheetFormatPr defaultRowHeight="12.75"/>
  <cols>
    <col min="1" max="1" width="8.140625" style="141" customWidth="1"/>
    <col min="2" max="2" width="53.5703125" style="141" customWidth="1"/>
    <col min="3" max="9" width="19.140625" style="141" customWidth="1"/>
    <col min="10" max="16384" width="9.140625" style="141"/>
  </cols>
  <sheetData>
    <row r="1" spans="1:9" s="130" customFormat="1" ht="11.25" customHeight="1">
      <c r="A1" s="338" t="s">
        <v>716</v>
      </c>
      <c r="B1" s="339"/>
      <c r="C1" s="339"/>
      <c r="D1" s="339"/>
      <c r="E1" s="339"/>
      <c r="F1" s="339"/>
      <c r="G1" s="339"/>
      <c r="H1" s="339"/>
      <c r="I1" s="339"/>
    </row>
    <row r="2" spans="1:9" s="130" customFormat="1" ht="11.25" customHeight="1">
      <c r="A2" s="131"/>
      <c r="B2" s="131"/>
      <c r="C2" s="131"/>
      <c r="D2" s="131"/>
      <c r="E2" s="131"/>
      <c r="F2" s="131"/>
      <c r="G2" s="131"/>
      <c r="H2" s="131"/>
      <c r="I2" s="131"/>
    </row>
    <row r="3" spans="1:9" s="130" customFormat="1">
      <c r="A3" s="340" t="s">
        <v>678</v>
      </c>
      <c r="B3" s="340"/>
      <c r="C3" s="340"/>
      <c r="D3" s="340"/>
      <c r="E3" s="340"/>
      <c r="F3" s="340"/>
      <c r="G3" s="340"/>
      <c r="H3" s="340"/>
      <c r="I3" s="340"/>
    </row>
    <row r="4" spans="1:9" s="130" customFormat="1">
      <c r="A4" s="132"/>
      <c r="B4" s="132"/>
      <c r="C4" s="132"/>
      <c r="D4" s="132"/>
      <c r="E4" s="132"/>
      <c r="F4" s="132"/>
      <c r="G4" s="132"/>
      <c r="H4" s="132"/>
      <c r="I4" s="132"/>
    </row>
    <row r="5" spans="1:9" s="130" customFormat="1">
      <c r="A5" s="132"/>
      <c r="B5" s="132"/>
      <c r="C5" s="132"/>
      <c r="D5" s="132"/>
      <c r="E5" s="132"/>
      <c r="F5" s="132"/>
      <c r="G5" s="132"/>
      <c r="H5" s="132"/>
      <c r="I5" s="132" t="s">
        <v>252</v>
      </c>
    </row>
    <row r="6" spans="1:9" s="130" customFormat="1" ht="53.25" customHeight="1">
      <c r="A6" s="143" t="s">
        <v>620</v>
      </c>
      <c r="B6" s="143" t="s">
        <v>253</v>
      </c>
      <c r="C6" s="143" t="s">
        <v>679</v>
      </c>
      <c r="D6" s="143" t="s">
        <v>680</v>
      </c>
      <c r="E6" s="143" t="s">
        <v>681</v>
      </c>
      <c r="F6" s="143" t="s">
        <v>682</v>
      </c>
      <c r="G6" s="143" t="s">
        <v>683</v>
      </c>
      <c r="H6" s="143" t="s">
        <v>684</v>
      </c>
      <c r="I6" s="143" t="s">
        <v>663</v>
      </c>
    </row>
    <row r="7" spans="1:9" s="130" customFormat="1">
      <c r="A7" s="142"/>
      <c r="B7" s="142" t="s">
        <v>248</v>
      </c>
      <c r="C7" s="142" t="s">
        <v>247</v>
      </c>
      <c r="D7" s="142" t="s">
        <v>246</v>
      </c>
      <c r="E7" s="142" t="s">
        <v>245</v>
      </c>
      <c r="F7" s="142" t="s">
        <v>557</v>
      </c>
      <c r="G7" s="142" t="s">
        <v>556</v>
      </c>
      <c r="H7" s="142" t="s">
        <v>555</v>
      </c>
      <c r="I7" s="142" t="s">
        <v>554</v>
      </c>
    </row>
    <row r="8" spans="1:9" s="133" customFormat="1">
      <c r="A8" s="149" t="s">
        <v>244</v>
      </c>
      <c r="B8" s="145" t="s">
        <v>667</v>
      </c>
      <c r="C8" s="144">
        <v>41780564</v>
      </c>
      <c r="D8" s="144">
        <v>752588315</v>
      </c>
      <c r="E8" s="144">
        <v>9650119</v>
      </c>
      <c r="F8" s="144">
        <v>0</v>
      </c>
      <c r="G8" s="144">
        <v>937662</v>
      </c>
      <c r="H8" s="144">
        <v>0</v>
      </c>
      <c r="I8" s="144">
        <v>804956660</v>
      </c>
    </row>
    <row r="9" spans="1:9" s="133" customFormat="1">
      <c r="A9" s="148" t="s">
        <v>241</v>
      </c>
      <c r="B9" s="146" t="s">
        <v>685</v>
      </c>
      <c r="C9" s="147">
        <v>1350000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1350000</v>
      </c>
    </row>
    <row r="10" spans="1:9" s="134" customFormat="1">
      <c r="A10" s="148" t="s">
        <v>235</v>
      </c>
      <c r="B10" s="146" t="s">
        <v>668</v>
      </c>
      <c r="C10" s="147">
        <v>0</v>
      </c>
      <c r="D10" s="147">
        <v>4428515</v>
      </c>
      <c r="E10" s="147">
        <v>2130568</v>
      </c>
      <c r="F10" s="147">
        <v>0</v>
      </c>
      <c r="G10" s="147">
        <v>0</v>
      </c>
      <c r="H10" s="147">
        <v>0</v>
      </c>
      <c r="I10" s="147">
        <v>6559083</v>
      </c>
    </row>
    <row r="11" spans="1:9" s="134" customFormat="1">
      <c r="A11" s="149" t="s">
        <v>223</v>
      </c>
      <c r="B11" s="145" t="s">
        <v>669</v>
      </c>
      <c r="C11" s="144">
        <v>1350000</v>
      </c>
      <c r="D11" s="144">
        <v>4428515</v>
      </c>
      <c r="E11" s="144">
        <v>2130568</v>
      </c>
      <c r="F11" s="144">
        <v>0</v>
      </c>
      <c r="G11" s="144">
        <v>0</v>
      </c>
      <c r="H11" s="144">
        <v>0</v>
      </c>
      <c r="I11" s="144">
        <v>7909083</v>
      </c>
    </row>
    <row r="12" spans="1:9" s="134" customFormat="1">
      <c r="A12" s="148" t="s">
        <v>208</v>
      </c>
      <c r="B12" s="146" t="s">
        <v>670</v>
      </c>
      <c r="C12" s="147">
        <v>0</v>
      </c>
      <c r="D12" s="147">
        <v>0</v>
      </c>
      <c r="E12" s="147">
        <v>0</v>
      </c>
      <c r="F12" s="147">
        <v>0</v>
      </c>
      <c r="G12" s="147">
        <v>937662</v>
      </c>
      <c r="H12" s="147">
        <v>0</v>
      </c>
      <c r="I12" s="147">
        <v>937662</v>
      </c>
    </row>
    <row r="13" spans="1:9" s="134" customFormat="1">
      <c r="A13" s="149" t="s">
        <v>205</v>
      </c>
      <c r="B13" s="145" t="s">
        <v>671</v>
      </c>
      <c r="C13" s="144">
        <v>0</v>
      </c>
      <c r="D13" s="144">
        <v>0</v>
      </c>
      <c r="E13" s="144">
        <v>0</v>
      </c>
      <c r="F13" s="144">
        <v>0</v>
      </c>
      <c r="G13" s="144">
        <v>937662</v>
      </c>
      <c r="H13" s="144">
        <v>0</v>
      </c>
      <c r="I13" s="144">
        <v>937662</v>
      </c>
    </row>
    <row r="14" spans="1:9" s="134" customFormat="1">
      <c r="A14" s="149" t="s">
        <v>202</v>
      </c>
      <c r="B14" s="145" t="s">
        <v>672</v>
      </c>
      <c r="C14" s="144">
        <v>43130564</v>
      </c>
      <c r="D14" s="144">
        <v>757016830</v>
      </c>
      <c r="E14" s="144">
        <v>11780687</v>
      </c>
      <c r="F14" s="144">
        <v>0</v>
      </c>
      <c r="G14" s="144">
        <v>0</v>
      </c>
      <c r="H14" s="144">
        <v>0</v>
      </c>
      <c r="I14" s="144">
        <v>811928081</v>
      </c>
    </row>
    <row r="15" spans="1:9" s="134" customFormat="1">
      <c r="A15" s="149" t="s">
        <v>199</v>
      </c>
      <c r="B15" s="145" t="s">
        <v>673</v>
      </c>
      <c r="C15" s="144">
        <v>41767886</v>
      </c>
      <c r="D15" s="144">
        <v>133069888</v>
      </c>
      <c r="E15" s="144">
        <v>7968311</v>
      </c>
      <c r="F15" s="144">
        <v>0</v>
      </c>
      <c r="G15" s="144">
        <v>0</v>
      </c>
      <c r="H15" s="144">
        <v>0</v>
      </c>
      <c r="I15" s="144">
        <v>182806085</v>
      </c>
    </row>
    <row r="16" spans="1:9" s="134" customFormat="1">
      <c r="A16" s="148" t="s">
        <v>196</v>
      </c>
      <c r="B16" s="146" t="s">
        <v>674</v>
      </c>
      <c r="C16" s="147">
        <v>576176</v>
      </c>
      <c r="D16" s="147">
        <v>11315098</v>
      </c>
      <c r="E16" s="147">
        <v>2423385</v>
      </c>
      <c r="F16" s="147">
        <v>0</v>
      </c>
      <c r="G16" s="147">
        <v>0</v>
      </c>
      <c r="H16" s="147">
        <v>0</v>
      </c>
      <c r="I16" s="147">
        <v>14314659</v>
      </c>
    </row>
    <row r="17" spans="1:9" s="134" customFormat="1" ht="25.5">
      <c r="A17" s="149" t="s">
        <v>190</v>
      </c>
      <c r="B17" s="145" t="s">
        <v>675</v>
      </c>
      <c r="C17" s="144">
        <v>42344062</v>
      </c>
      <c r="D17" s="144">
        <v>144384986</v>
      </c>
      <c r="E17" s="144">
        <v>10391696</v>
      </c>
      <c r="F17" s="144">
        <v>0</v>
      </c>
      <c r="G17" s="144">
        <v>0</v>
      </c>
      <c r="H17" s="144">
        <v>0</v>
      </c>
      <c r="I17" s="144">
        <v>197120744</v>
      </c>
    </row>
    <row r="18" spans="1:9" s="134" customFormat="1">
      <c r="A18" s="149" t="s">
        <v>175</v>
      </c>
      <c r="B18" s="145" t="s">
        <v>676</v>
      </c>
      <c r="C18" s="144">
        <v>42344062</v>
      </c>
      <c r="D18" s="144">
        <v>144384986</v>
      </c>
      <c r="E18" s="144">
        <v>10391696</v>
      </c>
      <c r="F18" s="144">
        <v>0</v>
      </c>
      <c r="G18" s="144">
        <v>0</v>
      </c>
      <c r="H18" s="144">
        <v>0</v>
      </c>
      <c r="I18" s="144">
        <v>197120744</v>
      </c>
    </row>
    <row r="19" spans="1:9" s="134" customFormat="1">
      <c r="A19" s="149" t="s">
        <v>172</v>
      </c>
      <c r="B19" s="145" t="s">
        <v>677</v>
      </c>
      <c r="C19" s="144">
        <v>786502</v>
      </c>
      <c r="D19" s="144">
        <v>612631844</v>
      </c>
      <c r="E19" s="144">
        <v>1388991</v>
      </c>
      <c r="F19" s="144">
        <v>0</v>
      </c>
      <c r="G19" s="144">
        <v>0</v>
      </c>
      <c r="H19" s="144">
        <v>0</v>
      </c>
      <c r="I19" s="144">
        <v>614807337</v>
      </c>
    </row>
    <row r="20" spans="1:9" s="134" customFormat="1">
      <c r="A20" s="135"/>
      <c r="B20" s="136"/>
      <c r="C20" s="137"/>
      <c r="D20" s="137"/>
      <c r="E20" s="137"/>
      <c r="F20" s="137"/>
      <c r="G20" s="137"/>
      <c r="H20" s="137"/>
      <c r="I20" s="137"/>
    </row>
    <row r="21" spans="1:9" s="134" customFormat="1">
      <c r="A21" s="135"/>
      <c r="B21" s="136"/>
      <c r="C21" s="137"/>
      <c r="D21" s="137"/>
      <c r="E21" s="137"/>
      <c r="F21" s="137"/>
      <c r="G21" s="137"/>
      <c r="H21" s="137"/>
      <c r="I21" s="137"/>
    </row>
    <row r="22" spans="1:9" s="134" customFormat="1">
      <c r="A22" s="135"/>
      <c r="B22" s="136"/>
      <c r="C22" s="137"/>
      <c r="D22" s="137"/>
      <c r="E22" s="137"/>
      <c r="F22" s="137"/>
      <c r="G22" s="137"/>
      <c r="H22" s="137"/>
      <c r="I22" s="137"/>
    </row>
    <row r="23" spans="1:9" s="134" customFormat="1">
      <c r="A23" s="138"/>
      <c r="B23" s="139"/>
      <c r="C23" s="140"/>
      <c r="D23" s="140"/>
      <c r="E23" s="140"/>
      <c r="F23" s="140"/>
      <c r="G23" s="140"/>
      <c r="H23" s="140"/>
      <c r="I23" s="140"/>
    </row>
    <row r="24" spans="1:9" s="134" customFormat="1">
      <c r="A24" s="138"/>
      <c r="B24" s="139"/>
      <c r="C24" s="140"/>
      <c r="D24" s="140"/>
      <c r="E24" s="140"/>
      <c r="F24" s="140"/>
      <c r="G24" s="140"/>
      <c r="H24" s="140"/>
      <c r="I24" s="140"/>
    </row>
    <row r="25" spans="1:9" s="134" customFormat="1">
      <c r="A25" s="138"/>
      <c r="B25" s="139"/>
      <c r="C25" s="140"/>
      <c r="D25" s="140"/>
      <c r="E25" s="140"/>
      <c r="F25" s="140"/>
      <c r="G25" s="140"/>
      <c r="H25" s="140"/>
      <c r="I25" s="140"/>
    </row>
    <row r="26" spans="1:9" s="134" customFormat="1">
      <c r="A26" s="135"/>
      <c r="B26" s="136"/>
      <c r="C26" s="137"/>
      <c r="D26" s="137"/>
      <c r="E26" s="137"/>
      <c r="F26" s="137"/>
      <c r="G26" s="137"/>
      <c r="H26" s="137"/>
      <c r="I26" s="137"/>
    </row>
    <row r="27" spans="1:9" s="134" customFormat="1">
      <c r="A27" s="135"/>
      <c r="B27" s="136"/>
      <c r="C27" s="137"/>
      <c r="D27" s="137"/>
      <c r="E27" s="137"/>
      <c r="F27" s="137"/>
      <c r="G27" s="137"/>
      <c r="H27" s="137"/>
      <c r="I27" s="137"/>
    </row>
    <row r="28" spans="1:9" s="134" customFormat="1">
      <c r="A28" s="138"/>
      <c r="B28" s="139"/>
      <c r="C28" s="140"/>
      <c r="D28" s="140"/>
      <c r="E28" s="140"/>
      <c r="F28" s="140"/>
      <c r="G28" s="140"/>
      <c r="H28" s="140"/>
      <c r="I28" s="140"/>
    </row>
    <row r="29" spans="1:9" s="134" customFormat="1">
      <c r="A29" s="138"/>
      <c r="B29" s="139"/>
      <c r="C29" s="140"/>
      <c r="D29" s="140"/>
      <c r="E29" s="140"/>
      <c r="F29" s="140"/>
      <c r="G29" s="140"/>
      <c r="H29" s="140"/>
      <c r="I29" s="140"/>
    </row>
    <row r="30" spans="1:9" s="134" customFormat="1">
      <c r="A30" s="135"/>
      <c r="B30" s="136"/>
      <c r="C30" s="137"/>
      <c r="D30" s="137"/>
      <c r="E30" s="137"/>
      <c r="F30" s="137"/>
      <c r="G30" s="137"/>
      <c r="H30" s="137"/>
      <c r="I30" s="137"/>
    </row>
    <row r="31" spans="1:9" s="134" customFormat="1">
      <c r="A31" s="135"/>
      <c r="B31" s="136"/>
      <c r="C31" s="137"/>
      <c r="D31" s="137"/>
      <c r="E31" s="137"/>
      <c r="F31" s="137"/>
      <c r="G31" s="137"/>
      <c r="H31" s="137"/>
      <c r="I31" s="137"/>
    </row>
    <row r="32" spans="1:9" s="134" customFormat="1">
      <c r="A32" s="135"/>
      <c r="B32" s="136"/>
      <c r="C32" s="137"/>
      <c r="D32" s="137"/>
      <c r="E32" s="137"/>
      <c r="F32" s="137"/>
      <c r="G32" s="137"/>
      <c r="H32" s="137"/>
      <c r="I32" s="137"/>
    </row>
    <row r="33" spans="1:9" s="134" customFormat="1">
      <c r="A33" s="138"/>
      <c r="B33" s="139"/>
      <c r="C33" s="140"/>
      <c r="D33" s="140"/>
      <c r="E33" s="140"/>
      <c r="F33" s="140"/>
      <c r="G33" s="140"/>
      <c r="H33" s="140"/>
      <c r="I33" s="140"/>
    </row>
    <row r="34" spans="1:9" s="134" customFormat="1">
      <c r="A34" s="138"/>
      <c r="B34" s="139"/>
      <c r="C34" s="140"/>
      <c r="D34" s="140"/>
      <c r="E34" s="140"/>
      <c r="F34" s="140"/>
      <c r="G34" s="140"/>
      <c r="H34" s="140"/>
      <c r="I34" s="140"/>
    </row>
    <row r="35" spans="1:9" s="134" customFormat="1">
      <c r="A35" s="135"/>
      <c r="B35" s="136"/>
      <c r="C35" s="137"/>
      <c r="D35" s="137"/>
      <c r="E35" s="137"/>
      <c r="F35" s="137"/>
      <c r="G35" s="137"/>
      <c r="H35" s="137"/>
      <c r="I35" s="137"/>
    </row>
  </sheetData>
  <mergeCells count="2">
    <mergeCell ref="A1:I1"/>
    <mergeCell ref="A3:I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14</vt:i4>
      </vt:variant>
    </vt:vector>
  </HeadingPairs>
  <TitlesOfParts>
    <vt:vector size="27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Felúj.kiadások 7.</vt:lpstr>
      <vt:lpstr>Felhalmozási kiadások 8.</vt:lpstr>
      <vt:lpstr>Vagyonkimutatás 9. </vt:lpstr>
      <vt:lpstr>Pénzmaradvány kimutatás 10.</vt:lpstr>
      <vt:lpstr>Előiárányzat-felh.ütemterv. 11.</vt:lpstr>
      <vt:lpstr>Gördülő költségvetés 12.</vt:lpstr>
      <vt:lpstr>Stabilitási melléklet 13.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11.'!Nyomtatási_terület</vt:lpstr>
      <vt:lpstr>'Felhalmozási kiadások 8.'!Nyomtatási_terület</vt:lpstr>
      <vt:lpstr>'Felúj.kiadások 7.'!Nyomtatási_terület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  <vt:lpstr>'Létszám előirányzat 5.'!Nyomtatási_terület</vt:lpstr>
      <vt:lpstr>'Stabilitási melléklet 13.'!Nyomtatási_terület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2017-05-12T09:23:52Z</cp:lastPrinted>
  <dcterms:created xsi:type="dcterms:W3CDTF">1998-12-22T17:08:32Z</dcterms:created>
  <dcterms:modified xsi:type="dcterms:W3CDTF">2017-05-29T12:46:25Z</dcterms:modified>
</cp:coreProperties>
</file>