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tabRatio="855" firstSheet="29" activeTab="36"/>
  </bookViews>
  <sheets>
    <sheet name="1.mell." sheetId="1" r:id="rId1"/>
    <sheet name="2.1.mell  " sheetId="2" r:id="rId2"/>
    <sheet name="2.2.mell  " sheetId="3" r:id="rId3"/>
    <sheet name="3.1.mell" sheetId="4" r:id="rId4"/>
    <sheet name="3.2.mell." sheetId="5" r:id="rId5"/>
    <sheet name="3.3.mell." sheetId="6" r:id="rId6"/>
    <sheet name="3.4.mell." sheetId="7" r:id="rId7"/>
    <sheet name="3.5.mell." sheetId="8" r:id="rId8"/>
    <sheet name="3.6.mell." sheetId="9" r:id="rId9"/>
    <sheet name="3.7.mell." sheetId="10" r:id="rId10"/>
    <sheet name="3.8.mell." sheetId="11" r:id="rId11"/>
    <sheet name="3.9.mell." sheetId="12" r:id="rId12"/>
    <sheet name="3.10.mell." sheetId="13" r:id="rId13"/>
    <sheet name="3.11. mell." sheetId="14" r:id="rId14"/>
    <sheet name="3.12. mell." sheetId="15" r:id="rId15"/>
    <sheet name="3.13. mell." sheetId="16" r:id="rId16"/>
    <sheet name="3.14. mell." sheetId="17" r:id="rId17"/>
    <sheet name="3.15. mell." sheetId="18" r:id="rId18"/>
    <sheet name="3.16.mell." sheetId="19" r:id="rId19"/>
    <sheet name="3.17.mell." sheetId="20" r:id="rId20"/>
    <sheet name="3.18.mell." sheetId="21" r:id="rId21"/>
    <sheet name="3.19.mell." sheetId="22" r:id="rId22"/>
    <sheet name="3.20.mell." sheetId="23" r:id="rId23"/>
    <sheet name="3.21.mell." sheetId="24" r:id="rId24"/>
    <sheet name="3.22.mell." sheetId="25" r:id="rId25"/>
    <sheet name="3.23.mell." sheetId="26" r:id="rId26"/>
    <sheet name="3.24.mell." sheetId="27" r:id="rId27"/>
    <sheet name="3.25.mell." sheetId="28" r:id="rId28"/>
    <sheet name="3.26.mell." sheetId="29" r:id="rId29"/>
    <sheet name="4. mell." sheetId="30" r:id="rId30"/>
    <sheet name="5. mell." sheetId="31" r:id="rId31"/>
    <sheet name="6. mell." sheetId="32" r:id="rId32"/>
    <sheet name="7.a.mell" sheetId="33" r:id="rId33"/>
    <sheet name="7.b mell" sheetId="34" r:id="rId34"/>
    <sheet name="7.c mell" sheetId="35" r:id="rId35"/>
    <sheet name="8. mell" sheetId="36" r:id="rId36"/>
    <sheet name="9. mell." sheetId="37" r:id="rId37"/>
  </sheets>
  <definedNames>
    <definedName name="_xlnm.Print_Titles" localSheetId="3">'3.1.mell'!$1:$6</definedName>
    <definedName name="_xlnm.Print_Titles" localSheetId="12">'3.10.mell.'!$1:$6</definedName>
    <definedName name="_xlnm.Print_Titles" localSheetId="13">'3.11. mell.'!$1:$6</definedName>
    <definedName name="_xlnm.Print_Titles" localSheetId="14">'3.12. mell.'!$1:$6</definedName>
    <definedName name="_xlnm.Print_Titles" localSheetId="15">'3.13. mell.'!$1:$6</definedName>
    <definedName name="_xlnm.Print_Titles" localSheetId="16">'3.14. mell.'!$1:$6</definedName>
    <definedName name="_xlnm.Print_Titles" localSheetId="17">'3.15. mell.'!$1:$6</definedName>
    <definedName name="_xlnm.Print_Titles" localSheetId="18">'3.16.mell.'!$1:$6</definedName>
    <definedName name="_xlnm.Print_Titles" localSheetId="19">'3.17.mell.'!$1:$6</definedName>
    <definedName name="_xlnm.Print_Titles" localSheetId="20">'3.18.mell.'!$1:$6</definedName>
    <definedName name="_xlnm.Print_Titles" localSheetId="21">'3.19.mell.'!$1:$6</definedName>
    <definedName name="_xlnm.Print_Titles" localSheetId="4">'3.2.mell.'!$1:$6</definedName>
    <definedName name="_xlnm.Print_Titles" localSheetId="22">'3.20.mell.'!$1:$6</definedName>
    <definedName name="_xlnm.Print_Titles" localSheetId="23">'3.21.mell.'!$1:$6</definedName>
    <definedName name="_xlnm.Print_Titles" localSheetId="24">'3.22.mell.'!$1:$6</definedName>
    <definedName name="_xlnm.Print_Titles" localSheetId="25">'3.23.mell.'!$1:$6</definedName>
    <definedName name="_xlnm.Print_Titles" localSheetId="26">'3.24.mell.'!$1:$6</definedName>
    <definedName name="_xlnm.Print_Titles" localSheetId="27">'3.25.mell.'!$1:$6</definedName>
    <definedName name="_xlnm.Print_Titles" localSheetId="28">'3.26.mell.'!$1:$6</definedName>
    <definedName name="_xlnm.Print_Titles" localSheetId="5">'3.3.mell.'!$1:$6</definedName>
    <definedName name="_xlnm.Print_Titles" localSheetId="6">'3.4.mell.'!$1:$6</definedName>
    <definedName name="_xlnm.Print_Titles" localSheetId="7">'3.5.mell.'!$1:$6</definedName>
    <definedName name="_xlnm.Print_Titles" localSheetId="8">'3.6.mell.'!$1:$6</definedName>
    <definedName name="_xlnm.Print_Titles" localSheetId="9">'3.7.mell.'!$1:$6</definedName>
    <definedName name="_xlnm.Print_Titles" localSheetId="10">'3.8.mell.'!$1:$6</definedName>
    <definedName name="_xlnm.Print_Titles" localSheetId="11">'3.9.mell.'!$1:$6</definedName>
    <definedName name="_xlnm.Print_Area" localSheetId="0">'1.mell.'!$A$1:$E$149</definedName>
    <definedName name="_xlnm.Print_Area" localSheetId="1">'2.1.mell  '!$A$1:$J$32</definedName>
  </definedNames>
  <calcPr fullCalcOnLoad="1"/>
</workbook>
</file>

<file path=xl/sharedStrings.xml><?xml version="1.0" encoding="utf-8"?>
<sst xmlns="http://schemas.openxmlformats.org/spreadsheetml/2006/main" count="4092" uniqueCount="850">
  <si>
    <t>B E V É T E L E K</t>
  </si>
  <si>
    <t>1. táblázat</t>
  </si>
  <si>
    <t>Sor-
szám</t>
  </si>
  <si>
    <t>Bevételi jogcím</t>
  </si>
  <si>
    <t>Eredeti előirányzat</t>
  </si>
  <si>
    <t>Módosított előirányzat</t>
  </si>
  <si>
    <t>Teljesítés</t>
  </si>
  <si>
    <t>A</t>
  </si>
  <si>
    <t>B</t>
  </si>
  <si>
    <t>C</t>
  </si>
  <si>
    <t>D</t>
  </si>
  <si>
    <t>E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</si>
  <si>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</si>
  <si>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</si>
  <si>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</si>
  <si>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</si>
  <si>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</si>
  <si>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</si>
  <si>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</si>
  <si>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</si>
  <si>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</si>
  <si>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</si>
  <si>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</si>
  <si>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központosított előirányzatok</t>
  </si>
  <si>
    <t>1.6.</t>
  </si>
  <si>
    <t>Helyi önkormányzatok kiegészítő támogatásai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</si>
  <si>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</si>
  <si>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</si>
  <si>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</si>
  <si>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</si>
  <si>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</si>
  <si>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</si>
  <si>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</si>
  <si>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</si>
  <si>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</si>
  <si>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</si>
  <si>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</si>
  <si>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</si>
  <si>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</si>
  <si>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</si>
  <si>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</si>
  <si>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</si>
  <si>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</si>
  <si>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</si>
  <si>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</si>
  <si>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</si>
  <si>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</si>
  <si>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</si>
  <si>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</si>
  <si>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</si>
  <si>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</si>
  <si>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</si>
  <si>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</si>
  <si>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</si>
  <si>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</si>
  <si>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(4.1.+...+4.7.)</t>
  </si>
  <si>
    <t>4.1.</t>
  </si>
  <si>
    <t>Építményadó</t>
  </si>
  <si>
    <t>4.2.</t>
  </si>
  <si>
    <t>Idegenforgalmi adó</t>
  </si>
  <si>
    <t>4.3.</t>
  </si>
  <si>
    <t>Iparűzési adó</t>
  </si>
  <si>
    <t>4.5.</t>
  </si>
  <si>
    <t>Gépjárműadó</t>
  </si>
  <si>
    <t>4.6.</t>
  </si>
  <si>
    <t>Egyéb áruhasználati és szolgáltatási adók</t>
  </si>
  <si>
    <t>4.7.</t>
  </si>
  <si>
    <t>Egyéb közhatalmi bevételek</t>
  </si>
  <si>
    <t>5.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</si>
  <si>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</si>
  <si>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</si>
  <si>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</si>
  <si>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</si>
  <si>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</si>
  <si>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</si>
  <si>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</si>
  <si>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</si>
  <si>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</si>
  <si>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</si>
  <si>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</si>
  <si>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</si>
  <si>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</si>
  <si>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</si>
  <si>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</si>
  <si>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</si>
  <si>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</si>
  <si>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</si>
  <si>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</si>
  <si>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</si>
  <si>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</si>
  <si>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</si>
  <si>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</si>
  <si>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</si>
  <si>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</si>
  <si>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</si>
  <si>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</si>
  <si>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</si>
  <si>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</si>
  <si>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</si>
  <si>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</si>
  <si>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</si>
  <si>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</si>
  <si>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</si>
  <si>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</si>
  <si>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</si>
  <si>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</si>
  <si>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</si>
  <si>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</si>
  <si>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</si>
  <si>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</si>
  <si>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</si>
  <si>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</si>
  <si>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</si>
  <si>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</si>
  <si>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</si>
  <si>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</si>
  <si>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</si>
  <si>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</si>
  <si>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</si>
  <si>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</si>
  <si>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</si>
  <si>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</si>
  <si>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</si>
  <si>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</si>
  <si>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</si>
  <si>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</si>
  <si>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</si>
  <si>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</si>
  <si>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</si>
  <si>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</si>
  <si>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</si>
  <si>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</si>
  <si>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</si>
  <si>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</si>
  <si>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</si>
  <si>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</si>
  <si>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</si>
  <si>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</si>
  <si>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</si>
  <si>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</si>
  <si>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</si>
  <si>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</si>
  <si>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</si>
  <si>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</si>
  <si>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</si>
  <si>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</si>
  <si>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</si>
  <si>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</si>
  <si>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</si>
  <si>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</si>
  <si>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</si>
  <si>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</si>
  <si>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</si>
  <si>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</si>
  <si>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</si>
  <si>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</si>
  <si>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</si>
  <si>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</si>
  <si>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</si>
  <si>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</si>
  <si>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</si>
  <si>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</si>
  <si>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</si>
  <si>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</si>
  <si>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</si>
  <si>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</si>
  <si>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</si>
  <si>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</si>
  <si>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</si>
  <si>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</si>
  <si>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</si>
  <si>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KÖLTSÉGVETÉSI ÉS FINANSZÍROZÁSI BEVÉTELEK ÖSSZESEN: (9+16)</t>
  </si>
  <si>
    <t>K I A D Á S O K</t>
  </si>
  <si>
    <t>2. táblázat</t>
  </si>
  <si>
    <t>Kiadási jogcím</t>
  </si>
  <si>
    <r>
      <t xml:space="preserve">   Működési költségvetés kiadásai </t>
    </r>
    <r>
      <rPr>
        <sz val="8"/>
        <rFont val="Times New Roman CE"/>
        <family val="1"/>
      </rPr>
      <t>(1.1+…+1.5.)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</si>
  <si>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</si>
  <si>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</si>
  <si>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</si>
  <si>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</si>
  <si>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</si>
  <si>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</si>
  <si>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Elvonások és befizetések</t>
  </si>
  <si>
    <t>1.7.</t>
  </si>
  <si>
    <t xml:space="preserve">   - Garancia- és kezességvállalásból kifizetés ÁH-n belülre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</si>
  <si>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</si>
  <si>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</si>
  <si>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</si>
  <si>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</si>
  <si>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</si>
  <si>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</si>
  <si>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</si>
  <si>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</si>
  <si>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</si>
  <si>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</si>
  <si>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</si>
  <si>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</si>
  <si>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</si>
  <si>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</si>
  <si>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</si>
  <si>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</si>
  <si>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1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</si>
  <si>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</si>
  <si>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</si>
  <si>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</si>
  <si>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</si>
  <si>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</si>
  <si>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</si>
  <si>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</si>
  <si>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</si>
  <si>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</si>
  <si>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</si>
  <si>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</si>
  <si>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</si>
  <si>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</si>
  <si>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</si>
  <si>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</si>
  <si>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</si>
  <si>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</si>
  <si>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</si>
  <si>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</si>
  <si>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Általános tartalék</t>
  </si>
  <si>
    <t>Céltartalék</t>
  </si>
  <si>
    <t>4.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</si>
  <si>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</si>
  <si>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</si>
  <si>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</si>
  <si>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</si>
  <si>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</si>
  <si>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</si>
  <si>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</si>
  <si>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</si>
  <si>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</si>
  <si>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</si>
  <si>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7.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</si>
  <si>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</si>
  <si>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</si>
  <si>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</si>
  <si>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</si>
  <si>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</si>
  <si>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</si>
  <si>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</si>
  <si>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</si>
  <si>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</si>
  <si>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</si>
  <si>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</si>
  <si>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10.</t>
  </si>
  <si>
    <t>KIADÁSOK ÖSSZESEN: (4+9)</t>
  </si>
  <si>
    <t>KÖLTSÉGVETÉSI, FINANSZÍROZÁSI BEVÉTELEK ÉS KIADÁSOK EGYENLEGE</t>
  </si>
  <si>
    <t>3. táblázat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</si>
  <si>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</si>
  <si>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</si>
  <si>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I. Működési célú bevételek és kiadások mérlege
(Önkormányzati szinten)</t>
  </si>
  <si>
    <t>Bevételek</t>
  </si>
  <si>
    <t>Kiadások</t>
  </si>
  <si>
    <t>Megnevezés</t>
  </si>
  <si>
    <t>F</t>
  </si>
  <si>
    <t>G</t>
  </si>
  <si>
    <t>H</t>
  </si>
  <si>
    <t>I</t>
  </si>
  <si>
    <t>Önkormányzatok működési támogatásai</t>
  </si>
  <si>
    <t>Személyi juttatások</t>
  </si>
  <si>
    <t>Működési célú támogatások államháztartáson belülről</t>
  </si>
  <si>
    <t>2.-ból EU-s támogatás</t>
  </si>
  <si>
    <t xml:space="preserve">Dologi kiadások </t>
  </si>
  <si>
    <t>Közhatalmi bevételek</t>
  </si>
  <si>
    <t>Működési célú átvett pénzeszközök</t>
  </si>
  <si>
    <t>5.-ből EU-s támogatás</t>
  </si>
  <si>
    <t>Tartalékok</t>
  </si>
  <si>
    <t>11.</t>
  </si>
  <si>
    <t>12.</t>
  </si>
  <si>
    <t>13.</t>
  </si>
  <si>
    <t>Költségvetési bevételek összesen (1.+2.+4.+5.+7.+…+12.)</t>
  </si>
  <si>
    <t>Költségvetési kiadások összesen (1.+...+12.)</t>
  </si>
  <si>
    <t>14.</t>
  </si>
  <si>
    <t>Hiány belső finanszírozásának bevételei (15.+…+18. )</t>
  </si>
  <si>
    <t>Értékpapír vásárlása, visszavásárlása</t>
  </si>
  <si>
    <t>15.</t>
  </si>
  <si>
    <t xml:space="preserve">   Költségvetési maradvány igénybevétele </t>
  </si>
  <si>
    <t>Likviditási célú hitelek törlesztése</t>
  </si>
  <si>
    <t>16.</t>
  </si>
  <si>
    <t xml:space="preserve">   Vállalkozási maradvány igénybevétele 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</si>
  <si>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</si>
  <si>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</si>
  <si>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</si>
  <si>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</si>
  <si>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</si>
  <si>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>Államháztartáson belüli megelőlegezés</t>
  </si>
  <si>
    <t>Kölcsön törlesztése</t>
  </si>
  <si>
    <t>19.</t>
  </si>
  <si>
    <t xml:space="preserve">Hiány külső finanszírozásának bevételei (20.+…+21.) </t>
  </si>
  <si>
    <t>Forgatási célú belföldi, külföldi értékpapírok vásárlása</t>
  </si>
  <si>
    <t>20.</t>
  </si>
  <si>
    <t xml:space="preserve">   Likviditási célú hitelek, kölcsönök felvétele</t>
  </si>
  <si>
    <t>Betét elhelyezése</t>
  </si>
  <si>
    <t>21.</t>
  </si>
  <si>
    <t xml:space="preserve">   Értékpapírok bevételei</t>
  </si>
  <si>
    <t>Államháztartáson belüli megelőlegezés visszafizetése</t>
  </si>
  <si>
    <t>22.</t>
  </si>
  <si>
    <t>Működési célú finanszírozási bevételek összesen (14.+19.)</t>
  </si>
  <si>
    <t>Működési célú finanszírozási kiadások összesen (14.+...+21.)</t>
  </si>
  <si>
    <t>23.</t>
  </si>
  <si>
    <t>BEVÉTEL ÖSSZESEN (13.+22.)</t>
  </si>
  <si>
    <t>KIADÁSOK ÖSSZESEN (13.+22.)</t>
  </si>
  <si>
    <t>24.</t>
  </si>
  <si>
    <t>Költségvetési hiány:</t>
  </si>
  <si>
    <t>Költségvetési többlet:</t>
  </si>
  <si>
    <t>25.</t>
  </si>
  <si>
    <t>Tárgyévi  hiány:</t>
  </si>
  <si>
    <t>Tárgyévi  többlet:</t>
  </si>
  <si>
    <t>II. Felhalmozási célú bevételek és kiadások mérlege
(Önkormányzati szinten)</t>
  </si>
  <si>
    <t>Felhalmozási célú támogatások államháztartáson belülről</t>
  </si>
  <si>
    <t>1.-ből EU-s támogatás</t>
  </si>
  <si>
    <t>1.-ből EU-s forrásból megvalósuló beruházás</t>
  </si>
  <si>
    <t>Felhalmozási bevételek</t>
  </si>
  <si>
    <t>Felhalmozási célú átvett pénzeszközök átvétele</t>
  </si>
  <si>
    <t>3.-ból EU-s forrásból megvalósuló felújítás</t>
  </si>
  <si>
    <t>4.-ből EU-s támogatás (közvetlen)</t>
  </si>
  <si>
    <t>Egyéb felhalmozási célú bevételek</t>
  </si>
  <si>
    <t>Költségvetési bevételek összesen: (1.+3.+4.+6.+…+11.)</t>
  </si>
  <si>
    <t>Költségvetési kiadások összesen: (1.+3.+5.+...+11.)</t>
  </si>
  <si>
    <t>Hiány belső finanszírozás bevételei ( 14+…+18)</t>
  </si>
  <si>
    <t>Költségvetési maradvány igénybevétele</t>
  </si>
  <si>
    <t>Hitelek törlesztése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</si>
  <si>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</si>
  <si>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</si>
  <si>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</si>
  <si>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</si>
  <si>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Befektetési célú belföldi, külföldi értékpapírok vásárlása</t>
  </si>
  <si>
    <t>Hiány külső finanszírozásának bevételei (20+…+24 )</t>
  </si>
  <si>
    <t>Hosszú lejáratú hitelek, kölcsönök felvétele</t>
  </si>
  <si>
    <t>Pénzügyi lízing kiadásai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</si>
  <si>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</si>
  <si>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</si>
  <si>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</si>
  <si>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</si>
  <si>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Felhalmozási célú finanszírozási bevételek összesen (13.+19.)</t>
  </si>
  <si>
    <t>Felhalmozási célú finanszírozási kiadások összesen (13.+...+24.)</t>
  </si>
  <si>
    <t>26.</t>
  </si>
  <si>
    <t>BEVÉTEL ÖSSZESEN (12+25)</t>
  </si>
  <si>
    <t>KIADÁSOK ÖSSZESEN (12+25)</t>
  </si>
  <si>
    <t>27.</t>
  </si>
  <si>
    <t>28.</t>
  </si>
  <si>
    <t>Beruházási (felhalmozási) kiadások előirányzata beruházásonként</t>
  </si>
  <si>
    <t>Beruházás  megnevezése</t>
  </si>
  <si>
    <t>Teljes költség</t>
  </si>
  <si>
    <t>Kivitelezés kezdési és befejezési éve</t>
  </si>
  <si>
    <t>G=(D+F)</t>
  </si>
  <si>
    <t>ÖSSZESEN:</t>
  </si>
  <si>
    <t>Költségvetési szerv megnevezése</t>
  </si>
  <si>
    <t>Önkormányzat</t>
  </si>
  <si>
    <t>02</t>
  </si>
  <si>
    <t>Feladat 
megnevezése</t>
  </si>
  <si>
    <t>Közutak, hidak, alagutak üzemeltetése, fenntartása</t>
  </si>
  <si>
    <t>01</t>
  </si>
  <si>
    <t>Száma</t>
  </si>
  <si>
    <t>Kiemelt előirányzat, előirányzat megnevezése</t>
  </si>
  <si>
    <t>Működési bevételek (1.1.+…+1.10.)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</si>
  <si>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</si>
  <si>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</si>
  <si>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</si>
  <si>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</si>
  <si>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</si>
  <si>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 xml:space="preserve"> - 2.3-ból EU-s támogatás</t>
  </si>
  <si>
    <t>Felhalmozási célú támogatások államháztartáson belülről (4.1.+4.2.)</t>
  </si>
  <si>
    <t>Egyéb felhalmozási célú támogatások bevételei államháztartáson belülről</t>
  </si>
  <si>
    <t>- 4.2-ből EU-s támogatás</t>
  </si>
  <si>
    <t>Felhalmozási bevételek (5.1.+…+5.3.)</t>
  </si>
  <si>
    <t>Felhalmozási célú átvett pénzeszközök</t>
  </si>
  <si>
    <t>KÖLTSÉGVETÉSI BEVÉTELEK ÖSSZESEN: (1.+…+7.)</t>
  </si>
  <si>
    <t>Finanszírozási bevételek (9.1.+…+9.3.)</t>
  </si>
  <si>
    <t>9.1.</t>
  </si>
  <si>
    <t>9.2.</t>
  </si>
  <si>
    <t>Vállalkozási maradvány igénybevétele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</si>
  <si>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</si>
  <si>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</si>
  <si>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</si>
  <si>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</si>
  <si>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</si>
  <si>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Egyéb fejlesztési célú kiadások</t>
  </si>
  <si>
    <t xml:space="preserve"> - 2.3-ból EU-s forrásból tám. megvalósuló programok, projektek kiadásai</t>
  </si>
  <si>
    <t>KIADÁSOK ÖSSZESEN: (1.+2.)</t>
  </si>
  <si>
    <t>Éves tényleges állományi  létszám  (fő)</t>
  </si>
  <si>
    <t>Közfoglalkoztatottak tényleges állományi létszáma (fő)</t>
  </si>
  <si>
    <t>Zöldterületkezelés</t>
  </si>
  <si>
    <t>03</t>
  </si>
  <si>
    <t>Önkormányzatok jogalk. és ált.igazgatási tevékenysége</t>
  </si>
  <si>
    <t>04</t>
  </si>
  <si>
    <t>Feladat megnevezése</t>
  </si>
  <si>
    <t xml:space="preserve"> - 2.3.-ból EU-s támogatás</t>
  </si>
  <si>
    <t>- 4.2.-ből EU-s támogatás</t>
  </si>
  <si>
    <t>Költségvetési bevételek összesen (1.+…+7.)</t>
  </si>
  <si>
    <t xml:space="preserve"> - 2.3.-ból EU-s forrásból tám. megvalósuló programok, projektek kiadásai</t>
  </si>
  <si>
    <t>Civil szervezetek működési támogatása</t>
  </si>
  <si>
    <t>Hosszabb időtartamű közfoglalkoztatás</t>
  </si>
  <si>
    <t>Közvilágítás</t>
  </si>
  <si>
    <t>Óvodai nevelés, ellátás működési feladatai</t>
  </si>
  <si>
    <t>Köznevelési intézmény 1-4. évf. működési feladatai</t>
  </si>
  <si>
    <t>05</t>
  </si>
  <si>
    <t>Család- és nővédelmi eü. Gondozás</t>
  </si>
  <si>
    <t>Ifjúság-eü. gondozás</t>
  </si>
  <si>
    <t>Egyéb szociális pénzbeli és természetbeni támogatás</t>
  </si>
  <si>
    <t>Gyermekvédelmi pénzbeli és természetbeni ellátás</t>
  </si>
  <si>
    <t>Szociális étkeztetés</t>
  </si>
  <si>
    <t>Falugondnoki szolgáltatás</t>
  </si>
  <si>
    <t>Mindenféle egyéb szabadidős szolgáltatások</t>
  </si>
  <si>
    <t>Könyvtári szolgáltatások</t>
  </si>
  <si>
    <t>Közművelődés - közösségi és társadalmi részvétel</t>
  </si>
  <si>
    <t>Sportlétesítmények működtetése és fejlesztése</t>
  </si>
  <si>
    <t>Versenysport tevékenység és támogatása</t>
  </si>
  <si>
    <t>Köztemető fenntartása és működtetése</t>
  </si>
  <si>
    <t>Feladat
megnevezése</t>
  </si>
  <si>
    <t>Talajterhelési díj</t>
  </si>
  <si>
    <t>Felhalm. célú visszatérítendő tám., kölcsönök visszatér. ÁH-n kívülről</t>
  </si>
  <si>
    <t xml:space="preserve"> 10.</t>
  </si>
  <si>
    <t xml:space="preserve">    Rövid lejáratú  hitelek, kölcsönök felvétele</t>
  </si>
  <si>
    <t>BEVÉTELEK ÖSSZESEN: (9+16)</t>
  </si>
  <si>
    <t>Hitel-, kölcsöntörlesztés államháztartáson kívülre (5.1.+…+5.3.)</t>
  </si>
  <si>
    <t>Belföldi finanszírozás kiadásai (7.1. + … + 7.5.)</t>
  </si>
  <si>
    <t>Irányító szervi támogatás folyósítása (intézményfinanszírozás)</t>
  </si>
  <si>
    <t>7.5.</t>
  </si>
  <si>
    <t>Külföldi finanszírozás kiadásai (8.1. + … + 8.4.)</t>
  </si>
  <si>
    <t>Támogatott szervezet neve</t>
  </si>
  <si>
    <t>Támogatás célja</t>
  </si>
  <si>
    <t>Tervezett 
(E Ft)</t>
  </si>
  <si>
    <t>Tényleges 
(E Ft)</t>
  </si>
  <si>
    <t>működési támogatás</t>
  </si>
  <si>
    <t>Pápakörnyéki Önk. Feladatellátó Társulása</t>
  </si>
  <si>
    <t>Pápateszér Község Önkormányzata</t>
  </si>
  <si>
    <t>Vanyolai Asszonykórus</t>
  </si>
  <si>
    <t>Vanyolai Sportegyesület</t>
  </si>
  <si>
    <t>Bursa Hungarica ösztöndíj</t>
  </si>
  <si>
    <t>ösztöndíj</t>
  </si>
  <si>
    <t>GEMARA</t>
  </si>
  <si>
    <t>tagdíj</t>
  </si>
  <si>
    <t>dr. Molnár- dr. Lukács Bt.</t>
  </si>
  <si>
    <t>29.</t>
  </si>
  <si>
    <t>30.</t>
  </si>
  <si>
    <t>31.</t>
  </si>
  <si>
    <t>32.</t>
  </si>
  <si>
    <t>33.</t>
  </si>
  <si>
    <t>Összesen:</t>
  </si>
  <si>
    <t>Sor-szám</t>
  </si>
  <si>
    <t>Tervezett</t>
  </si>
  <si>
    <t>Tényleges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</si>
  <si>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</si>
  <si>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</si>
  <si>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</si>
  <si>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</si>
  <si>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</si>
  <si>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</si>
  <si>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</si>
  <si>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</si>
  <si>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</si>
  <si>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</si>
  <si>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</si>
  <si>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</si>
  <si>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Helyiségek hasznosítása utáni kedvezmény, menteség</t>
  </si>
  <si>
    <t>Eszközök hasznosítása utáni kedvezmény, menteség</t>
  </si>
  <si>
    <t>Egyéb kedvezmény</t>
  </si>
  <si>
    <t>Egyéb kölcsön elengedése</t>
  </si>
  <si>
    <t>A helyi adókból biztosított kedvezményeket, mentességeket, adónemenként kell feltüntetni.</t>
  </si>
  <si>
    <t>VANYOLA ÖNKORMÁNYZATA
EGYSZERŰSÍTETT MÉRLEG</t>
  </si>
  <si>
    <t>E S Z K Ö Z Ö K</t>
  </si>
  <si>
    <t>Előző évi költségvetési beszámoló záró adatai</t>
  </si>
  <si>
    <t>Auditálási eltérések                ( ± )</t>
  </si>
  <si>
    <t>Előző év auditált egyszerűsített beszámoló záró adatai</t>
  </si>
  <si>
    <t>Tárgyévi költségvetési beszámoló záró adatai</t>
  </si>
  <si>
    <t>Tárgyév auditált egyszerűsített beszámoló záró adatai</t>
  </si>
  <si>
    <t xml:space="preserve">A) BEFEKTETETT ESZKÖZÖK </t>
  </si>
  <si>
    <t>I.   Immateriális javak</t>
  </si>
  <si>
    <t>II.  Tárgyi eszközök</t>
  </si>
  <si>
    <t>III. Befektetett pénzügyi eszközök</t>
  </si>
  <si>
    <t>lV.Koncesszióba, vagyonkezelésre átadott eszk</t>
  </si>
  <si>
    <t xml:space="preserve">B) FORGÓESZKÖZÖK </t>
  </si>
  <si>
    <t>l.   Készletek</t>
  </si>
  <si>
    <t>ll.  Értékpapírok</t>
  </si>
  <si>
    <t>C) PÉNZESZKÖZÖK</t>
  </si>
  <si>
    <t>D) KÖVETELÉSEK</t>
  </si>
  <si>
    <t>E) EGYÉB SAJÁTOS ESZKÖZOLDALI ELSZÁMOLÁSOK</t>
  </si>
  <si>
    <t>F) AKTÍV IDŐBELI ELHATÁROLÁSOK</t>
  </si>
  <si>
    <t>ESZKÖZÖK ÖSSZESEN</t>
  </si>
  <si>
    <t>F O R R Á S O K</t>
  </si>
  <si>
    <t>G) SAJÁT TŐKE ÖSSZESEN</t>
  </si>
  <si>
    <t>1. Nemzeti vagyon induláskori értéke</t>
  </si>
  <si>
    <t>2. Egyéb eszközk induláskori értéke</t>
  </si>
  <si>
    <t>3. Felhalmozott eredmény</t>
  </si>
  <si>
    <t>4. Mérleg szerinti eredmény</t>
  </si>
  <si>
    <t>H) KÖTELEZETTSÉGEK</t>
  </si>
  <si>
    <t xml:space="preserve"> I. Költségvetési évben esedékes</t>
  </si>
  <si>
    <t>II. Költségvetési évet követően esedékes</t>
  </si>
  <si>
    <t>III. Kötelezettségjellegő sajátos elszámolások</t>
  </si>
  <si>
    <t>I) EGYÉB SAJÁTOS FORRÁSOLDALI ELSZÁMOLÁSOK</t>
  </si>
  <si>
    <t>J) KINCSTÁRI SZÁMLAVEZETÉSSEL KAPCSOLATOS ELSZÁMOLÁSOK</t>
  </si>
  <si>
    <t>K) PASSZÍV IDŐBELI ELHATÁROLÁSOK</t>
  </si>
  <si>
    <t>FORRÁSOK ÖSSZESEN</t>
  </si>
  <si>
    <t>VANYOLA ÖNKORMÁNYZATA</t>
  </si>
  <si>
    <t>EGYSZERŰSÍTETT PÉNZFORGALMI JELENTÉS</t>
  </si>
  <si>
    <t>Eredeti</t>
  </si>
  <si>
    <t>Módosított</t>
  </si>
  <si>
    <t>előirányzat</t>
  </si>
  <si>
    <t>Munkaadókat terhelő járulék</t>
  </si>
  <si>
    <t>Dologi és egyéb folyó  kiadások</t>
  </si>
  <si>
    <t>Működési költségvetés kiadásai</t>
  </si>
  <si>
    <t>Felhalmozási költségvetés kiadásai</t>
  </si>
  <si>
    <t>Költségvetési kiadások</t>
  </si>
  <si>
    <t>Hitel-, kölcsöntörlesztés áht-n kívülre</t>
  </si>
  <si>
    <t>Belföldi értékpapírok kiadásai</t>
  </si>
  <si>
    <t>Belföldi finanszírozás kiadásai</t>
  </si>
  <si>
    <t>Külföldi finanszírozás kiadásai</t>
  </si>
  <si>
    <t>Finanszírozási kiadások összesen (14+15+17+18)</t>
  </si>
  <si>
    <t>Kiadások összesen ( 20+21+22 )</t>
  </si>
  <si>
    <t>Működési célú támogatások áht-n belülről</t>
  </si>
  <si>
    <t>Felhalmozási célú támogatások áht-n belülről</t>
  </si>
  <si>
    <t>Működési bevételek</t>
  </si>
  <si>
    <t>Költségvetési bevételek összesen 
(24+..+28+30+31+32+34+35)</t>
  </si>
  <si>
    <t>Hitel-, kölcsönfelvétel államháztartáson kívülről</t>
  </si>
  <si>
    <t>Maradvány igénybevétele</t>
  </si>
  <si>
    <t>Belföldi finanszírozás bevételei</t>
  </si>
  <si>
    <t>Külföldi finanszírozás bevételei</t>
  </si>
  <si>
    <t>Finanszírozási bevételek összesen (37+38+40+41)</t>
  </si>
  <si>
    <t>Pénzforgalmi bevételek (36+42 )</t>
  </si>
  <si>
    <t>Bevételek összesen ( 36+42)</t>
  </si>
  <si>
    <t>Pénzforgalmi költségvetési bevételek és kiadások különbsége (36-13) [költségvetési hiány (-), költségvetési többlet (+)]</t>
  </si>
  <si>
    <t>Igénybe vett tartalékokkal korrigált költségvetési bevételek és kiadások különbsége (48+44-21) [korrigált költségvetési hiány (-), korrigált költségvetési többlet(+)]</t>
  </si>
  <si>
    <t>Finanszírozási műveletek eredménye (42-19)</t>
  </si>
  <si>
    <t>Aktív és passzív pénzügyi műveletek egyenlege (45+46-22)</t>
  </si>
  <si>
    <t>Maradványkimutatás</t>
  </si>
  <si>
    <t>Összeg</t>
  </si>
  <si>
    <t>Alaptevékenység költségvetési bevételei</t>
  </si>
  <si>
    <t>Alaptevékenység költségvetési kiadásai</t>
  </si>
  <si>
    <t>Alaptevékenység költségvetési egyenlege (=01-02)</t>
  </si>
  <si>
    <t>Alaptevékenység finanszírozási bevételei</t>
  </si>
  <si>
    <t>Alaptevékenység finanszírozási kiadásai</t>
  </si>
  <si>
    <t>II</t>
  </si>
  <si>
    <t>Alaptevékenység finanszírozási egyenlege (=03-04)</t>
  </si>
  <si>
    <t>A)</t>
  </si>
  <si>
    <t>Alaptevékenység maradványa (=±I±II)</t>
  </si>
  <si>
    <t>Vállalkozási tevékenység költségvetési bevételei</t>
  </si>
  <si>
    <t>06</t>
  </si>
  <si>
    <t>Vállalkozási tevékenység költségvetési kiadásai</t>
  </si>
  <si>
    <t>III</t>
  </si>
  <si>
    <t>Vállalkozási tevékenység költségvetési egyenlege (=05-06)</t>
  </si>
  <si>
    <t>07</t>
  </si>
  <si>
    <t>Vállalkozási tevékenység finanszírozási bevételei</t>
  </si>
  <si>
    <t>08</t>
  </si>
  <si>
    <t>Vállalkozási tevékenység finanszírozási kiadásai</t>
  </si>
  <si>
    <t>IV</t>
  </si>
  <si>
    <t>Vállalkozási tevékenység finanszírozási egyenlege (=07-08)</t>
  </si>
  <si>
    <t>B)</t>
  </si>
  <si>
    <t>Vállalkozási tevékenység maradványa (=±III±IV)</t>
  </si>
  <si>
    <t>C)</t>
  </si>
  <si>
    <t>Összes maradvány (=A+B)</t>
  </si>
  <si>
    <t>D)</t>
  </si>
  <si>
    <t>Alaptevékenység kötelezettségvállalással terhelt maradványa</t>
  </si>
  <si>
    <t>E)</t>
  </si>
  <si>
    <t>Alaptevékenység szabad maradványa (=A-D)</t>
  </si>
  <si>
    <t>F)</t>
  </si>
  <si>
    <t>Vállalkozási tevékenységet terhelő befizetési kötelezettség (=B*0,1)</t>
  </si>
  <si>
    <t>G)</t>
  </si>
  <si>
    <t>Vállalkozási tevékenység felhasználható maradványa (=B-F)</t>
  </si>
  <si>
    <t xml:space="preserve">VAGYONKIMUTATÁS
a könyvviteli mérlegben értékkel szereplő eszközökről
2013. </t>
  </si>
  <si>
    <t>ESZKÖZÖK</t>
  </si>
  <si>
    <t>Sorszám</t>
  </si>
  <si>
    <t>Bruttó</t>
  </si>
  <si>
    <t xml:space="preserve">Könyv szerinti </t>
  </si>
  <si>
    <t xml:space="preserve">Becsült </t>
  </si>
  <si>
    <t>állományi érték</t>
  </si>
  <si>
    <t xml:space="preserve"> I. Immateriális javak   (02+09+12+13+14)</t>
  </si>
  <si>
    <t>01.</t>
  </si>
  <si>
    <t>1. Törzsvagyon     (03+06)</t>
  </si>
  <si>
    <t>02.</t>
  </si>
  <si>
    <t>1.1. Forgalomképtelen immateriális javak   (04+05)</t>
  </si>
  <si>
    <t>03.</t>
  </si>
  <si>
    <t xml:space="preserve">       1.1.1. Értékkel nyilvántartott forgalomképtelen immateriális javak</t>
  </si>
  <si>
    <t>04.</t>
  </si>
  <si>
    <t xml:space="preserve">       1.1.2. 0-ig leírt forgalomképtelen immateriális javak</t>
  </si>
  <si>
    <t>05.</t>
  </si>
  <si>
    <t>1.2. Korlátozottan forgalomkép. immat. javak  (07+08)</t>
  </si>
  <si>
    <t>06.</t>
  </si>
  <si>
    <t xml:space="preserve">       1.2.1. Értékkel nyilvántartott korlátozottan forgalomkép. immateriális javak</t>
  </si>
  <si>
    <t>07.</t>
  </si>
  <si>
    <t xml:space="preserve">       1.2.2. 0-ig leírt korlátozottan forgalomképes immateriális javak</t>
  </si>
  <si>
    <t>08.</t>
  </si>
  <si>
    <t>2. Üzleti immateriális javak     (10+11)</t>
  </si>
  <si>
    <t>09.</t>
  </si>
  <si>
    <t xml:space="preserve">       2.1.1. Értékkel nyilvántartott üzleti immateriális javak</t>
  </si>
  <si>
    <t xml:space="preserve">       2.1.2. 0-ig leírt üzleti immateriális javak</t>
  </si>
  <si>
    <t>3. Immateriális javakra adott előlegek</t>
  </si>
  <si>
    <t>4. 0-ig leírt immateriális javak</t>
  </si>
  <si>
    <t>5. Immateriális javak értékhelyesbítése</t>
  </si>
  <si>
    <t>II. Tárgyi eszközök   (16+86+106+125)</t>
  </si>
  <si>
    <t>II/1. Ingatlanok és kapcsolódó vagyoni értékű jogok   (17+73+84+85)</t>
  </si>
  <si>
    <t>Beruházások, felújítások</t>
  </si>
  <si>
    <t>II/2. Gépek berendezések és felszerelések   (87+98+103+104+105)</t>
  </si>
  <si>
    <t>86.</t>
  </si>
  <si>
    <t>II/2. Járművek   (107+118+123+124)</t>
  </si>
  <si>
    <t>106.</t>
  </si>
  <si>
    <t>II/3. Tenyészállatok   (126+131+132)</t>
  </si>
  <si>
    <t>125.</t>
  </si>
  <si>
    <t>133.</t>
  </si>
  <si>
    <t>III/1. Egyéb tartós részesedés  (135+137+138+143)</t>
  </si>
  <si>
    <t>134.</t>
  </si>
  <si>
    <t>IV. Üzemelt., kezelésre átadott, koncesszióba adott, vagyonkezelésbe vett eszk.</t>
  </si>
  <si>
    <t>144.</t>
  </si>
  <si>
    <t>A) BEFEKTETETT ESZKÖZÖK ÖSSZESEN  (1+15+133+144)</t>
  </si>
  <si>
    <t>177.</t>
  </si>
  <si>
    <t xml:space="preserve"> I. Készletek   (179+187+197)</t>
  </si>
  <si>
    <t>178.</t>
  </si>
  <si>
    <t>1. Vásárolt anyagok (180+..+186)</t>
  </si>
  <si>
    <t>179.</t>
  </si>
  <si>
    <t>1.1. Élelmiszerek</t>
  </si>
  <si>
    <t>180.</t>
  </si>
  <si>
    <t>1.2. Gyógyszerek, vegyszerek</t>
  </si>
  <si>
    <t>181.</t>
  </si>
  <si>
    <t>1.3. Irodaszerek, nyomtatványok</t>
  </si>
  <si>
    <t>182.</t>
  </si>
  <si>
    <t>1.4. Tüzelőanyagok</t>
  </si>
  <si>
    <t>183.</t>
  </si>
  <si>
    <t>1.5. Hajtó és kenőanyagok</t>
  </si>
  <si>
    <t>184.</t>
  </si>
  <si>
    <t>1.6. Szakmai anyagok</t>
  </si>
  <si>
    <t>185.</t>
  </si>
  <si>
    <t>1.7. Munkaruha, védőruha, formaruha, egyenruha</t>
  </si>
  <si>
    <t>186.</t>
  </si>
  <si>
    <t>2. Egyéb készletek  (188+..+192)</t>
  </si>
  <si>
    <t>187.</t>
  </si>
  <si>
    <t>2.1. Áruk</t>
  </si>
  <si>
    <t>188.</t>
  </si>
  <si>
    <t>2.2. Betétdíjas göngyölegek</t>
  </si>
  <si>
    <t>189.</t>
  </si>
  <si>
    <t>2.3. Közvetített szolgáltatások</t>
  </si>
  <si>
    <t>190.</t>
  </si>
  <si>
    <t>2.4. Követelés fejében átvett eszközök, készletek</t>
  </si>
  <si>
    <t>191.</t>
  </si>
  <si>
    <t>2.5. Értékesítési céllal átsorolt eszközök   (193+..+196)</t>
  </si>
  <si>
    <t>192.</t>
  </si>
  <si>
    <t>2.5.1. Épületek építmények</t>
  </si>
  <si>
    <t>193.</t>
  </si>
  <si>
    <t>2.5.2. Gépek, berendezések és felszerelések</t>
  </si>
  <si>
    <t>194.</t>
  </si>
  <si>
    <t>2.5.3. Járművek</t>
  </si>
  <si>
    <t>195.</t>
  </si>
  <si>
    <t>2.5.4. Tenyészállatok</t>
  </si>
  <si>
    <t>196.</t>
  </si>
  <si>
    <t>3. Saját termelésű készletek   (198+..+200)</t>
  </si>
  <si>
    <t>197.</t>
  </si>
  <si>
    <t>3.1. Késztermékek</t>
  </si>
  <si>
    <t>198.</t>
  </si>
  <si>
    <t>3.2. Növendék-, hízó- és egyéb állatok</t>
  </si>
  <si>
    <t>199.</t>
  </si>
  <si>
    <t>3.3. Befejezetlen termelés, félkész termékek</t>
  </si>
  <si>
    <t>200.</t>
  </si>
  <si>
    <t xml:space="preserve"> II. Követelések  (202+203+208+221+222+223)</t>
  </si>
  <si>
    <t>201.</t>
  </si>
  <si>
    <t>1. Követelések áruszállításból, szolgáltatásból (vevők)</t>
  </si>
  <si>
    <t>202.</t>
  </si>
  <si>
    <t>2. Adósok  (204+..+207)</t>
  </si>
  <si>
    <t>203.</t>
  </si>
  <si>
    <t>2.1. Helyi adóból hátralék</t>
  </si>
  <si>
    <t>204.</t>
  </si>
  <si>
    <t>2.2. Lakbér, bérleti díj hátralék</t>
  </si>
  <si>
    <t>205.</t>
  </si>
  <si>
    <t>2.3. Térítési díj hátralék</t>
  </si>
  <si>
    <t>206.</t>
  </si>
  <si>
    <t xml:space="preserve">   </t>
  </si>
  <si>
    <t>2.4. Térítési díj hátralék</t>
  </si>
  <si>
    <t>207.</t>
  </si>
  <si>
    <t>3. Rövid lejáratú kölcsönök   (209+215)</t>
  </si>
  <si>
    <t>208.</t>
  </si>
  <si>
    <t>3.1. Működési célú rövid lejáratú kölcsönök  (210+..+214)</t>
  </si>
  <si>
    <t>209.</t>
  </si>
  <si>
    <t>3.1.1. Önkormányzati költségvetési szervnek nyújtott kölcsön</t>
  </si>
  <si>
    <t>210.</t>
  </si>
  <si>
    <t>3.1.2. Központi költségvetési szervnek nyújtott kölcsön</t>
  </si>
  <si>
    <t>211.</t>
  </si>
  <si>
    <t>3.1.3. Lakosságnak nyújtott kölcsön</t>
  </si>
  <si>
    <t>212.</t>
  </si>
  <si>
    <t>3.1.4. Non-profit szervezeteknek nyújtott kölcsön</t>
  </si>
  <si>
    <t>213.</t>
  </si>
  <si>
    <t>3.1.5. Vállalkozásoknak  nyújtott kölcsön</t>
  </si>
  <si>
    <t>214.</t>
  </si>
  <si>
    <t>3.2. Felhalmozási célú rövid lejáratú kölcsönök  (216+..+220)</t>
  </si>
  <si>
    <t>215.</t>
  </si>
  <si>
    <t>3.2.1. Önkormányzati költségvetési szervnek nyújtott kölcsön</t>
  </si>
  <si>
    <t>216.</t>
  </si>
  <si>
    <t>3.2.2. Központi költségvetési szervnek nyújtott kölcsön</t>
  </si>
  <si>
    <t>217.</t>
  </si>
  <si>
    <t>3.2.3. Lakosságnak nyújtott kölcsön</t>
  </si>
  <si>
    <t>218.</t>
  </si>
  <si>
    <t>3.2.4. Non-profit szervezeteknek nyújtott kölcsön</t>
  </si>
  <si>
    <t>219.</t>
  </si>
  <si>
    <t>3.2.5. Vállalkozásoknak  nyújtott kölcsön</t>
  </si>
  <si>
    <t>220.</t>
  </si>
  <si>
    <t>4. Váltókövetelések</t>
  </si>
  <si>
    <t>221.</t>
  </si>
  <si>
    <t>5. Munkavállalókkal szembeni követelések</t>
  </si>
  <si>
    <t>222.</t>
  </si>
  <si>
    <t>6. Egyéb követelések   (224+225)</t>
  </si>
  <si>
    <t>223.</t>
  </si>
  <si>
    <t>6.1. Támogatási program előlege</t>
  </si>
  <si>
    <t>224.</t>
  </si>
  <si>
    <t>6.2. Szabálytalan kifizetés miatti követelés</t>
  </si>
  <si>
    <t>225.</t>
  </si>
  <si>
    <t>6.3. Garancia- és kezességvállalásból származó követelések</t>
  </si>
  <si>
    <t>226.</t>
  </si>
  <si>
    <t>6.4. Egyéb különféle követelések</t>
  </si>
  <si>
    <t>227.</t>
  </si>
  <si>
    <t xml:space="preserve"> III. Értékpapírok  (229+..+233)</t>
  </si>
  <si>
    <t>228.</t>
  </si>
  <si>
    <t>1. Kárpótlási jegyek</t>
  </si>
  <si>
    <t>229.</t>
  </si>
  <si>
    <t>2. Kincstárjegyek</t>
  </si>
  <si>
    <t>230.</t>
  </si>
  <si>
    <t>3. Kötvények</t>
  </si>
  <si>
    <t>231.</t>
  </si>
  <si>
    <t>4. Egyéb értékpapírok</t>
  </si>
  <si>
    <t>232.</t>
  </si>
  <si>
    <t>5. Egyéb részesedések</t>
  </si>
  <si>
    <t>233.</t>
  </si>
  <si>
    <t xml:space="preserve"> IV. Pénzeszközök  (235+242+251)</t>
  </si>
  <si>
    <t>234.</t>
  </si>
  <si>
    <t>1. Pénztárak csekkek, betétkönyvek  (236+239+240+241)</t>
  </si>
  <si>
    <t>235.</t>
  </si>
  <si>
    <t>1.1. Pénztárak (237+238)</t>
  </si>
  <si>
    <t>236.</t>
  </si>
  <si>
    <t>1.1.1. Forint pénztár</t>
  </si>
  <si>
    <t>237.</t>
  </si>
  <si>
    <t>1.1.2. Valutapénztár</t>
  </si>
  <si>
    <t>238.</t>
  </si>
  <si>
    <t>1.2. Költségvetési betétkönyvek</t>
  </si>
  <si>
    <t>239.</t>
  </si>
  <si>
    <t>1.3. Elektronikus pénzeszközök</t>
  </si>
  <si>
    <t>240.</t>
  </si>
  <si>
    <t>1.4. Csekkek</t>
  </si>
  <si>
    <t>241.</t>
  </si>
  <si>
    <t>2. Költségvetési bankszámlák  (243+..+250)</t>
  </si>
  <si>
    <t>242.</t>
  </si>
  <si>
    <t>2.1. Költségvetési elszámolási számla</t>
  </si>
  <si>
    <t>243.</t>
  </si>
  <si>
    <t>2.2. Adóbeszedéssel kapcsolatos számlál</t>
  </si>
  <si>
    <t>244.</t>
  </si>
  <si>
    <t>2.3. Költségvetési elszámolási számla</t>
  </si>
  <si>
    <t>245.</t>
  </si>
  <si>
    <t>2.4. Lakásépítés és vásárlás munkáltatói támogatás számla</t>
  </si>
  <si>
    <t>246.</t>
  </si>
  <si>
    <t>2.5. Részben önálló költségvetési szervek bankszámlái</t>
  </si>
  <si>
    <t>247.</t>
  </si>
  <si>
    <t>2.6. Kihelyezett költségvetési elszámolásai számla</t>
  </si>
  <si>
    <t>248.</t>
  </si>
  <si>
    <t>2.7. Önkormányzati kincstári finanszírozási elszámolási számla</t>
  </si>
  <si>
    <t>249.</t>
  </si>
  <si>
    <t>2.8. Deviza(betét) számla</t>
  </si>
  <si>
    <t>250.</t>
  </si>
  <si>
    <t>3. Idegen pénzeszközök  (252+..+259)</t>
  </si>
  <si>
    <t>251.</t>
  </si>
  <si>
    <t>3.1. Közműtársulati lebonyolítási számla</t>
  </si>
  <si>
    <t>252.</t>
  </si>
  <si>
    <t>3.2. Társadalmi összefogással megvalósuló közműfejlesztési lebonyolítási számla</t>
  </si>
  <si>
    <t>253.</t>
  </si>
  <si>
    <t>3.3. Közműtársulati lebonyolítási számla</t>
  </si>
  <si>
    <t>254.</t>
  </si>
  <si>
    <t>3.4. Értékesítendő lakások építési lebonyolítási számla</t>
  </si>
  <si>
    <t>255.</t>
  </si>
  <si>
    <t>3.5. Értékesített  lakások bevételének elszámolása</t>
  </si>
  <si>
    <t>256.</t>
  </si>
  <si>
    <t>3.6. Előcsatlakozási Alapokkal kapcsolatos lebonyolítási számla</t>
  </si>
  <si>
    <t>257.</t>
  </si>
  <si>
    <t>3.7. Strukturális Alapok és Kohéziós Alap támogatási program  lebonyolítási számla</t>
  </si>
  <si>
    <t>258.</t>
  </si>
  <si>
    <t>3.8. Egyéb idegen bevételek számla</t>
  </si>
  <si>
    <t>259.</t>
  </si>
  <si>
    <t xml:space="preserve"> V. Aktív időbeli elhatárolások </t>
  </si>
  <si>
    <t>260.</t>
  </si>
  <si>
    <t>B) FORGÓESZKÖZÖK ÖSSZESEN  (178+201+228+234+260)</t>
  </si>
  <si>
    <t>261.</t>
  </si>
  <si>
    <t>ESZKÖZÖK ÖSSZESEN  (177+261)</t>
  </si>
  <si>
    <t>262.</t>
  </si>
  <si>
    <t>PÉNZESZKÖZÖK VÁLTOZÁSÁNAK LEVEZETÉSE</t>
  </si>
  <si>
    <r>
      <t xml:space="preserve"> </t>
    </r>
    <r>
      <rPr>
        <sz val="10"/>
        <rFont val="Times New Roman CE"/>
        <family val="1"/>
      </rPr>
      <t>Bankszámlák egyenlege</t>
    </r>
  </si>
  <si>
    <r>
      <t xml:space="preserve"> </t>
    </r>
    <r>
      <rPr>
        <sz val="10"/>
        <rFont val="Times New Roman CE"/>
        <family val="1"/>
      </rPr>
      <t>Pénztárak és betétkönyvek egyenlege</t>
    </r>
  </si>
  <si>
    <t>Bevételek   ( + )</t>
  </si>
  <si>
    <t>Kiadások    ( - )</t>
  </si>
  <si>
    <t>Egyéb korrekciós tételek (+,-)</t>
  </si>
  <si>
    <t>Elszámolásból származó bevételek</t>
  </si>
  <si>
    <t>Befektetett pénzügyi eszközökből származó bevétel</t>
  </si>
  <si>
    <t>Egyéb kapott kamatok, kamat jellegű bevételek</t>
  </si>
  <si>
    <t>5.11.</t>
  </si>
  <si>
    <t>5.12.</t>
  </si>
  <si>
    <t>Önkormányzatoktól kapott támogatás</t>
  </si>
  <si>
    <t>Befektetett pénzügyi eszköz</t>
  </si>
  <si>
    <t>Önkormányzatok funkcióira nem sorolható bevételek ÁH-n kívülről</t>
  </si>
  <si>
    <t>Csóti Körzeti Megbízotti Csoport</t>
  </si>
  <si>
    <t>Önkormányzatok elszámolásai</t>
  </si>
  <si>
    <t>Város-, községgazdálkodás</t>
  </si>
  <si>
    <t>Intézményen kívüli gyermekétkeztetés</t>
  </si>
  <si>
    <t xml:space="preserve">Összeg  </t>
  </si>
  <si>
    <t>ÁH-n belüli megelőlegezések</t>
  </si>
  <si>
    <t>2017. évi</t>
  </si>
  <si>
    <t>2.1. melléklet a 3/2018. (VI.11.) önkormányzati rendelethez</t>
  </si>
  <si>
    <t>2017. évi eredeti előirányzat</t>
  </si>
  <si>
    <t>2017. évi módosított előirányzat</t>
  </si>
  <si>
    <t>2017. évi teljesítés</t>
  </si>
  <si>
    <t>2017.évi teljesítés</t>
  </si>
  <si>
    <t>Elvonások és befizetések</t>
  </si>
  <si>
    <t>2.2. melléklet a 3/2018. (VI.11.) önkormányzati rendelethez</t>
  </si>
  <si>
    <t>3.1. melléklet a 3/2018. (VI. 11.) önkormányzati rendelethez</t>
  </si>
  <si>
    <t>3.2. melléklet a 3/2018. (VI. 11.) önkormányzati rendelethez</t>
  </si>
  <si>
    <t>3.3. melléklet a 3/2018. (VI. 11.) önkormányzati rendelethez</t>
  </si>
  <si>
    <t>3.4. melléklet a 3/2018. (VI. 11.) önkormányzati rendelethez</t>
  </si>
  <si>
    <t>3.5. melléklet a 3/2018. (VI. 11.) önkormányzati rendelethez</t>
  </si>
  <si>
    <t>Támogatási célú finanszírozási művelet</t>
  </si>
  <si>
    <t>3.6. melléklet a 3/2018. (VI. 11.) önkormányzati rendelethez</t>
  </si>
  <si>
    <t>3.7. melléklet a 3/2018. (VI. 11.) önkormányzati rendelethez</t>
  </si>
  <si>
    <t>3.8. melléklet a 3/2018. (VI. 11.) önkormányzati rendelethez</t>
  </si>
  <si>
    <t>3.9. melléklet a 3/2018. (VI.11.) önkormányzati rendelethez</t>
  </si>
  <si>
    <t>3.10. melléklet a 3/2018. (VI.11.) önkormányzati rendelethez</t>
  </si>
  <si>
    <t>Gyermekétkeztetés köznevelési intézményben</t>
  </si>
  <si>
    <t>3.11. melléklet a 3/2018. (VI. 11.) önkormányzati rendelethez</t>
  </si>
  <si>
    <t>3.12. melléklet a 3/2018. (VI. 11.) önkormányzati rendelethez</t>
  </si>
  <si>
    <t>3.13. melléklet a 3/2018. (VI. 11.) önkormányzati rendelethez</t>
  </si>
  <si>
    <t>3.14. melléklet a 3/2018. (VI. 11.) önkormányzati rendelethez</t>
  </si>
  <si>
    <t>3.15. melléklet a 3/2018. (VI. 11.) önkormányzati rendelethez</t>
  </si>
  <si>
    <t>3.16. melléklet a 3/2018. (VI. 11.) önkormányzati rendelethez</t>
  </si>
  <si>
    <t>3.17. melléklet a 3/2018. (VI. 11.) önkormányzati rendelethez</t>
  </si>
  <si>
    <t>3.18. melléklet a 3/2018. (VI. 11.) önkormányzati rendelethez</t>
  </si>
  <si>
    <t>3.19. melléklet a 3/2018. (VI. 11.) önkormányzati rendelethez</t>
  </si>
  <si>
    <t>3.20. melléklet a 3/2018. (VI. 11.) önkormányzati rendelethez</t>
  </si>
  <si>
    <t>3.21. melléklet a 3/2018. (VI. 11.) önkormányzati rendelethez</t>
  </si>
  <si>
    <t>3.22. melléklet a 3/2018. (VI. 11.) önkormányzati rendelethez</t>
  </si>
  <si>
    <t>3.23. melléklet a 3/2018. (VI. 11.) önkormányzati rendelethez</t>
  </si>
  <si>
    <t>3.24. melléklet a 3/2018. (VI. 11.) önkormányzati rendelethez</t>
  </si>
  <si>
    <t>3.25. melléklet a 3/2018. (VI. 11.) önkormányzati rendelethez</t>
  </si>
  <si>
    <t>3.26. melléklet a 3/2018. (VI. 11.) önkormányzati rendelethez</t>
  </si>
  <si>
    <t>4. melléklet a 3/2018. (VI.11.) önkormányzati rendelethez</t>
  </si>
  <si>
    <t>Gázkazán Sportöltőzőbe</t>
  </si>
  <si>
    <t>2017.</t>
  </si>
  <si>
    <t>Összes teljesítés 2017. dec. 31-ig</t>
  </si>
  <si>
    <t>Térfigyelő kamerarendszer</t>
  </si>
  <si>
    <t>Településképi Arculati Kézikönyv</t>
  </si>
  <si>
    <t>Szociális étkezés díjából biztosított kedvezmény</t>
  </si>
  <si>
    <t xml:space="preserve">         2017. ÉV</t>
  </si>
  <si>
    <t>2017. ÉV</t>
  </si>
  <si>
    <t>65052566</t>
  </si>
  <si>
    <t>65690352</t>
  </si>
  <si>
    <t>20431031</t>
  </si>
  <si>
    <t>5824340</t>
  </si>
  <si>
    <t>9. melléklet a 3/2018.(VI.11.) önkormányzati rendelethez</t>
  </si>
  <si>
    <t>Pénzkészlet 2017. január 1-én ebből:</t>
  </si>
  <si>
    <t>Záró pénzkészlet 2017. december 31-én ebből: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</si>
</sst>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0\ _F_t_-;\-* #,##0.00\ _F_t_-;_-* \-??\ _F_t_-;_-@_-"/>
    <numFmt numFmtId="165" formatCode="#,###"/>
    <numFmt numFmtId="166" formatCode="mmm\ d/"/>
    <numFmt numFmtId="167" formatCode="#,##0;\-#,##0"/>
    <numFmt numFmtId="168" formatCode="#,###__;&quot;- &quot;#,###__"/>
    <numFmt numFmtId="169" formatCode="00"/>
    <numFmt numFmtId="170" formatCode="#,###__;\-#,###__"/>
    <numFmt numFmtId="171" formatCode="#,###__"/>
    <numFmt numFmtId="172" formatCode="#"/>
    <numFmt numFmtId="173" formatCode="#,###\ _F_t;\-#,###\ _F_t"/>
    <numFmt numFmtId="174" formatCode="_-* #,##0\ _F_t_-;\-* #,##0\ _F_t_-;_-* \-??\ _F_t_-;_-@_-"/>
  </numFmts>
  <fonts count="73">
    <font>
      <sz val="10"/>
      <name val="Times New Roman CE"/>
      <family val="1"/>
    </font>
    <font>
      <sz val="10"/>
      <name val="Arial"/>
      <family val="0"/>
    </font>
    <font>
      <u val="single"/>
      <sz val="12"/>
      <color indexed="12"/>
      <name val="Times New Roman CE"/>
      <family val="1"/>
    </font>
    <font>
      <u val="single"/>
      <sz val="12"/>
      <color indexed="20"/>
      <name val="Times New Roman CE"/>
      <family val="1"/>
    </font>
    <font>
      <sz val="12"/>
      <name val="Times New Roman CE"/>
      <family val="1"/>
    </font>
    <font>
      <sz val="10"/>
      <name val="Arial CE"/>
      <family val="2"/>
    </font>
    <font>
      <sz val="12"/>
      <name val="Times New Roman"/>
      <family val="1"/>
    </font>
    <font>
      <sz val="9"/>
      <name val="Times New Roman CE"/>
      <family val="1"/>
    </font>
    <font>
      <b/>
      <sz val="12"/>
      <name val="Times New Roman CE"/>
      <family val="1"/>
    </font>
    <font>
      <b/>
      <sz val="11"/>
      <name val="Times New Roman CE"/>
      <family val="1"/>
    </font>
    <font>
      <b/>
      <i/>
      <sz val="9"/>
      <name val="Times New Roman CE"/>
      <family val="1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12"/>
      <color indexed="10"/>
      <name val="Times New Roman CE"/>
      <family val="1"/>
    </font>
    <font>
      <i/>
      <sz val="10"/>
      <name val="Times New Roman CE"/>
      <family val="1"/>
    </font>
    <font>
      <b/>
      <sz val="10"/>
      <name val="Times New Roman CE"/>
      <family val="1"/>
    </font>
    <font>
      <i/>
      <sz val="8"/>
      <name val="Times New Roman CE"/>
      <family val="1"/>
    </font>
    <font>
      <sz val="9"/>
      <name val="Times New Roman"/>
      <family val="1"/>
    </font>
    <font>
      <i/>
      <sz val="9"/>
      <name val="Times New Roman"/>
      <family val="1"/>
    </font>
    <font>
      <i/>
      <sz val="11"/>
      <name val="Times New Roman CE"/>
      <family val="1"/>
    </font>
    <font>
      <sz val="11"/>
      <name val="Times New Roman CE"/>
      <family val="1"/>
    </font>
    <font>
      <b/>
      <sz val="9"/>
      <color indexed="8"/>
      <name val="Times New Roman"/>
      <family val="1"/>
    </font>
    <font>
      <b/>
      <sz val="6"/>
      <name val="Times New Roman CE"/>
      <family val="1"/>
    </font>
    <font>
      <b/>
      <i/>
      <sz val="12"/>
      <name val="Times New Roman CE"/>
      <family val="1"/>
    </font>
    <font>
      <b/>
      <i/>
      <sz val="8"/>
      <name val="Times New Roman CE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name val="Times New Roman"/>
      <family val="1"/>
    </font>
    <font>
      <b/>
      <i/>
      <sz val="9"/>
      <name val="Times New Roman"/>
      <family val="1"/>
    </font>
    <font>
      <b/>
      <sz val="11"/>
      <name val="Times New Roman"/>
      <family val="1"/>
    </font>
    <font>
      <b/>
      <i/>
      <sz val="8"/>
      <name val="Times New Roman"/>
      <family val="1"/>
    </font>
    <font>
      <i/>
      <sz val="8"/>
      <name val="Times New Roman"/>
      <family val="1"/>
    </font>
    <font>
      <b/>
      <i/>
      <sz val="11"/>
      <name val="Times New Roman CE"/>
      <family val="1"/>
    </font>
    <font>
      <sz val="10"/>
      <name val="Wingdings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9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ck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thin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 diagonalUp="1" diagonalDown="1">
      <left style="thin">
        <color indexed="8"/>
      </left>
      <right style="medium">
        <color indexed="8"/>
      </right>
      <top>
        <color indexed="63"/>
      </top>
      <bottom style="thin">
        <color indexed="8"/>
      </bottom>
      <diagonal style="thin">
        <color indexed="8"/>
      </diagonal>
    </border>
    <border diagonalUp="1" diagonalDown="1"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 diagonalUp="1"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 diagonalUp="1" diagonalDown="1"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 style="thin">
        <color indexed="8"/>
      </diagonal>
    </border>
    <border diagonalUp="1" diagonalDown="1"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 style="thin">
        <color indexed="8"/>
      </diagonal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medium">
        <color indexed="8"/>
      </top>
      <bottom style="medium">
        <color indexed="8"/>
      </bottom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20" borderId="1" applyNumberFormat="0" applyAlignment="0" applyProtection="0"/>
    <xf numFmtId="0" fontId="59" fillId="0" borderId="0" applyNumberFormat="0" applyFill="0" applyBorder="0" applyAlignment="0" applyProtection="0"/>
    <xf numFmtId="0" fontId="60" fillId="0" borderId="2" applyNumberFormat="0" applyFill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2" fillId="0" borderId="0" applyNumberFormat="0" applyFill="0" applyBorder="0" applyAlignment="0" applyProtection="0"/>
    <xf numFmtId="0" fontId="63" fillId="21" borderId="5" applyNumberFormat="0" applyAlignment="0" applyProtection="0"/>
    <xf numFmtId="164" fontId="0" fillId="0" borderId="0" applyFill="0" applyBorder="0" applyAlignment="0" applyProtection="0"/>
    <xf numFmtId="41" fontId="1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0" fontId="6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0" fillId="22" borderId="7" applyNumberFormat="0" applyFont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66" fillId="29" borderId="0" applyNumberFormat="0" applyBorder="0" applyAlignment="0" applyProtection="0"/>
    <xf numFmtId="0" fontId="67" fillId="30" borderId="8" applyNumberFormat="0" applyAlignment="0" applyProtection="0"/>
    <xf numFmtId="0" fontId="6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9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0" fillId="31" borderId="0" applyNumberFormat="0" applyBorder="0" applyAlignment="0" applyProtection="0"/>
    <xf numFmtId="0" fontId="71" fillId="32" borderId="0" applyNumberFormat="0" applyBorder="0" applyAlignment="0" applyProtection="0"/>
    <xf numFmtId="0" fontId="72" fillId="30" borderId="1" applyNumberFormat="0" applyAlignment="0" applyProtection="0"/>
    <xf numFmtId="9" fontId="0" fillId="0" borderId="0" applyFill="0" applyBorder="0" applyAlignment="0" applyProtection="0"/>
  </cellStyleXfs>
  <cellXfs count="565">
    <xf numFmtId="0" fontId="0" fillId="0" borderId="0" xfId="0" applyAlignment="1">
      <alignment/>
    </xf>
    <xf numFmtId="0" fontId="4" fillId="0" borderId="0" xfId="61" applyFont="1" applyFill="1" applyProtection="1">
      <alignment/>
      <protection/>
    </xf>
    <xf numFmtId="0" fontId="4" fillId="0" borderId="0" xfId="61" applyFont="1" applyFill="1" applyAlignment="1" applyProtection="1">
      <alignment horizontal="right" vertical="center" indent="1"/>
      <protection/>
    </xf>
    <xf numFmtId="0" fontId="4" fillId="0" borderId="0" xfId="61" applyFill="1" applyProtection="1">
      <alignment/>
      <protection/>
    </xf>
    <xf numFmtId="165" fontId="10" fillId="0" borderId="10" xfId="61" applyNumberFormat="1" applyFont="1" applyFill="1" applyBorder="1" applyAlignment="1" applyProtection="1">
      <alignment vertical="center"/>
      <protection/>
    </xf>
    <xf numFmtId="0" fontId="11" fillId="0" borderId="10" xfId="0" applyFont="1" applyFill="1" applyBorder="1" applyAlignment="1" applyProtection="1">
      <alignment horizontal="right" vertical="center"/>
      <protection/>
    </xf>
    <xf numFmtId="0" fontId="12" fillId="0" borderId="11" xfId="61" applyFont="1" applyFill="1" applyBorder="1" applyAlignment="1" applyProtection="1">
      <alignment horizontal="center" vertical="center" wrapText="1"/>
      <protection/>
    </xf>
    <xf numFmtId="0" fontId="12" fillId="0" borderId="12" xfId="61" applyFont="1" applyFill="1" applyBorder="1" applyAlignment="1" applyProtection="1">
      <alignment horizontal="center" vertical="center" wrapText="1"/>
      <protection/>
    </xf>
    <xf numFmtId="0" fontId="13" fillId="0" borderId="13" xfId="61" applyFont="1" applyFill="1" applyBorder="1" applyAlignment="1" applyProtection="1">
      <alignment horizontal="center" vertical="center" wrapText="1"/>
      <protection/>
    </xf>
    <xf numFmtId="0" fontId="13" fillId="0" borderId="14" xfId="61" applyFont="1" applyFill="1" applyBorder="1" applyAlignment="1" applyProtection="1">
      <alignment horizontal="center" vertical="center" wrapText="1"/>
      <protection/>
    </xf>
    <xf numFmtId="0" fontId="13" fillId="0" borderId="15" xfId="61" applyFont="1" applyFill="1" applyBorder="1" applyAlignment="1" applyProtection="1">
      <alignment horizontal="center" vertical="center" wrapText="1"/>
      <protection/>
    </xf>
    <xf numFmtId="0" fontId="14" fillId="0" borderId="0" xfId="61" applyFont="1" applyFill="1" applyProtection="1">
      <alignment/>
      <protection/>
    </xf>
    <xf numFmtId="0" fontId="13" fillId="0" borderId="13" xfId="61" applyFont="1" applyFill="1" applyBorder="1" applyAlignment="1" applyProtection="1">
      <alignment horizontal="left" vertical="center" wrapText="1" indent="1"/>
      <protection/>
    </xf>
    <xf numFmtId="0" fontId="13" fillId="0" borderId="14" xfId="61" applyFont="1" applyFill="1" applyBorder="1" applyAlignment="1" applyProtection="1">
      <alignment horizontal="left" vertical="center" wrapText="1" indent="1"/>
      <protection/>
    </xf>
    <xf numFmtId="165" fontId="13" fillId="0" borderId="16" xfId="61" applyNumberFormat="1" applyFont="1" applyFill="1" applyBorder="1" applyAlignment="1" applyProtection="1">
      <alignment horizontal="right" vertical="center" wrapText="1" indent="1"/>
      <protection/>
    </xf>
    <xf numFmtId="165" fontId="13" fillId="0" borderId="15" xfId="61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61" applyFont="1" applyFill="1" applyProtection="1">
      <alignment/>
      <protection/>
    </xf>
    <xf numFmtId="49" fontId="14" fillId="0" borderId="17" xfId="61" applyNumberFormat="1" applyFont="1" applyFill="1" applyBorder="1" applyAlignment="1" applyProtection="1">
      <alignment horizontal="left" vertical="center" wrapText="1" indent="1"/>
      <protection/>
    </xf>
    <xf numFmtId="0" fontId="15" fillId="0" borderId="18" xfId="0" applyFont="1" applyBorder="1" applyAlignment="1" applyProtection="1">
      <alignment horizontal="left" wrapText="1" indent="1"/>
      <protection/>
    </xf>
    <xf numFmtId="165" fontId="14" fillId="0" borderId="19" xfId="61" applyNumberFormat="1" applyFont="1" applyFill="1" applyBorder="1" applyAlignment="1" applyProtection="1">
      <alignment horizontal="right" vertical="center" wrapText="1" indent="1"/>
      <protection locked="0"/>
    </xf>
    <xf numFmtId="165" fontId="14" fillId="0" borderId="20" xfId="61" applyNumberFormat="1" applyFont="1" applyFill="1" applyBorder="1" applyAlignment="1" applyProtection="1">
      <alignment horizontal="right" vertical="center" wrapText="1" indent="1"/>
      <protection locked="0"/>
    </xf>
    <xf numFmtId="49" fontId="14" fillId="0" borderId="21" xfId="61" applyNumberFormat="1" applyFont="1" applyFill="1" applyBorder="1" applyAlignment="1" applyProtection="1">
      <alignment horizontal="left" vertical="center" wrapText="1" indent="1"/>
      <protection/>
    </xf>
    <xf numFmtId="0" fontId="15" fillId="0" borderId="22" xfId="0" applyFont="1" applyBorder="1" applyAlignment="1" applyProtection="1">
      <alignment horizontal="left" wrapText="1" indent="1"/>
      <protection/>
    </xf>
    <xf numFmtId="165" fontId="14" fillId="0" borderId="23" xfId="61" applyNumberFormat="1" applyFont="1" applyFill="1" applyBorder="1" applyAlignment="1" applyProtection="1">
      <alignment horizontal="right" vertical="center" wrapText="1" indent="1"/>
      <protection locked="0"/>
    </xf>
    <xf numFmtId="165" fontId="14" fillId="0" borderId="24" xfId="61" applyNumberFormat="1" applyFont="1" applyFill="1" applyBorder="1" applyAlignment="1" applyProtection="1">
      <alignment horizontal="right" vertical="center" wrapText="1" indent="1"/>
      <protection locked="0"/>
    </xf>
    <xf numFmtId="49" fontId="14" fillId="0" borderId="25" xfId="61" applyNumberFormat="1" applyFont="1" applyFill="1" applyBorder="1" applyAlignment="1" applyProtection="1">
      <alignment horizontal="left" vertical="center" wrapText="1" indent="1"/>
      <protection/>
    </xf>
    <xf numFmtId="0" fontId="15" fillId="0" borderId="26" xfId="0" applyFont="1" applyBorder="1" applyAlignment="1" applyProtection="1">
      <alignment horizontal="left" wrapText="1" indent="1"/>
      <protection/>
    </xf>
    <xf numFmtId="165" fontId="14" fillId="0" borderId="27" xfId="61" applyNumberFormat="1" applyFont="1" applyFill="1" applyBorder="1" applyAlignment="1" applyProtection="1">
      <alignment horizontal="right" vertical="center" wrapText="1" indent="1"/>
      <protection locked="0"/>
    </xf>
    <xf numFmtId="165" fontId="14" fillId="0" borderId="28" xfId="61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14" xfId="0" applyFont="1" applyBorder="1" applyAlignment="1" applyProtection="1">
      <alignment horizontal="left" vertical="center" wrapText="1" indent="1"/>
      <protection/>
    </xf>
    <xf numFmtId="0" fontId="15" fillId="0" borderId="26" xfId="0" applyFont="1" applyBorder="1" applyAlignment="1" applyProtection="1">
      <alignment horizontal="left" vertical="center" wrapText="1" indent="1"/>
      <protection/>
    </xf>
    <xf numFmtId="165" fontId="14" fillId="0" borderId="19" xfId="61" applyNumberFormat="1" applyFont="1" applyFill="1" applyBorder="1" applyAlignment="1" applyProtection="1">
      <alignment horizontal="right" vertical="center" wrapText="1" indent="1"/>
      <protection/>
    </xf>
    <xf numFmtId="0" fontId="16" fillId="0" borderId="13" xfId="0" applyFont="1" applyBorder="1" applyAlignment="1" applyProtection="1">
      <alignment vertical="center" wrapText="1"/>
      <protection/>
    </xf>
    <xf numFmtId="0" fontId="15" fillId="0" borderId="26" xfId="0" applyFont="1" applyBorder="1" applyAlignment="1" applyProtection="1">
      <alignment vertical="center" wrapText="1"/>
      <protection/>
    </xf>
    <xf numFmtId="0" fontId="15" fillId="0" borderId="17" xfId="0" applyFont="1" applyBorder="1" applyAlignment="1" applyProtection="1">
      <alignment wrapText="1"/>
      <protection/>
    </xf>
    <xf numFmtId="0" fontId="15" fillId="0" borderId="21" xfId="0" applyFont="1" applyBorder="1" applyAlignment="1" applyProtection="1">
      <alignment wrapText="1"/>
      <protection/>
    </xf>
    <xf numFmtId="0" fontId="15" fillId="0" borderId="25" xfId="0" applyFont="1" applyBorder="1" applyAlignment="1" applyProtection="1">
      <alignment vertical="center" wrapText="1"/>
      <protection/>
    </xf>
    <xf numFmtId="165" fontId="13" fillId="0" borderId="16" xfId="61" applyNumberFormat="1" applyFont="1" applyFill="1" applyBorder="1" applyAlignment="1" applyProtection="1">
      <alignment horizontal="right" vertical="center" wrapText="1" indent="1"/>
      <protection locked="0"/>
    </xf>
    <xf numFmtId="165" fontId="13" fillId="0" borderId="15" xfId="61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14" xfId="0" applyFont="1" applyBorder="1" applyAlignment="1" applyProtection="1">
      <alignment vertical="center" wrapText="1"/>
      <protection/>
    </xf>
    <xf numFmtId="0" fontId="16" fillId="0" borderId="29" xfId="0" applyFont="1" applyBorder="1" applyAlignment="1" applyProtection="1">
      <alignment vertical="center" wrapText="1"/>
      <protection/>
    </xf>
    <xf numFmtId="0" fontId="16" fillId="0" borderId="30" xfId="0" applyFont="1" applyBorder="1" applyAlignment="1" applyProtection="1">
      <alignment vertical="center" wrapText="1"/>
      <protection/>
    </xf>
    <xf numFmtId="0" fontId="17" fillId="0" borderId="0" xfId="0" applyFont="1" applyBorder="1" applyAlignment="1" applyProtection="1">
      <alignment horizontal="left" vertical="center" wrapText="1" indent="1"/>
      <protection/>
    </xf>
    <xf numFmtId="165" fontId="12" fillId="0" borderId="0" xfId="61" applyNumberFormat="1" applyFont="1" applyFill="1" applyBorder="1" applyAlignment="1" applyProtection="1">
      <alignment horizontal="right" vertical="center" wrapText="1" indent="1"/>
      <protection/>
    </xf>
    <xf numFmtId="165" fontId="10" fillId="0" borderId="10" xfId="61" applyNumberFormat="1" applyFont="1" applyFill="1" applyBorder="1" applyAlignment="1" applyProtection="1">
      <alignment/>
      <protection/>
    </xf>
    <xf numFmtId="0" fontId="11" fillId="0" borderId="10" xfId="0" applyFont="1" applyFill="1" applyBorder="1" applyAlignment="1" applyProtection="1">
      <alignment horizontal="right"/>
      <protection/>
    </xf>
    <xf numFmtId="0" fontId="4" fillId="0" borderId="0" xfId="61" applyFill="1" applyAlignment="1" applyProtection="1">
      <alignment/>
      <protection/>
    </xf>
    <xf numFmtId="0" fontId="13" fillId="0" borderId="16" xfId="61" applyFont="1" applyFill="1" applyBorder="1" applyAlignment="1" applyProtection="1">
      <alignment horizontal="center" vertical="center" wrapText="1"/>
      <protection/>
    </xf>
    <xf numFmtId="0" fontId="13" fillId="0" borderId="31" xfId="61" applyFont="1" applyFill="1" applyBorder="1" applyAlignment="1" applyProtection="1">
      <alignment horizontal="left" vertical="center" wrapText="1" indent="1"/>
      <protection/>
    </xf>
    <xf numFmtId="0" fontId="13" fillId="0" borderId="32" xfId="61" applyFont="1" applyFill="1" applyBorder="1" applyAlignment="1" applyProtection="1">
      <alignment vertical="center" wrapText="1"/>
      <protection/>
    </xf>
    <xf numFmtId="165" fontId="13" fillId="0" borderId="33" xfId="61" applyNumberFormat="1" applyFont="1" applyFill="1" applyBorder="1" applyAlignment="1" applyProtection="1">
      <alignment horizontal="right" vertical="center" wrapText="1" indent="1"/>
      <protection/>
    </xf>
    <xf numFmtId="165" fontId="13" fillId="0" borderId="34" xfId="61" applyNumberFormat="1" applyFont="1" applyFill="1" applyBorder="1" applyAlignment="1" applyProtection="1">
      <alignment horizontal="right" vertical="center" wrapText="1" indent="1"/>
      <protection/>
    </xf>
    <xf numFmtId="49" fontId="14" fillId="0" borderId="35" xfId="61" applyNumberFormat="1" applyFont="1" applyFill="1" applyBorder="1" applyAlignment="1" applyProtection="1">
      <alignment horizontal="left" vertical="center" wrapText="1" indent="1"/>
      <protection/>
    </xf>
    <xf numFmtId="0" fontId="14" fillId="0" borderId="36" xfId="61" applyFont="1" applyFill="1" applyBorder="1" applyAlignment="1" applyProtection="1">
      <alignment horizontal="left" vertical="center" wrapText="1" indent="1"/>
      <protection/>
    </xf>
    <xf numFmtId="165" fontId="14" fillId="0" borderId="37" xfId="61" applyNumberFormat="1" applyFont="1" applyFill="1" applyBorder="1" applyAlignment="1" applyProtection="1">
      <alignment horizontal="right" vertical="center" wrapText="1" indent="1"/>
      <protection locked="0"/>
    </xf>
    <xf numFmtId="165" fontId="14" fillId="0" borderId="38" xfId="61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22" xfId="61" applyFont="1" applyFill="1" applyBorder="1" applyAlignment="1" applyProtection="1">
      <alignment horizontal="left" vertical="center" wrapText="1" indent="1"/>
      <protection/>
    </xf>
    <xf numFmtId="0" fontId="14" fillId="0" borderId="39" xfId="61" applyFont="1" applyFill="1" applyBorder="1" applyAlignment="1" applyProtection="1">
      <alignment horizontal="left" vertical="center" wrapText="1" indent="1"/>
      <protection/>
    </xf>
    <xf numFmtId="0" fontId="14" fillId="0" borderId="0" xfId="61" applyFont="1" applyFill="1" applyBorder="1" applyAlignment="1" applyProtection="1">
      <alignment horizontal="left" vertical="center" wrapText="1" indent="1"/>
      <protection/>
    </xf>
    <xf numFmtId="0" fontId="14" fillId="0" borderId="22" xfId="61" applyFont="1" applyFill="1" applyBorder="1" applyAlignment="1" applyProtection="1">
      <alignment horizontal="left" indent="6"/>
      <protection/>
    </xf>
    <xf numFmtId="0" fontId="14" fillId="0" borderId="22" xfId="61" applyFont="1" applyFill="1" applyBorder="1" applyAlignment="1" applyProtection="1">
      <alignment horizontal="left" vertical="center" wrapText="1" indent="6"/>
      <protection/>
    </xf>
    <xf numFmtId="49" fontId="14" fillId="0" borderId="40" xfId="61" applyNumberFormat="1" applyFont="1" applyFill="1" applyBorder="1" applyAlignment="1" applyProtection="1">
      <alignment horizontal="left" vertical="center" wrapText="1" indent="1"/>
      <protection/>
    </xf>
    <xf numFmtId="0" fontId="14" fillId="0" borderId="26" xfId="61" applyFont="1" applyFill="1" applyBorder="1" applyAlignment="1" applyProtection="1">
      <alignment horizontal="left" vertical="center" wrapText="1" indent="6"/>
      <protection/>
    </xf>
    <xf numFmtId="49" fontId="14" fillId="0" borderId="41" xfId="61" applyNumberFormat="1" applyFont="1" applyFill="1" applyBorder="1" applyAlignment="1" applyProtection="1">
      <alignment horizontal="left" vertical="center" wrapText="1" indent="1"/>
      <protection/>
    </xf>
    <xf numFmtId="0" fontId="14" fillId="0" borderId="11" xfId="61" applyFont="1" applyFill="1" applyBorder="1" applyAlignment="1" applyProtection="1">
      <alignment horizontal="left" vertical="center" wrapText="1" indent="6"/>
      <protection/>
    </xf>
    <xf numFmtId="165" fontId="14" fillId="0" borderId="12" xfId="61" applyNumberFormat="1" applyFont="1" applyFill="1" applyBorder="1" applyAlignment="1" applyProtection="1">
      <alignment horizontal="right" vertical="center" wrapText="1" indent="1"/>
      <protection locked="0"/>
    </xf>
    <xf numFmtId="165" fontId="14" fillId="0" borderId="42" xfId="61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14" xfId="61" applyFont="1" applyFill="1" applyBorder="1" applyAlignment="1" applyProtection="1">
      <alignment vertical="center" wrapText="1"/>
      <protection/>
    </xf>
    <xf numFmtId="0" fontId="14" fillId="0" borderId="26" xfId="61" applyFont="1" applyFill="1" applyBorder="1" applyAlignment="1" applyProtection="1">
      <alignment horizontal="left" vertical="center" wrapText="1" indent="1"/>
      <protection/>
    </xf>
    <xf numFmtId="0" fontId="15" fillId="0" borderId="22" xfId="0" applyFont="1" applyBorder="1" applyAlignment="1" applyProtection="1">
      <alignment horizontal="left" vertical="center" wrapText="1" indent="1"/>
      <protection/>
    </xf>
    <xf numFmtId="0" fontId="14" fillId="0" borderId="18" xfId="61" applyFont="1" applyFill="1" applyBorder="1" applyAlignment="1" applyProtection="1">
      <alignment horizontal="left" vertical="center" wrapText="1" indent="6"/>
      <protection/>
    </xf>
    <xf numFmtId="0" fontId="4" fillId="0" borderId="0" xfId="61" applyFill="1" applyAlignment="1" applyProtection="1">
      <alignment horizontal="left" vertical="center" indent="1"/>
      <protection/>
    </xf>
    <xf numFmtId="0" fontId="14" fillId="0" borderId="18" xfId="61" applyFont="1" applyFill="1" applyBorder="1" applyAlignment="1" applyProtection="1">
      <alignment horizontal="left" vertical="center" wrapText="1" indent="1"/>
      <protection/>
    </xf>
    <xf numFmtId="0" fontId="14" fillId="0" borderId="43" xfId="61" applyFont="1" applyFill="1" applyBorder="1" applyAlignment="1" applyProtection="1">
      <alignment horizontal="left" vertical="center" wrapText="1" indent="1"/>
      <protection/>
    </xf>
    <xf numFmtId="165" fontId="16" fillId="0" borderId="16" xfId="0" applyNumberFormat="1" applyFont="1" applyBorder="1" applyAlignment="1" applyProtection="1">
      <alignment horizontal="right" vertical="center" wrapText="1" indent="1"/>
      <protection/>
    </xf>
    <xf numFmtId="165" fontId="16" fillId="0" borderId="15" xfId="0" applyNumberFormat="1" applyFont="1" applyBorder="1" applyAlignment="1" applyProtection="1">
      <alignment horizontal="right" vertical="center" wrapText="1" indent="1"/>
      <protection/>
    </xf>
    <xf numFmtId="0" fontId="18" fillId="0" borderId="0" xfId="61" applyFont="1" applyFill="1" applyProtection="1">
      <alignment/>
      <protection/>
    </xf>
    <xf numFmtId="0" fontId="8" fillId="0" borderId="0" xfId="61" applyFont="1" applyFill="1" applyProtection="1">
      <alignment/>
      <protection/>
    </xf>
    <xf numFmtId="165" fontId="17" fillId="0" borderId="16" xfId="0" applyNumberFormat="1" applyFont="1" applyBorder="1" applyAlignment="1" applyProtection="1">
      <alignment horizontal="right" vertical="center" wrapText="1" indent="1"/>
      <protection/>
    </xf>
    <xf numFmtId="165" fontId="17" fillId="0" borderId="15" xfId="0" applyNumberFormat="1" applyFont="1" applyBorder="1" applyAlignment="1" applyProtection="1">
      <alignment horizontal="right" vertical="center" wrapText="1" indent="1"/>
      <protection/>
    </xf>
    <xf numFmtId="0" fontId="16" fillId="0" borderId="29" xfId="0" applyFont="1" applyBorder="1" applyAlignment="1" applyProtection="1">
      <alignment horizontal="left" vertical="center" wrapText="1" indent="1"/>
      <protection/>
    </xf>
    <xf numFmtId="0" fontId="17" fillId="0" borderId="30" xfId="0" applyFont="1" applyBorder="1" applyAlignment="1" applyProtection="1">
      <alignment horizontal="left" vertical="center" wrapText="1" indent="1"/>
      <protection/>
    </xf>
    <xf numFmtId="165" fontId="10" fillId="0" borderId="10" xfId="61" applyNumberFormat="1" applyFont="1" applyFill="1" applyBorder="1" applyAlignment="1" applyProtection="1">
      <alignment horizontal="left" vertical="center"/>
      <protection/>
    </xf>
    <xf numFmtId="165" fontId="0" fillId="0" borderId="0" xfId="0" applyNumberFormat="1" applyFill="1" applyAlignment="1" applyProtection="1">
      <alignment vertical="center" wrapText="1"/>
      <protection/>
    </xf>
    <xf numFmtId="165" fontId="0" fillId="0" borderId="0" xfId="0" applyNumberFormat="1" applyFill="1" applyAlignment="1" applyProtection="1">
      <alignment horizontal="center" vertical="center" wrapText="1"/>
      <protection/>
    </xf>
    <xf numFmtId="165" fontId="11" fillId="0" borderId="0" xfId="0" applyNumberFormat="1" applyFont="1" applyFill="1" applyAlignment="1" applyProtection="1">
      <alignment horizontal="right" vertical="center"/>
      <protection/>
    </xf>
    <xf numFmtId="165" fontId="12" fillId="0" borderId="13" xfId="0" applyNumberFormat="1" applyFont="1" applyFill="1" applyBorder="1" applyAlignment="1" applyProtection="1">
      <alignment horizontal="center" vertical="center" wrapText="1"/>
      <protection/>
    </xf>
    <xf numFmtId="165" fontId="12" fillId="0" borderId="14" xfId="0" applyNumberFormat="1" applyFont="1" applyFill="1" applyBorder="1" applyAlignment="1" applyProtection="1">
      <alignment horizontal="center" vertical="center" wrapText="1"/>
      <protection/>
    </xf>
    <xf numFmtId="165" fontId="12" fillId="0" borderId="44" xfId="0" applyNumberFormat="1" applyFont="1" applyFill="1" applyBorder="1" applyAlignment="1" applyProtection="1">
      <alignment horizontal="center" vertical="center" wrapText="1"/>
      <protection/>
    </xf>
    <xf numFmtId="165" fontId="12" fillId="0" borderId="16" xfId="0" applyNumberFormat="1" applyFont="1" applyFill="1" applyBorder="1" applyAlignment="1" applyProtection="1">
      <alignment horizontal="center" vertical="center" wrapText="1"/>
      <protection/>
    </xf>
    <xf numFmtId="165" fontId="20" fillId="0" borderId="0" xfId="0" applyNumberFormat="1" applyFont="1" applyFill="1" applyAlignment="1" applyProtection="1">
      <alignment horizontal="center" vertical="center" wrapText="1"/>
      <protection/>
    </xf>
    <xf numFmtId="165" fontId="13" fillId="0" borderId="45" xfId="0" applyNumberFormat="1" applyFont="1" applyFill="1" applyBorder="1" applyAlignment="1" applyProtection="1">
      <alignment horizontal="center" vertical="center" wrapText="1"/>
      <protection/>
    </xf>
    <xf numFmtId="165" fontId="13" fillId="0" borderId="13" xfId="0" applyNumberFormat="1" applyFont="1" applyFill="1" applyBorder="1" applyAlignment="1" applyProtection="1">
      <alignment horizontal="center" vertical="center" wrapText="1"/>
      <protection/>
    </xf>
    <xf numFmtId="165" fontId="13" fillId="0" borderId="14" xfId="0" applyNumberFormat="1" applyFont="1" applyFill="1" applyBorder="1" applyAlignment="1" applyProtection="1">
      <alignment horizontal="center" vertical="center" wrapText="1"/>
      <protection/>
    </xf>
    <xf numFmtId="165" fontId="13" fillId="0" borderId="16" xfId="0" applyNumberFormat="1" applyFont="1" applyFill="1" applyBorder="1" applyAlignment="1" applyProtection="1">
      <alignment horizontal="center" vertical="center" wrapText="1"/>
      <protection/>
    </xf>
    <xf numFmtId="165" fontId="13" fillId="0" borderId="0" xfId="0" applyNumberFormat="1" applyFont="1" applyFill="1" applyAlignment="1" applyProtection="1">
      <alignment horizontal="center" vertical="center" wrapText="1"/>
      <protection/>
    </xf>
    <xf numFmtId="165" fontId="0" fillId="0" borderId="46" xfId="0" applyNumberFormat="1" applyFont="1" applyFill="1" applyBorder="1" applyAlignment="1" applyProtection="1">
      <alignment horizontal="left" vertical="center" wrapText="1" indent="1"/>
      <protection/>
    </xf>
    <xf numFmtId="165" fontId="14" fillId="0" borderId="17" xfId="0" applyNumberFormat="1" applyFont="1" applyFill="1" applyBorder="1" applyAlignment="1" applyProtection="1">
      <alignment horizontal="left" vertical="center" wrapText="1" indent="1"/>
      <protection/>
    </xf>
    <xf numFmtId="165" fontId="14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5" fontId="14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47" xfId="0" applyNumberFormat="1" applyFont="1" applyFill="1" applyBorder="1" applyAlignment="1" applyProtection="1">
      <alignment horizontal="left" vertical="center" wrapText="1" indent="1"/>
      <protection/>
    </xf>
    <xf numFmtId="165" fontId="14" fillId="0" borderId="21" xfId="0" applyNumberFormat="1" applyFont="1" applyFill="1" applyBorder="1" applyAlignment="1" applyProtection="1">
      <alignment horizontal="left" vertical="center" wrapText="1" indent="1"/>
      <protection/>
    </xf>
    <xf numFmtId="165" fontId="14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5" fontId="14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5" fontId="14" fillId="0" borderId="48" xfId="0" applyNumberFormat="1" applyFont="1" applyFill="1" applyBorder="1" applyAlignment="1" applyProtection="1">
      <alignment horizontal="left" vertical="center" wrapText="1" indent="1"/>
      <protection/>
    </xf>
    <xf numFmtId="165" fontId="14" fillId="0" borderId="49" xfId="0" applyNumberFormat="1" applyFont="1" applyFill="1" applyBorder="1" applyAlignment="1" applyProtection="1">
      <alignment horizontal="right" vertical="center" wrapText="1" indent="1"/>
      <protection locked="0"/>
    </xf>
    <xf numFmtId="165" fontId="14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165" fontId="14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5" fontId="14" fillId="0" borderId="25" xfId="0" applyNumberFormat="1" applyFont="1" applyFill="1" applyBorder="1" applyAlignment="1" applyProtection="1">
      <alignment horizontal="left" vertical="center" wrapText="1" indent="1"/>
      <protection locked="0"/>
    </xf>
    <xf numFmtId="165" fontId="14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5" fontId="14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5" fontId="20" fillId="0" borderId="45" xfId="0" applyNumberFormat="1" applyFont="1" applyFill="1" applyBorder="1" applyAlignment="1" applyProtection="1">
      <alignment horizontal="left" vertical="center" wrapText="1" indent="1"/>
      <protection/>
    </xf>
    <xf numFmtId="165" fontId="13" fillId="0" borderId="13" xfId="0" applyNumberFormat="1" applyFont="1" applyFill="1" applyBorder="1" applyAlignment="1" applyProtection="1">
      <alignment horizontal="left" vertical="center" wrapText="1" indent="1"/>
      <protection/>
    </xf>
    <xf numFmtId="165" fontId="13" fillId="0" borderId="14" xfId="0" applyNumberFormat="1" applyFont="1" applyFill="1" applyBorder="1" applyAlignment="1" applyProtection="1">
      <alignment horizontal="right" vertical="center" wrapText="1" indent="1"/>
      <protection/>
    </xf>
    <xf numFmtId="165" fontId="0" fillId="0" borderId="50" xfId="0" applyNumberFormat="1" applyFont="1" applyFill="1" applyBorder="1" applyAlignment="1" applyProtection="1">
      <alignment horizontal="left" vertical="center" wrapText="1" indent="1"/>
      <protection/>
    </xf>
    <xf numFmtId="165" fontId="14" fillId="0" borderId="40" xfId="0" applyNumberFormat="1" applyFont="1" applyFill="1" applyBorder="1" applyAlignment="1" applyProtection="1">
      <alignment horizontal="left" vertical="center" wrapText="1" indent="1"/>
      <protection/>
    </xf>
    <xf numFmtId="165" fontId="21" fillId="0" borderId="43" xfId="0" applyNumberFormat="1" applyFont="1" applyFill="1" applyBorder="1" applyAlignment="1" applyProtection="1">
      <alignment horizontal="right" vertical="center" wrapText="1" indent="1"/>
      <protection/>
    </xf>
    <xf numFmtId="165" fontId="14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65" fontId="21" fillId="0" borderId="22" xfId="0" applyNumberFormat="1" applyFont="1" applyFill="1" applyBorder="1" applyAlignment="1" applyProtection="1">
      <alignment horizontal="right" vertical="center" wrapText="1" indent="1"/>
      <protection/>
    </xf>
    <xf numFmtId="165" fontId="20" fillId="0" borderId="13" xfId="0" applyNumberFormat="1" applyFont="1" applyFill="1" applyBorder="1" applyAlignment="1" applyProtection="1">
      <alignment horizontal="left" vertical="center" wrapText="1" indent="1"/>
      <protection/>
    </xf>
    <xf numFmtId="165" fontId="20" fillId="0" borderId="14" xfId="0" applyNumberFormat="1" applyFont="1" applyFill="1" applyBorder="1" applyAlignment="1" applyProtection="1">
      <alignment horizontal="right" vertical="center" wrapText="1" indent="1"/>
      <protection/>
    </xf>
    <xf numFmtId="165" fontId="20" fillId="0" borderId="15" xfId="0" applyNumberFormat="1" applyFont="1" applyFill="1" applyBorder="1" applyAlignment="1" applyProtection="1">
      <alignment horizontal="right" vertical="center" wrapText="1" indent="1"/>
      <protection/>
    </xf>
    <xf numFmtId="165" fontId="14" fillId="0" borderId="21" xfId="0" applyNumberFormat="1" applyFont="1" applyFill="1" applyBorder="1" applyAlignment="1" applyProtection="1">
      <alignment horizontal="left" vertical="center" wrapText="1" indent="6"/>
      <protection locked="0"/>
    </xf>
    <xf numFmtId="165" fontId="14" fillId="0" borderId="21" xfId="0" applyNumberFormat="1" applyFont="1" applyFill="1" applyBorder="1" applyAlignment="1" applyProtection="1">
      <alignment horizontal="left" vertical="center" wrapText="1" indent="3"/>
      <protection locked="0"/>
    </xf>
    <xf numFmtId="165" fontId="14" fillId="0" borderId="40" xfId="0" applyNumberFormat="1" applyFont="1" applyFill="1" applyBorder="1" applyAlignment="1" applyProtection="1">
      <alignment horizontal="left" vertical="center" wrapText="1" indent="1"/>
      <protection locked="0"/>
    </xf>
    <xf numFmtId="165" fontId="14" fillId="0" borderId="51" xfId="0" applyNumberFormat="1" applyFont="1" applyFill="1" applyBorder="1" applyAlignment="1" applyProtection="1">
      <alignment horizontal="right" vertical="center" wrapText="1" indent="1"/>
      <protection locked="0"/>
    </xf>
    <xf numFmtId="165" fontId="14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5" fontId="14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5" fontId="13" fillId="0" borderId="16" xfId="0" applyNumberFormat="1" applyFont="1" applyFill="1" applyBorder="1" applyAlignment="1" applyProtection="1">
      <alignment horizontal="right" vertical="center" wrapText="1" indent="1"/>
      <protection/>
    </xf>
    <xf numFmtId="165" fontId="21" fillId="0" borderId="40" xfId="0" applyNumberFormat="1" applyFont="1" applyFill="1" applyBorder="1" applyAlignment="1" applyProtection="1">
      <alignment horizontal="left" vertical="center" wrapText="1" indent="1"/>
      <protection/>
    </xf>
    <xf numFmtId="165" fontId="21" fillId="0" borderId="18" xfId="0" applyNumberFormat="1" applyFont="1" applyFill="1" applyBorder="1" applyAlignment="1" applyProtection="1">
      <alignment horizontal="right" vertical="center" wrapText="1" indent="1"/>
      <protection/>
    </xf>
    <xf numFmtId="165" fontId="14" fillId="0" borderId="21" xfId="0" applyNumberFormat="1" applyFont="1" applyFill="1" applyBorder="1" applyAlignment="1" applyProtection="1">
      <alignment horizontal="left" vertical="center" wrapText="1" indent="2"/>
      <protection/>
    </xf>
    <xf numFmtId="165" fontId="14" fillId="0" borderId="22" xfId="0" applyNumberFormat="1" applyFont="1" applyFill="1" applyBorder="1" applyAlignment="1" applyProtection="1">
      <alignment horizontal="left" vertical="center" wrapText="1" indent="2"/>
      <protection/>
    </xf>
    <xf numFmtId="165" fontId="21" fillId="0" borderId="22" xfId="0" applyNumberFormat="1" applyFont="1" applyFill="1" applyBorder="1" applyAlignment="1" applyProtection="1">
      <alignment horizontal="left" vertical="center" wrapText="1" indent="1"/>
      <protection/>
    </xf>
    <xf numFmtId="165" fontId="14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5" fontId="14" fillId="0" borderId="17" xfId="0" applyNumberFormat="1" applyFont="1" applyFill="1" applyBorder="1" applyAlignment="1" applyProtection="1">
      <alignment horizontal="left" vertical="center" wrapText="1" indent="2"/>
      <protection/>
    </xf>
    <xf numFmtId="165" fontId="14" fillId="0" borderId="25" xfId="0" applyNumberFormat="1" applyFont="1" applyFill="1" applyBorder="1" applyAlignment="1" applyProtection="1">
      <alignment horizontal="left" vertical="center" wrapText="1" indent="2"/>
      <protection/>
    </xf>
    <xf numFmtId="165" fontId="20" fillId="0" borderId="16" xfId="0" applyNumberFormat="1" applyFont="1" applyFill="1" applyBorder="1" applyAlignment="1" applyProtection="1">
      <alignment horizontal="right" vertical="center" wrapText="1" indent="1"/>
      <protection/>
    </xf>
    <xf numFmtId="165" fontId="0" fillId="0" borderId="0" xfId="0" applyNumberFormat="1" applyFill="1" applyAlignment="1">
      <alignment horizontal="center" vertical="center" wrapText="1"/>
    </xf>
    <xf numFmtId="165" fontId="0" fillId="0" borderId="0" xfId="0" applyNumberFormat="1" applyFill="1" applyAlignment="1">
      <alignment vertical="center" wrapText="1"/>
    </xf>
    <xf numFmtId="0" fontId="12" fillId="0" borderId="14" xfId="0" applyFont="1" applyBorder="1" applyAlignment="1">
      <alignment horizontal="center" vertical="center" wrapText="1"/>
    </xf>
    <xf numFmtId="165" fontId="12" fillId="0" borderId="15" xfId="0" applyNumberFormat="1" applyFont="1" applyFill="1" applyBorder="1" applyAlignment="1" applyProtection="1">
      <alignment horizontal="center" vertical="center" wrapText="1"/>
      <protection/>
    </xf>
    <xf numFmtId="165" fontId="20" fillId="0" borderId="0" xfId="0" applyNumberFormat="1" applyFont="1" applyFill="1" applyAlignment="1">
      <alignment horizontal="center" vertical="center" wrapText="1"/>
    </xf>
    <xf numFmtId="165" fontId="13" fillId="0" borderId="29" xfId="0" applyNumberFormat="1" applyFont="1" applyFill="1" applyBorder="1" applyAlignment="1" applyProtection="1">
      <alignment horizontal="center" vertical="center" wrapText="1"/>
      <protection/>
    </xf>
    <xf numFmtId="165" fontId="13" fillId="0" borderId="30" xfId="0" applyNumberFormat="1" applyFont="1" applyFill="1" applyBorder="1" applyAlignment="1" applyProtection="1">
      <alignment horizontal="center" vertical="center" wrapText="1"/>
      <protection/>
    </xf>
    <xf numFmtId="165" fontId="13" fillId="0" borderId="52" xfId="0" applyNumberFormat="1" applyFont="1" applyFill="1" applyBorder="1" applyAlignment="1" applyProtection="1">
      <alignment horizontal="center" vertical="center" wrapText="1"/>
      <protection/>
    </xf>
    <xf numFmtId="165" fontId="13" fillId="0" borderId="53" xfId="0" applyNumberFormat="1" applyFont="1" applyFill="1" applyBorder="1" applyAlignment="1" applyProtection="1">
      <alignment horizontal="center" vertical="center" wrapText="1"/>
      <protection/>
    </xf>
    <xf numFmtId="165" fontId="14" fillId="0" borderId="22" xfId="0" applyNumberFormat="1" applyFont="1" applyFill="1" applyBorder="1" applyAlignment="1" applyProtection="1">
      <alignment vertical="center" wrapText="1"/>
      <protection locked="0"/>
    </xf>
    <xf numFmtId="1" fontId="14" fillId="0" borderId="22" xfId="0" applyNumberFormat="1" applyFont="1" applyFill="1" applyBorder="1" applyAlignment="1" applyProtection="1">
      <alignment vertical="center" wrapText="1"/>
      <protection locked="0"/>
    </xf>
    <xf numFmtId="165" fontId="14" fillId="0" borderId="49" xfId="0" applyNumberFormat="1" applyFont="1" applyFill="1" applyBorder="1" applyAlignment="1" applyProtection="1">
      <alignment vertical="center" wrapText="1"/>
      <protection locked="0"/>
    </xf>
    <xf numFmtId="165" fontId="13" fillId="0" borderId="23" xfId="0" applyNumberFormat="1" applyFont="1" applyFill="1" applyBorder="1" applyAlignment="1" applyProtection="1">
      <alignment vertical="center" wrapText="1"/>
      <protection/>
    </xf>
    <xf numFmtId="165" fontId="0" fillId="0" borderId="40" xfId="0" applyNumberFormat="1" applyFill="1" applyBorder="1" applyAlignment="1" applyProtection="1">
      <alignment horizontal="center" vertical="center" wrapText="1"/>
      <protection locked="0"/>
    </xf>
    <xf numFmtId="165" fontId="14" fillId="0" borderId="26" xfId="0" applyNumberFormat="1" applyFont="1" applyFill="1" applyBorder="1" applyAlignment="1" applyProtection="1">
      <alignment vertical="center" wrapText="1"/>
      <protection locked="0"/>
    </xf>
    <xf numFmtId="1" fontId="14" fillId="0" borderId="26" xfId="0" applyNumberFormat="1" applyFont="1" applyFill="1" applyBorder="1" applyAlignment="1" applyProtection="1">
      <alignment vertical="center" wrapText="1"/>
      <protection locked="0"/>
    </xf>
    <xf numFmtId="165" fontId="14" fillId="0" borderId="54" xfId="0" applyNumberFormat="1" applyFont="1" applyFill="1" applyBorder="1" applyAlignment="1" applyProtection="1">
      <alignment vertical="center" wrapText="1"/>
      <protection locked="0"/>
    </xf>
    <xf numFmtId="165" fontId="12" fillId="0" borderId="13" xfId="0" applyNumberFormat="1" applyFont="1" applyFill="1" applyBorder="1" applyAlignment="1" applyProtection="1">
      <alignment horizontal="left" vertical="center" wrapText="1"/>
      <protection/>
    </xf>
    <xf numFmtId="165" fontId="13" fillId="0" borderId="14" xfId="0" applyNumberFormat="1" applyFont="1" applyFill="1" applyBorder="1" applyAlignment="1" applyProtection="1">
      <alignment vertical="center" wrapText="1"/>
      <protection/>
    </xf>
    <xf numFmtId="165" fontId="13" fillId="33" borderId="14" xfId="0" applyNumberFormat="1" applyFont="1" applyFill="1" applyBorder="1" applyAlignment="1" applyProtection="1">
      <alignment vertical="center" wrapText="1"/>
      <protection/>
    </xf>
    <xf numFmtId="165" fontId="13" fillId="0" borderId="16" xfId="0" applyNumberFormat="1" applyFont="1" applyFill="1" applyBorder="1" applyAlignment="1" applyProtection="1">
      <alignment vertical="center" wrapText="1"/>
      <protection/>
    </xf>
    <xf numFmtId="165" fontId="20" fillId="0" borderId="0" xfId="0" applyNumberFormat="1" applyFont="1" applyFill="1" applyAlignment="1">
      <alignment vertical="center" wrapText="1"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165" fontId="4" fillId="0" borderId="0" xfId="0" applyNumberFormat="1" applyFont="1" applyFill="1" applyAlignment="1" applyProtection="1">
      <alignment horizontal="left" vertical="center" wrapText="1"/>
      <protection/>
    </xf>
    <xf numFmtId="165" fontId="7" fillId="0" borderId="0" xfId="0" applyNumberFormat="1" applyFont="1" applyFill="1" applyAlignment="1" applyProtection="1">
      <alignment vertical="center" wrapText="1"/>
      <protection/>
    </xf>
    <xf numFmtId="0" fontId="22" fillId="0" borderId="0" xfId="0" applyFont="1" applyAlignment="1" applyProtection="1">
      <alignment horizontal="right" vertical="top"/>
      <protection/>
    </xf>
    <xf numFmtId="0" fontId="23" fillId="0" borderId="0" xfId="0" applyFont="1" applyAlignment="1" applyProtection="1">
      <alignment horizontal="right" vertical="top"/>
      <protection locked="0"/>
    </xf>
    <xf numFmtId="165" fontId="4" fillId="0" borderId="0" xfId="0" applyNumberFormat="1" applyFont="1" applyFill="1" applyAlignment="1" applyProtection="1">
      <alignment vertical="center" wrapText="1"/>
      <protection/>
    </xf>
    <xf numFmtId="0" fontId="12" fillId="0" borderId="55" xfId="0" applyFont="1" applyFill="1" applyBorder="1" applyAlignment="1" applyProtection="1">
      <alignment horizontal="center" vertical="center" wrapText="1"/>
      <protection/>
    </xf>
    <xf numFmtId="49" fontId="12" fillId="0" borderId="37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Alignment="1" applyProtection="1">
      <alignment vertical="center"/>
      <protection/>
    </xf>
    <xf numFmtId="0" fontId="12" fillId="0" borderId="56" xfId="0" applyFont="1" applyFill="1" applyBorder="1" applyAlignment="1" applyProtection="1">
      <alignment horizontal="center" vertical="center" wrapText="1"/>
      <protection/>
    </xf>
    <xf numFmtId="49" fontId="12" fillId="0" borderId="57" xfId="0" applyNumberFormat="1" applyFont="1" applyFill="1" applyBorder="1" applyAlignment="1" applyProtection="1">
      <alignment horizontal="right" vertical="center"/>
      <protection/>
    </xf>
    <xf numFmtId="0" fontId="12" fillId="0" borderId="0" xfId="0" applyFont="1" applyFill="1" applyAlignment="1" applyProtection="1">
      <alignment vertical="center"/>
      <protection/>
    </xf>
    <xf numFmtId="0" fontId="11" fillId="0" borderId="0" xfId="0" applyFont="1" applyFill="1" applyAlignment="1" applyProtection="1">
      <alignment horizontal="right"/>
      <protection/>
    </xf>
    <xf numFmtId="0" fontId="20" fillId="0" borderId="0" xfId="0" applyFont="1" applyFill="1" applyAlignment="1" applyProtection="1">
      <alignment vertical="center"/>
      <protection/>
    </xf>
    <xf numFmtId="0" fontId="12" fillId="0" borderId="58" xfId="0" applyFont="1" applyFill="1" applyBorder="1" applyAlignment="1" applyProtection="1">
      <alignment horizontal="center" vertical="center" wrapText="1"/>
      <protection/>
    </xf>
    <xf numFmtId="0" fontId="12" fillId="0" borderId="32" xfId="0" applyFont="1" applyFill="1" applyBorder="1" applyAlignment="1" applyProtection="1">
      <alignment horizontal="center" vertical="center" wrapText="1"/>
      <protection/>
    </xf>
    <xf numFmtId="0" fontId="12" fillId="0" borderId="59" xfId="0" applyFont="1" applyFill="1" applyBorder="1" applyAlignment="1" applyProtection="1">
      <alignment horizontal="center" vertical="center" wrapText="1"/>
      <protection/>
    </xf>
    <xf numFmtId="0" fontId="12" fillId="0" borderId="33" xfId="0" applyFont="1" applyFill="1" applyBorder="1" applyAlignment="1" applyProtection="1">
      <alignment horizontal="center" vertical="center" wrapText="1"/>
      <protection/>
    </xf>
    <xf numFmtId="0" fontId="13" fillId="0" borderId="13" xfId="0" applyFont="1" applyFill="1" applyBorder="1" applyAlignment="1" applyProtection="1">
      <alignment horizontal="center" vertical="center" wrapText="1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13" fillId="0" borderId="44" xfId="0" applyFont="1" applyFill="1" applyBorder="1" applyAlignment="1" applyProtection="1">
      <alignment horizontal="center" vertical="center" wrapText="1"/>
      <protection/>
    </xf>
    <xf numFmtId="0" fontId="13" fillId="0" borderId="15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Alignment="1" applyProtection="1">
      <alignment horizontal="center" vertical="center" wrapText="1"/>
      <protection/>
    </xf>
    <xf numFmtId="0" fontId="13" fillId="0" borderId="14" xfId="0" applyFont="1" applyFill="1" applyBorder="1" applyAlignment="1" applyProtection="1">
      <alignment horizontal="left" vertical="center" wrapText="1" indent="1"/>
      <protection/>
    </xf>
    <xf numFmtId="165" fontId="13" fillId="0" borderId="15" xfId="0" applyNumberFormat="1" applyFont="1" applyFill="1" applyBorder="1" applyAlignment="1" applyProtection="1">
      <alignment horizontal="right" vertical="center" wrapText="1" indent="1"/>
      <protection/>
    </xf>
    <xf numFmtId="0" fontId="24" fillId="0" borderId="0" xfId="0" applyFont="1" applyFill="1" applyAlignment="1" applyProtection="1">
      <alignment vertical="center" wrapText="1"/>
      <protection/>
    </xf>
    <xf numFmtId="49" fontId="14" fillId="0" borderId="35" xfId="0" applyNumberFormat="1" applyFont="1" applyFill="1" applyBorder="1" applyAlignment="1" applyProtection="1">
      <alignment horizontal="center" vertical="center" wrapText="1"/>
      <protection/>
    </xf>
    <xf numFmtId="165" fontId="14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5" fontId="14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49" fontId="14" fillId="0" borderId="21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Alignment="1" applyProtection="1">
      <alignment vertical="center" wrapText="1"/>
      <protection/>
    </xf>
    <xf numFmtId="165" fontId="14" fillId="0" borderId="60" xfId="0" applyNumberFormat="1" applyFont="1" applyFill="1" applyBorder="1" applyAlignment="1" applyProtection="1">
      <alignment horizontal="right" vertical="center" wrapText="1" indent="1"/>
      <protection locked="0"/>
    </xf>
    <xf numFmtId="165" fontId="14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5" fontId="13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5" fontId="13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49" fontId="14" fillId="0" borderId="17" xfId="0" applyNumberFormat="1" applyFont="1" applyFill="1" applyBorder="1" applyAlignment="1" applyProtection="1">
      <alignment horizontal="center" vertical="center" wrapText="1"/>
      <protection/>
    </xf>
    <xf numFmtId="165" fontId="14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30" xfId="61" applyFont="1" applyFill="1" applyBorder="1" applyAlignment="1" applyProtection="1">
      <alignment horizontal="left" vertical="center" wrapText="1" indent="1"/>
      <protection/>
    </xf>
    <xf numFmtId="165" fontId="14" fillId="0" borderId="42" xfId="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13" xfId="0" applyFont="1" applyBorder="1" applyAlignment="1" applyProtection="1">
      <alignment horizontal="center" vertical="center" wrapText="1"/>
      <protection/>
    </xf>
    <xf numFmtId="0" fontId="26" fillId="0" borderId="44" xfId="0" applyFont="1" applyBorder="1" applyAlignment="1" applyProtection="1">
      <alignment horizontal="left" wrapText="1" inden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 vertical="center" wrapText="1" indent="1"/>
      <protection/>
    </xf>
    <xf numFmtId="165" fontId="13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4" fillId="0" borderId="0" xfId="0" applyFont="1" applyFill="1" applyAlignment="1" applyProtection="1">
      <alignment horizontal="left" vertical="center" wrapText="1"/>
      <protection/>
    </xf>
    <xf numFmtId="0" fontId="14" fillId="0" borderId="0" xfId="0" applyFont="1" applyFill="1" applyAlignment="1" applyProtection="1">
      <alignment vertical="center" wrapText="1"/>
      <protection/>
    </xf>
    <xf numFmtId="0" fontId="14" fillId="0" borderId="0" xfId="0" applyFont="1" applyFill="1" applyAlignment="1" applyProtection="1">
      <alignment horizontal="right" vertical="center" wrapText="1" indent="1"/>
      <protection/>
    </xf>
    <xf numFmtId="0" fontId="19" fillId="0" borderId="0" xfId="0" applyFont="1" applyFill="1" applyAlignment="1" applyProtection="1">
      <alignment vertical="center" wrapText="1"/>
      <protection/>
    </xf>
    <xf numFmtId="0" fontId="12" fillId="0" borderId="14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20" fillId="0" borderId="13" xfId="0" applyFont="1" applyBorder="1" applyAlignment="1">
      <alignment horizontal="left" vertical="center"/>
    </xf>
    <xf numFmtId="0" fontId="20" fillId="0" borderId="44" xfId="0" applyFont="1" applyBorder="1" applyAlignment="1">
      <alignment vertical="center" wrapText="1"/>
    </xf>
    <xf numFmtId="3" fontId="20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3" fontId="20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20" fillId="0" borderId="29" xfId="0" applyFont="1" applyBorder="1" applyAlignment="1">
      <alignment horizontal="left" vertical="center"/>
    </xf>
    <xf numFmtId="0" fontId="20" fillId="0" borderId="61" xfId="0" applyFont="1" applyBorder="1" applyAlignment="1">
      <alignment vertical="center" wrapText="1"/>
    </xf>
    <xf numFmtId="165" fontId="13" fillId="0" borderId="44" xfId="0" applyNumberFormat="1" applyFont="1" applyFill="1" applyBorder="1" applyAlignment="1" applyProtection="1">
      <alignment horizontal="right" vertical="center" wrapText="1" indent="1"/>
      <protection/>
    </xf>
    <xf numFmtId="165" fontId="14" fillId="0" borderId="62" xfId="0" applyNumberFormat="1" applyFont="1" applyFill="1" applyBorder="1" applyAlignment="1" applyProtection="1">
      <alignment horizontal="right" vertical="center" wrapText="1" indent="1"/>
      <protection locked="0"/>
    </xf>
    <xf numFmtId="165" fontId="14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5" fontId="14" fillId="0" borderId="63" xfId="0" applyNumberFormat="1" applyFont="1" applyFill="1" applyBorder="1" applyAlignment="1" applyProtection="1">
      <alignment horizontal="right" vertical="center" wrapText="1" indent="1"/>
      <protection locked="0"/>
    </xf>
    <xf numFmtId="165" fontId="14" fillId="0" borderId="64" xfId="0" applyNumberFormat="1" applyFont="1" applyFill="1" applyBorder="1" applyAlignment="1" applyProtection="1">
      <alignment horizontal="right" vertical="center" wrapText="1" indent="1"/>
      <protection locked="0"/>
    </xf>
    <xf numFmtId="165" fontId="13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165" fontId="14" fillId="0" borderId="65" xfId="0" applyNumberFormat="1" applyFont="1" applyFill="1" applyBorder="1" applyAlignment="1" applyProtection="1">
      <alignment horizontal="right" vertical="center" wrapText="1" indent="1"/>
      <protection locked="0"/>
    </xf>
    <xf numFmtId="165" fontId="14" fillId="0" borderId="66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22" fillId="0" borderId="0" xfId="0" applyFont="1" applyAlignment="1" applyProtection="1">
      <alignment horizontal="right" vertical="top"/>
      <protection locked="0"/>
    </xf>
    <xf numFmtId="0" fontId="12" fillId="0" borderId="37" xfId="0" applyFont="1" applyFill="1" applyBorder="1" applyAlignment="1" applyProtection="1">
      <alignment horizontal="right" vertical="center" indent="1"/>
      <protection/>
    </xf>
    <xf numFmtId="49" fontId="12" fillId="0" borderId="57" xfId="0" applyNumberFormat="1" applyFont="1" applyFill="1" applyBorder="1" applyAlignment="1" applyProtection="1">
      <alignment horizontal="right" vertical="center" indent="1"/>
      <protection/>
    </xf>
    <xf numFmtId="165" fontId="13" fillId="0" borderId="14" xfId="61" applyNumberFormat="1" applyFont="1" applyFill="1" applyBorder="1" applyAlignment="1" applyProtection="1">
      <alignment horizontal="right" vertical="center" wrapText="1" indent="1"/>
      <protection/>
    </xf>
    <xf numFmtId="49" fontId="14" fillId="0" borderId="17" xfId="61" applyNumberFormat="1" applyFont="1" applyFill="1" applyBorder="1" applyAlignment="1" applyProtection="1">
      <alignment horizontal="center" vertical="center" wrapText="1"/>
      <protection/>
    </xf>
    <xf numFmtId="165" fontId="14" fillId="0" borderId="18" xfId="61" applyNumberFormat="1" applyFont="1" applyFill="1" applyBorder="1" applyAlignment="1" applyProtection="1">
      <alignment horizontal="right" vertical="center" wrapText="1" indent="1"/>
      <protection locked="0"/>
    </xf>
    <xf numFmtId="49" fontId="14" fillId="0" borderId="21" xfId="61" applyNumberFormat="1" applyFont="1" applyFill="1" applyBorder="1" applyAlignment="1" applyProtection="1">
      <alignment horizontal="center" vertical="center" wrapText="1"/>
      <protection/>
    </xf>
    <xf numFmtId="165" fontId="14" fillId="0" borderId="22" xfId="61" applyNumberFormat="1" applyFont="1" applyFill="1" applyBorder="1" applyAlignment="1" applyProtection="1">
      <alignment horizontal="right" vertical="center" wrapText="1" indent="1"/>
      <protection locked="0"/>
    </xf>
    <xf numFmtId="49" fontId="14" fillId="0" borderId="25" xfId="61" applyNumberFormat="1" applyFont="1" applyFill="1" applyBorder="1" applyAlignment="1" applyProtection="1">
      <alignment horizontal="center" vertical="center" wrapText="1"/>
      <protection/>
    </xf>
    <xf numFmtId="165" fontId="14" fillId="0" borderId="26" xfId="61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13" xfId="0" applyFont="1" applyBorder="1" applyAlignment="1" applyProtection="1">
      <alignment horizontal="center" wrapText="1"/>
      <protection/>
    </xf>
    <xf numFmtId="0" fontId="15" fillId="0" borderId="26" xfId="0" applyFont="1" applyBorder="1" applyAlignment="1" applyProtection="1">
      <alignment wrapText="1"/>
      <protection/>
    </xf>
    <xf numFmtId="0" fontId="15" fillId="0" borderId="17" xfId="0" applyFont="1" applyBorder="1" applyAlignment="1" applyProtection="1">
      <alignment horizontal="center" wrapText="1"/>
      <protection/>
    </xf>
    <xf numFmtId="0" fontId="15" fillId="0" borderId="21" xfId="0" applyFont="1" applyBorder="1" applyAlignment="1" applyProtection="1">
      <alignment horizontal="center" wrapText="1"/>
      <protection/>
    </xf>
    <xf numFmtId="0" fontId="15" fillId="0" borderId="25" xfId="0" applyFont="1" applyBorder="1" applyAlignment="1" applyProtection="1">
      <alignment horizontal="center" wrapText="1"/>
      <protection/>
    </xf>
    <xf numFmtId="165" fontId="13" fillId="0" borderId="14" xfId="61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14" xfId="0" applyFont="1" applyBorder="1" applyAlignment="1" applyProtection="1">
      <alignment wrapText="1"/>
      <protection/>
    </xf>
    <xf numFmtId="0" fontId="16" fillId="0" borderId="29" xfId="0" applyFont="1" applyBorder="1" applyAlignment="1" applyProtection="1">
      <alignment horizontal="center" wrapText="1"/>
      <protection/>
    </xf>
    <xf numFmtId="0" fontId="16" fillId="0" borderId="30" xfId="0" applyFont="1" applyBorder="1" applyAlignment="1" applyProtection="1">
      <alignment wrapText="1"/>
      <protection/>
    </xf>
    <xf numFmtId="0" fontId="13" fillId="0" borderId="31" xfId="61" applyFont="1" applyFill="1" applyBorder="1" applyAlignment="1" applyProtection="1">
      <alignment horizontal="center" vertical="center" wrapText="1"/>
      <protection/>
    </xf>
    <xf numFmtId="49" fontId="14" fillId="0" borderId="35" xfId="61" applyNumberFormat="1" applyFont="1" applyFill="1" applyBorder="1" applyAlignment="1" applyProtection="1">
      <alignment horizontal="center" vertical="center" wrapText="1"/>
      <protection/>
    </xf>
    <xf numFmtId="49" fontId="14" fillId="0" borderId="40" xfId="61" applyNumberFormat="1" applyFont="1" applyFill="1" applyBorder="1" applyAlignment="1" applyProtection="1">
      <alignment horizontal="center" vertical="center" wrapText="1"/>
      <protection/>
    </xf>
    <xf numFmtId="49" fontId="14" fillId="0" borderId="41" xfId="61" applyNumberFormat="1" applyFont="1" applyFill="1" applyBorder="1" applyAlignment="1" applyProtection="1">
      <alignment horizontal="center" vertical="center" wrapText="1"/>
      <protection/>
    </xf>
    <xf numFmtId="166" fontId="0" fillId="0" borderId="0" xfId="0" applyNumberFormat="1" applyFill="1" applyAlignment="1" applyProtection="1">
      <alignment vertical="center" wrapText="1"/>
      <protection/>
    </xf>
    <xf numFmtId="0" fontId="16" fillId="0" borderId="29" xfId="0" applyFont="1" applyBorder="1" applyAlignment="1" applyProtection="1">
      <alignment horizontal="center" vertical="center" wrapText="1"/>
      <protection/>
    </xf>
    <xf numFmtId="0" fontId="20" fillId="0" borderId="13" xfId="0" applyFont="1" applyFill="1" applyBorder="1" applyAlignment="1" applyProtection="1">
      <alignment horizontal="left" vertical="center"/>
      <protection/>
    </xf>
    <xf numFmtId="0" fontId="20" fillId="0" borderId="44" xfId="0" applyFont="1" applyFill="1" applyBorder="1" applyAlignment="1" applyProtection="1">
      <alignment vertical="center" wrapText="1"/>
      <protection/>
    </xf>
    <xf numFmtId="3" fontId="20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3" fontId="20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>
      <alignment/>
    </xf>
    <xf numFmtId="0" fontId="11" fillId="0" borderId="0" xfId="0" applyFont="1" applyFill="1" applyAlignment="1">
      <alignment horizontal="right"/>
    </xf>
    <xf numFmtId="0" fontId="12" fillId="0" borderId="31" xfId="0" applyFont="1" applyFill="1" applyBorder="1" applyAlignment="1">
      <alignment horizontal="center" vertical="center" wrapText="1"/>
    </xf>
    <xf numFmtId="0" fontId="12" fillId="0" borderId="32" xfId="0" applyFont="1" applyFill="1" applyBorder="1" applyAlignment="1">
      <alignment horizontal="center" vertical="center"/>
    </xf>
    <xf numFmtId="0" fontId="12" fillId="0" borderId="59" xfId="0" applyFont="1" applyFill="1" applyBorder="1" applyAlignment="1">
      <alignment horizontal="center" vertical="center" wrapText="1"/>
    </xf>
    <xf numFmtId="0" fontId="12" fillId="0" borderId="33" xfId="0" applyFont="1" applyFill="1" applyBorder="1" applyAlignment="1">
      <alignment horizontal="center" vertical="center" wrapText="1"/>
    </xf>
    <xf numFmtId="0" fontId="14" fillId="0" borderId="35" xfId="0" applyFont="1" applyFill="1" applyBorder="1" applyAlignment="1">
      <alignment horizontal="right" vertical="center" indent="1"/>
    </xf>
    <xf numFmtId="0" fontId="14" fillId="0" borderId="36" xfId="0" applyFont="1" applyFill="1" applyBorder="1" applyAlignment="1" applyProtection="1">
      <alignment horizontal="left" vertical="center" indent="1"/>
      <protection locked="0"/>
    </xf>
    <xf numFmtId="3" fontId="14" fillId="0" borderId="67" xfId="0" applyNumberFormat="1" applyFont="1" applyFill="1" applyBorder="1" applyAlignment="1" applyProtection="1">
      <alignment horizontal="right" vertical="center"/>
      <protection locked="0"/>
    </xf>
    <xf numFmtId="3" fontId="14" fillId="0" borderId="37" xfId="0" applyNumberFormat="1" applyFont="1" applyFill="1" applyBorder="1" applyAlignment="1" applyProtection="1">
      <alignment horizontal="right" vertical="center"/>
      <protection locked="0"/>
    </xf>
    <xf numFmtId="0" fontId="14" fillId="0" borderId="21" xfId="0" applyFont="1" applyFill="1" applyBorder="1" applyAlignment="1">
      <alignment horizontal="right" vertical="center" indent="1"/>
    </xf>
    <xf numFmtId="0" fontId="14" fillId="0" borderId="22" xfId="0" applyFont="1" applyFill="1" applyBorder="1" applyAlignment="1" applyProtection="1">
      <alignment horizontal="left" vertical="center" wrapText="1" indent="1"/>
      <protection locked="0"/>
    </xf>
    <xf numFmtId="3" fontId="14" fillId="0" borderId="49" xfId="0" applyNumberFormat="1" applyFont="1" applyFill="1" applyBorder="1" applyAlignment="1" applyProtection="1">
      <alignment horizontal="right" vertical="center"/>
      <protection locked="0"/>
    </xf>
    <xf numFmtId="3" fontId="14" fillId="0" borderId="23" xfId="0" applyNumberFormat="1" applyFont="1" applyFill="1" applyBorder="1" applyAlignment="1" applyProtection="1">
      <alignment horizontal="right" vertical="center"/>
      <protection locked="0"/>
    </xf>
    <xf numFmtId="0" fontId="14" fillId="0" borderId="22" xfId="0" applyFont="1" applyFill="1" applyBorder="1" applyAlignment="1" applyProtection="1">
      <alignment horizontal="left" vertical="center" indent="1"/>
      <protection locked="0"/>
    </xf>
    <xf numFmtId="0" fontId="14" fillId="0" borderId="25" xfId="0" applyFont="1" applyFill="1" applyBorder="1" applyAlignment="1">
      <alignment horizontal="right" vertical="center" indent="1"/>
    </xf>
    <xf numFmtId="0" fontId="14" fillId="0" borderId="26" xfId="0" applyFont="1" applyFill="1" applyBorder="1" applyAlignment="1" applyProtection="1">
      <alignment horizontal="left" vertical="center" indent="1"/>
      <protection locked="0"/>
    </xf>
    <xf numFmtId="3" fontId="14" fillId="0" borderId="54" xfId="0" applyNumberFormat="1" applyFont="1" applyFill="1" applyBorder="1" applyAlignment="1" applyProtection="1">
      <alignment horizontal="right" vertical="center"/>
      <protection locked="0"/>
    </xf>
    <xf numFmtId="3" fontId="14" fillId="0" borderId="27" xfId="0" applyNumberFormat="1" applyFont="1" applyFill="1" applyBorder="1" applyAlignment="1" applyProtection="1">
      <alignment horizontal="right" vertical="center"/>
      <protection locked="0"/>
    </xf>
    <xf numFmtId="0" fontId="0" fillId="0" borderId="14" xfId="0" applyFill="1" applyBorder="1" applyAlignment="1">
      <alignment vertical="center"/>
    </xf>
    <xf numFmtId="165" fontId="13" fillId="0" borderId="14" xfId="0" applyNumberFormat="1" applyFont="1" applyFill="1" applyBorder="1" applyAlignment="1">
      <alignment vertical="center" wrapText="1"/>
    </xf>
    <xf numFmtId="165" fontId="13" fillId="0" borderId="16" xfId="0" applyNumberFormat="1" applyFont="1" applyFill="1" applyBorder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165" fontId="24" fillId="0" borderId="0" xfId="0" applyNumberFormat="1" applyFont="1" applyFill="1" applyAlignment="1">
      <alignment horizontal="center" vertical="center" wrapText="1"/>
    </xf>
    <xf numFmtId="165" fontId="24" fillId="0" borderId="0" xfId="0" applyNumberFormat="1" applyFont="1" applyFill="1" applyAlignment="1">
      <alignment vertical="center" wrapText="1"/>
    </xf>
    <xf numFmtId="165" fontId="11" fillId="0" borderId="0" xfId="0" applyNumberFormat="1" applyFont="1" applyFill="1" applyAlignment="1">
      <alignment horizontal="right" vertical="center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 applyProtection="1">
      <alignment horizontal="right" vertical="center" wrapText="1" indent="1"/>
      <protection/>
    </xf>
    <xf numFmtId="0" fontId="15" fillId="0" borderId="65" xfId="0" applyFont="1" applyFill="1" applyBorder="1" applyAlignment="1" applyProtection="1">
      <alignment horizontal="left" vertical="center" wrapText="1" indent="1"/>
      <protection locked="0"/>
    </xf>
    <xf numFmtId="165" fontId="14" fillId="0" borderId="18" xfId="0" applyNumberFormat="1" applyFont="1" applyFill="1" applyBorder="1" applyAlignment="1" applyProtection="1">
      <alignment horizontal="right" vertical="center" wrapText="1" indent="2"/>
      <protection locked="0"/>
    </xf>
    <xf numFmtId="165" fontId="14" fillId="0" borderId="19" xfId="0" applyNumberFormat="1" applyFont="1" applyFill="1" applyBorder="1" applyAlignment="1" applyProtection="1">
      <alignment horizontal="right" vertical="center" wrapText="1" indent="2"/>
      <protection locked="0"/>
    </xf>
    <xf numFmtId="0" fontId="14" fillId="0" borderId="21" xfId="0" applyFont="1" applyFill="1" applyBorder="1" applyAlignment="1" applyProtection="1">
      <alignment horizontal="right" vertical="center" wrapText="1" indent="1"/>
      <protection/>
    </xf>
    <xf numFmtId="0" fontId="15" fillId="0" borderId="39" xfId="0" applyFont="1" applyFill="1" applyBorder="1" applyAlignment="1" applyProtection="1">
      <alignment horizontal="left" vertical="center" wrapText="1" indent="1"/>
      <protection locked="0"/>
    </xf>
    <xf numFmtId="165" fontId="14" fillId="0" borderId="22" xfId="0" applyNumberFormat="1" applyFont="1" applyFill="1" applyBorder="1" applyAlignment="1" applyProtection="1">
      <alignment horizontal="right" vertical="center" wrapText="1" indent="2"/>
      <protection locked="0"/>
    </xf>
    <xf numFmtId="165" fontId="14" fillId="0" borderId="23" xfId="0" applyNumberFormat="1" applyFont="1" applyFill="1" applyBorder="1" applyAlignment="1" applyProtection="1">
      <alignment horizontal="right" vertical="center" wrapText="1" indent="2"/>
      <protection locked="0"/>
    </xf>
    <xf numFmtId="0" fontId="14" fillId="0" borderId="21" xfId="0" applyFont="1" applyFill="1" applyBorder="1" applyAlignment="1">
      <alignment horizontal="right" vertical="center" wrapText="1" indent="1"/>
    </xf>
    <xf numFmtId="0" fontId="15" fillId="0" borderId="39" xfId="0" applyFont="1" applyFill="1" applyBorder="1" applyAlignment="1" applyProtection="1">
      <alignment horizontal="left" vertical="center" wrapText="1" indent="8"/>
      <protection locked="0"/>
    </xf>
    <xf numFmtId="0" fontId="14" fillId="0" borderId="22" xfId="0" applyFont="1" applyFill="1" applyBorder="1" applyAlignment="1" applyProtection="1">
      <alignment vertical="center" wrapText="1"/>
      <protection locked="0"/>
    </xf>
    <xf numFmtId="0" fontId="14" fillId="0" borderId="41" xfId="0" applyFont="1" applyFill="1" applyBorder="1" applyAlignment="1">
      <alignment horizontal="right" vertical="center" wrapText="1" indent="1"/>
    </xf>
    <xf numFmtId="0" fontId="14" fillId="0" borderId="11" xfId="0" applyFont="1" applyFill="1" applyBorder="1" applyAlignment="1" applyProtection="1">
      <alignment vertical="center" wrapText="1"/>
      <protection locked="0"/>
    </xf>
    <xf numFmtId="165" fontId="14" fillId="0" borderId="11" xfId="0" applyNumberFormat="1" applyFont="1" applyFill="1" applyBorder="1" applyAlignment="1" applyProtection="1">
      <alignment horizontal="right" vertical="center" wrapText="1" indent="2"/>
      <protection locked="0"/>
    </xf>
    <xf numFmtId="165" fontId="14" fillId="0" borderId="12" xfId="0" applyNumberFormat="1" applyFont="1" applyFill="1" applyBorder="1" applyAlignment="1" applyProtection="1">
      <alignment horizontal="right" vertical="center" wrapText="1" indent="2"/>
      <protection locked="0"/>
    </xf>
    <xf numFmtId="0" fontId="13" fillId="0" borderId="13" xfId="0" applyFont="1" applyFill="1" applyBorder="1" applyAlignment="1">
      <alignment horizontal="right" vertical="center" wrapText="1" indent="1"/>
    </xf>
    <xf numFmtId="0" fontId="13" fillId="0" borderId="14" xfId="0" applyFont="1" applyFill="1" applyBorder="1" applyAlignment="1">
      <alignment vertical="center" wrapText="1"/>
    </xf>
    <xf numFmtId="165" fontId="13" fillId="0" borderId="14" xfId="0" applyNumberFormat="1" applyFont="1" applyFill="1" applyBorder="1" applyAlignment="1">
      <alignment horizontal="right" vertical="center" wrapText="1" indent="2"/>
    </xf>
    <xf numFmtId="165" fontId="13" fillId="0" borderId="16" xfId="0" applyNumberFormat="1" applyFont="1" applyFill="1" applyBorder="1" applyAlignment="1">
      <alignment horizontal="right" vertical="center" wrapText="1" indent="2"/>
    </xf>
    <xf numFmtId="0" fontId="0" fillId="0" borderId="0" xfId="0" applyFill="1" applyAlignment="1">
      <alignment horizontal="right" vertical="center" wrapText="1"/>
    </xf>
    <xf numFmtId="0" fontId="0" fillId="0" borderId="0" xfId="59">
      <alignment/>
      <protection/>
    </xf>
    <xf numFmtId="0" fontId="11" fillId="0" borderId="0" xfId="62" applyFont="1" applyFill="1" applyAlignment="1">
      <alignment horizontal="right"/>
      <protection/>
    </xf>
    <xf numFmtId="0" fontId="12" fillId="0" borderId="68" xfId="62" applyFont="1" applyFill="1" applyBorder="1" applyAlignment="1">
      <alignment horizontal="center" vertical="center" wrapText="1"/>
      <protection/>
    </xf>
    <xf numFmtId="0" fontId="12" fillId="0" borderId="69" xfId="62" applyFont="1" applyFill="1" applyBorder="1" applyAlignment="1">
      <alignment horizontal="center" vertical="center" wrapText="1"/>
      <protection/>
    </xf>
    <xf numFmtId="0" fontId="13" fillId="0" borderId="69" xfId="62" applyFont="1" applyFill="1" applyBorder="1" applyAlignment="1">
      <alignment horizontal="center" vertical="center" wrapText="1"/>
      <protection/>
    </xf>
    <xf numFmtId="0" fontId="13" fillId="0" borderId="70" xfId="62" applyFont="1" applyFill="1" applyBorder="1" applyAlignment="1">
      <alignment horizontal="center" vertical="center" wrapText="1"/>
      <protection/>
    </xf>
    <xf numFmtId="167" fontId="13" fillId="0" borderId="71" xfId="62" applyNumberFormat="1" applyFont="1" applyFill="1" applyBorder="1" applyAlignment="1">
      <alignment horizontal="left" vertical="center" indent="1"/>
      <protection/>
    </xf>
    <xf numFmtId="0" fontId="13" fillId="0" borderId="72" xfId="62" applyFont="1" applyFill="1" applyBorder="1" applyAlignment="1">
      <alignment horizontal="left" vertical="center" indent="1"/>
      <protection/>
    </xf>
    <xf numFmtId="168" fontId="13" fillId="0" borderId="62" xfId="62" applyNumberFormat="1" applyFont="1" applyFill="1" applyBorder="1" applyAlignment="1">
      <alignment horizontal="right" vertical="center"/>
      <protection/>
    </xf>
    <xf numFmtId="168" fontId="13" fillId="0" borderId="36" xfId="62" applyNumberFormat="1" applyFont="1" applyFill="1" applyBorder="1" applyAlignment="1">
      <alignment vertical="center"/>
      <protection/>
    </xf>
    <xf numFmtId="168" fontId="13" fillId="0" borderId="36" xfId="62" applyNumberFormat="1" applyFont="1" applyFill="1" applyBorder="1" applyAlignment="1">
      <alignment horizontal="right" vertical="center"/>
      <protection/>
    </xf>
    <xf numFmtId="168" fontId="13" fillId="0" borderId="72" xfId="62" applyNumberFormat="1" applyFont="1" applyFill="1" applyBorder="1" applyAlignment="1">
      <alignment vertical="center"/>
      <protection/>
    </xf>
    <xf numFmtId="0" fontId="0" fillId="0" borderId="0" xfId="59" applyBorder="1">
      <alignment/>
      <protection/>
    </xf>
    <xf numFmtId="167" fontId="14" fillId="0" borderId="73" xfId="62" applyNumberFormat="1" applyFont="1" applyFill="1" applyBorder="1" applyAlignment="1">
      <alignment horizontal="left" indent="1"/>
      <protection/>
    </xf>
    <xf numFmtId="0" fontId="14" fillId="0" borderId="74" xfId="62" applyFont="1" applyFill="1" applyBorder="1" applyAlignment="1">
      <alignment horizontal="left" indent="3"/>
      <protection/>
    </xf>
    <xf numFmtId="168" fontId="14" fillId="0" borderId="65" xfId="43" applyNumberFormat="1" applyFont="1" applyFill="1" applyBorder="1" applyAlignment="1" applyProtection="1">
      <alignment horizontal="right"/>
      <protection locked="0"/>
    </xf>
    <xf numFmtId="168" fontId="14" fillId="0" borderId="18" xfId="43" applyNumberFormat="1" applyFont="1" applyFill="1" applyBorder="1" applyAlignment="1" applyProtection="1">
      <alignment vertical="center"/>
      <protection locked="0"/>
    </xf>
    <xf numFmtId="168" fontId="14" fillId="0" borderId="18" xfId="62" applyNumberFormat="1" applyFont="1" applyFill="1" applyBorder="1">
      <alignment/>
      <protection/>
    </xf>
    <xf numFmtId="168" fontId="14" fillId="0" borderId="18" xfId="43" applyNumberFormat="1" applyFont="1" applyFill="1" applyBorder="1" applyAlignment="1" applyProtection="1">
      <alignment horizontal="right"/>
      <protection locked="0"/>
    </xf>
    <xf numFmtId="168" fontId="14" fillId="0" borderId="74" xfId="62" applyNumberFormat="1" applyFont="1" applyFill="1" applyBorder="1">
      <alignment/>
      <protection/>
    </xf>
    <xf numFmtId="167" fontId="14" fillId="0" borderId="75" xfId="62" applyNumberFormat="1" applyFont="1" applyFill="1" applyBorder="1" applyAlignment="1">
      <alignment horizontal="left" indent="1"/>
      <protection/>
    </xf>
    <xf numFmtId="0" fontId="14" fillId="0" borderId="76" xfId="62" applyFont="1" applyFill="1" applyBorder="1" applyAlignment="1">
      <alignment horizontal="left" indent="3"/>
      <protection/>
    </xf>
    <xf numFmtId="168" fontId="14" fillId="0" borderId="39" xfId="43" applyNumberFormat="1" applyFont="1" applyFill="1" applyBorder="1" applyAlignment="1" applyProtection="1">
      <alignment/>
      <protection locked="0"/>
    </xf>
    <xf numFmtId="168" fontId="14" fillId="0" borderId="22" xfId="43" applyNumberFormat="1" applyFont="1" applyFill="1" applyBorder="1" applyAlignment="1" applyProtection="1">
      <alignment vertical="center"/>
      <protection locked="0"/>
    </xf>
    <xf numFmtId="168" fontId="14" fillId="0" borderId="22" xfId="62" applyNumberFormat="1" applyFont="1" applyFill="1" applyBorder="1">
      <alignment/>
      <protection/>
    </xf>
    <xf numFmtId="168" fontId="14" fillId="0" borderId="22" xfId="43" applyNumberFormat="1" applyFont="1" applyFill="1" applyBorder="1" applyAlignment="1" applyProtection="1">
      <alignment/>
      <protection locked="0"/>
    </xf>
    <xf numFmtId="168" fontId="14" fillId="0" borderId="76" xfId="62" applyNumberFormat="1" applyFont="1" applyFill="1" applyBorder="1">
      <alignment/>
      <protection/>
    </xf>
    <xf numFmtId="168" fontId="14" fillId="0" borderId="39" xfId="62" applyNumberFormat="1" applyFont="1" applyFill="1" applyBorder="1" applyProtection="1">
      <alignment/>
      <protection locked="0"/>
    </xf>
    <xf numFmtId="168" fontId="14" fillId="0" borderId="22" xfId="62" applyNumberFormat="1" applyFont="1" applyFill="1" applyBorder="1" applyAlignment="1" applyProtection="1">
      <alignment vertical="center"/>
      <protection locked="0"/>
    </xf>
    <xf numFmtId="168" fontId="14" fillId="0" borderId="22" xfId="62" applyNumberFormat="1" applyFont="1" applyFill="1" applyBorder="1" applyProtection="1">
      <alignment/>
      <protection locked="0"/>
    </xf>
    <xf numFmtId="167" fontId="14" fillId="0" borderId="77" xfId="62" applyNumberFormat="1" applyFont="1" applyFill="1" applyBorder="1" applyAlignment="1">
      <alignment horizontal="left" indent="1"/>
      <protection/>
    </xf>
    <xf numFmtId="0" fontId="14" fillId="0" borderId="78" xfId="62" applyFont="1" applyFill="1" applyBorder="1" applyAlignment="1">
      <alignment horizontal="left" indent="3"/>
      <protection/>
    </xf>
    <xf numFmtId="168" fontId="14" fillId="0" borderId="64" xfId="62" applyNumberFormat="1" applyFont="1" applyFill="1" applyBorder="1" applyProtection="1">
      <alignment/>
      <protection locked="0"/>
    </xf>
    <xf numFmtId="168" fontId="14" fillId="0" borderId="26" xfId="62" applyNumberFormat="1" applyFont="1" applyFill="1" applyBorder="1" applyAlignment="1" applyProtection="1">
      <alignment vertical="center"/>
      <protection locked="0"/>
    </xf>
    <xf numFmtId="168" fontId="14" fillId="0" borderId="26" xfId="62" applyNumberFormat="1" applyFont="1" applyFill="1" applyBorder="1">
      <alignment/>
      <protection/>
    </xf>
    <xf numFmtId="168" fontId="14" fillId="0" borderId="26" xfId="62" applyNumberFormat="1" applyFont="1" applyFill="1" applyBorder="1" applyProtection="1">
      <alignment/>
      <protection locked="0"/>
    </xf>
    <xf numFmtId="168" fontId="14" fillId="0" borderId="78" xfId="62" applyNumberFormat="1" applyFont="1" applyFill="1" applyBorder="1">
      <alignment/>
      <protection/>
    </xf>
    <xf numFmtId="167" fontId="13" fillId="0" borderId="79" xfId="62" applyNumberFormat="1" applyFont="1" applyFill="1" applyBorder="1" applyAlignment="1">
      <alignment horizontal="left" vertical="center" indent="1"/>
      <protection/>
    </xf>
    <xf numFmtId="0" fontId="13" fillId="0" borderId="80" xfId="62" applyFont="1" applyFill="1" applyBorder="1" applyAlignment="1">
      <alignment horizontal="left" vertical="center" indent="1"/>
      <protection/>
    </xf>
    <xf numFmtId="168" fontId="13" fillId="0" borderId="81" xfId="62" applyNumberFormat="1" applyFont="1" applyFill="1" applyBorder="1" applyAlignment="1">
      <alignment vertical="center"/>
      <protection/>
    </xf>
    <xf numFmtId="168" fontId="13" fillId="0" borderId="22" xfId="62" applyNumberFormat="1" applyFont="1" applyFill="1" applyBorder="1" applyAlignment="1">
      <alignment vertical="center"/>
      <protection/>
    </xf>
    <xf numFmtId="168" fontId="13" fillId="0" borderId="76" xfId="62" applyNumberFormat="1" applyFont="1" applyFill="1" applyBorder="1" applyAlignment="1">
      <alignment vertical="center"/>
      <protection/>
    </xf>
    <xf numFmtId="168" fontId="14" fillId="0" borderId="65" xfId="62" applyNumberFormat="1" applyFont="1" applyFill="1" applyBorder="1" applyProtection="1">
      <alignment/>
      <protection locked="0"/>
    </xf>
    <xf numFmtId="168" fontId="14" fillId="0" borderId="18" xfId="62" applyNumberFormat="1" applyFont="1" applyFill="1" applyBorder="1" applyAlignment="1" applyProtection="1">
      <alignment vertical="center"/>
      <protection locked="0"/>
    </xf>
    <xf numFmtId="168" fontId="14" fillId="0" borderId="18" xfId="62" applyNumberFormat="1" applyFont="1" applyFill="1" applyBorder="1" applyProtection="1">
      <alignment/>
      <protection locked="0"/>
    </xf>
    <xf numFmtId="167" fontId="13" fillId="0" borderId="75" xfId="62" applyNumberFormat="1" applyFont="1" applyFill="1" applyBorder="1" applyAlignment="1">
      <alignment horizontal="left" indent="1"/>
      <protection/>
    </xf>
    <xf numFmtId="0" fontId="13" fillId="0" borderId="76" xfId="62" applyFont="1" applyFill="1" applyBorder="1" applyAlignment="1">
      <alignment horizontal="left" indent="1"/>
      <protection/>
    </xf>
    <xf numFmtId="168" fontId="13" fillId="0" borderId="39" xfId="62" applyNumberFormat="1" applyFont="1" applyFill="1" applyBorder="1" applyProtection="1">
      <alignment/>
      <protection locked="0"/>
    </xf>
    <xf numFmtId="168" fontId="13" fillId="0" borderId="22" xfId="62" applyNumberFormat="1" applyFont="1" applyFill="1" applyBorder="1" applyAlignment="1" applyProtection="1">
      <alignment vertical="center"/>
      <protection locked="0"/>
    </xf>
    <xf numFmtId="168" fontId="13" fillId="0" borderId="22" xfId="62" applyNumberFormat="1" applyFont="1" applyFill="1" applyBorder="1">
      <alignment/>
      <protection/>
    </xf>
    <xf numFmtId="168" fontId="13" fillId="0" borderId="22" xfId="62" applyNumberFormat="1" applyFont="1" applyFill="1" applyBorder="1" applyProtection="1">
      <alignment/>
      <protection locked="0"/>
    </xf>
    <xf numFmtId="168" fontId="13" fillId="0" borderId="76" xfId="62" applyNumberFormat="1" applyFont="1" applyFill="1" applyBorder="1">
      <alignment/>
      <protection/>
    </xf>
    <xf numFmtId="167" fontId="13" fillId="0" borderId="75" xfId="62" applyNumberFormat="1" applyFont="1" applyFill="1" applyBorder="1" applyAlignment="1">
      <alignment horizontal="left" wrapText="1" indent="1"/>
      <protection/>
    </xf>
    <xf numFmtId="0" fontId="13" fillId="0" borderId="76" xfId="62" applyFont="1" applyFill="1" applyBorder="1" applyAlignment="1">
      <alignment horizontal="left" wrapText="1" indent="1"/>
      <protection/>
    </xf>
    <xf numFmtId="168" fontId="13" fillId="0" borderId="64" xfId="62" applyNumberFormat="1" applyFont="1" applyFill="1" applyBorder="1" applyProtection="1">
      <alignment/>
      <protection locked="0"/>
    </xf>
    <xf numFmtId="168" fontId="13" fillId="0" borderId="26" xfId="62" applyNumberFormat="1" applyFont="1" applyFill="1" applyBorder="1" applyAlignment="1" applyProtection="1">
      <alignment vertical="center"/>
      <protection locked="0"/>
    </xf>
    <xf numFmtId="168" fontId="13" fillId="0" borderId="26" xfId="62" applyNumberFormat="1" applyFont="1" applyFill="1" applyBorder="1">
      <alignment/>
      <protection/>
    </xf>
    <xf numFmtId="168" fontId="13" fillId="0" borderId="26" xfId="62" applyNumberFormat="1" applyFont="1" applyFill="1" applyBorder="1" applyProtection="1">
      <alignment/>
      <protection locked="0"/>
    </xf>
    <xf numFmtId="168" fontId="13" fillId="0" borderId="78" xfId="62" applyNumberFormat="1" applyFont="1" applyFill="1" applyBorder="1">
      <alignment/>
      <protection/>
    </xf>
    <xf numFmtId="167" fontId="13" fillId="0" borderId="82" xfId="62" applyNumberFormat="1" applyFont="1" applyFill="1" applyBorder="1" applyAlignment="1">
      <alignment horizontal="left" wrapText="1" indent="1"/>
      <protection/>
    </xf>
    <xf numFmtId="0" fontId="12" fillId="0" borderId="83" xfId="62" applyFont="1" applyFill="1" applyBorder="1" applyAlignment="1">
      <alignment horizontal="left" vertical="center" indent="1"/>
      <protection/>
    </xf>
    <xf numFmtId="168" fontId="13" fillId="0" borderId="44" xfId="62" applyNumberFormat="1" applyFont="1" applyFill="1" applyBorder="1" applyAlignment="1">
      <alignment vertical="center"/>
      <protection/>
    </xf>
    <xf numFmtId="168" fontId="13" fillId="0" borderId="14" xfId="62" applyNumberFormat="1" applyFont="1" applyFill="1" applyBorder="1" applyAlignment="1">
      <alignment vertical="center"/>
      <protection/>
    </xf>
    <xf numFmtId="168" fontId="13" fillId="0" borderId="83" xfId="62" applyNumberFormat="1" applyFont="1" applyFill="1" applyBorder="1" applyAlignment="1">
      <alignment vertical="center"/>
      <protection/>
    </xf>
    <xf numFmtId="168" fontId="12" fillId="0" borderId="44" xfId="62" applyNumberFormat="1" applyFont="1" applyFill="1" applyBorder="1" applyAlignment="1">
      <alignment horizontal="center" vertical="center" wrapText="1"/>
      <protection/>
    </xf>
    <xf numFmtId="168" fontId="12" fillId="0" borderId="14" xfId="62" applyNumberFormat="1" applyFont="1" applyFill="1" applyBorder="1" applyAlignment="1">
      <alignment horizontal="center" vertical="center" wrapText="1"/>
      <protection/>
    </xf>
    <xf numFmtId="168" fontId="13" fillId="0" borderId="14" xfId="62" applyNumberFormat="1" applyFont="1" applyFill="1" applyBorder="1" applyAlignment="1">
      <alignment horizontal="center" vertical="center" wrapText="1"/>
      <protection/>
    </xf>
    <xf numFmtId="168" fontId="13" fillId="0" borderId="83" xfId="62" applyNumberFormat="1" applyFont="1" applyFill="1" applyBorder="1" applyAlignment="1">
      <alignment horizontal="center" vertical="center" wrapText="1"/>
      <protection/>
    </xf>
    <xf numFmtId="0" fontId="13" fillId="0" borderId="71" xfId="62" applyFont="1" applyFill="1" applyBorder="1" applyAlignment="1">
      <alignment horizontal="left" vertical="center" indent="1"/>
      <protection/>
    </xf>
    <xf numFmtId="168" fontId="13" fillId="0" borderId="62" xfId="62" applyNumberFormat="1" applyFont="1" applyFill="1" applyBorder="1" applyAlignment="1">
      <alignment vertical="center"/>
      <protection/>
    </xf>
    <xf numFmtId="0" fontId="14" fillId="0" borderId="73" xfId="62" applyFont="1" applyFill="1" applyBorder="1" applyAlignment="1">
      <alignment horizontal="left" indent="1"/>
      <protection/>
    </xf>
    <xf numFmtId="168" fontId="14" fillId="0" borderId="74" xfId="62" applyNumberFormat="1" applyFont="1" applyFill="1" applyBorder="1" applyAlignment="1" applyProtection="1">
      <alignment vertical="center"/>
      <protection locked="0"/>
    </xf>
    <xf numFmtId="0" fontId="14" fillId="0" borderId="75" xfId="62" applyFont="1" applyFill="1" applyBorder="1" applyAlignment="1">
      <alignment horizontal="left" indent="1"/>
      <protection/>
    </xf>
    <xf numFmtId="168" fontId="14" fillId="0" borderId="78" xfId="62" applyNumberFormat="1" applyFont="1" applyFill="1" applyBorder="1" applyAlignment="1" applyProtection="1">
      <alignment vertical="center"/>
      <protection locked="0"/>
    </xf>
    <xf numFmtId="0" fontId="14" fillId="0" borderId="80" xfId="62" applyFont="1" applyFill="1" applyBorder="1" applyAlignment="1">
      <alignment horizontal="left" indent="3"/>
      <protection/>
    </xf>
    <xf numFmtId="0" fontId="13" fillId="0" borderId="75" xfId="62" applyFont="1" applyFill="1" applyBorder="1" applyAlignment="1">
      <alignment horizontal="left" indent="1"/>
      <protection/>
    </xf>
    <xf numFmtId="0" fontId="13" fillId="0" borderId="76" xfId="62" applyFont="1" applyFill="1" applyBorder="1" applyAlignment="1">
      <alignment horizontal="left" vertical="center" indent="1"/>
      <protection/>
    </xf>
    <xf numFmtId="168" fontId="13" fillId="0" borderId="39" xfId="62" applyNumberFormat="1" applyFont="1" applyFill="1" applyBorder="1" applyAlignment="1">
      <alignment vertical="center"/>
      <protection/>
    </xf>
    <xf numFmtId="168" fontId="14" fillId="0" borderId="63" xfId="62" applyNumberFormat="1" applyFont="1" applyFill="1" applyBorder="1" applyProtection="1">
      <alignment/>
      <protection locked="0"/>
    </xf>
    <xf numFmtId="168" fontId="14" fillId="0" borderId="43" xfId="62" applyNumberFormat="1" applyFont="1" applyFill="1" applyBorder="1" applyAlignment="1" applyProtection="1">
      <alignment vertical="center"/>
      <protection locked="0"/>
    </xf>
    <xf numFmtId="168" fontId="14" fillId="0" borderId="80" xfId="62" applyNumberFormat="1" applyFont="1" applyFill="1" applyBorder="1" applyAlignment="1" applyProtection="1">
      <alignment vertical="center"/>
      <protection locked="0"/>
    </xf>
    <xf numFmtId="0" fontId="14" fillId="0" borderId="77" xfId="62" applyFont="1" applyFill="1" applyBorder="1" applyAlignment="1">
      <alignment horizontal="left" indent="1"/>
      <protection/>
    </xf>
    <xf numFmtId="0" fontId="13" fillId="0" borderId="76" xfId="62" applyFont="1" applyFill="1" applyBorder="1" applyAlignment="1">
      <alignment horizontal="left" vertical="center" wrapText="1" indent="1"/>
      <protection/>
    </xf>
    <xf numFmtId="0" fontId="13" fillId="0" borderId="74" xfId="62" applyFont="1" applyFill="1" applyBorder="1" applyAlignment="1">
      <alignment horizontal="left" wrapText="1" indent="1"/>
      <protection/>
    </xf>
    <xf numFmtId="168" fontId="13" fillId="0" borderId="65" xfId="62" applyNumberFormat="1" applyFont="1" applyFill="1" applyBorder="1" applyProtection="1">
      <alignment/>
      <protection locked="0"/>
    </xf>
    <xf numFmtId="168" fontId="13" fillId="0" borderId="18" xfId="62" applyNumberFormat="1" applyFont="1" applyFill="1" applyBorder="1" applyAlignment="1" applyProtection="1">
      <alignment vertical="center"/>
      <protection locked="0"/>
    </xf>
    <xf numFmtId="168" fontId="13" fillId="0" borderId="18" xfId="62" applyNumberFormat="1" applyFont="1" applyFill="1" applyBorder="1">
      <alignment/>
      <protection/>
    </xf>
    <xf numFmtId="168" fontId="13" fillId="0" borderId="74" xfId="62" applyNumberFormat="1" applyFont="1" applyFill="1" applyBorder="1" applyAlignment="1" applyProtection="1">
      <alignment vertical="center"/>
      <protection locked="0"/>
    </xf>
    <xf numFmtId="0" fontId="13" fillId="0" borderId="77" xfId="62" applyFont="1" applyFill="1" applyBorder="1" applyAlignment="1">
      <alignment horizontal="left" indent="1"/>
      <protection/>
    </xf>
    <xf numFmtId="0" fontId="13" fillId="0" borderId="78" xfId="62" applyFont="1" applyFill="1" applyBorder="1" applyAlignment="1">
      <alignment horizontal="left" indent="1"/>
      <protection/>
    </xf>
    <xf numFmtId="168" fontId="13" fillId="0" borderId="78" xfId="62" applyNumberFormat="1" applyFont="1" applyFill="1" applyBorder="1" applyAlignment="1" applyProtection="1">
      <alignment vertical="center"/>
      <protection locked="0"/>
    </xf>
    <xf numFmtId="0" fontId="13" fillId="0" borderId="84" xfId="62" applyFont="1" applyFill="1" applyBorder="1" applyAlignment="1">
      <alignment horizontal="left" indent="1"/>
      <protection/>
    </xf>
    <xf numFmtId="0" fontId="12" fillId="0" borderId="85" xfId="62" applyFont="1" applyFill="1" applyBorder="1" applyAlignment="1">
      <alignment horizontal="left" vertical="center" indent="1"/>
      <protection/>
    </xf>
    <xf numFmtId="168" fontId="13" fillId="0" borderId="86" xfId="62" applyNumberFormat="1" applyFont="1" applyFill="1" applyBorder="1" applyAlignment="1">
      <alignment vertical="center"/>
      <protection/>
    </xf>
    <xf numFmtId="168" fontId="13" fillId="0" borderId="87" xfId="62" applyNumberFormat="1" applyFont="1" applyFill="1" applyBorder="1" applyAlignment="1">
      <alignment vertical="center"/>
      <protection/>
    </xf>
    <xf numFmtId="168" fontId="13" fillId="0" borderId="85" xfId="62" applyNumberFormat="1" applyFont="1" applyFill="1" applyBorder="1" applyAlignment="1">
      <alignment vertical="center"/>
      <protection/>
    </xf>
    <xf numFmtId="0" fontId="20" fillId="0" borderId="36" xfId="62" applyFont="1" applyFill="1" applyBorder="1" applyAlignment="1">
      <alignment horizontal="center" vertical="center"/>
      <protection/>
    </xf>
    <xf numFmtId="0" fontId="27" fillId="0" borderId="41" xfId="62" applyNumberFormat="1" applyFont="1" applyFill="1" applyBorder="1" applyAlignment="1" applyProtection="1">
      <alignment horizontal="center" vertical="center"/>
      <protection/>
    </xf>
    <xf numFmtId="0" fontId="27" fillId="0" borderId="11" xfId="62" applyNumberFormat="1" applyFont="1" applyFill="1" applyBorder="1" applyAlignment="1" applyProtection="1">
      <alignment horizontal="center" vertical="center"/>
      <protection/>
    </xf>
    <xf numFmtId="0" fontId="27" fillId="0" borderId="12" xfId="62" applyNumberFormat="1" applyFont="1" applyFill="1" applyBorder="1" applyAlignment="1" applyProtection="1">
      <alignment horizontal="center" vertical="center"/>
      <protection/>
    </xf>
    <xf numFmtId="169" fontId="14" fillId="0" borderId="17" xfId="62" applyNumberFormat="1" applyFont="1" applyFill="1" applyBorder="1" applyAlignment="1">
      <alignment horizontal="center" vertical="center"/>
      <protection/>
    </xf>
    <xf numFmtId="0" fontId="14" fillId="0" borderId="18" xfId="62" applyFont="1" applyFill="1" applyBorder="1" applyAlignment="1">
      <alignment horizontal="left" vertical="center" wrapText="1"/>
      <protection/>
    </xf>
    <xf numFmtId="168" fontId="14" fillId="0" borderId="18" xfId="62" applyNumberFormat="1" applyFont="1" applyFill="1" applyBorder="1" applyAlignment="1" applyProtection="1">
      <alignment horizontal="right" vertical="center"/>
      <protection locked="0"/>
    </xf>
    <xf numFmtId="168" fontId="14" fillId="0" borderId="19" xfId="62" applyNumberFormat="1" applyFont="1" applyFill="1" applyBorder="1" applyAlignment="1" applyProtection="1">
      <alignment horizontal="right" vertical="center"/>
      <protection locked="0"/>
    </xf>
    <xf numFmtId="169" fontId="14" fillId="0" borderId="21" xfId="62" applyNumberFormat="1" applyFont="1" applyFill="1" applyBorder="1" applyAlignment="1">
      <alignment horizontal="center" vertical="center"/>
      <protection/>
    </xf>
    <xf numFmtId="0" fontId="14" fillId="0" borderId="22" xfId="62" applyFont="1" applyFill="1" applyBorder="1" applyAlignment="1">
      <alignment horizontal="left" vertical="center" wrapText="1"/>
      <protection/>
    </xf>
    <xf numFmtId="168" fontId="14" fillId="0" borderId="22" xfId="62" applyNumberFormat="1" applyFont="1" applyFill="1" applyBorder="1" applyAlignment="1" applyProtection="1">
      <alignment horizontal="right" vertical="center"/>
      <protection locked="0"/>
    </xf>
    <xf numFmtId="168" fontId="14" fillId="0" borderId="23" xfId="62" applyNumberFormat="1" applyFont="1" applyFill="1" applyBorder="1" applyAlignment="1" applyProtection="1">
      <alignment horizontal="right" vertical="center"/>
      <protection locked="0"/>
    </xf>
    <xf numFmtId="0" fontId="14" fillId="0" borderId="43" xfId="62" applyFont="1" applyFill="1" applyBorder="1" applyAlignment="1">
      <alignment horizontal="left" vertical="center" wrapText="1"/>
      <protection/>
    </xf>
    <xf numFmtId="0" fontId="13" fillId="0" borderId="22" xfId="62" applyFont="1" applyFill="1" applyBorder="1" applyAlignment="1">
      <alignment horizontal="left" vertical="center" wrapText="1"/>
      <protection/>
    </xf>
    <xf numFmtId="168" fontId="13" fillId="0" borderId="22" xfId="62" applyNumberFormat="1" applyFont="1" applyFill="1" applyBorder="1" applyAlignment="1" applyProtection="1">
      <alignment horizontal="right" vertical="center"/>
      <protection locked="0"/>
    </xf>
    <xf numFmtId="168" fontId="13" fillId="0" borderId="23" xfId="62" applyNumberFormat="1" applyFont="1" applyFill="1" applyBorder="1" applyAlignment="1" applyProtection="1">
      <alignment horizontal="right" vertical="center"/>
      <protection locked="0"/>
    </xf>
    <xf numFmtId="169" fontId="14" fillId="0" borderId="25" xfId="62" applyNumberFormat="1" applyFont="1" applyFill="1" applyBorder="1" applyAlignment="1">
      <alignment horizontal="center" vertical="center"/>
      <protection/>
    </xf>
    <xf numFmtId="0" fontId="14" fillId="0" borderId="26" xfId="62" applyFont="1" applyFill="1" applyBorder="1" applyAlignment="1">
      <alignment horizontal="left" vertical="center" wrapText="1"/>
      <protection/>
    </xf>
    <xf numFmtId="168" fontId="14" fillId="0" borderId="26" xfId="62" applyNumberFormat="1" applyFont="1" applyFill="1" applyBorder="1" applyAlignment="1" applyProtection="1">
      <alignment horizontal="right" vertical="center"/>
      <protection locked="0"/>
    </xf>
    <xf numFmtId="168" fontId="14" fillId="0" borderId="27" xfId="62" applyNumberFormat="1" applyFont="1" applyFill="1" applyBorder="1" applyAlignment="1" applyProtection="1">
      <alignment horizontal="right" vertical="center"/>
      <protection locked="0"/>
    </xf>
    <xf numFmtId="169" fontId="13" fillId="0" borderId="13" xfId="62" applyNumberFormat="1" applyFont="1" applyFill="1" applyBorder="1" applyAlignment="1">
      <alignment horizontal="center" vertical="center"/>
      <protection/>
    </xf>
    <xf numFmtId="0" fontId="13" fillId="0" borderId="14" xfId="62" applyFont="1" applyFill="1" applyBorder="1" applyAlignment="1">
      <alignment horizontal="left" vertical="center" wrapText="1"/>
      <protection/>
    </xf>
    <xf numFmtId="168" fontId="29" fillId="0" borderId="14" xfId="62" applyNumberFormat="1" applyFont="1" applyFill="1" applyBorder="1" applyAlignment="1">
      <alignment vertical="center"/>
      <protection/>
    </xf>
    <xf numFmtId="168" fontId="29" fillId="0" borderId="16" xfId="62" applyNumberFormat="1" applyFont="1" applyFill="1" applyBorder="1" applyAlignment="1">
      <alignment vertical="center"/>
      <protection/>
    </xf>
    <xf numFmtId="169" fontId="14" fillId="0" borderId="40" xfId="62" applyNumberFormat="1" applyFont="1" applyFill="1" applyBorder="1" applyAlignment="1">
      <alignment horizontal="center" vertical="center"/>
      <protection/>
    </xf>
    <xf numFmtId="168" fontId="14" fillId="0" borderId="88" xfId="62" applyNumberFormat="1" applyFont="1" applyFill="1" applyBorder="1" applyAlignment="1" applyProtection="1">
      <alignment vertical="center"/>
      <protection locked="0"/>
    </xf>
    <xf numFmtId="169" fontId="14" fillId="0" borderId="31" xfId="62" applyNumberFormat="1" applyFont="1" applyFill="1" applyBorder="1" applyAlignment="1">
      <alignment horizontal="center" vertical="center"/>
      <protection/>
    </xf>
    <xf numFmtId="0" fontId="14" fillId="0" borderId="11" xfId="62" applyFont="1" applyFill="1" applyBorder="1" applyAlignment="1">
      <alignment horizontal="left" vertical="center" wrapText="1"/>
      <protection/>
    </xf>
    <xf numFmtId="168" fontId="14" fillId="34" borderId="11" xfId="62" applyNumberFormat="1" applyFont="1" applyFill="1" applyBorder="1" applyAlignment="1" applyProtection="1">
      <alignment vertical="center"/>
      <protection/>
    </xf>
    <xf numFmtId="168" fontId="14" fillId="0" borderId="12" xfId="62" applyNumberFormat="1" applyFont="1" applyFill="1" applyBorder="1" applyAlignment="1" applyProtection="1">
      <alignment vertical="center"/>
      <protection locked="0"/>
    </xf>
    <xf numFmtId="169" fontId="14" fillId="0" borderId="29" xfId="62" applyNumberFormat="1" applyFont="1" applyFill="1" applyBorder="1" applyAlignment="1">
      <alignment horizontal="center" vertical="center"/>
      <protection/>
    </xf>
    <xf numFmtId="0" fontId="13" fillId="0" borderId="30" xfId="62" applyFont="1" applyFill="1" applyBorder="1" applyAlignment="1">
      <alignment horizontal="left" vertical="center" wrapText="1"/>
      <protection/>
    </xf>
    <xf numFmtId="168" fontId="14" fillId="0" borderId="30" xfId="62" applyNumberFormat="1" applyFont="1" applyFill="1" applyBorder="1" applyAlignment="1" applyProtection="1">
      <alignment vertical="center"/>
      <protection locked="0"/>
    </xf>
    <xf numFmtId="168" fontId="14" fillId="0" borderId="53" xfId="62" applyNumberFormat="1" applyFont="1" applyFill="1" applyBorder="1" applyAlignment="1" applyProtection="1">
      <alignment vertical="center"/>
      <protection locked="0"/>
    </xf>
    <xf numFmtId="168" fontId="14" fillId="0" borderId="27" xfId="62" applyNumberFormat="1" applyFont="1" applyFill="1" applyBorder="1" applyAlignment="1" applyProtection="1">
      <alignment vertical="center"/>
      <protection locked="0"/>
    </xf>
    <xf numFmtId="168" fontId="14" fillId="0" borderId="19" xfId="62" applyNumberFormat="1" applyFont="1" applyFill="1" applyBorder="1" applyAlignment="1" applyProtection="1">
      <alignment vertical="center"/>
      <protection locked="0"/>
    </xf>
    <xf numFmtId="168" fontId="14" fillId="0" borderId="23" xfId="62" applyNumberFormat="1" applyFont="1" applyFill="1" applyBorder="1" applyAlignment="1" applyProtection="1">
      <alignment vertical="center"/>
      <protection locked="0"/>
    </xf>
    <xf numFmtId="168" fontId="29" fillId="0" borderId="14" xfId="62" applyNumberFormat="1" applyFont="1" applyFill="1" applyBorder="1" applyAlignment="1" applyProtection="1">
      <alignment vertical="center"/>
      <protection/>
    </xf>
    <xf numFmtId="168" fontId="29" fillId="0" borderId="16" xfId="62" applyNumberFormat="1" applyFont="1" applyFill="1" applyBorder="1" applyAlignment="1" applyProtection="1">
      <alignment vertical="center"/>
      <protection/>
    </xf>
    <xf numFmtId="169" fontId="13" fillId="0" borderId="29" xfId="62" applyNumberFormat="1" applyFont="1" applyFill="1" applyBorder="1" applyAlignment="1">
      <alignment horizontal="center" vertical="center"/>
      <protection/>
    </xf>
    <xf numFmtId="168" fontId="29" fillId="0" borderId="30" xfId="62" applyNumberFormat="1" applyFont="1" applyFill="1" applyBorder="1" applyAlignment="1" applyProtection="1">
      <alignment vertical="center"/>
      <protection/>
    </xf>
    <xf numFmtId="168" fontId="29" fillId="0" borderId="53" xfId="62" applyNumberFormat="1" applyFont="1" applyFill="1" applyBorder="1" applyAlignment="1" applyProtection="1">
      <alignment vertical="center"/>
      <protection/>
    </xf>
    <xf numFmtId="169" fontId="13" fillId="0" borderId="31" xfId="62" applyNumberFormat="1" applyFont="1" applyFill="1" applyBorder="1" applyAlignment="1">
      <alignment horizontal="center" vertical="center"/>
      <protection/>
    </xf>
    <xf numFmtId="0" fontId="13" fillId="0" borderId="32" xfId="62" applyFont="1" applyFill="1" applyBorder="1" applyAlignment="1">
      <alignment horizontal="left" vertical="center" wrapText="1"/>
      <protection/>
    </xf>
    <xf numFmtId="168" fontId="29" fillId="33" borderId="30" xfId="62" applyNumberFormat="1" applyFont="1" applyFill="1" applyBorder="1" applyAlignment="1" applyProtection="1">
      <alignment vertical="center"/>
      <protection/>
    </xf>
    <xf numFmtId="169" fontId="30" fillId="0" borderId="22" xfId="59" applyNumberFormat="1" applyFont="1" applyFill="1" applyBorder="1" applyAlignment="1">
      <alignment horizontal="center" vertical="center" wrapText="1"/>
      <protection/>
    </xf>
    <xf numFmtId="1" fontId="31" fillId="0" borderId="22" xfId="59" applyNumberFormat="1" applyFont="1" applyFill="1" applyBorder="1" applyAlignment="1">
      <alignment horizontal="center" vertical="center"/>
      <protection/>
    </xf>
    <xf numFmtId="49" fontId="31" fillId="0" borderId="22" xfId="59" applyNumberFormat="1" applyFont="1" applyBorder="1" applyAlignment="1">
      <alignment horizontal="center" vertical="center"/>
      <protection/>
    </xf>
    <xf numFmtId="49" fontId="30" fillId="0" borderId="22" xfId="59" applyNumberFormat="1" applyFont="1" applyBorder="1" applyAlignment="1">
      <alignment horizontal="center" vertical="center"/>
      <protection/>
    </xf>
    <xf numFmtId="0" fontId="6" fillId="0" borderId="0" xfId="64" applyFill="1">
      <alignment/>
      <protection/>
    </xf>
    <xf numFmtId="0" fontId="35" fillId="0" borderId="41" xfId="64" applyFont="1" applyFill="1" applyBorder="1" applyAlignment="1">
      <alignment horizontal="center" vertical="center" wrapText="1"/>
      <protection/>
    </xf>
    <xf numFmtId="0" fontId="35" fillId="0" borderId="11" xfId="64" applyFont="1" applyFill="1" applyBorder="1" applyAlignment="1">
      <alignment horizontal="center" vertical="center" wrapText="1"/>
      <protection/>
    </xf>
    <xf numFmtId="0" fontId="35" fillId="0" borderId="12" xfId="64" applyFont="1" applyFill="1" applyBorder="1" applyAlignment="1">
      <alignment horizontal="center" vertical="center" wrapText="1"/>
      <protection/>
    </xf>
    <xf numFmtId="0" fontId="16" fillId="0" borderId="17" xfId="64" applyFont="1" applyFill="1" applyBorder="1" applyAlignment="1">
      <alignment vertical="center" wrapText="1"/>
      <protection/>
    </xf>
    <xf numFmtId="0" fontId="15" fillId="0" borderId="18" xfId="64" applyFont="1" applyFill="1" applyBorder="1" applyAlignment="1">
      <alignment horizontal="center" vertical="center" wrapText="1"/>
      <protection/>
    </xf>
    <xf numFmtId="170" fontId="16" fillId="0" borderId="18" xfId="64" applyNumberFormat="1" applyFont="1" applyFill="1" applyBorder="1" applyAlignment="1">
      <alignment horizontal="right" vertical="center" wrapText="1"/>
      <protection/>
    </xf>
    <xf numFmtId="170" fontId="16" fillId="0" borderId="89" xfId="64" applyNumberFormat="1" applyFont="1" applyFill="1" applyBorder="1" applyAlignment="1">
      <alignment horizontal="right" vertical="center" wrapText="1"/>
      <protection/>
    </xf>
    <xf numFmtId="0" fontId="35" fillId="0" borderId="21" xfId="64" applyFont="1" applyFill="1" applyBorder="1" applyAlignment="1">
      <alignment vertical="center" wrapText="1"/>
      <protection/>
    </xf>
    <xf numFmtId="0" fontId="15" fillId="0" borderId="22" xfId="64" applyFont="1" applyFill="1" applyBorder="1" applyAlignment="1">
      <alignment horizontal="center" vertical="center" wrapText="1"/>
      <protection/>
    </xf>
    <xf numFmtId="170" fontId="15" fillId="0" borderId="22" xfId="64" applyNumberFormat="1" applyFont="1" applyFill="1" applyBorder="1" applyAlignment="1">
      <alignment horizontal="right" vertical="center" wrapText="1"/>
      <protection/>
    </xf>
    <xf numFmtId="170" fontId="16" fillId="0" borderId="90" xfId="64" applyNumberFormat="1" applyFont="1" applyFill="1" applyBorder="1" applyAlignment="1">
      <alignment horizontal="right" vertical="center" wrapText="1"/>
      <protection/>
    </xf>
    <xf numFmtId="0" fontId="36" fillId="0" borderId="21" xfId="64" applyFont="1" applyFill="1" applyBorder="1" applyAlignment="1">
      <alignment horizontal="left" vertical="center" wrapText="1" indent="1"/>
      <protection/>
    </xf>
    <xf numFmtId="170" fontId="15" fillId="0" borderId="90" xfId="64" applyNumberFormat="1" applyFont="1" applyFill="1" applyBorder="1" applyAlignment="1">
      <alignment horizontal="right" vertical="center" wrapText="1"/>
      <protection/>
    </xf>
    <xf numFmtId="0" fontId="15" fillId="0" borderId="21" xfId="64" applyFont="1" applyFill="1" applyBorder="1" applyAlignment="1">
      <alignment vertical="center" wrapText="1"/>
      <protection/>
    </xf>
    <xf numFmtId="170" fontId="15" fillId="0" borderId="22" xfId="64" applyNumberFormat="1" applyFont="1" applyFill="1" applyBorder="1" applyAlignment="1" applyProtection="1">
      <alignment horizontal="right" vertical="center" wrapText="1"/>
      <protection locked="0"/>
    </xf>
    <xf numFmtId="170" fontId="15" fillId="0" borderId="91" xfId="64" applyNumberFormat="1" applyFont="1" applyFill="1" applyBorder="1" applyAlignment="1">
      <alignment horizontal="right" vertical="center" wrapText="1"/>
      <protection/>
    </xf>
    <xf numFmtId="0" fontId="16" fillId="0" borderId="21" xfId="64" applyFont="1" applyFill="1" applyBorder="1" applyAlignment="1">
      <alignment vertical="center" wrapText="1"/>
      <protection/>
    </xf>
    <xf numFmtId="170" fontId="16" fillId="0" borderId="22" xfId="64" applyNumberFormat="1" applyFont="1" applyFill="1" applyBorder="1" applyAlignment="1">
      <alignment horizontal="right" vertical="center" wrapText="1"/>
      <protection/>
    </xf>
    <xf numFmtId="170" fontId="16" fillId="0" borderId="23" xfId="64" applyNumberFormat="1" applyFont="1" applyFill="1" applyBorder="1" applyAlignment="1">
      <alignment horizontal="right" vertical="center" wrapText="1"/>
      <protection/>
    </xf>
    <xf numFmtId="170" fontId="35" fillId="0" borderId="22" xfId="64" applyNumberFormat="1" applyFont="1" applyFill="1" applyBorder="1" applyAlignment="1">
      <alignment horizontal="right" vertical="center" wrapText="1"/>
      <protection/>
    </xf>
    <xf numFmtId="170" fontId="35" fillId="0" borderId="90" xfId="64" applyNumberFormat="1" applyFont="1" applyFill="1" applyBorder="1" applyAlignment="1">
      <alignment horizontal="right" vertical="center" wrapText="1"/>
      <protection/>
    </xf>
    <xf numFmtId="170" fontId="16" fillId="0" borderId="22" xfId="64" applyNumberFormat="1" applyFont="1" applyFill="1" applyBorder="1" applyAlignment="1" applyProtection="1">
      <alignment horizontal="right" vertical="center" wrapText="1"/>
      <protection locked="0"/>
    </xf>
    <xf numFmtId="170" fontId="35" fillId="0" borderId="91" xfId="64" applyNumberFormat="1" applyFont="1" applyFill="1" applyBorder="1" applyAlignment="1">
      <alignment horizontal="right" vertical="center" wrapText="1"/>
      <protection/>
    </xf>
    <xf numFmtId="170" fontId="35" fillId="0" borderId="22" xfId="64" applyNumberFormat="1" applyFont="1" applyFill="1" applyBorder="1" applyAlignment="1" applyProtection="1">
      <alignment horizontal="right" vertical="center" wrapText="1"/>
      <protection locked="0"/>
    </xf>
    <xf numFmtId="0" fontId="15" fillId="0" borderId="21" xfId="64" applyFont="1" applyFill="1" applyBorder="1" applyAlignment="1">
      <alignment horizontal="left" vertical="center" wrapText="1" indent="2"/>
      <protection/>
    </xf>
    <xf numFmtId="0" fontId="15" fillId="0" borderId="21" xfId="64" applyFont="1" applyFill="1" applyBorder="1" applyAlignment="1">
      <alignment horizontal="left" vertical="center" indent="2"/>
      <protection/>
    </xf>
    <xf numFmtId="170" fontId="35" fillId="0" borderId="23" xfId="64" applyNumberFormat="1" applyFont="1" applyFill="1" applyBorder="1" applyAlignment="1">
      <alignment horizontal="right" vertical="center" wrapText="1"/>
      <protection/>
    </xf>
    <xf numFmtId="170" fontId="15" fillId="0" borderId="23" xfId="64" applyNumberFormat="1" applyFont="1" applyFill="1" applyBorder="1" applyAlignment="1">
      <alignment horizontal="right" vertical="center" wrapText="1"/>
      <protection/>
    </xf>
    <xf numFmtId="0" fontId="15" fillId="0" borderId="21" xfId="64" applyFont="1" applyFill="1" applyBorder="1" applyAlignment="1">
      <alignment horizontal="left" vertical="center" wrapText="1" indent="3"/>
      <protection/>
    </xf>
    <xf numFmtId="170" fontId="15" fillId="0" borderId="23" xfId="64" applyNumberFormat="1" applyFont="1" applyFill="1" applyBorder="1" applyAlignment="1" applyProtection="1">
      <alignment horizontal="right" vertical="center" wrapText="1"/>
      <protection locked="0"/>
    </xf>
    <xf numFmtId="170" fontId="35" fillId="0" borderId="22" xfId="64" applyNumberFormat="1" applyFont="1" applyFill="1" applyBorder="1" applyAlignment="1" applyProtection="1">
      <alignment horizontal="right" vertical="center" wrapText="1"/>
      <protection/>
    </xf>
    <xf numFmtId="170" fontId="16" fillId="0" borderId="91" xfId="64" applyNumberFormat="1" applyFont="1" applyFill="1" applyBorder="1" applyAlignment="1">
      <alignment horizontal="right" vertical="center" wrapText="1"/>
      <protection/>
    </xf>
    <xf numFmtId="0" fontId="16" fillId="0" borderId="41" xfId="64" applyFont="1" applyFill="1" applyBorder="1" applyAlignment="1">
      <alignment vertical="center" wrapText="1"/>
      <protection/>
    </xf>
    <xf numFmtId="0" fontId="15" fillId="0" borderId="11" xfId="64" applyFont="1" applyFill="1" applyBorder="1" applyAlignment="1">
      <alignment horizontal="center" vertical="center" wrapText="1"/>
      <protection/>
    </xf>
    <xf numFmtId="170" fontId="16" fillId="0" borderId="92" xfId="64" applyNumberFormat="1" applyFont="1" applyFill="1" applyBorder="1" applyAlignment="1">
      <alignment horizontal="right" vertical="center" wrapText="1"/>
      <protection/>
    </xf>
    <xf numFmtId="170" fontId="16" fillId="0" borderId="11" xfId="64" applyNumberFormat="1" applyFont="1" applyFill="1" applyBorder="1" applyAlignment="1">
      <alignment horizontal="right" vertical="center" wrapText="1"/>
      <protection/>
    </xf>
    <xf numFmtId="170" fontId="16" fillId="0" borderId="93" xfId="64" applyNumberFormat="1" applyFont="1" applyFill="1" applyBorder="1" applyAlignment="1">
      <alignment horizontal="right" vertical="center" wrapText="1"/>
      <protection/>
    </xf>
    <xf numFmtId="0" fontId="37" fillId="0" borderId="0" xfId="0" applyFont="1" applyFill="1" applyAlignment="1">
      <alignment horizontal="right"/>
    </xf>
    <xf numFmtId="0" fontId="9" fillId="0" borderId="0" xfId="0" applyFont="1" applyFill="1" applyAlignment="1">
      <alignment horizontal="center"/>
    </xf>
    <xf numFmtId="0" fontId="29" fillId="0" borderId="0" xfId="0" applyFont="1" applyFill="1" applyAlignment="1">
      <alignment horizontal="right"/>
    </xf>
    <xf numFmtId="0" fontId="20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ill="1" applyBorder="1" applyAlignment="1" applyProtection="1">
      <alignment horizontal="left" vertical="center" wrapText="1" indent="1"/>
      <protection locked="0"/>
    </xf>
    <xf numFmtId="171" fontId="12" fillId="0" borderId="19" xfId="0" applyNumberFormat="1" applyFont="1" applyFill="1" applyBorder="1" applyAlignment="1" applyProtection="1">
      <alignment horizontal="right" vertical="center"/>
      <protection/>
    </xf>
    <xf numFmtId="0" fontId="0" fillId="0" borderId="21" xfId="0" applyFont="1" applyFill="1" applyBorder="1" applyAlignment="1">
      <alignment horizontal="center" vertical="center"/>
    </xf>
    <xf numFmtId="0" fontId="38" fillId="0" borderId="22" xfId="0" applyFont="1" applyFill="1" applyBorder="1" applyAlignment="1">
      <alignment horizontal="left" vertical="center" indent="5"/>
    </xf>
    <xf numFmtId="171" fontId="7" fillId="0" borderId="23" xfId="0" applyNumberFormat="1" applyFont="1" applyFill="1" applyBorder="1" applyAlignment="1" applyProtection="1">
      <alignment horizontal="right" vertical="center"/>
      <protection locked="0"/>
    </xf>
    <xf numFmtId="0" fontId="0" fillId="0" borderId="22" xfId="0" applyFont="1" applyFill="1" applyBorder="1" applyAlignment="1">
      <alignment horizontal="left" vertical="center" indent="1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left" vertical="center" indent="1"/>
    </xf>
    <xf numFmtId="171" fontId="7" fillId="0" borderId="27" xfId="0" applyNumberFormat="1" applyFont="1" applyFill="1" applyBorder="1" applyAlignment="1" applyProtection="1">
      <alignment horizontal="right" vertical="center"/>
      <protection locked="0"/>
    </xf>
    <xf numFmtId="0" fontId="0" fillId="0" borderId="4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 indent="1"/>
    </xf>
    <xf numFmtId="171" fontId="7" fillId="0" borderId="12" xfId="0" applyNumberFormat="1" applyFont="1" applyFill="1" applyBorder="1" applyAlignment="1" applyProtection="1">
      <alignment horizontal="right" vertical="center"/>
      <protection locked="0"/>
    </xf>
    <xf numFmtId="0" fontId="0" fillId="0" borderId="35" xfId="0" applyFont="1" applyFill="1" applyBorder="1" applyAlignment="1">
      <alignment horizontal="center" vertical="center"/>
    </xf>
    <xf numFmtId="0" fontId="0" fillId="0" borderId="36" xfId="0" applyFill="1" applyBorder="1" applyAlignment="1" applyProtection="1">
      <alignment horizontal="left" vertical="center" wrapText="1" indent="1"/>
      <protection locked="0"/>
    </xf>
    <xf numFmtId="171" fontId="12" fillId="0" borderId="37" xfId="0" applyNumberFormat="1" applyFont="1" applyFill="1" applyBorder="1" applyAlignment="1" applyProtection="1">
      <alignment horizontal="right" vertical="center"/>
      <protection/>
    </xf>
    <xf numFmtId="0" fontId="38" fillId="0" borderId="11" xfId="0" applyFont="1" applyFill="1" applyBorder="1" applyAlignment="1">
      <alignment horizontal="left" vertical="center" indent="5"/>
    </xf>
    <xf numFmtId="0" fontId="8" fillId="0" borderId="0" xfId="61" applyFont="1" applyFill="1" applyBorder="1" applyAlignment="1" applyProtection="1">
      <alignment horizontal="center"/>
      <protection/>
    </xf>
    <xf numFmtId="165" fontId="8" fillId="0" borderId="0" xfId="61" applyNumberFormat="1" applyFont="1" applyFill="1" applyBorder="1" applyAlignment="1" applyProtection="1">
      <alignment horizontal="center" vertical="center"/>
      <protection/>
    </xf>
    <xf numFmtId="0" fontId="12" fillId="0" borderId="13" xfId="61" applyFont="1" applyFill="1" applyBorder="1" applyAlignment="1" applyProtection="1">
      <alignment horizontal="center" vertical="center" wrapText="1"/>
      <protection/>
    </xf>
    <xf numFmtId="0" fontId="12" fillId="0" borderId="14" xfId="61" applyFont="1" applyFill="1" applyBorder="1" applyAlignment="1" applyProtection="1">
      <alignment horizontal="center" vertical="center" wrapText="1"/>
      <protection/>
    </xf>
    <xf numFmtId="165" fontId="12" fillId="0" borderId="37" xfId="61" applyNumberFormat="1" applyFont="1" applyFill="1" applyBorder="1" applyAlignment="1" applyProtection="1">
      <alignment horizontal="center" vertical="center"/>
      <protection/>
    </xf>
    <xf numFmtId="165" fontId="8" fillId="0" borderId="0" xfId="0" applyNumberFormat="1" applyFont="1" applyFill="1" applyBorder="1" applyAlignment="1" applyProtection="1">
      <alignment horizontal="center" vertical="center" wrapText="1"/>
      <protection/>
    </xf>
    <xf numFmtId="165" fontId="19" fillId="0" borderId="0" xfId="0" applyNumberFormat="1" applyFont="1" applyFill="1" applyBorder="1" applyAlignment="1" applyProtection="1">
      <alignment horizontal="center" textRotation="180" wrapText="1"/>
      <protection/>
    </xf>
    <xf numFmtId="165" fontId="12" fillId="0" borderId="45" xfId="0" applyNumberFormat="1" applyFont="1" applyFill="1" applyBorder="1" applyAlignment="1" applyProtection="1">
      <alignment horizontal="center" vertical="center" wrapText="1"/>
      <protection/>
    </xf>
    <xf numFmtId="165" fontId="12" fillId="0" borderId="13" xfId="0" applyNumberFormat="1" applyFont="1" applyFill="1" applyBorder="1" applyAlignment="1" applyProtection="1">
      <alignment horizontal="center" vertical="center" wrapText="1"/>
      <protection/>
    </xf>
    <xf numFmtId="165" fontId="19" fillId="0" borderId="0" xfId="0" applyNumberFormat="1" applyFont="1" applyFill="1" applyBorder="1" applyAlignment="1" applyProtection="1">
      <alignment horizontal="center" textRotation="180" wrapText="1"/>
      <protection locked="0"/>
    </xf>
    <xf numFmtId="165" fontId="8" fillId="0" borderId="0" xfId="0" applyNumberFormat="1" applyFont="1" applyFill="1" applyBorder="1" applyAlignment="1">
      <alignment horizontal="center" vertical="center" wrapText="1"/>
    </xf>
    <xf numFmtId="0" fontId="19" fillId="0" borderId="0" xfId="0" applyNumberFormat="1" applyFont="1" applyFill="1" applyBorder="1" applyAlignment="1" applyProtection="1">
      <alignment horizontal="center" textRotation="180" wrapText="1"/>
      <protection locked="0"/>
    </xf>
    <xf numFmtId="165" fontId="11" fillId="0" borderId="10" xfId="0" applyNumberFormat="1" applyFont="1" applyFill="1" applyBorder="1" applyAlignment="1" applyProtection="1">
      <alignment horizontal="right" wrapText="1"/>
      <protection/>
    </xf>
    <xf numFmtId="0" fontId="12" fillId="0" borderId="37" xfId="0" applyFont="1" applyFill="1" applyBorder="1" applyAlignment="1" applyProtection="1">
      <alignment horizontal="center" vertical="center"/>
      <protection locked="0"/>
    </xf>
    <xf numFmtId="0" fontId="12" fillId="0" borderId="12" xfId="0" applyFont="1" applyFill="1" applyBorder="1" applyAlignment="1" applyProtection="1">
      <alignment horizontal="center" vertical="center"/>
      <protection/>
    </xf>
    <xf numFmtId="0" fontId="12" fillId="0" borderId="45" xfId="0" applyFont="1" applyFill="1" applyBorder="1" applyAlignment="1" applyProtection="1">
      <alignment horizontal="center" vertical="center" wrapText="1"/>
      <protection/>
    </xf>
    <xf numFmtId="0" fontId="12" fillId="0" borderId="13" xfId="0" applyFont="1" applyFill="1" applyBorder="1" applyAlignment="1">
      <alignment horizontal="left" vertical="center" indent="2"/>
    </xf>
    <xf numFmtId="0" fontId="14" fillId="0" borderId="94" xfId="0" applyFont="1" applyFill="1" applyBorder="1" applyAlignment="1">
      <alignment horizontal="justify" vertical="center" wrapText="1"/>
    </xf>
    <xf numFmtId="0" fontId="8" fillId="0" borderId="0" xfId="62" applyFont="1" applyFill="1" applyBorder="1" applyAlignment="1">
      <alignment horizontal="center" wrapText="1"/>
      <protection/>
    </xf>
    <xf numFmtId="0" fontId="8" fillId="0" borderId="95" xfId="62" applyFont="1" applyFill="1" applyBorder="1" applyAlignment="1">
      <alignment horizontal="center" vertical="center"/>
      <protection/>
    </xf>
    <xf numFmtId="0" fontId="8" fillId="0" borderId="96" xfId="62" applyFont="1" applyFill="1" applyBorder="1" applyAlignment="1">
      <alignment horizontal="center" vertical="center"/>
      <protection/>
    </xf>
    <xf numFmtId="0" fontId="8" fillId="0" borderId="97" xfId="62" applyFont="1" applyFill="1" applyBorder="1" applyAlignment="1">
      <alignment horizontal="center" vertical="center"/>
      <protection/>
    </xf>
    <xf numFmtId="0" fontId="28" fillId="0" borderId="0" xfId="62" applyFont="1" applyFill="1" applyBorder="1" applyAlignment="1" applyProtection="1">
      <alignment horizontal="center" vertical="center"/>
      <protection locked="0"/>
    </xf>
    <xf numFmtId="0" fontId="8" fillId="0" borderId="0" xfId="62" applyFont="1" applyFill="1" applyBorder="1" applyAlignment="1">
      <alignment horizontal="center"/>
      <protection/>
    </xf>
    <xf numFmtId="0" fontId="8" fillId="0" borderId="0" xfId="62" applyFont="1" applyFill="1" applyBorder="1" applyAlignment="1" applyProtection="1">
      <alignment horizontal="center" vertical="center"/>
      <protection locked="0"/>
    </xf>
    <xf numFmtId="0" fontId="11" fillId="0" borderId="10" xfId="62" applyFont="1" applyFill="1" applyBorder="1" applyAlignment="1">
      <alignment horizontal="right"/>
      <protection/>
    </xf>
    <xf numFmtId="0" fontId="20" fillId="0" borderId="31" xfId="62" applyFont="1" applyFill="1" applyBorder="1" applyAlignment="1">
      <alignment horizontal="center" vertical="center" wrapText="1"/>
      <protection/>
    </xf>
    <xf numFmtId="0" fontId="20" fillId="0" borderId="32" xfId="62" applyFont="1" applyFill="1" applyBorder="1" applyAlignment="1">
      <alignment horizontal="center" vertical="center"/>
      <protection/>
    </xf>
    <xf numFmtId="0" fontId="20" fillId="0" borderId="33" xfId="62" applyFont="1" applyFill="1" applyBorder="1" applyAlignment="1">
      <alignment horizontal="center" vertical="center"/>
      <protection/>
    </xf>
    <xf numFmtId="0" fontId="20" fillId="0" borderId="26" xfId="62" applyFont="1" applyFill="1" applyBorder="1" applyAlignment="1">
      <alignment horizontal="center" vertical="center"/>
      <protection/>
    </xf>
    <xf numFmtId="0" fontId="30" fillId="0" borderId="22" xfId="59" applyFont="1" applyBorder="1" applyAlignment="1">
      <alignment horizontal="left" vertical="center" wrapText="1"/>
      <protection/>
    </xf>
    <xf numFmtId="3" fontId="1" fillId="35" borderId="22" xfId="60" applyNumberFormat="1" applyFont="1" applyFill="1" applyBorder="1" applyAlignment="1">
      <alignment horizontal="center" vertical="center" wrapText="1"/>
      <protection/>
    </xf>
    <xf numFmtId="49" fontId="31" fillId="0" borderId="22" xfId="59" applyNumberFormat="1" applyFont="1" applyBorder="1" applyAlignment="1">
      <alignment horizontal="center" vertical="center"/>
      <protection/>
    </xf>
    <xf numFmtId="0" fontId="31" fillId="0" borderId="22" xfId="59" applyFont="1" applyBorder="1" applyAlignment="1">
      <alignment horizontal="left" vertical="center" wrapText="1"/>
      <protection/>
    </xf>
    <xf numFmtId="169" fontId="30" fillId="0" borderId="54" xfId="59" applyNumberFormat="1" applyFont="1" applyFill="1" applyBorder="1" applyAlignment="1">
      <alignment horizontal="center" vertical="center"/>
      <protection/>
    </xf>
    <xf numFmtId="0" fontId="30" fillId="0" borderId="22" xfId="59" applyFont="1" applyFill="1" applyBorder="1" applyAlignment="1">
      <alignment horizontal="right"/>
      <protection/>
    </xf>
    <xf numFmtId="0" fontId="30" fillId="0" borderId="22" xfId="59" applyFont="1" applyFill="1" applyBorder="1" applyAlignment="1">
      <alignment horizontal="center" vertical="center"/>
      <protection/>
    </xf>
    <xf numFmtId="0" fontId="31" fillId="0" borderId="22" xfId="59" applyFont="1" applyFill="1" applyBorder="1" applyAlignment="1">
      <alignment horizontal="center" vertical="center"/>
      <protection/>
    </xf>
    <xf numFmtId="1" fontId="31" fillId="0" borderId="22" xfId="59" applyNumberFormat="1" applyFont="1" applyFill="1" applyBorder="1" applyAlignment="1">
      <alignment horizontal="center" vertical="center"/>
      <protection/>
    </xf>
    <xf numFmtId="0" fontId="32" fillId="0" borderId="0" xfId="64" applyFont="1" applyFill="1" applyBorder="1" applyAlignment="1">
      <alignment horizontal="center" vertical="center" wrapText="1"/>
      <protection/>
    </xf>
    <xf numFmtId="0" fontId="33" fillId="0" borderId="0" xfId="64" applyFont="1" applyFill="1" applyBorder="1" applyAlignment="1">
      <alignment horizontal="right"/>
      <protection/>
    </xf>
    <xf numFmtId="0" fontId="34" fillId="0" borderId="35" xfId="64" applyFont="1" applyFill="1" applyBorder="1" applyAlignment="1">
      <alignment horizontal="center" vertical="center" wrapText="1"/>
      <protection/>
    </xf>
    <xf numFmtId="0" fontId="10" fillId="0" borderId="36" xfId="63" applyFont="1" applyFill="1" applyBorder="1" applyAlignment="1" applyProtection="1">
      <alignment horizontal="center" vertical="center" textRotation="90"/>
      <protection/>
    </xf>
    <xf numFmtId="0" fontId="33" fillId="0" borderId="36" xfId="64" applyFont="1" applyFill="1" applyBorder="1" applyAlignment="1">
      <alignment horizontal="center" vertical="center" wrapText="1"/>
      <protection/>
    </xf>
    <xf numFmtId="0" fontId="33" fillId="0" borderId="37" xfId="64" applyFont="1" applyFill="1" applyBorder="1" applyAlignment="1">
      <alignment horizontal="center" vertical="center" wrapText="1"/>
      <protection/>
    </xf>
    <xf numFmtId="0" fontId="33" fillId="0" borderId="23" xfId="64" applyFont="1" applyFill="1" applyBorder="1" applyAlignment="1">
      <alignment horizontal="center" wrapText="1"/>
      <protection/>
    </xf>
    <xf numFmtId="0" fontId="9" fillId="0" borderId="0" xfId="0" applyFont="1" applyFill="1" applyBorder="1" applyAlignment="1" applyProtection="1">
      <alignment horizontal="center" vertical="top" wrapText="1"/>
      <protection locked="0"/>
    </xf>
  </cellXfs>
  <cellStyles count="5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2 2" xfId="43"/>
    <cellStyle name="Ezres 3" xfId="44"/>
    <cellStyle name="Figyelmeztetés" xfId="45"/>
    <cellStyle name="Hiperhivatkozás" xfId="46"/>
    <cellStyle name="Hivatkozott cella" xfId="47"/>
    <cellStyle name="Jegyzet" xfId="48"/>
    <cellStyle name="Jelölőszín 1" xfId="49"/>
    <cellStyle name="Jelölőszín 2" xfId="50"/>
    <cellStyle name="Jelölőszín 3" xfId="51"/>
    <cellStyle name="Jelölőszín 4" xfId="52"/>
    <cellStyle name="Jelölőszín 5" xfId="53"/>
    <cellStyle name="Jelölőszín 6" xfId="54"/>
    <cellStyle name="Jó" xfId="55"/>
    <cellStyle name="Kimenet" xfId="56"/>
    <cellStyle name="Magyarázó szöveg" xfId="57"/>
    <cellStyle name="Már látott hiperhivatkozás" xfId="58"/>
    <cellStyle name="Normál 2" xfId="59"/>
    <cellStyle name="Normál_12dmelléklet" xfId="60"/>
    <cellStyle name="Normál_KVRENMUNKA" xfId="61"/>
    <cellStyle name="Normál_minta" xfId="62"/>
    <cellStyle name="Normál_VAGYONK 2" xfId="63"/>
    <cellStyle name="Normál_VAGYONKIM" xfId="64"/>
    <cellStyle name="Összesen" xfId="65"/>
    <cellStyle name="Currency" xfId="66"/>
    <cellStyle name="Currency [0]" xfId="67"/>
    <cellStyle name="Rossz" xfId="68"/>
    <cellStyle name="Semleges" xfId="69"/>
    <cellStyle name="Számítás" xfId="70"/>
    <cellStyle name="Percent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6C6C6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styles" Target="styles.xml" /><Relationship Id="rId39" Type="http://schemas.openxmlformats.org/officeDocument/2006/relationships/sharedStrings" Target="sharedStrings.xml" /><Relationship Id="rId4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I154"/>
  <sheetViews>
    <sheetView view="pageLayout" zoomScaleNormal="87" zoomScaleSheetLayoutView="100" workbookViewId="0" topLeftCell="A120">
      <selection activeCell="C156" sqref="C156"/>
    </sheetView>
  </sheetViews>
  <sheetFormatPr defaultColWidth="9.00390625" defaultRowHeight="12.75"/>
  <cols>
    <col min="1" max="1" width="9.50390625" style="1" customWidth="1"/>
    <col min="2" max="2" width="60.875" style="1" customWidth="1"/>
    <col min="3" max="5" width="15.875" style="2" customWidth="1"/>
    <col min="6" max="16384" width="9.375" style="3" customWidth="1"/>
  </cols>
  <sheetData>
    <row r="1" spans="1:5" ht="15.75" customHeight="1">
      <c r="A1" s="519" t="s">
        <v>0</v>
      </c>
      <c r="B1" s="519"/>
      <c r="C1" s="519"/>
      <c r="D1" s="519"/>
      <c r="E1" s="519"/>
    </row>
    <row r="2" spans="1:5" ht="15.75" customHeight="1">
      <c r="A2" s="4" t="s">
        <v>1</v>
      </c>
      <c r="B2" s="4"/>
      <c r="C2" s="5"/>
      <c r="D2" s="5"/>
      <c r="E2" s="5"/>
    </row>
    <row r="3" spans="1:5" ht="15.75" customHeight="1">
      <c r="A3" s="520" t="s">
        <v>2</v>
      </c>
      <c r="B3" s="521" t="s">
        <v>3</v>
      </c>
      <c r="C3" s="522" t="s">
        <v>798</v>
      </c>
      <c r="D3" s="522"/>
      <c r="E3" s="522"/>
    </row>
    <row r="4" spans="1:5" ht="37.5" customHeight="1">
      <c r="A4" s="520"/>
      <c r="B4" s="521"/>
      <c r="C4" s="6" t="s">
        <v>4</v>
      </c>
      <c r="D4" s="6" t="s">
        <v>5</v>
      </c>
      <c r="E4" s="7" t="s">
        <v>6</v>
      </c>
    </row>
    <row r="5" spans="1:5" s="11" customFormat="1" ht="12" customHeight="1">
      <c r="A5" s="8" t="s">
        <v>7</v>
      </c>
      <c r="B5" s="9" t="s">
        <v>8</v>
      </c>
      <c r="C5" s="9" t="s">
        <v>9</v>
      </c>
      <c r="D5" s="9" t="s">
        <v>10</v>
      </c>
      <c r="E5" s="10" t="s">
        <v>11</v>
      </c>
    </row>
    <row r="6" spans="1:5" s="16" customFormat="1" ht="12" customHeight="1">
      <c r="A6" s="12" t="s">
        <v>12</v>
      </c>
      <c r="B6" s="13" t="s">
        <v>13</v>
      </c>
      <c r="C6" s="14">
        <f>+C7+C8+C9+C10+C11+C13</f>
        <v>27916942</v>
      </c>
      <c r="D6" s="14">
        <f>SUM(D7:D13)</f>
        <v>29988381</v>
      </c>
      <c r="E6" s="15">
        <f>SUM(E7:E13)</f>
        <v>29988381</v>
      </c>
    </row>
    <row r="7" spans="1:5" s="16" customFormat="1" ht="12" customHeight="1">
      <c r="A7" s="17" t="s">
        <v>14</v>
      </c>
      <c r="B7" s="18" t="s">
        <v>15</v>
      </c>
      <c r="C7" s="19">
        <v>16692688</v>
      </c>
      <c r="D7" s="19">
        <v>17692688</v>
      </c>
      <c r="E7" s="20">
        <v>17692688</v>
      </c>
    </row>
    <row r="8" spans="1:5" s="16" customFormat="1" ht="12" customHeight="1">
      <c r="A8" s="21" t="s">
        <v>16</v>
      </c>
      <c r="B8" s="22" t="s">
        <v>17</v>
      </c>
      <c r="C8" s="23"/>
      <c r="D8" s="23"/>
      <c r="E8" s="24"/>
    </row>
    <row r="9" spans="1:5" s="16" customFormat="1" ht="12" customHeight="1">
      <c r="A9" s="21" t="s">
        <v>18</v>
      </c>
      <c r="B9" s="22" t="s">
        <v>19</v>
      </c>
      <c r="C9" s="23">
        <v>10024254</v>
      </c>
      <c r="D9" s="23">
        <v>8773616</v>
      </c>
      <c r="E9" s="24">
        <v>8773616</v>
      </c>
    </row>
    <row r="10" spans="1:5" s="16" customFormat="1" ht="12" customHeight="1">
      <c r="A10" s="21" t="s">
        <v>20</v>
      </c>
      <c r="B10" s="22" t="s">
        <v>21</v>
      </c>
      <c r="C10" s="23">
        <v>1200000</v>
      </c>
      <c r="D10" s="23">
        <v>1200000</v>
      </c>
      <c r="E10" s="24">
        <v>1200000</v>
      </c>
    </row>
    <row r="11" spans="1:5" s="16" customFormat="1" ht="12" customHeight="1">
      <c r="A11" s="21" t="s">
        <v>22</v>
      </c>
      <c r="B11" s="22" t="s">
        <v>23</v>
      </c>
      <c r="C11" s="23"/>
      <c r="D11" s="23">
        <v>2322077</v>
      </c>
      <c r="E11" s="24">
        <v>2322077</v>
      </c>
    </row>
    <row r="12" spans="1:5" s="16" customFormat="1" ht="12" customHeight="1">
      <c r="A12" s="25" t="s">
        <v>24</v>
      </c>
      <c r="B12" s="26" t="s">
        <v>784</v>
      </c>
      <c r="C12" s="23"/>
      <c r="D12" s="27"/>
      <c r="E12" s="28"/>
    </row>
    <row r="13" spans="1:5" s="16" customFormat="1" ht="12" customHeight="1">
      <c r="A13" s="25" t="s">
        <v>183</v>
      </c>
      <c r="B13" s="26" t="s">
        <v>25</v>
      </c>
      <c r="C13" s="23"/>
      <c r="D13" s="27"/>
      <c r="E13" s="28"/>
    </row>
    <row r="14" spans="1:5" s="16" customFormat="1" ht="12" customHeight="1">
      <c r="A14" s="12" t="s">
        <v>26</v>
      </c>
      <c r="B14" s="29" t="s">
        <v>27</v>
      </c>
      <c r="C14" s="14">
        <f>+C15+C16+C17+C18+C19</f>
        <v>16017737</v>
      </c>
      <c r="D14" s="14">
        <f>SUM(D15:D19)</f>
        <v>21733528</v>
      </c>
      <c r="E14" s="15">
        <f>SUM(E15:E19)</f>
        <v>21733528</v>
      </c>
    </row>
    <row r="15" spans="1:5" s="16" customFormat="1" ht="12" customHeight="1">
      <c r="A15" s="17" t="s">
        <v>28</v>
      </c>
      <c r="B15" s="18" t="s">
        <v>29</v>
      </c>
      <c r="C15" s="19"/>
      <c r="D15" s="19"/>
      <c r="E15" s="20"/>
    </row>
    <row r="16" spans="1:5" s="16" customFormat="1" ht="12" customHeight="1">
      <c r="A16" s="21" t="s">
        <v>30</v>
      </c>
      <c r="B16" s="22" t="s">
        <v>31</v>
      </c>
      <c r="C16" s="23"/>
      <c r="D16" s="23"/>
      <c r="E16" s="24"/>
    </row>
    <row r="17" spans="1:5" s="16" customFormat="1" ht="12" customHeight="1">
      <c r="A17" s="21" t="s">
        <v>32</v>
      </c>
      <c r="B17" s="22" t="s">
        <v>33</v>
      </c>
      <c r="C17" s="23"/>
      <c r="D17" s="23"/>
      <c r="E17" s="24"/>
    </row>
    <row r="18" spans="1:5" s="16" customFormat="1" ht="12" customHeight="1">
      <c r="A18" s="21" t="s">
        <v>34</v>
      </c>
      <c r="B18" s="22" t="s">
        <v>35</v>
      </c>
      <c r="C18" s="23"/>
      <c r="D18" s="23"/>
      <c r="E18" s="24"/>
    </row>
    <row r="19" spans="1:5" s="16" customFormat="1" ht="12" customHeight="1">
      <c r="A19" s="21" t="s">
        <v>36</v>
      </c>
      <c r="B19" s="22" t="s">
        <v>37</v>
      </c>
      <c r="C19" s="23">
        <v>16017737</v>
      </c>
      <c r="D19" s="23">
        <v>21733528</v>
      </c>
      <c r="E19" s="24">
        <v>21733528</v>
      </c>
    </row>
    <row r="20" spans="1:5" s="16" customFormat="1" ht="12" customHeight="1">
      <c r="A20" s="25" t="s">
        <v>38</v>
      </c>
      <c r="B20" s="26" t="s">
        <v>39</v>
      </c>
      <c r="C20" s="27"/>
      <c r="D20" s="27"/>
      <c r="E20" s="28"/>
    </row>
    <row r="21" spans="1:5" s="16" customFormat="1" ht="12" customHeight="1">
      <c r="A21" s="12" t="s">
        <v>40</v>
      </c>
      <c r="B21" s="13" t="s">
        <v>41</v>
      </c>
      <c r="C21" s="14">
        <f>+C22+C23+C24+C25+C26</f>
        <v>0</v>
      </c>
      <c r="D21" s="14">
        <f>SUM(D22:D26)</f>
        <v>1250000</v>
      </c>
      <c r="E21" s="15">
        <f>SUM(E22:E26)</f>
        <v>1250000</v>
      </c>
    </row>
    <row r="22" spans="1:5" s="16" customFormat="1" ht="12" customHeight="1">
      <c r="A22" s="17" t="s">
        <v>42</v>
      </c>
      <c r="B22" s="18" t="s">
        <v>43</v>
      </c>
      <c r="C22" s="19"/>
      <c r="D22" s="19">
        <v>1250000</v>
      </c>
      <c r="E22" s="20">
        <v>1250000</v>
      </c>
    </row>
    <row r="23" spans="1:5" s="16" customFormat="1" ht="12" customHeight="1">
      <c r="A23" s="21" t="s">
        <v>44</v>
      </c>
      <c r="B23" s="22" t="s">
        <v>45</v>
      </c>
      <c r="C23" s="23"/>
      <c r="D23" s="23"/>
      <c r="E23" s="24"/>
    </row>
    <row r="24" spans="1:5" s="16" customFormat="1" ht="12" customHeight="1">
      <c r="A24" s="21" t="s">
        <v>46</v>
      </c>
      <c r="B24" s="22" t="s">
        <v>47</v>
      </c>
      <c r="C24" s="23"/>
      <c r="D24" s="23"/>
      <c r="E24" s="24"/>
    </row>
    <row r="25" spans="1:5" s="16" customFormat="1" ht="12" customHeight="1">
      <c r="A25" s="21" t="s">
        <v>48</v>
      </c>
      <c r="B25" s="22" t="s">
        <v>49</v>
      </c>
      <c r="C25" s="23"/>
      <c r="D25" s="23"/>
      <c r="E25" s="24"/>
    </row>
    <row r="26" spans="1:5" s="16" customFormat="1" ht="12" customHeight="1">
      <c r="A26" s="21" t="s">
        <v>50</v>
      </c>
      <c r="B26" s="22" t="s">
        <v>51</v>
      </c>
      <c r="C26" s="23"/>
      <c r="D26" s="23"/>
      <c r="E26" s="24"/>
    </row>
    <row r="27" spans="1:5" s="16" customFormat="1" ht="12" customHeight="1">
      <c r="A27" s="25" t="s">
        <v>52</v>
      </c>
      <c r="B27" s="30" t="s">
        <v>53</v>
      </c>
      <c r="C27" s="27"/>
      <c r="D27" s="27"/>
      <c r="E27" s="28"/>
    </row>
    <row r="28" spans="1:5" s="16" customFormat="1" ht="12" customHeight="1">
      <c r="A28" s="12" t="s">
        <v>54</v>
      </c>
      <c r="B28" s="13" t="s">
        <v>55</v>
      </c>
      <c r="C28" s="14">
        <f>SUM(C29:C34)</f>
        <v>4543000</v>
      </c>
      <c r="D28" s="14">
        <f>SUM(D29:D34)</f>
        <v>5906812</v>
      </c>
      <c r="E28" s="15">
        <f>SUM(E29:E34)</f>
        <v>5550814</v>
      </c>
    </row>
    <row r="29" spans="1:5" s="16" customFormat="1" ht="12" customHeight="1">
      <c r="A29" s="17" t="s">
        <v>56</v>
      </c>
      <c r="B29" s="18" t="s">
        <v>57</v>
      </c>
      <c r="C29" s="31"/>
      <c r="D29" s="31"/>
      <c r="E29" s="20"/>
    </row>
    <row r="30" spans="1:5" s="16" customFormat="1" ht="12" customHeight="1">
      <c r="A30" s="21" t="s">
        <v>58</v>
      </c>
      <c r="B30" s="22" t="s">
        <v>59</v>
      </c>
      <c r="C30" s="23"/>
      <c r="D30" s="23"/>
      <c r="E30" s="24"/>
    </row>
    <row r="31" spans="1:5" s="16" customFormat="1" ht="12" customHeight="1">
      <c r="A31" s="21" t="s">
        <v>60</v>
      </c>
      <c r="B31" s="22" t="s">
        <v>61</v>
      </c>
      <c r="C31" s="23">
        <v>3772000</v>
      </c>
      <c r="D31" s="23">
        <v>4719174</v>
      </c>
      <c r="E31" s="24">
        <v>4609014</v>
      </c>
    </row>
    <row r="32" spans="1:5" s="16" customFormat="1" ht="12" customHeight="1">
      <c r="A32" s="21" t="s">
        <v>62</v>
      </c>
      <c r="B32" s="22" t="s">
        <v>63</v>
      </c>
      <c r="C32" s="23">
        <v>765000</v>
      </c>
      <c r="D32" s="23">
        <v>982434</v>
      </c>
      <c r="E32" s="24">
        <v>841419</v>
      </c>
    </row>
    <row r="33" spans="1:5" s="16" customFormat="1" ht="12" customHeight="1">
      <c r="A33" s="21" t="s">
        <v>64</v>
      </c>
      <c r="B33" s="22" t="s">
        <v>65</v>
      </c>
      <c r="C33" s="23"/>
      <c r="D33" s="23"/>
      <c r="E33" s="24"/>
    </row>
    <row r="34" spans="1:5" s="16" customFormat="1" ht="12" customHeight="1">
      <c r="A34" s="25" t="s">
        <v>66</v>
      </c>
      <c r="B34" s="30" t="s">
        <v>67</v>
      </c>
      <c r="C34" s="27">
        <v>6000</v>
      </c>
      <c r="D34" s="27">
        <v>205204</v>
      </c>
      <c r="E34" s="28">
        <v>100381</v>
      </c>
    </row>
    <row r="35" spans="1:5" s="16" customFormat="1" ht="12" customHeight="1">
      <c r="A35" s="12" t="s">
        <v>68</v>
      </c>
      <c r="B35" s="13" t="s">
        <v>69</v>
      </c>
      <c r="C35" s="14">
        <f>SUM(C36:C47)</f>
        <v>4036207</v>
      </c>
      <c r="D35" s="14">
        <f>SUM(D36:D47)</f>
        <v>6879944</v>
      </c>
      <c r="E35" s="15">
        <f>SUM(E36:E47)</f>
        <v>6529843</v>
      </c>
    </row>
    <row r="36" spans="1:5" s="16" customFormat="1" ht="12" customHeight="1">
      <c r="A36" s="17" t="s">
        <v>70</v>
      </c>
      <c r="B36" s="18" t="s">
        <v>71</v>
      </c>
      <c r="C36" s="19"/>
      <c r="D36" s="19"/>
      <c r="E36" s="20"/>
    </row>
    <row r="37" spans="1:5" s="16" customFormat="1" ht="12" customHeight="1">
      <c r="A37" s="21" t="s">
        <v>72</v>
      </c>
      <c r="B37" s="22" t="s">
        <v>73</v>
      </c>
      <c r="C37" s="23">
        <v>946575</v>
      </c>
      <c r="D37" s="23">
        <v>606851</v>
      </c>
      <c r="E37" s="24">
        <v>606851</v>
      </c>
    </row>
    <row r="38" spans="1:5" s="16" customFormat="1" ht="12" customHeight="1">
      <c r="A38" s="21" t="s">
        <v>74</v>
      </c>
      <c r="B38" s="22" t="s">
        <v>75</v>
      </c>
      <c r="C38" s="23">
        <v>550000</v>
      </c>
      <c r="D38" s="23">
        <v>37569</v>
      </c>
      <c r="E38" s="24">
        <v>35000</v>
      </c>
    </row>
    <row r="39" spans="1:5" s="16" customFormat="1" ht="12" customHeight="1">
      <c r="A39" s="21" t="s">
        <v>76</v>
      </c>
      <c r="B39" s="22" t="s">
        <v>77</v>
      </c>
      <c r="C39" s="23"/>
      <c r="D39" s="23">
        <v>350000</v>
      </c>
      <c r="E39" s="24">
        <v>315000</v>
      </c>
    </row>
    <row r="40" spans="1:5" s="16" customFormat="1" ht="12" customHeight="1">
      <c r="A40" s="21" t="s">
        <v>78</v>
      </c>
      <c r="B40" s="22" t="s">
        <v>79</v>
      </c>
      <c r="C40" s="23">
        <v>1999710</v>
      </c>
      <c r="D40" s="23">
        <v>2020329</v>
      </c>
      <c r="E40" s="24">
        <v>2020329</v>
      </c>
    </row>
    <row r="41" spans="1:5" s="16" customFormat="1" ht="12" customHeight="1">
      <c r="A41" s="21" t="s">
        <v>80</v>
      </c>
      <c r="B41" s="22" t="s">
        <v>81</v>
      </c>
      <c r="C41" s="23">
        <v>539922</v>
      </c>
      <c r="D41" s="23">
        <v>1000882</v>
      </c>
      <c r="E41" s="24">
        <v>999068</v>
      </c>
    </row>
    <row r="42" spans="1:5" s="16" customFormat="1" ht="12" customHeight="1">
      <c r="A42" s="21" t="s">
        <v>82</v>
      </c>
      <c r="B42" s="22" t="s">
        <v>83</v>
      </c>
      <c r="C42" s="23"/>
      <c r="D42" s="23">
        <v>304000</v>
      </c>
      <c r="E42" s="24"/>
    </row>
    <row r="43" spans="1:5" s="16" customFormat="1" ht="12" customHeight="1">
      <c r="A43" s="21" t="s">
        <v>84</v>
      </c>
      <c r="B43" s="22" t="s">
        <v>785</v>
      </c>
      <c r="C43" s="23"/>
      <c r="D43" s="23"/>
      <c r="E43" s="24"/>
    </row>
    <row r="44" spans="1:5" s="16" customFormat="1" ht="12" customHeight="1">
      <c r="A44" s="21" t="s">
        <v>86</v>
      </c>
      <c r="B44" s="22" t="s">
        <v>786</v>
      </c>
      <c r="C44" s="23"/>
      <c r="D44" s="23"/>
      <c r="E44" s="24"/>
    </row>
    <row r="45" spans="1:5" s="16" customFormat="1" ht="12" customHeight="1">
      <c r="A45" s="21" t="s">
        <v>88</v>
      </c>
      <c r="B45" s="22" t="s">
        <v>85</v>
      </c>
      <c r="C45" s="23"/>
      <c r="D45" s="23"/>
      <c r="E45" s="24"/>
    </row>
    <row r="46" spans="1:5" s="16" customFormat="1" ht="12" customHeight="1">
      <c r="A46" s="21" t="s">
        <v>787</v>
      </c>
      <c r="B46" s="22" t="s">
        <v>87</v>
      </c>
      <c r="C46" s="23"/>
      <c r="D46" s="23"/>
      <c r="E46" s="24"/>
    </row>
    <row r="47" spans="1:5" s="16" customFormat="1" ht="12" customHeight="1">
      <c r="A47" s="25" t="s">
        <v>788</v>
      </c>
      <c r="B47" s="26" t="s">
        <v>89</v>
      </c>
      <c r="C47" s="27"/>
      <c r="D47" s="27">
        <v>2560313</v>
      </c>
      <c r="E47" s="28">
        <v>2553595</v>
      </c>
    </row>
    <row r="48" spans="1:5" s="16" customFormat="1" ht="12" customHeight="1">
      <c r="A48" s="12" t="s">
        <v>90</v>
      </c>
      <c r="B48" s="13" t="s">
        <v>91</v>
      </c>
      <c r="C48" s="14">
        <f>SUM(C49:C53)</f>
        <v>0</v>
      </c>
      <c r="D48" s="14">
        <f>SUM(D49:D53)</f>
        <v>0</v>
      </c>
      <c r="E48" s="15">
        <f>SUM(E49:E53)</f>
        <v>0</v>
      </c>
    </row>
    <row r="49" spans="1:5" s="16" customFormat="1" ht="12" customHeight="1">
      <c r="A49" s="17" t="s">
        <v>92</v>
      </c>
      <c r="B49" s="18" t="s">
        <v>93</v>
      </c>
      <c r="C49" s="19"/>
      <c r="D49" s="19"/>
      <c r="E49" s="20"/>
    </row>
    <row r="50" spans="1:5" s="16" customFormat="1" ht="12" customHeight="1">
      <c r="A50" s="21" t="s">
        <v>94</v>
      </c>
      <c r="B50" s="22" t="s">
        <v>95</v>
      </c>
      <c r="C50" s="23"/>
      <c r="D50" s="23"/>
      <c r="E50" s="24"/>
    </row>
    <row r="51" spans="1:5" s="16" customFormat="1" ht="12" customHeight="1">
      <c r="A51" s="21" t="s">
        <v>96</v>
      </c>
      <c r="B51" s="22" t="s">
        <v>97</v>
      </c>
      <c r="C51" s="23"/>
      <c r="D51" s="23"/>
      <c r="E51" s="24"/>
    </row>
    <row r="52" spans="1:5" s="16" customFormat="1" ht="12" customHeight="1">
      <c r="A52" s="21" t="s">
        <v>98</v>
      </c>
      <c r="B52" s="22" t="s">
        <v>99</v>
      </c>
      <c r="C52" s="23"/>
      <c r="D52" s="23"/>
      <c r="E52" s="24"/>
    </row>
    <row r="53" spans="1:5" s="16" customFormat="1" ht="12" customHeight="1">
      <c r="A53" s="25" t="s">
        <v>100</v>
      </c>
      <c r="B53" s="26" t="s">
        <v>101</v>
      </c>
      <c r="C53" s="27"/>
      <c r="D53" s="27"/>
      <c r="E53" s="28"/>
    </row>
    <row r="54" spans="1:5" s="16" customFormat="1" ht="17.25" customHeight="1">
      <c r="A54" s="12" t="s">
        <v>102</v>
      </c>
      <c r="B54" s="13" t="s">
        <v>103</v>
      </c>
      <c r="C54" s="14">
        <f>SUM(C55:C57)</f>
        <v>0</v>
      </c>
      <c r="D54" s="14">
        <f>SUM(D55:D57)</f>
        <v>0</v>
      </c>
      <c r="E54" s="15">
        <f>SUM(E55:E57)</f>
        <v>0</v>
      </c>
    </row>
    <row r="55" spans="1:5" s="16" customFormat="1" ht="12" customHeight="1">
      <c r="A55" s="17" t="s">
        <v>104</v>
      </c>
      <c r="B55" s="18" t="s">
        <v>105</v>
      </c>
      <c r="C55" s="19"/>
      <c r="D55" s="19"/>
      <c r="E55" s="20"/>
    </row>
    <row r="56" spans="1:5" s="16" customFormat="1" ht="12" customHeight="1">
      <c r="A56" s="21" t="s">
        <v>106</v>
      </c>
      <c r="B56" s="22" t="s">
        <v>107</v>
      </c>
      <c r="C56" s="23"/>
      <c r="D56" s="23"/>
      <c r="E56" s="24"/>
    </row>
    <row r="57" spans="1:5" s="16" customFormat="1" ht="12" customHeight="1">
      <c r="A57" s="21" t="s">
        <v>108</v>
      </c>
      <c r="B57" s="22" t="s">
        <v>109</v>
      </c>
      <c r="C57" s="23"/>
      <c r="D57" s="23"/>
      <c r="E57" s="24"/>
    </row>
    <row r="58" spans="1:5" s="16" customFormat="1" ht="12" customHeight="1">
      <c r="A58" s="25" t="s">
        <v>110</v>
      </c>
      <c r="B58" s="26" t="s">
        <v>111</v>
      </c>
      <c r="C58" s="27"/>
      <c r="D58" s="27"/>
      <c r="E58" s="28"/>
    </row>
    <row r="59" spans="1:5" s="16" customFormat="1" ht="12" customHeight="1">
      <c r="A59" s="12" t="s">
        <v>112</v>
      </c>
      <c r="B59" s="29" t="s">
        <v>113</v>
      </c>
      <c r="C59" s="14">
        <f>SUM(C60:C62)</f>
        <v>0</v>
      </c>
      <c r="D59" s="14">
        <f>SUM(D60:D62)</f>
        <v>0</v>
      </c>
      <c r="E59" s="15">
        <f>SUM(E60:E62)</f>
        <v>0</v>
      </c>
    </row>
    <row r="60" spans="1:5" s="16" customFormat="1" ht="12" customHeight="1">
      <c r="A60" s="17" t="s">
        <v>114</v>
      </c>
      <c r="B60" s="18" t="s">
        <v>115</v>
      </c>
      <c r="C60" s="23"/>
      <c r="D60" s="23"/>
      <c r="E60" s="24"/>
    </row>
    <row r="61" spans="1:5" s="16" customFormat="1" ht="12" customHeight="1">
      <c r="A61" s="21" t="s">
        <v>116</v>
      </c>
      <c r="B61" s="22" t="s">
        <v>117</v>
      </c>
      <c r="C61" s="23"/>
      <c r="D61" s="23"/>
      <c r="E61" s="24"/>
    </row>
    <row r="62" spans="1:5" s="16" customFormat="1" ht="12" customHeight="1">
      <c r="A62" s="21" t="s">
        <v>118</v>
      </c>
      <c r="B62" s="22" t="s">
        <v>119</v>
      </c>
      <c r="C62" s="23"/>
      <c r="D62" s="23"/>
      <c r="E62" s="24"/>
    </row>
    <row r="63" spans="1:5" s="16" customFormat="1" ht="12" customHeight="1">
      <c r="A63" s="25" t="s">
        <v>120</v>
      </c>
      <c r="B63" s="26" t="s">
        <v>121</v>
      </c>
      <c r="C63" s="23"/>
      <c r="D63" s="23"/>
      <c r="E63" s="24"/>
    </row>
    <row r="64" spans="1:5" s="16" customFormat="1" ht="12" customHeight="1">
      <c r="A64" s="12" t="s">
        <v>122</v>
      </c>
      <c r="B64" s="13" t="s">
        <v>123</v>
      </c>
      <c r="C64" s="14">
        <f>+C6+C14+C21+C28+C35+C48+C54+C59</f>
        <v>52513886</v>
      </c>
      <c r="D64" s="14">
        <f>+D6+D14+D21+D28+D35+D48+D54+D59</f>
        <v>65758665</v>
      </c>
      <c r="E64" s="15">
        <f>+E6+E14+E21+E28+E35+E48+E54+E59</f>
        <v>65052566</v>
      </c>
    </row>
    <row r="65" spans="1:5" s="16" customFormat="1" ht="12" customHeight="1">
      <c r="A65" s="32" t="s">
        <v>124</v>
      </c>
      <c r="B65" s="29" t="s">
        <v>125</v>
      </c>
      <c r="C65" s="14">
        <f>SUM(C66:C68)</f>
        <v>0</v>
      </c>
      <c r="D65" s="14">
        <f>+D66+D67+D68</f>
        <v>0</v>
      </c>
      <c r="E65" s="15">
        <f>+E66+E67+E68</f>
        <v>0</v>
      </c>
    </row>
    <row r="66" spans="1:5" s="16" customFormat="1" ht="12" customHeight="1">
      <c r="A66" s="17" t="s">
        <v>126</v>
      </c>
      <c r="B66" s="18" t="s">
        <v>127</v>
      </c>
      <c r="C66" s="23"/>
      <c r="D66" s="23"/>
      <c r="E66" s="24"/>
    </row>
    <row r="67" spans="1:5" s="16" customFormat="1" ht="12" customHeight="1">
      <c r="A67" s="21" t="s">
        <v>128</v>
      </c>
      <c r="B67" s="22" t="s">
        <v>129</v>
      </c>
      <c r="C67" s="23"/>
      <c r="D67" s="23"/>
      <c r="E67" s="24"/>
    </row>
    <row r="68" spans="1:5" s="16" customFormat="1" ht="12" customHeight="1">
      <c r="A68" s="25" t="s">
        <v>130</v>
      </c>
      <c r="B68" s="33" t="s">
        <v>131</v>
      </c>
      <c r="C68" s="23"/>
      <c r="D68" s="23"/>
      <c r="E68" s="24"/>
    </row>
    <row r="69" spans="1:5" s="16" customFormat="1" ht="12" customHeight="1">
      <c r="A69" s="32" t="s">
        <v>132</v>
      </c>
      <c r="B69" s="29" t="s">
        <v>133</v>
      </c>
      <c r="C69" s="14">
        <f>SUM(C70:C73)</f>
        <v>0</v>
      </c>
      <c r="D69" s="14">
        <f>+D70+D71+D72+D73</f>
        <v>0</v>
      </c>
      <c r="E69" s="15">
        <f>+E70+E71+E72+E73</f>
        <v>0</v>
      </c>
    </row>
    <row r="70" spans="1:5" s="16" customFormat="1" ht="13.5" customHeight="1">
      <c r="A70" s="17" t="s">
        <v>134</v>
      </c>
      <c r="B70" s="18" t="s">
        <v>135</v>
      </c>
      <c r="C70" s="23"/>
      <c r="D70" s="23"/>
      <c r="E70" s="24"/>
    </row>
    <row r="71" spans="1:5" s="16" customFormat="1" ht="12" customHeight="1">
      <c r="A71" s="21" t="s">
        <v>136</v>
      </c>
      <c r="B71" s="22" t="s">
        <v>137</v>
      </c>
      <c r="C71" s="23"/>
      <c r="D71" s="23"/>
      <c r="E71" s="24"/>
    </row>
    <row r="72" spans="1:5" s="16" customFormat="1" ht="12" customHeight="1">
      <c r="A72" s="21" t="s">
        <v>138</v>
      </c>
      <c r="B72" s="22" t="s">
        <v>139</v>
      </c>
      <c r="C72" s="23"/>
      <c r="D72" s="23"/>
      <c r="E72" s="24"/>
    </row>
    <row r="73" spans="1:5" s="16" customFormat="1" ht="12" customHeight="1">
      <c r="A73" s="25" t="s">
        <v>140</v>
      </c>
      <c r="B73" s="26" t="s">
        <v>141</v>
      </c>
      <c r="C73" s="23"/>
      <c r="D73" s="23"/>
      <c r="E73" s="24"/>
    </row>
    <row r="74" spans="1:5" s="16" customFormat="1" ht="12" customHeight="1">
      <c r="A74" s="32" t="s">
        <v>142</v>
      </c>
      <c r="B74" s="29" t="s">
        <v>143</v>
      </c>
      <c r="C74" s="14">
        <f>SUM(C75:C76)</f>
        <v>14523163</v>
      </c>
      <c r="D74" s="14">
        <f>+D75+D76</f>
        <v>14523162</v>
      </c>
      <c r="E74" s="15">
        <f>+E75+E76</f>
        <v>14523162</v>
      </c>
    </row>
    <row r="75" spans="1:5" s="16" customFormat="1" ht="12" customHeight="1">
      <c r="A75" s="17" t="s">
        <v>144</v>
      </c>
      <c r="B75" s="18" t="s">
        <v>145</v>
      </c>
      <c r="C75" s="23">
        <v>14523163</v>
      </c>
      <c r="D75" s="23">
        <v>14523162</v>
      </c>
      <c r="E75" s="24">
        <v>14523162</v>
      </c>
    </row>
    <row r="76" spans="1:5" s="16" customFormat="1" ht="12" customHeight="1">
      <c r="A76" s="25" t="s">
        <v>146</v>
      </c>
      <c r="B76" s="26" t="s">
        <v>147</v>
      </c>
      <c r="C76" s="23"/>
      <c r="D76" s="23"/>
      <c r="E76" s="24"/>
    </row>
    <row r="77" spans="1:5" s="16" customFormat="1" ht="12" customHeight="1">
      <c r="A77" s="32" t="s">
        <v>148</v>
      </c>
      <c r="B77" s="29" t="s">
        <v>149</v>
      </c>
      <c r="C77" s="14">
        <f>SUM(C78:C80)</f>
        <v>0</v>
      </c>
      <c r="D77" s="14">
        <f>+D78+D79+D80</f>
        <v>5907869</v>
      </c>
      <c r="E77" s="15">
        <f>+E78+E79+E80</f>
        <v>5907869</v>
      </c>
    </row>
    <row r="78" spans="1:5" s="16" customFormat="1" ht="12" customHeight="1">
      <c r="A78" s="17" t="s">
        <v>150</v>
      </c>
      <c r="B78" s="18" t="s">
        <v>151</v>
      </c>
      <c r="C78" s="23"/>
      <c r="D78" s="23">
        <v>5907869</v>
      </c>
      <c r="E78" s="24">
        <v>5907869</v>
      </c>
    </row>
    <row r="79" spans="1:5" s="16" customFormat="1" ht="12" customHeight="1">
      <c r="A79" s="21" t="s">
        <v>152</v>
      </c>
      <c r="B79" s="22" t="s">
        <v>153</v>
      </c>
      <c r="C79" s="23"/>
      <c r="D79" s="23"/>
      <c r="E79" s="24"/>
    </row>
    <row r="80" spans="1:5" s="16" customFormat="1" ht="12" customHeight="1">
      <c r="A80" s="25" t="s">
        <v>154</v>
      </c>
      <c r="B80" s="30" t="s">
        <v>155</v>
      </c>
      <c r="C80" s="23"/>
      <c r="D80" s="23"/>
      <c r="E80" s="24"/>
    </row>
    <row r="81" spans="1:5" s="16" customFormat="1" ht="12" customHeight="1">
      <c r="A81" s="32" t="s">
        <v>156</v>
      </c>
      <c r="B81" s="29" t="s">
        <v>157</v>
      </c>
      <c r="C81" s="14">
        <f>SUM(C82:C85)</f>
        <v>0</v>
      </c>
      <c r="D81" s="14">
        <f>+D82+D83+D84+D85</f>
        <v>0</v>
      </c>
      <c r="E81" s="15">
        <f>+E82+E83+E84+E85</f>
        <v>0</v>
      </c>
    </row>
    <row r="82" spans="1:5" s="16" customFormat="1" ht="12" customHeight="1">
      <c r="A82" s="34" t="s">
        <v>158</v>
      </c>
      <c r="B82" s="18" t="s">
        <v>159</v>
      </c>
      <c r="C82" s="23"/>
      <c r="D82" s="23"/>
      <c r="E82" s="24"/>
    </row>
    <row r="83" spans="1:5" s="16" customFormat="1" ht="12" customHeight="1">
      <c r="A83" s="35" t="s">
        <v>160</v>
      </c>
      <c r="B83" s="22" t="s">
        <v>161</v>
      </c>
      <c r="C83" s="23"/>
      <c r="D83" s="23"/>
      <c r="E83" s="24"/>
    </row>
    <row r="84" spans="1:5" s="16" customFormat="1" ht="12" customHeight="1">
      <c r="A84" s="35" t="s">
        <v>162</v>
      </c>
      <c r="B84" s="22" t="s">
        <v>163</v>
      </c>
      <c r="C84" s="23"/>
      <c r="D84" s="23"/>
      <c r="E84" s="24"/>
    </row>
    <row r="85" spans="1:5" s="16" customFormat="1" ht="12" customHeight="1">
      <c r="A85" s="36" t="s">
        <v>164</v>
      </c>
      <c r="B85" s="30" t="s">
        <v>165</v>
      </c>
      <c r="C85" s="23"/>
      <c r="D85" s="23"/>
      <c r="E85" s="24"/>
    </row>
    <row r="86" spans="1:5" s="16" customFormat="1" ht="12" customHeight="1">
      <c r="A86" s="32" t="s">
        <v>166</v>
      </c>
      <c r="B86" s="29" t="s">
        <v>167</v>
      </c>
      <c r="C86" s="37"/>
      <c r="D86" s="37"/>
      <c r="E86" s="38"/>
    </row>
    <row r="87" spans="1:5" s="16" customFormat="1" ht="12" customHeight="1">
      <c r="A87" s="32" t="s">
        <v>168</v>
      </c>
      <c r="B87" s="39" t="s">
        <v>169</v>
      </c>
      <c r="C87" s="14">
        <f>+C65+C69+C74+C77+C81+C86</f>
        <v>14523163</v>
      </c>
      <c r="D87" s="14">
        <f>+D65+D69+D74+D77+D81+D86</f>
        <v>20431031</v>
      </c>
      <c r="E87" s="15">
        <f>+E65+E69+E74+E77+E81+E86</f>
        <v>20431031</v>
      </c>
    </row>
    <row r="88" spans="1:5" s="16" customFormat="1" ht="12" customHeight="1">
      <c r="A88" s="40" t="s">
        <v>170</v>
      </c>
      <c r="B88" s="41" t="s">
        <v>171</v>
      </c>
      <c r="C88" s="14">
        <f>+C64+C87</f>
        <v>67037049</v>
      </c>
      <c r="D88" s="14">
        <f>+D64+D87</f>
        <v>86189696</v>
      </c>
      <c r="E88" s="15">
        <f>+E64+E87</f>
        <v>85483597</v>
      </c>
    </row>
    <row r="89" spans="1:5" s="16" customFormat="1" ht="12" customHeight="1">
      <c r="A89" s="42"/>
      <c r="B89" s="42"/>
      <c r="C89" s="43"/>
      <c r="D89" s="43"/>
      <c r="E89" s="43"/>
    </row>
    <row r="90" spans="1:5" ht="16.5" customHeight="1">
      <c r="A90" s="519" t="s">
        <v>172</v>
      </c>
      <c r="B90" s="519"/>
      <c r="C90" s="519"/>
      <c r="D90" s="519"/>
      <c r="E90" s="519"/>
    </row>
    <row r="91" spans="1:5" s="46" customFormat="1" ht="16.5" customHeight="1">
      <c r="A91" s="44" t="s">
        <v>173</v>
      </c>
      <c r="B91" s="44"/>
      <c r="C91" s="45"/>
      <c r="D91" s="45"/>
      <c r="E91" s="45"/>
    </row>
    <row r="92" spans="1:5" s="46" customFormat="1" ht="16.5" customHeight="1">
      <c r="A92" s="520" t="s">
        <v>2</v>
      </c>
      <c r="B92" s="521" t="s">
        <v>174</v>
      </c>
      <c r="C92" s="522" t="str">
        <f>+C3</f>
        <v>2017. évi</v>
      </c>
      <c r="D92" s="522"/>
      <c r="E92" s="522"/>
    </row>
    <row r="93" spans="1:5" ht="37.5" customHeight="1">
      <c r="A93" s="520"/>
      <c r="B93" s="521"/>
      <c r="C93" s="6" t="s">
        <v>4</v>
      </c>
      <c r="D93" s="6" t="s">
        <v>5</v>
      </c>
      <c r="E93" s="7" t="s">
        <v>6</v>
      </c>
    </row>
    <row r="94" spans="1:5" s="11" customFormat="1" ht="12" customHeight="1">
      <c r="A94" s="8" t="s">
        <v>7</v>
      </c>
      <c r="B94" s="9" t="s">
        <v>8</v>
      </c>
      <c r="C94" s="9" t="s">
        <v>9</v>
      </c>
      <c r="D94" s="9" t="s">
        <v>10</v>
      </c>
      <c r="E94" s="47" t="s">
        <v>11</v>
      </c>
    </row>
    <row r="95" spans="1:5" ht="12" customHeight="1">
      <c r="A95" s="48" t="s">
        <v>12</v>
      </c>
      <c r="B95" s="49" t="s">
        <v>175</v>
      </c>
      <c r="C95" s="50">
        <f>SUM(C96:C100)</f>
        <v>64203060</v>
      </c>
      <c r="D95" s="50">
        <f>SUM(D96:D100)</f>
        <v>72815815</v>
      </c>
      <c r="E95" s="51">
        <f>SUM(E96:E100)</f>
        <v>63768602</v>
      </c>
    </row>
    <row r="96" spans="1:5" ht="12" customHeight="1">
      <c r="A96" s="52" t="s">
        <v>14</v>
      </c>
      <c r="B96" s="53" t="s">
        <v>176</v>
      </c>
      <c r="C96" s="54">
        <v>24501465</v>
      </c>
      <c r="D96" s="54">
        <v>29012906</v>
      </c>
      <c r="E96" s="55">
        <v>28139050</v>
      </c>
    </row>
    <row r="97" spans="1:5" ht="12" customHeight="1">
      <c r="A97" s="21" t="s">
        <v>16</v>
      </c>
      <c r="B97" s="56" t="s">
        <v>177</v>
      </c>
      <c r="C97" s="23">
        <v>4626475</v>
      </c>
      <c r="D97" s="23">
        <v>4725546</v>
      </c>
      <c r="E97" s="24">
        <v>4443101</v>
      </c>
    </row>
    <row r="98" spans="1:5" ht="12" customHeight="1">
      <c r="A98" s="21" t="s">
        <v>18</v>
      </c>
      <c r="B98" s="56" t="s">
        <v>178</v>
      </c>
      <c r="C98" s="27">
        <v>28801274</v>
      </c>
      <c r="D98" s="27">
        <v>30827815</v>
      </c>
      <c r="E98" s="28">
        <v>24634702</v>
      </c>
    </row>
    <row r="99" spans="1:5" ht="12" customHeight="1">
      <c r="A99" s="21" t="s">
        <v>20</v>
      </c>
      <c r="B99" s="57" t="s">
        <v>179</v>
      </c>
      <c r="C99" s="27">
        <v>4332950</v>
      </c>
      <c r="D99" s="27">
        <v>4894128</v>
      </c>
      <c r="E99" s="28">
        <v>3350843</v>
      </c>
    </row>
    <row r="100" spans="1:5" ht="12" customHeight="1">
      <c r="A100" s="21" t="s">
        <v>180</v>
      </c>
      <c r="B100" s="58" t="s">
        <v>181</v>
      </c>
      <c r="C100" s="27">
        <v>1940896</v>
      </c>
      <c r="D100" s="27">
        <v>3355420</v>
      </c>
      <c r="E100" s="28">
        <v>3200906</v>
      </c>
    </row>
    <row r="101" spans="1:5" ht="12" customHeight="1">
      <c r="A101" s="21" t="s">
        <v>24</v>
      </c>
      <c r="B101" s="56" t="s">
        <v>182</v>
      </c>
      <c r="C101" s="27"/>
      <c r="D101" s="27">
        <v>747271</v>
      </c>
      <c r="E101" s="28">
        <v>747271</v>
      </c>
    </row>
    <row r="102" spans="1:5" ht="12" customHeight="1">
      <c r="A102" s="21" t="s">
        <v>183</v>
      </c>
      <c r="B102" s="59" t="s">
        <v>184</v>
      </c>
      <c r="C102" s="27"/>
      <c r="D102" s="27"/>
      <c r="E102" s="28"/>
    </row>
    <row r="103" spans="1:5" ht="12" customHeight="1">
      <c r="A103" s="21" t="s">
        <v>185</v>
      </c>
      <c r="B103" s="60" t="s">
        <v>186</v>
      </c>
      <c r="C103" s="27"/>
      <c r="D103" s="27"/>
      <c r="E103" s="28"/>
    </row>
    <row r="104" spans="1:5" ht="12" customHeight="1">
      <c r="A104" s="21" t="s">
        <v>187</v>
      </c>
      <c r="B104" s="60" t="s">
        <v>188</v>
      </c>
      <c r="C104" s="27"/>
      <c r="D104" s="27"/>
      <c r="E104" s="28"/>
    </row>
    <row r="105" spans="1:5" ht="12" customHeight="1">
      <c r="A105" s="21" t="s">
        <v>189</v>
      </c>
      <c r="B105" s="59" t="s">
        <v>190</v>
      </c>
      <c r="C105" s="27">
        <v>1010296</v>
      </c>
      <c r="D105" s="27">
        <v>1609835</v>
      </c>
      <c r="E105" s="28">
        <v>1584835</v>
      </c>
    </row>
    <row r="106" spans="1:5" ht="12" customHeight="1">
      <c r="A106" s="21" t="s">
        <v>191</v>
      </c>
      <c r="B106" s="59" t="s">
        <v>192</v>
      </c>
      <c r="C106" s="27"/>
      <c r="D106" s="27"/>
      <c r="E106" s="28"/>
    </row>
    <row r="107" spans="1:5" ht="12" customHeight="1">
      <c r="A107" s="21" t="s">
        <v>193</v>
      </c>
      <c r="B107" s="60" t="s">
        <v>194</v>
      </c>
      <c r="C107" s="27"/>
      <c r="D107" s="27"/>
      <c r="E107" s="28"/>
    </row>
    <row r="108" spans="1:5" ht="12" customHeight="1">
      <c r="A108" s="61" t="s">
        <v>195</v>
      </c>
      <c r="B108" s="62" t="s">
        <v>196</v>
      </c>
      <c r="C108" s="27"/>
      <c r="D108" s="27"/>
      <c r="E108" s="28"/>
    </row>
    <row r="109" spans="1:5" ht="12" customHeight="1">
      <c r="A109" s="21" t="s">
        <v>197</v>
      </c>
      <c r="B109" s="62" t="s">
        <v>198</v>
      </c>
      <c r="C109" s="27"/>
      <c r="D109" s="27"/>
      <c r="E109" s="28"/>
    </row>
    <row r="110" spans="1:5" ht="12" customHeight="1">
      <c r="A110" s="63" t="s">
        <v>199</v>
      </c>
      <c r="B110" s="64" t="s">
        <v>200</v>
      </c>
      <c r="C110" s="65">
        <v>930600</v>
      </c>
      <c r="D110" s="65">
        <v>998314</v>
      </c>
      <c r="E110" s="66">
        <v>868800</v>
      </c>
    </row>
    <row r="111" spans="1:5" ht="12" customHeight="1">
      <c r="A111" s="12" t="s">
        <v>26</v>
      </c>
      <c r="B111" s="67" t="s">
        <v>201</v>
      </c>
      <c r="C111" s="14">
        <f>+C112+C114+C116</f>
        <v>0</v>
      </c>
      <c r="D111" s="14">
        <f>+D112+D114+D116</f>
        <v>1921750</v>
      </c>
      <c r="E111" s="15">
        <f>+E112+E114+E116</f>
        <v>1921750</v>
      </c>
    </row>
    <row r="112" spans="1:5" ht="12" customHeight="1">
      <c r="A112" s="17" t="s">
        <v>28</v>
      </c>
      <c r="B112" s="56" t="s">
        <v>202</v>
      </c>
      <c r="C112" s="19"/>
      <c r="D112" s="19">
        <v>1921750</v>
      </c>
      <c r="E112" s="20">
        <v>1921750</v>
      </c>
    </row>
    <row r="113" spans="1:5" ht="12" customHeight="1">
      <c r="A113" s="17" t="s">
        <v>30</v>
      </c>
      <c r="B113" s="68" t="s">
        <v>203</v>
      </c>
      <c r="C113" s="19"/>
      <c r="D113" s="19"/>
      <c r="E113" s="20"/>
    </row>
    <row r="114" spans="1:5" ht="15.75">
      <c r="A114" s="17" t="s">
        <v>32</v>
      </c>
      <c r="B114" s="68" t="s">
        <v>204</v>
      </c>
      <c r="C114" s="23"/>
      <c r="D114" s="23"/>
      <c r="E114" s="24"/>
    </row>
    <row r="115" spans="1:5" ht="12" customHeight="1">
      <c r="A115" s="17" t="s">
        <v>34</v>
      </c>
      <c r="B115" s="68" t="s">
        <v>205</v>
      </c>
      <c r="C115" s="24"/>
      <c r="D115" s="23"/>
      <c r="E115" s="24"/>
    </row>
    <row r="116" spans="1:5" ht="12" customHeight="1">
      <c r="A116" s="17" t="s">
        <v>36</v>
      </c>
      <c r="B116" s="30" t="s">
        <v>206</v>
      </c>
      <c r="C116" s="24"/>
      <c r="D116" s="23"/>
      <c r="E116" s="24"/>
    </row>
    <row r="117" spans="1:5" ht="21.75" customHeight="1">
      <c r="A117" s="17" t="s">
        <v>38</v>
      </c>
      <c r="B117" s="69" t="s">
        <v>207</v>
      </c>
      <c r="C117" s="24"/>
      <c r="D117" s="23"/>
      <c r="E117" s="24"/>
    </row>
    <row r="118" spans="1:5" ht="24" customHeight="1">
      <c r="A118" s="17" t="s">
        <v>208</v>
      </c>
      <c r="B118" s="70" t="s">
        <v>209</v>
      </c>
      <c r="C118" s="24"/>
      <c r="D118" s="23"/>
      <c r="E118" s="24"/>
    </row>
    <row r="119" spans="1:5" ht="12" customHeight="1">
      <c r="A119" s="17" t="s">
        <v>210</v>
      </c>
      <c r="B119" s="60" t="s">
        <v>188</v>
      </c>
      <c r="C119" s="24"/>
      <c r="D119" s="23"/>
      <c r="E119" s="24"/>
    </row>
    <row r="120" spans="1:5" ht="12" customHeight="1">
      <c r="A120" s="17" t="s">
        <v>211</v>
      </c>
      <c r="B120" s="60" t="s">
        <v>212</v>
      </c>
      <c r="C120" s="24"/>
      <c r="D120" s="23"/>
      <c r="E120" s="24"/>
    </row>
    <row r="121" spans="1:5" ht="12" customHeight="1">
      <c r="A121" s="17" t="s">
        <v>213</v>
      </c>
      <c r="B121" s="60" t="s">
        <v>214</v>
      </c>
      <c r="C121" s="24"/>
      <c r="D121" s="23"/>
      <c r="E121" s="24"/>
    </row>
    <row r="122" spans="1:5" s="71" customFormat="1" ht="12" customHeight="1">
      <c r="A122" s="17" t="s">
        <v>215</v>
      </c>
      <c r="B122" s="60" t="s">
        <v>194</v>
      </c>
      <c r="C122" s="24"/>
      <c r="D122" s="23"/>
      <c r="E122" s="24"/>
    </row>
    <row r="123" spans="1:5" ht="12" customHeight="1">
      <c r="A123" s="17" t="s">
        <v>216</v>
      </c>
      <c r="B123" s="60" t="s">
        <v>217</v>
      </c>
      <c r="C123" s="24"/>
      <c r="D123" s="23"/>
      <c r="E123" s="24"/>
    </row>
    <row r="124" spans="1:5" ht="12" customHeight="1">
      <c r="A124" s="61" t="s">
        <v>218</v>
      </c>
      <c r="B124" s="60" t="s">
        <v>219</v>
      </c>
      <c r="C124" s="28"/>
      <c r="D124" s="27"/>
      <c r="E124" s="28"/>
    </row>
    <row r="125" spans="1:5" ht="12" customHeight="1">
      <c r="A125" s="12" t="s">
        <v>40</v>
      </c>
      <c r="B125" s="13" t="s">
        <v>220</v>
      </c>
      <c r="C125" s="14">
        <f>+C126+C127</f>
        <v>1718034</v>
      </c>
      <c r="D125" s="14">
        <f>+D126+D127</f>
        <v>4428308</v>
      </c>
      <c r="E125" s="15">
        <f>+E126+E127</f>
        <v>0</v>
      </c>
    </row>
    <row r="126" spans="1:5" ht="12" customHeight="1">
      <c r="A126" s="17" t="s">
        <v>42</v>
      </c>
      <c r="B126" s="72" t="s">
        <v>221</v>
      </c>
      <c r="C126" s="19">
        <v>1718034</v>
      </c>
      <c r="D126" s="19">
        <v>4428308</v>
      </c>
      <c r="E126" s="20"/>
    </row>
    <row r="127" spans="1:5" ht="12" customHeight="1">
      <c r="A127" s="25" t="s">
        <v>44</v>
      </c>
      <c r="B127" s="68" t="s">
        <v>222</v>
      </c>
      <c r="C127" s="27"/>
      <c r="D127" s="27"/>
      <c r="E127" s="28"/>
    </row>
    <row r="128" spans="1:5" ht="12" customHeight="1">
      <c r="A128" s="12" t="s">
        <v>223</v>
      </c>
      <c r="B128" s="13" t="s">
        <v>224</v>
      </c>
      <c r="C128" s="14">
        <f>+C95+C111+C125</f>
        <v>65921094</v>
      </c>
      <c r="D128" s="14">
        <f>+D95+D111+D125</f>
        <v>79165873</v>
      </c>
      <c r="E128" s="15">
        <f>+E95+E111+E125</f>
        <v>65690352</v>
      </c>
    </row>
    <row r="129" spans="1:5" ht="12" customHeight="1">
      <c r="A129" s="12" t="s">
        <v>68</v>
      </c>
      <c r="B129" s="13" t="s">
        <v>225</v>
      </c>
      <c r="C129" s="14">
        <f>+C130+C131+C132</f>
        <v>0</v>
      </c>
      <c r="D129" s="14">
        <f>+D130+D131+D132</f>
        <v>0</v>
      </c>
      <c r="E129" s="15">
        <f>+E130+E131+E132</f>
        <v>0</v>
      </c>
    </row>
    <row r="130" spans="1:5" ht="12" customHeight="1">
      <c r="A130" s="17" t="s">
        <v>70</v>
      </c>
      <c r="B130" s="72" t="s">
        <v>226</v>
      </c>
      <c r="C130" s="24"/>
      <c r="D130" s="23"/>
      <c r="E130" s="24"/>
    </row>
    <row r="131" spans="1:5" ht="12" customHeight="1">
      <c r="A131" s="17" t="s">
        <v>72</v>
      </c>
      <c r="B131" s="72" t="s">
        <v>227</v>
      </c>
      <c r="C131" s="24"/>
      <c r="D131" s="23"/>
      <c r="E131" s="24"/>
    </row>
    <row r="132" spans="1:5" ht="12" customHeight="1">
      <c r="A132" s="61" t="s">
        <v>74</v>
      </c>
      <c r="B132" s="73" t="s">
        <v>228</v>
      </c>
      <c r="C132" s="24"/>
      <c r="D132" s="23"/>
      <c r="E132" s="24"/>
    </row>
    <row r="133" spans="1:5" ht="12" customHeight="1">
      <c r="A133" s="12" t="s">
        <v>90</v>
      </c>
      <c r="B133" s="13" t="s">
        <v>229</v>
      </c>
      <c r="C133" s="14">
        <f>+C134+C135+C136+C137</f>
        <v>0</v>
      </c>
      <c r="D133" s="14">
        <f>+D134+D135+D137+D136</f>
        <v>0</v>
      </c>
      <c r="E133" s="15">
        <f>+E134+E135+E137+E136</f>
        <v>0</v>
      </c>
    </row>
    <row r="134" spans="1:5" ht="12" customHeight="1">
      <c r="A134" s="17" t="s">
        <v>92</v>
      </c>
      <c r="B134" s="72" t="s">
        <v>230</v>
      </c>
      <c r="C134" s="24"/>
      <c r="D134" s="23"/>
      <c r="E134" s="24"/>
    </row>
    <row r="135" spans="1:5" ht="12" customHeight="1">
      <c r="A135" s="17" t="s">
        <v>94</v>
      </c>
      <c r="B135" s="72" t="s">
        <v>231</v>
      </c>
      <c r="C135" s="24"/>
      <c r="D135" s="23"/>
      <c r="E135" s="24"/>
    </row>
    <row r="136" spans="1:5" ht="12" customHeight="1">
      <c r="A136" s="17" t="s">
        <v>96</v>
      </c>
      <c r="B136" s="72" t="s">
        <v>232</v>
      </c>
      <c r="C136" s="24"/>
      <c r="D136" s="23"/>
      <c r="E136" s="24"/>
    </row>
    <row r="137" spans="1:5" ht="12" customHeight="1">
      <c r="A137" s="61" t="s">
        <v>98</v>
      </c>
      <c r="B137" s="73" t="s">
        <v>233</v>
      </c>
      <c r="C137" s="24"/>
      <c r="D137" s="23"/>
      <c r="E137" s="24"/>
    </row>
    <row r="138" spans="1:5" ht="12" customHeight="1">
      <c r="A138" s="12" t="s">
        <v>234</v>
      </c>
      <c r="B138" s="13" t="s">
        <v>235</v>
      </c>
      <c r="C138" s="14">
        <f>+C139+C140+C141+C142</f>
        <v>1115955</v>
      </c>
      <c r="D138" s="14">
        <f>+D139+D140+D141+D142</f>
        <v>7023824</v>
      </c>
      <c r="E138" s="15">
        <f>+E139+E140+E141+E142</f>
        <v>5824340</v>
      </c>
    </row>
    <row r="139" spans="1:5" ht="12" customHeight="1">
      <c r="A139" s="17" t="s">
        <v>104</v>
      </c>
      <c r="B139" s="72" t="s">
        <v>236</v>
      </c>
      <c r="C139" s="24"/>
      <c r="D139" s="23"/>
      <c r="E139" s="24"/>
    </row>
    <row r="140" spans="1:5" ht="12" customHeight="1">
      <c r="A140" s="17" t="s">
        <v>106</v>
      </c>
      <c r="B140" s="72" t="s">
        <v>237</v>
      </c>
      <c r="C140" s="24">
        <v>1115955</v>
      </c>
      <c r="D140" s="23">
        <v>7023824</v>
      </c>
      <c r="E140" s="24">
        <v>5824340</v>
      </c>
    </row>
    <row r="141" spans="1:5" ht="12" customHeight="1">
      <c r="A141" s="17" t="s">
        <v>108</v>
      </c>
      <c r="B141" s="72" t="s">
        <v>238</v>
      </c>
      <c r="C141" s="24"/>
      <c r="D141" s="23"/>
      <c r="E141" s="24"/>
    </row>
    <row r="142" spans="1:5" ht="12" customHeight="1">
      <c r="A142" s="61" t="s">
        <v>110</v>
      </c>
      <c r="B142" s="73" t="s">
        <v>239</v>
      </c>
      <c r="C142" s="24"/>
      <c r="D142" s="23"/>
      <c r="E142" s="24"/>
    </row>
    <row r="143" spans="1:9" ht="15" customHeight="1">
      <c r="A143" s="12" t="s">
        <v>112</v>
      </c>
      <c r="B143" s="13" t="s">
        <v>240</v>
      </c>
      <c r="C143" s="74">
        <f>+C144+C145+C146+C147</f>
        <v>0</v>
      </c>
      <c r="D143" s="74">
        <f>+D144+D145+D146+D147</f>
        <v>0</v>
      </c>
      <c r="E143" s="75">
        <f>+E144+E145+E146+E147</f>
        <v>0</v>
      </c>
      <c r="F143" s="76"/>
      <c r="G143" s="77"/>
      <c r="H143" s="77"/>
      <c r="I143" s="77"/>
    </row>
    <row r="144" spans="1:5" s="16" customFormat="1" ht="12.75" customHeight="1">
      <c r="A144" s="17" t="s">
        <v>114</v>
      </c>
      <c r="B144" s="72" t="s">
        <v>241</v>
      </c>
      <c r="C144" s="24"/>
      <c r="D144" s="23"/>
      <c r="E144" s="24"/>
    </row>
    <row r="145" spans="1:5" ht="12.75" customHeight="1">
      <c r="A145" s="17" t="s">
        <v>116</v>
      </c>
      <c r="B145" s="72" t="s">
        <v>242</v>
      </c>
      <c r="C145" s="24"/>
      <c r="D145" s="23"/>
      <c r="E145" s="24"/>
    </row>
    <row r="146" spans="1:5" ht="12.75" customHeight="1">
      <c r="A146" s="17" t="s">
        <v>118</v>
      </c>
      <c r="B146" s="72" t="s">
        <v>243</v>
      </c>
      <c r="C146" s="24"/>
      <c r="D146" s="23"/>
      <c r="E146" s="24"/>
    </row>
    <row r="147" spans="1:5" ht="12.75" customHeight="1">
      <c r="A147" s="17" t="s">
        <v>120</v>
      </c>
      <c r="B147" s="72" t="s">
        <v>244</v>
      </c>
      <c r="C147" s="24"/>
      <c r="D147" s="23"/>
      <c r="E147" s="24"/>
    </row>
    <row r="148" spans="1:5" ht="15.75">
      <c r="A148" s="12" t="s">
        <v>122</v>
      </c>
      <c r="B148" s="13" t="s">
        <v>245</v>
      </c>
      <c r="C148" s="78">
        <f>+C129+C133+C138+C143</f>
        <v>1115955</v>
      </c>
      <c r="D148" s="78">
        <f>+D129+D133+D138+D143</f>
        <v>7023824</v>
      </c>
      <c r="E148" s="79">
        <f>+E129+E133+E138+E143</f>
        <v>5824340</v>
      </c>
    </row>
    <row r="149" spans="1:5" ht="15.75">
      <c r="A149" s="80" t="s">
        <v>246</v>
      </c>
      <c r="B149" s="81" t="s">
        <v>247</v>
      </c>
      <c r="C149" s="78">
        <f>+C128+C148</f>
        <v>67037049</v>
      </c>
      <c r="D149" s="78">
        <f>+D128+D148</f>
        <v>86189697</v>
      </c>
      <c r="E149" s="79">
        <f>+E128+E148</f>
        <v>71514692</v>
      </c>
    </row>
    <row r="151" spans="1:5" ht="18.75" customHeight="1">
      <c r="A151" s="518" t="s">
        <v>248</v>
      </c>
      <c r="B151" s="518"/>
      <c r="C151" s="518"/>
      <c r="D151" s="518"/>
      <c r="E151" s="518"/>
    </row>
    <row r="152" spans="1:5" ht="13.5" customHeight="1">
      <c r="A152" s="82" t="s">
        <v>249</v>
      </c>
      <c r="B152" s="82"/>
      <c r="C152" s="3"/>
      <c r="E152" s="5"/>
    </row>
    <row r="153" spans="1:5" ht="21">
      <c r="A153" s="12">
        <v>1</v>
      </c>
      <c r="B153" s="67" t="s">
        <v>250</v>
      </c>
      <c r="C153" s="14"/>
      <c r="D153" s="14"/>
      <c r="E153" s="14"/>
    </row>
    <row r="154" spans="1:5" ht="21">
      <c r="A154" s="12" t="s">
        <v>26</v>
      </c>
      <c r="B154" s="67" t="s">
        <v>251</v>
      </c>
      <c r="C154" s="14"/>
      <c r="D154" s="14"/>
      <c r="E154" s="14"/>
    </row>
    <row r="155" ht="7.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</sheetData>
  <sheetProtection selectLockedCells="1" selectUnlockedCells="1"/>
  <mergeCells count="9">
    <mergeCell ref="A151:E151"/>
    <mergeCell ref="A1:E1"/>
    <mergeCell ref="A3:A4"/>
    <mergeCell ref="B3:B4"/>
    <mergeCell ref="C3:E3"/>
    <mergeCell ref="A90:E90"/>
    <mergeCell ref="A92:A93"/>
    <mergeCell ref="B92:B93"/>
    <mergeCell ref="C92:E92"/>
  </mergeCells>
  <printOptions horizontalCentered="1"/>
  <pageMargins left="0.7875" right="0.7875" top="1.4430555555555555" bottom="0.8659722222222223" header="0.7875" footer="0.5118055555555555"/>
  <pageSetup horizontalDpi="300" verticalDpi="300" orientation="portrait" paperSize="9" scale="69" r:id="rId1"/>
  <headerFooter alignWithMargins="0">
    <oddHeader>&amp;C&amp;"Times New Roman CE,Félkövér"&amp;12Vanyola Önkormányzat
2017. ÉVI ZÁRSZÁMADÁSÁNAK PÉNZÜGYI MÉRLEGE&amp;R&amp;"Times New Roman CE,Félkövér dőlt"&amp;11 1. melléklet a 3/2018.(VI.11.) önkormányzati rendelethez</oddHeader>
  </headerFooter>
  <rowBreaks count="1" manualBreakCount="1">
    <brk id="89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0"/>
  </sheetPr>
  <dimension ref="A1:E58"/>
  <sheetViews>
    <sheetView zoomScaleSheetLayoutView="145" zoomScalePageLayoutView="0" workbookViewId="0" topLeftCell="A15">
      <selection activeCell="D46" sqref="D46"/>
    </sheetView>
  </sheetViews>
  <sheetFormatPr defaultColWidth="9.00390625" defaultRowHeight="12.75"/>
  <cols>
    <col min="1" max="1" width="18.625" style="160" customWidth="1"/>
    <col min="2" max="2" width="62.00390625" style="161" customWidth="1"/>
    <col min="3" max="5" width="15.875" style="161" customWidth="1"/>
    <col min="6" max="16384" width="9.375" style="161" customWidth="1"/>
  </cols>
  <sheetData>
    <row r="1" spans="1:5" s="166" customFormat="1" ht="21" customHeight="1">
      <c r="A1" s="162"/>
      <c r="B1" s="163"/>
      <c r="C1" s="164"/>
      <c r="D1" s="164"/>
      <c r="E1" s="165" t="s">
        <v>813</v>
      </c>
    </row>
    <row r="2" spans="1:5" s="169" customFormat="1" ht="25.5" customHeight="1">
      <c r="A2" s="167" t="s">
        <v>349</v>
      </c>
      <c r="B2" s="531" t="s">
        <v>350</v>
      </c>
      <c r="C2" s="531"/>
      <c r="D2" s="531"/>
      <c r="E2" s="168" t="s">
        <v>385</v>
      </c>
    </row>
    <row r="3" spans="1:5" s="169" customFormat="1" ht="24">
      <c r="A3" s="170" t="s">
        <v>388</v>
      </c>
      <c r="B3" s="532" t="s">
        <v>394</v>
      </c>
      <c r="C3" s="532"/>
      <c r="D3" s="532"/>
      <c r="E3" s="171" t="s">
        <v>387</v>
      </c>
    </row>
    <row r="4" spans="1:5" s="174" customFormat="1" ht="15.75" customHeight="1">
      <c r="A4" s="172"/>
      <c r="B4" s="172"/>
      <c r="C4" s="173"/>
      <c r="D4" s="173"/>
      <c r="E4" s="173"/>
    </row>
    <row r="5" spans="1:5" ht="24">
      <c r="A5" s="175" t="s">
        <v>355</v>
      </c>
      <c r="B5" s="176" t="s">
        <v>356</v>
      </c>
      <c r="C5" s="177" t="s">
        <v>4</v>
      </c>
      <c r="D5" s="177" t="s">
        <v>5</v>
      </c>
      <c r="E5" s="178" t="s">
        <v>6</v>
      </c>
    </row>
    <row r="6" spans="1:5" s="183" customFormat="1" ht="12.75" customHeight="1">
      <c r="A6" s="179" t="s">
        <v>7</v>
      </c>
      <c r="B6" s="180" t="s">
        <v>8</v>
      </c>
      <c r="C6" s="180" t="s">
        <v>9</v>
      </c>
      <c r="D6" s="181" t="s">
        <v>10</v>
      </c>
      <c r="E6" s="182" t="s">
        <v>11</v>
      </c>
    </row>
    <row r="7" spans="1:5" s="183" customFormat="1" ht="15.75" customHeight="1">
      <c r="A7" s="533" t="s">
        <v>253</v>
      </c>
      <c r="B7" s="533"/>
      <c r="C7" s="533"/>
      <c r="D7" s="533"/>
      <c r="E7" s="533"/>
    </row>
    <row r="8" spans="1:5" s="186" customFormat="1" ht="12" customHeight="1">
      <c r="A8" s="179" t="s">
        <v>12</v>
      </c>
      <c r="B8" s="184" t="s">
        <v>357</v>
      </c>
      <c r="C8" s="113">
        <f>SUM(C9:C18)</f>
        <v>0</v>
      </c>
      <c r="D8" s="217">
        <f>SUM(D9:D18)</f>
        <v>0</v>
      </c>
      <c r="E8" s="185">
        <f>SUM(E9:E18)</f>
        <v>0</v>
      </c>
    </row>
    <row r="9" spans="1:5" s="186" customFormat="1" ht="12" customHeight="1">
      <c r="A9" s="187" t="s">
        <v>14</v>
      </c>
      <c r="B9" s="53" t="s">
        <v>71</v>
      </c>
      <c r="C9" s="188"/>
      <c r="D9" s="218"/>
      <c r="E9" s="189"/>
    </row>
    <row r="10" spans="1:5" s="186" customFormat="1" ht="12" customHeight="1">
      <c r="A10" s="190" t="s">
        <v>16</v>
      </c>
      <c r="B10" s="56" t="s">
        <v>73</v>
      </c>
      <c r="C10" s="102"/>
      <c r="D10" s="219"/>
      <c r="E10" s="127"/>
    </row>
    <row r="11" spans="1:5" s="186" customFormat="1" ht="12" customHeight="1">
      <c r="A11" s="190" t="s">
        <v>18</v>
      </c>
      <c r="B11" s="56" t="s">
        <v>75</v>
      </c>
      <c r="C11" s="102"/>
      <c r="D11" s="219"/>
      <c r="E11" s="127"/>
    </row>
    <row r="12" spans="1:5" s="186" customFormat="1" ht="12" customHeight="1">
      <c r="A12" s="190" t="s">
        <v>20</v>
      </c>
      <c r="B12" s="56" t="s">
        <v>77</v>
      </c>
      <c r="C12" s="102"/>
      <c r="D12" s="219"/>
      <c r="E12" s="127"/>
    </row>
    <row r="13" spans="1:5" s="186" customFormat="1" ht="12" customHeight="1">
      <c r="A13" s="190" t="s">
        <v>22</v>
      </c>
      <c r="B13" s="56" t="s">
        <v>79</v>
      </c>
      <c r="C13" s="102"/>
      <c r="D13" s="219"/>
      <c r="E13" s="127"/>
    </row>
    <row r="14" spans="1:5" s="186" customFormat="1" ht="12" customHeight="1">
      <c r="A14" s="190" t="s">
        <v>24</v>
      </c>
      <c r="B14" s="56" t="s">
        <v>358</v>
      </c>
      <c r="C14" s="102"/>
      <c r="D14" s="219"/>
      <c r="E14" s="127"/>
    </row>
    <row r="15" spans="1:5" s="191" customFormat="1" ht="12" customHeight="1">
      <c r="A15" s="190" t="s">
        <v>183</v>
      </c>
      <c r="B15" s="73" t="s">
        <v>359</v>
      </c>
      <c r="C15" s="102"/>
      <c r="D15" s="219"/>
      <c r="E15" s="127"/>
    </row>
    <row r="16" spans="1:5" s="191" customFormat="1" ht="12" customHeight="1">
      <c r="A16" s="190" t="s">
        <v>185</v>
      </c>
      <c r="B16" s="56" t="s">
        <v>85</v>
      </c>
      <c r="C16" s="117"/>
      <c r="D16" s="220"/>
      <c r="E16" s="192"/>
    </row>
    <row r="17" spans="1:5" s="186" customFormat="1" ht="12" customHeight="1">
      <c r="A17" s="190" t="s">
        <v>187</v>
      </c>
      <c r="B17" s="56" t="s">
        <v>87</v>
      </c>
      <c r="C17" s="102"/>
      <c r="D17" s="219"/>
      <c r="E17" s="127"/>
    </row>
    <row r="18" spans="1:5" s="191" customFormat="1" ht="12" customHeight="1">
      <c r="A18" s="190" t="s">
        <v>189</v>
      </c>
      <c r="B18" s="73" t="s">
        <v>89</v>
      </c>
      <c r="C18" s="109"/>
      <c r="D18" s="221"/>
      <c r="E18" s="193"/>
    </row>
    <row r="19" spans="1:5" s="191" customFormat="1" ht="12" customHeight="1">
      <c r="A19" s="179" t="s">
        <v>26</v>
      </c>
      <c r="B19" s="184" t="s">
        <v>360</v>
      </c>
      <c r="C19" s="113">
        <f>SUM(C20:C22)</f>
        <v>9068212</v>
      </c>
      <c r="D19" s="217">
        <f>SUM(D20:D22)</f>
        <v>14429662</v>
      </c>
      <c r="E19" s="185">
        <f>SUM(E20:E22)</f>
        <v>14429662</v>
      </c>
    </row>
    <row r="20" spans="1:5" s="191" customFormat="1" ht="12" customHeight="1">
      <c r="A20" s="190" t="s">
        <v>28</v>
      </c>
      <c r="B20" s="72" t="s">
        <v>29</v>
      </c>
      <c r="C20" s="102"/>
      <c r="D20" s="219"/>
      <c r="E20" s="127"/>
    </row>
    <row r="21" spans="1:5" s="191" customFormat="1" ht="12" customHeight="1">
      <c r="A21" s="190" t="s">
        <v>30</v>
      </c>
      <c r="B21" s="56" t="s">
        <v>361</v>
      </c>
      <c r="C21" s="102"/>
      <c r="D21" s="219"/>
      <c r="E21" s="127"/>
    </row>
    <row r="22" spans="1:5" s="191" customFormat="1" ht="12" customHeight="1">
      <c r="A22" s="190" t="s">
        <v>32</v>
      </c>
      <c r="B22" s="56" t="s">
        <v>362</v>
      </c>
      <c r="C22" s="102">
        <v>9068212</v>
      </c>
      <c r="D22" s="219">
        <v>14429662</v>
      </c>
      <c r="E22" s="127">
        <v>14429662</v>
      </c>
    </row>
    <row r="23" spans="1:5" s="186" customFormat="1" ht="12" customHeight="1">
      <c r="A23" s="190" t="s">
        <v>34</v>
      </c>
      <c r="B23" s="56" t="s">
        <v>389</v>
      </c>
      <c r="C23" s="102"/>
      <c r="D23" s="219"/>
      <c r="E23" s="127"/>
    </row>
    <row r="24" spans="1:5" s="186" customFormat="1" ht="12" customHeight="1">
      <c r="A24" s="179" t="s">
        <v>40</v>
      </c>
      <c r="B24" s="13" t="s">
        <v>265</v>
      </c>
      <c r="C24" s="194"/>
      <c r="D24" s="222"/>
      <c r="E24" s="195"/>
    </row>
    <row r="25" spans="1:5" s="186" customFormat="1" ht="12" customHeight="1">
      <c r="A25" s="179" t="s">
        <v>223</v>
      </c>
      <c r="B25" s="13" t="s">
        <v>364</v>
      </c>
      <c r="C25" s="113">
        <f>+C26+C27</f>
        <v>0</v>
      </c>
      <c r="D25" s="217">
        <f>+D26+D27</f>
        <v>0</v>
      </c>
      <c r="E25" s="185">
        <f>+E26+E27</f>
        <v>0</v>
      </c>
    </row>
    <row r="26" spans="1:5" s="186" customFormat="1" ht="12" customHeight="1">
      <c r="A26" s="196" t="s">
        <v>56</v>
      </c>
      <c r="B26" s="72" t="s">
        <v>361</v>
      </c>
      <c r="C26" s="98"/>
      <c r="D26" s="223"/>
      <c r="E26" s="197"/>
    </row>
    <row r="27" spans="1:5" s="186" customFormat="1" ht="12" customHeight="1">
      <c r="A27" s="196" t="s">
        <v>58</v>
      </c>
      <c r="B27" s="56" t="s">
        <v>365</v>
      </c>
      <c r="C27" s="117"/>
      <c r="D27" s="220"/>
      <c r="E27" s="192"/>
    </row>
    <row r="28" spans="1:5" s="186" customFormat="1" ht="12" customHeight="1">
      <c r="A28" s="190" t="s">
        <v>60</v>
      </c>
      <c r="B28" s="198" t="s">
        <v>390</v>
      </c>
      <c r="C28" s="126"/>
      <c r="D28" s="224"/>
      <c r="E28" s="199"/>
    </row>
    <row r="29" spans="1:5" s="186" customFormat="1" ht="12" customHeight="1">
      <c r="A29" s="179" t="s">
        <v>68</v>
      </c>
      <c r="B29" s="13" t="s">
        <v>367</v>
      </c>
      <c r="C29" s="113">
        <f>+C30+C31+C32</f>
        <v>0</v>
      </c>
      <c r="D29" s="217">
        <f>+D30+D31+D32</f>
        <v>0</v>
      </c>
      <c r="E29" s="185">
        <f>+E30+E31+E32</f>
        <v>0</v>
      </c>
    </row>
    <row r="30" spans="1:5" s="186" customFormat="1" ht="12" customHeight="1">
      <c r="A30" s="196" t="s">
        <v>70</v>
      </c>
      <c r="B30" s="72" t="s">
        <v>93</v>
      </c>
      <c r="C30" s="98"/>
      <c r="D30" s="223"/>
      <c r="E30" s="197"/>
    </row>
    <row r="31" spans="1:5" s="186" customFormat="1" ht="12" customHeight="1">
      <c r="A31" s="196" t="s">
        <v>72</v>
      </c>
      <c r="B31" s="56" t="s">
        <v>95</v>
      </c>
      <c r="C31" s="117"/>
      <c r="D31" s="220"/>
      <c r="E31" s="192"/>
    </row>
    <row r="32" spans="1:5" s="186" customFormat="1" ht="12" customHeight="1">
      <c r="A32" s="190" t="s">
        <v>74</v>
      </c>
      <c r="B32" s="198" t="s">
        <v>97</v>
      </c>
      <c r="C32" s="126"/>
      <c r="D32" s="224"/>
      <c r="E32" s="199"/>
    </row>
    <row r="33" spans="1:5" s="186" customFormat="1" ht="12" customHeight="1">
      <c r="A33" s="179" t="s">
        <v>90</v>
      </c>
      <c r="B33" s="13" t="s">
        <v>266</v>
      </c>
      <c r="C33" s="194"/>
      <c r="D33" s="222"/>
      <c r="E33" s="195"/>
    </row>
    <row r="34" spans="1:5" s="186" customFormat="1" ht="12" customHeight="1">
      <c r="A34" s="179" t="s">
        <v>234</v>
      </c>
      <c r="B34" s="13" t="s">
        <v>368</v>
      </c>
      <c r="C34" s="194"/>
      <c r="D34" s="222"/>
      <c r="E34" s="195"/>
    </row>
    <row r="35" spans="1:5" s="186" customFormat="1" ht="12" customHeight="1">
      <c r="A35" s="179" t="s">
        <v>112</v>
      </c>
      <c r="B35" s="13" t="s">
        <v>391</v>
      </c>
      <c r="C35" s="113">
        <f>+C8+C19+C24+C25+C29+C33+C34</f>
        <v>9068212</v>
      </c>
      <c r="D35" s="217">
        <f>+D8+D19+D24+D25+D29+D33+D34</f>
        <v>14429662</v>
      </c>
      <c r="E35" s="185">
        <f>+E8+E19+E24+E25+E29+E33+E34</f>
        <v>14429662</v>
      </c>
    </row>
    <row r="36" spans="1:5" s="191" customFormat="1" ht="12" customHeight="1">
      <c r="A36" s="200" t="s">
        <v>122</v>
      </c>
      <c r="B36" s="13" t="s">
        <v>370</v>
      </c>
      <c r="C36" s="113">
        <f>+C37+C38+C39</f>
        <v>0</v>
      </c>
      <c r="D36" s="217">
        <f>+D37+D38+D39</f>
        <v>0</v>
      </c>
      <c r="E36" s="185">
        <f>+E37+E38+E39</f>
        <v>0</v>
      </c>
    </row>
    <row r="37" spans="1:5" s="191" customFormat="1" ht="15" customHeight="1">
      <c r="A37" s="196" t="s">
        <v>371</v>
      </c>
      <c r="B37" s="72" t="s">
        <v>322</v>
      </c>
      <c r="C37" s="98"/>
      <c r="D37" s="223"/>
      <c r="E37" s="197"/>
    </row>
    <row r="38" spans="1:5" s="191" customFormat="1" ht="15" customHeight="1">
      <c r="A38" s="196" t="s">
        <v>372</v>
      </c>
      <c r="B38" s="56" t="s">
        <v>373</v>
      </c>
      <c r="C38" s="117"/>
      <c r="D38" s="220"/>
      <c r="E38" s="192"/>
    </row>
    <row r="39" spans="1:5" ht="12.75">
      <c r="A39" s="190" t="s">
        <v>374</v>
      </c>
      <c r="B39" s="198" t="s">
        <v>375</v>
      </c>
      <c r="C39" s="126"/>
      <c r="D39" s="224"/>
      <c r="E39" s="199"/>
    </row>
    <row r="40" spans="1:5" s="183" customFormat="1" ht="16.5" customHeight="1">
      <c r="A40" s="200" t="s">
        <v>246</v>
      </c>
      <c r="B40" s="201" t="s">
        <v>376</v>
      </c>
      <c r="C40" s="113">
        <f>+C35+C36</f>
        <v>9068212</v>
      </c>
      <c r="D40" s="217">
        <f>+D35+D36</f>
        <v>14429662</v>
      </c>
      <c r="E40" s="185">
        <f>+E35+E36</f>
        <v>14429662</v>
      </c>
    </row>
    <row r="41" spans="1:5" s="208" customFormat="1" ht="12" customHeight="1">
      <c r="A41" s="202"/>
      <c r="B41" s="203"/>
      <c r="C41" s="204"/>
      <c r="D41" s="204"/>
      <c r="E41" s="204"/>
    </row>
    <row r="42" spans="1:5" ht="12" customHeight="1">
      <c r="A42" s="205"/>
      <c r="B42" s="206"/>
      <c r="C42" s="207"/>
      <c r="D42" s="207"/>
      <c r="E42" s="207"/>
    </row>
    <row r="43" spans="1:5" ht="12" customHeight="1">
      <c r="A43" s="533" t="s">
        <v>254</v>
      </c>
      <c r="B43" s="533"/>
      <c r="C43" s="533"/>
      <c r="D43" s="533"/>
      <c r="E43" s="533"/>
    </row>
    <row r="44" spans="1:5" ht="12" customHeight="1">
      <c r="A44" s="179" t="s">
        <v>12</v>
      </c>
      <c r="B44" s="13" t="s">
        <v>377</v>
      </c>
      <c r="C44" s="113">
        <f>SUM(C45:C49)</f>
        <v>10098620</v>
      </c>
      <c r="D44" s="113">
        <f>SUM(D45:D49)</f>
        <v>15528073</v>
      </c>
      <c r="E44" s="185">
        <f>SUM(E45:E49)</f>
        <v>10355835</v>
      </c>
    </row>
    <row r="45" spans="1:5" ht="12" customHeight="1">
      <c r="A45" s="190" t="s">
        <v>14</v>
      </c>
      <c r="B45" s="72" t="s">
        <v>176</v>
      </c>
      <c r="C45" s="98">
        <v>8896850</v>
      </c>
      <c r="D45" s="98">
        <v>14326373</v>
      </c>
      <c r="E45" s="197">
        <v>8931504</v>
      </c>
    </row>
    <row r="46" spans="1:5" ht="12" customHeight="1">
      <c r="A46" s="190" t="s">
        <v>16</v>
      </c>
      <c r="B46" s="56" t="s">
        <v>177</v>
      </c>
      <c r="C46" s="102">
        <v>1176770</v>
      </c>
      <c r="D46" s="102">
        <v>1176700</v>
      </c>
      <c r="E46" s="127">
        <v>1415841</v>
      </c>
    </row>
    <row r="47" spans="1:5" ht="12" customHeight="1">
      <c r="A47" s="190" t="s">
        <v>18</v>
      </c>
      <c r="B47" s="56" t="s">
        <v>178</v>
      </c>
      <c r="C47" s="102">
        <v>25000</v>
      </c>
      <c r="D47" s="102">
        <v>25000</v>
      </c>
      <c r="E47" s="127">
        <v>8490</v>
      </c>
    </row>
    <row r="48" spans="1:5" s="208" customFormat="1" ht="12" customHeight="1">
      <c r="A48" s="190" t="s">
        <v>20</v>
      </c>
      <c r="B48" s="56" t="s">
        <v>179</v>
      </c>
      <c r="C48" s="102"/>
      <c r="D48" s="102"/>
      <c r="E48" s="127"/>
    </row>
    <row r="49" spans="1:5" ht="12" customHeight="1">
      <c r="A49" s="190" t="s">
        <v>22</v>
      </c>
      <c r="B49" s="56" t="s">
        <v>181</v>
      </c>
      <c r="C49" s="102"/>
      <c r="D49" s="102"/>
      <c r="E49" s="127"/>
    </row>
    <row r="50" spans="1:5" ht="12" customHeight="1">
      <c r="A50" s="179" t="s">
        <v>26</v>
      </c>
      <c r="B50" s="13" t="s">
        <v>378</v>
      </c>
      <c r="C50" s="113">
        <f>SUM(C51:C53)</f>
        <v>0</v>
      </c>
      <c r="D50" s="113">
        <f>SUM(D51:D53)</f>
        <v>0</v>
      </c>
      <c r="E50" s="185">
        <f>SUM(E51:E53)</f>
        <v>0</v>
      </c>
    </row>
    <row r="51" spans="1:5" ht="12" customHeight="1">
      <c r="A51" s="190" t="s">
        <v>28</v>
      </c>
      <c r="B51" s="72" t="s">
        <v>202</v>
      </c>
      <c r="C51" s="98"/>
      <c r="D51" s="98"/>
      <c r="E51" s="197"/>
    </row>
    <row r="52" spans="1:5" ht="12" customHeight="1">
      <c r="A52" s="190" t="s">
        <v>30</v>
      </c>
      <c r="B52" s="56" t="s">
        <v>204</v>
      </c>
      <c r="C52" s="102"/>
      <c r="D52" s="102"/>
      <c r="E52" s="127"/>
    </row>
    <row r="53" spans="1:5" ht="15" customHeight="1">
      <c r="A53" s="190" t="s">
        <v>32</v>
      </c>
      <c r="B53" s="56" t="s">
        <v>379</v>
      </c>
      <c r="C53" s="102"/>
      <c r="D53" s="102"/>
      <c r="E53" s="127"/>
    </row>
    <row r="54" spans="1:5" ht="12.75">
      <c r="A54" s="190" t="s">
        <v>34</v>
      </c>
      <c r="B54" s="56" t="s">
        <v>392</v>
      </c>
      <c r="C54" s="102"/>
      <c r="D54" s="102"/>
      <c r="E54" s="127"/>
    </row>
    <row r="55" spans="1:5" ht="15" customHeight="1">
      <c r="A55" s="179" t="s">
        <v>40</v>
      </c>
      <c r="B55" s="209" t="s">
        <v>381</v>
      </c>
      <c r="C55" s="113">
        <f>+C44+C50</f>
        <v>10098620</v>
      </c>
      <c r="D55" s="113">
        <f>+D44+D50</f>
        <v>15528073</v>
      </c>
      <c r="E55" s="185">
        <f>+E44+E50</f>
        <v>10355835</v>
      </c>
    </row>
    <row r="56" spans="3:5" ht="12.75">
      <c r="C56" s="210"/>
      <c r="D56" s="210"/>
      <c r="E56" s="210"/>
    </row>
    <row r="57" spans="1:5" ht="12.75">
      <c r="A57" s="211" t="s">
        <v>382</v>
      </c>
      <c r="B57" s="212"/>
      <c r="C57" s="213"/>
      <c r="D57" s="213"/>
      <c r="E57" s="214"/>
    </row>
    <row r="58" spans="1:5" ht="12.75">
      <c r="A58" s="215" t="s">
        <v>383</v>
      </c>
      <c r="B58" s="216"/>
      <c r="C58" s="213">
        <v>8</v>
      </c>
      <c r="D58" s="213">
        <v>8</v>
      </c>
      <c r="E58" s="214">
        <v>8</v>
      </c>
    </row>
  </sheetData>
  <sheetProtection selectLockedCells="1" selectUnlockedCells="1"/>
  <mergeCells count="4">
    <mergeCell ref="B2:D2"/>
    <mergeCell ref="B3:D3"/>
    <mergeCell ref="A7:E7"/>
    <mergeCell ref="A43:E43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7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0"/>
  </sheetPr>
  <dimension ref="A1:E58"/>
  <sheetViews>
    <sheetView zoomScaleSheetLayoutView="145" zoomScalePageLayoutView="0" workbookViewId="0" topLeftCell="A14">
      <selection activeCell="E44" sqref="E44"/>
    </sheetView>
  </sheetViews>
  <sheetFormatPr defaultColWidth="9.00390625" defaultRowHeight="12.75"/>
  <cols>
    <col min="1" max="1" width="18.625" style="160" customWidth="1"/>
    <col min="2" max="2" width="62.00390625" style="161" customWidth="1"/>
    <col min="3" max="5" width="15.875" style="161" customWidth="1"/>
    <col min="6" max="16384" width="9.375" style="161" customWidth="1"/>
  </cols>
  <sheetData>
    <row r="1" spans="1:5" s="166" customFormat="1" ht="21" customHeight="1">
      <c r="A1" s="162"/>
      <c r="B1" s="163"/>
      <c r="C1" s="164"/>
      <c r="D1" s="164"/>
      <c r="E1" s="165" t="s">
        <v>814</v>
      </c>
    </row>
    <row r="2" spans="1:5" s="169" customFormat="1" ht="25.5" customHeight="1">
      <c r="A2" s="167" t="s">
        <v>349</v>
      </c>
      <c r="B2" s="531" t="s">
        <v>350</v>
      </c>
      <c r="C2" s="531"/>
      <c r="D2" s="531"/>
      <c r="E2" s="168" t="s">
        <v>387</v>
      </c>
    </row>
    <row r="3" spans="1:5" s="169" customFormat="1" ht="24">
      <c r="A3" s="170" t="s">
        <v>388</v>
      </c>
      <c r="B3" s="532" t="s">
        <v>795</v>
      </c>
      <c r="C3" s="532"/>
      <c r="D3" s="532"/>
      <c r="E3" s="171" t="s">
        <v>354</v>
      </c>
    </row>
    <row r="4" spans="1:5" s="174" customFormat="1" ht="15.75" customHeight="1">
      <c r="A4" s="172"/>
      <c r="B4" s="172"/>
      <c r="C4" s="173"/>
      <c r="D4" s="173"/>
      <c r="E4" s="173"/>
    </row>
    <row r="5" spans="1:5" ht="24">
      <c r="A5" s="175" t="s">
        <v>355</v>
      </c>
      <c r="B5" s="176" t="s">
        <v>356</v>
      </c>
      <c r="C5" s="177" t="s">
        <v>4</v>
      </c>
      <c r="D5" s="177" t="s">
        <v>5</v>
      </c>
      <c r="E5" s="178" t="s">
        <v>6</v>
      </c>
    </row>
    <row r="6" spans="1:5" s="183" customFormat="1" ht="12.75" customHeight="1">
      <c r="A6" s="179" t="s">
        <v>7</v>
      </c>
      <c r="B6" s="180" t="s">
        <v>8</v>
      </c>
      <c r="C6" s="180" t="s">
        <v>9</v>
      </c>
      <c r="D6" s="181" t="s">
        <v>10</v>
      </c>
      <c r="E6" s="182" t="s">
        <v>11</v>
      </c>
    </row>
    <row r="7" spans="1:5" s="183" customFormat="1" ht="15.75" customHeight="1">
      <c r="A7" s="533" t="s">
        <v>253</v>
      </c>
      <c r="B7" s="533"/>
      <c r="C7" s="533"/>
      <c r="D7" s="533"/>
      <c r="E7" s="533"/>
    </row>
    <row r="8" spans="1:5" s="186" customFormat="1" ht="12" customHeight="1">
      <c r="A8" s="179" t="s">
        <v>12</v>
      </c>
      <c r="B8" s="184" t="s">
        <v>357</v>
      </c>
      <c r="C8" s="113">
        <f>SUM(C9:C18)</f>
        <v>0</v>
      </c>
      <c r="D8" s="217">
        <f>SUM(D9:D18)</f>
        <v>0</v>
      </c>
      <c r="E8" s="185">
        <f>SUM(E9:E18)</f>
        <v>0</v>
      </c>
    </row>
    <row r="9" spans="1:5" s="186" customFormat="1" ht="12" customHeight="1">
      <c r="A9" s="187" t="s">
        <v>14</v>
      </c>
      <c r="B9" s="53" t="s">
        <v>71</v>
      </c>
      <c r="C9" s="188"/>
      <c r="D9" s="218"/>
      <c r="E9" s="189"/>
    </row>
    <row r="10" spans="1:5" s="186" customFormat="1" ht="12" customHeight="1">
      <c r="A10" s="190" t="s">
        <v>16</v>
      </c>
      <c r="B10" s="56" t="s">
        <v>73</v>
      </c>
      <c r="C10" s="102"/>
      <c r="D10" s="219"/>
      <c r="E10" s="127"/>
    </row>
    <row r="11" spans="1:5" s="186" customFormat="1" ht="12" customHeight="1">
      <c r="A11" s="190" t="s">
        <v>18</v>
      </c>
      <c r="B11" s="56" t="s">
        <v>75</v>
      </c>
      <c r="C11" s="102"/>
      <c r="D11" s="219"/>
      <c r="E11" s="127"/>
    </row>
    <row r="12" spans="1:5" s="186" customFormat="1" ht="12" customHeight="1">
      <c r="A12" s="190" t="s">
        <v>20</v>
      </c>
      <c r="B12" s="56" t="s">
        <v>77</v>
      </c>
      <c r="C12" s="102"/>
      <c r="D12" s="219"/>
      <c r="E12" s="127"/>
    </row>
    <row r="13" spans="1:5" s="186" customFormat="1" ht="12" customHeight="1">
      <c r="A13" s="190" t="s">
        <v>22</v>
      </c>
      <c r="B13" s="56" t="s">
        <v>79</v>
      </c>
      <c r="C13" s="102"/>
      <c r="D13" s="219"/>
      <c r="E13" s="127"/>
    </row>
    <row r="14" spans="1:5" s="186" customFormat="1" ht="12" customHeight="1">
      <c r="A14" s="190" t="s">
        <v>24</v>
      </c>
      <c r="B14" s="56" t="s">
        <v>358</v>
      </c>
      <c r="C14" s="102"/>
      <c r="D14" s="219"/>
      <c r="E14" s="127"/>
    </row>
    <row r="15" spans="1:5" s="191" customFormat="1" ht="12" customHeight="1">
      <c r="A15" s="190" t="s">
        <v>183</v>
      </c>
      <c r="B15" s="73" t="s">
        <v>359</v>
      </c>
      <c r="C15" s="102"/>
      <c r="D15" s="219"/>
      <c r="E15" s="127"/>
    </row>
    <row r="16" spans="1:5" s="191" customFormat="1" ht="12" customHeight="1">
      <c r="A16" s="190" t="s">
        <v>185</v>
      </c>
      <c r="B16" s="56" t="s">
        <v>85</v>
      </c>
      <c r="C16" s="117"/>
      <c r="D16" s="220"/>
      <c r="E16" s="192"/>
    </row>
    <row r="17" spans="1:5" s="186" customFormat="1" ht="12" customHeight="1">
      <c r="A17" s="190" t="s">
        <v>187</v>
      </c>
      <c r="B17" s="56" t="s">
        <v>87</v>
      </c>
      <c r="C17" s="102"/>
      <c r="D17" s="219"/>
      <c r="E17" s="127"/>
    </row>
    <row r="18" spans="1:5" s="191" customFormat="1" ht="12" customHeight="1">
      <c r="A18" s="190" t="s">
        <v>189</v>
      </c>
      <c r="B18" s="73" t="s">
        <v>89</v>
      </c>
      <c r="C18" s="109"/>
      <c r="D18" s="221"/>
      <c r="E18" s="193"/>
    </row>
    <row r="19" spans="1:5" s="191" customFormat="1" ht="12" customHeight="1">
      <c r="A19" s="179" t="s">
        <v>26</v>
      </c>
      <c r="B19" s="184" t="s">
        <v>360</v>
      </c>
      <c r="C19" s="113"/>
      <c r="D19" s="217"/>
      <c r="E19" s="185"/>
    </row>
    <row r="20" spans="1:5" s="191" customFormat="1" ht="12" customHeight="1">
      <c r="A20" s="190" t="s">
        <v>28</v>
      </c>
      <c r="B20" s="72" t="s">
        <v>29</v>
      </c>
      <c r="C20" s="102"/>
      <c r="D20" s="219"/>
      <c r="E20" s="127"/>
    </row>
    <row r="21" spans="1:5" s="191" customFormat="1" ht="12" customHeight="1">
      <c r="A21" s="190" t="s">
        <v>30</v>
      </c>
      <c r="B21" s="56" t="s">
        <v>361</v>
      </c>
      <c r="C21" s="102"/>
      <c r="D21" s="219"/>
      <c r="E21" s="127"/>
    </row>
    <row r="22" spans="1:5" s="191" customFormat="1" ht="12" customHeight="1">
      <c r="A22" s="190" t="s">
        <v>32</v>
      </c>
      <c r="B22" s="56" t="s">
        <v>362</v>
      </c>
      <c r="C22" s="102"/>
      <c r="D22" s="219"/>
      <c r="E22" s="127"/>
    </row>
    <row r="23" spans="1:5" s="186" customFormat="1" ht="12" customHeight="1">
      <c r="A23" s="190" t="s">
        <v>34</v>
      </c>
      <c r="B23" s="56" t="s">
        <v>389</v>
      </c>
      <c r="C23" s="102"/>
      <c r="D23" s="219"/>
      <c r="E23" s="127"/>
    </row>
    <row r="24" spans="1:5" s="186" customFormat="1" ht="12" customHeight="1">
      <c r="A24" s="179" t="s">
        <v>40</v>
      </c>
      <c r="B24" s="13" t="s">
        <v>265</v>
      </c>
      <c r="C24" s="194"/>
      <c r="D24" s="222"/>
      <c r="E24" s="195"/>
    </row>
    <row r="25" spans="1:5" s="186" customFormat="1" ht="12" customHeight="1">
      <c r="A25" s="179" t="s">
        <v>223</v>
      </c>
      <c r="B25" s="13" t="s">
        <v>364</v>
      </c>
      <c r="C25" s="113">
        <f>+C26+C27</f>
        <v>0</v>
      </c>
      <c r="D25" s="217">
        <f>+D26+D27</f>
        <v>0</v>
      </c>
      <c r="E25" s="185">
        <f>+E26+E27</f>
        <v>0</v>
      </c>
    </row>
    <row r="26" spans="1:5" s="186" customFormat="1" ht="12" customHeight="1">
      <c r="A26" s="196" t="s">
        <v>56</v>
      </c>
      <c r="B26" s="72" t="s">
        <v>361</v>
      </c>
      <c r="C26" s="98"/>
      <c r="D26" s="223"/>
      <c r="E26" s="197"/>
    </row>
    <row r="27" spans="1:5" s="186" customFormat="1" ht="12" customHeight="1">
      <c r="A27" s="196" t="s">
        <v>58</v>
      </c>
      <c r="B27" s="56" t="s">
        <v>365</v>
      </c>
      <c r="C27" s="117"/>
      <c r="D27" s="220"/>
      <c r="E27" s="192"/>
    </row>
    <row r="28" spans="1:5" s="186" customFormat="1" ht="12" customHeight="1">
      <c r="A28" s="190" t="s">
        <v>60</v>
      </c>
      <c r="B28" s="198" t="s">
        <v>390</v>
      </c>
      <c r="C28" s="126"/>
      <c r="D28" s="224"/>
      <c r="E28" s="199"/>
    </row>
    <row r="29" spans="1:5" s="186" customFormat="1" ht="12" customHeight="1">
      <c r="A29" s="179" t="s">
        <v>68</v>
      </c>
      <c r="B29" s="13" t="s">
        <v>367</v>
      </c>
      <c r="C29" s="113">
        <f>+C30+C31+C32</f>
        <v>0</v>
      </c>
      <c r="D29" s="217">
        <f>+D30+D31+D32</f>
        <v>0</v>
      </c>
      <c r="E29" s="185">
        <f>+E30+E31+E32</f>
        <v>0</v>
      </c>
    </row>
    <row r="30" spans="1:5" s="186" customFormat="1" ht="12" customHeight="1">
      <c r="A30" s="196" t="s">
        <v>70</v>
      </c>
      <c r="B30" s="72" t="s">
        <v>93</v>
      </c>
      <c r="C30" s="98"/>
      <c r="D30" s="223"/>
      <c r="E30" s="197"/>
    </row>
    <row r="31" spans="1:5" s="186" customFormat="1" ht="12" customHeight="1">
      <c r="A31" s="196" t="s">
        <v>72</v>
      </c>
      <c r="B31" s="56" t="s">
        <v>95</v>
      </c>
      <c r="C31" s="117"/>
      <c r="D31" s="220"/>
      <c r="E31" s="192"/>
    </row>
    <row r="32" spans="1:5" s="186" customFormat="1" ht="12" customHeight="1">
      <c r="A32" s="190" t="s">
        <v>74</v>
      </c>
      <c r="B32" s="198" t="s">
        <v>97</v>
      </c>
      <c r="C32" s="126"/>
      <c r="D32" s="224"/>
      <c r="E32" s="199"/>
    </row>
    <row r="33" spans="1:5" s="186" customFormat="1" ht="12" customHeight="1">
      <c r="A33" s="179" t="s">
        <v>90</v>
      </c>
      <c r="B33" s="13" t="s">
        <v>266</v>
      </c>
      <c r="C33" s="194"/>
      <c r="D33" s="222"/>
      <c r="E33" s="195"/>
    </row>
    <row r="34" spans="1:5" s="186" customFormat="1" ht="12" customHeight="1">
      <c r="A34" s="179" t="s">
        <v>234</v>
      </c>
      <c r="B34" s="13" t="s">
        <v>368</v>
      </c>
      <c r="C34" s="194"/>
      <c r="D34" s="222"/>
      <c r="E34" s="195"/>
    </row>
    <row r="35" spans="1:5" s="186" customFormat="1" ht="12" customHeight="1">
      <c r="A35" s="179" t="s">
        <v>112</v>
      </c>
      <c r="B35" s="13" t="s">
        <v>391</v>
      </c>
      <c r="C35" s="113">
        <f>+C8+C19+C24+C25+C29+C33+C34</f>
        <v>0</v>
      </c>
      <c r="D35" s="217">
        <f>+D8+D19+D24+D25+D29+D33+D34</f>
        <v>0</v>
      </c>
      <c r="E35" s="185">
        <f>+E8+E19+E24+E25+E29+E33+E34</f>
        <v>0</v>
      </c>
    </row>
    <row r="36" spans="1:5" s="191" customFormat="1" ht="12" customHeight="1">
      <c r="A36" s="200" t="s">
        <v>122</v>
      </c>
      <c r="B36" s="13" t="s">
        <v>370</v>
      </c>
      <c r="C36" s="113">
        <f>+C37+C38+C39</f>
        <v>0</v>
      </c>
      <c r="D36" s="217">
        <f>+D37+D38+D39</f>
        <v>0</v>
      </c>
      <c r="E36" s="185">
        <f>+E37+E38+E39</f>
        <v>0</v>
      </c>
    </row>
    <row r="37" spans="1:5" s="191" customFormat="1" ht="15" customHeight="1">
      <c r="A37" s="196" t="s">
        <v>371</v>
      </c>
      <c r="B37" s="72" t="s">
        <v>322</v>
      </c>
      <c r="C37" s="98"/>
      <c r="D37" s="223"/>
      <c r="E37" s="197"/>
    </row>
    <row r="38" spans="1:5" s="191" customFormat="1" ht="15" customHeight="1">
      <c r="A38" s="196" t="s">
        <v>372</v>
      </c>
      <c r="B38" s="56" t="s">
        <v>373</v>
      </c>
      <c r="C38" s="117"/>
      <c r="D38" s="220"/>
      <c r="E38" s="192"/>
    </row>
    <row r="39" spans="1:5" ht="12.75">
      <c r="A39" s="190" t="s">
        <v>374</v>
      </c>
      <c r="B39" s="198" t="s">
        <v>375</v>
      </c>
      <c r="C39" s="126"/>
      <c r="D39" s="224"/>
      <c r="E39" s="199"/>
    </row>
    <row r="40" spans="1:5" s="183" customFormat="1" ht="16.5" customHeight="1">
      <c r="A40" s="200" t="s">
        <v>246</v>
      </c>
      <c r="B40" s="201" t="s">
        <v>376</v>
      </c>
      <c r="C40" s="113">
        <f>+C35+C36</f>
        <v>0</v>
      </c>
      <c r="D40" s="217">
        <f>+D35+D36</f>
        <v>0</v>
      </c>
      <c r="E40" s="185">
        <f>+E35+E36</f>
        <v>0</v>
      </c>
    </row>
    <row r="41" spans="1:5" s="208" customFormat="1" ht="12" customHeight="1">
      <c r="A41" s="202"/>
      <c r="B41" s="203"/>
      <c r="C41" s="204"/>
      <c r="D41" s="204"/>
      <c r="E41" s="204"/>
    </row>
    <row r="42" spans="1:5" ht="12" customHeight="1">
      <c r="A42" s="205"/>
      <c r="B42" s="206"/>
      <c r="C42" s="207"/>
      <c r="D42" s="207"/>
      <c r="E42" s="207"/>
    </row>
    <row r="43" spans="1:5" ht="12" customHeight="1">
      <c r="A43" s="533" t="s">
        <v>254</v>
      </c>
      <c r="B43" s="533"/>
      <c r="C43" s="533"/>
      <c r="D43" s="533"/>
      <c r="E43" s="533"/>
    </row>
    <row r="44" spans="1:5" ht="12" customHeight="1">
      <c r="A44" s="179" t="s">
        <v>12</v>
      </c>
      <c r="B44" s="13" t="s">
        <v>377</v>
      </c>
      <c r="C44" s="113">
        <v>677160</v>
      </c>
      <c r="D44" s="113">
        <f>SUM(D45:D49)</f>
        <v>565440</v>
      </c>
      <c r="E44" s="185">
        <f>SUM(E45:E49)</f>
        <v>769332</v>
      </c>
    </row>
    <row r="45" spans="1:5" ht="12" customHeight="1">
      <c r="A45" s="190" t="s">
        <v>14</v>
      </c>
      <c r="B45" s="72" t="s">
        <v>176</v>
      </c>
      <c r="C45" s="98"/>
      <c r="D45" s="98"/>
      <c r="E45" s="197"/>
    </row>
    <row r="46" spans="1:5" ht="12" customHeight="1">
      <c r="A46" s="190" t="s">
        <v>16</v>
      </c>
      <c r="B46" s="56" t="s">
        <v>177</v>
      </c>
      <c r="C46" s="102"/>
      <c r="D46" s="102"/>
      <c r="E46" s="127"/>
    </row>
    <row r="47" spans="1:5" ht="12" customHeight="1">
      <c r="A47" s="190" t="s">
        <v>18</v>
      </c>
      <c r="B47" s="56" t="s">
        <v>178</v>
      </c>
      <c r="C47" s="102">
        <v>677160</v>
      </c>
      <c r="D47" s="102">
        <v>565440</v>
      </c>
      <c r="E47" s="127">
        <v>769332</v>
      </c>
    </row>
    <row r="48" spans="1:5" s="208" customFormat="1" ht="12" customHeight="1">
      <c r="A48" s="190" t="s">
        <v>20</v>
      </c>
      <c r="B48" s="56" t="s">
        <v>179</v>
      </c>
      <c r="C48" s="102"/>
      <c r="D48" s="102"/>
      <c r="E48" s="127"/>
    </row>
    <row r="49" spans="1:5" ht="12" customHeight="1">
      <c r="A49" s="190" t="s">
        <v>22</v>
      </c>
      <c r="B49" s="56" t="s">
        <v>181</v>
      </c>
      <c r="C49" s="102"/>
      <c r="D49" s="102"/>
      <c r="E49" s="127"/>
    </row>
    <row r="50" spans="1:5" ht="12" customHeight="1">
      <c r="A50" s="179" t="s">
        <v>26</v>
      </c>
      <c r="B50" s="13" t="s">
        <v>378</v>
      </c>
      <c r="C50" s="113">
        <f>SUM(C51:C53)</f>
        <v>0</v>
      </c>
      <c r="D50" s="113">
        <f>SUM(D51:D53)</f>
        <v>0</v>
      </c>
      <c r="E50" s="185">
        <f>SUM(E51:E53)</f>
        <v>0</v>
      </c>
    </row>
    <row r="51" spans="1:5" ht="12" customHeight="1">
      <c r="A51" s="190" t="s">
        <v>28</v>
      </c>
      <c r="B51" s="72" t="s">
        <v>202</v>
      </c>
      <c r="C51" s="98"/>
      <c r="D51" s="98"/>
      <c r="E51" s="197"/>
    </row>
    <row r="52" spans="1:5" ht="12" customHeight="1">
      <c r="A52" s="190" t="s">
        <v>30</v>
      </c>
      <c r="B52" s="56" t="s">
        <v>204</v>
      </c>
      <c r="C52" s="102"/>
      <c r="D52" s="102"/>
      <c r="E52" s="127"/>
    </row>
    <row r="53" spans="1:5" ht="15" customHeight="1">
      <c r="A53" s="190" t="s">
        <v>32</v>
      </c>
      <c r="B53" s="56" t="s">
        <v>379</v>
      </c>
      <c r="C53" s="102"/>
      <c r="D53" s="102"/>
      <c r="E53" s="127"/>
    </row>
    <row r="54" spans="1:5" ht="12.75">
      <c r="A54" s="190" t="s">
        <v>34</v>
      </c>
      <c r="B54" s="56" t="s">
        <v>392</v>
      </c>
      <c r="C54" s="102"/>
      <c r="D54" s="102"/>
      <c r="E54" s="127"/>
    </row>
    <row r="55" spans="1:5" ht="15" customHeight="1">
      <c r="A55" s="179" t="s">
        <v>40</v>
      </c>
      <c r="B55" s="209" t="s">
        <v>381</v>
      </c>
      <c r="C55" s="113">
        <f>+C44+C50</f>
        <v>677160</v>
      </c>
      <c r="D55" s="113">
        <f>+D44+D50</f>
        <v>565440</v>
      </c>
      <c r="E55" s="185">
        <f>+E44+E50</f>
        <v>769332</v>
      </c>
    </row>
    <row r="56" spans="3:5" ht="12.75">
      <c r="C56" s="210"/>
      <c r="D56" s="210"/>
      <c r="E56" s="210"/>
    </row>
    <row r="57" spans="1:5" ht="12.75">
      <c r="A57" s="211" t="s">
        <v>382</v>
      </c>
      <c r="B57" s="212"/>
      <c r="C57" s="213"/>
      <c r="D57" s="213"/>
      <c r="E57" s="214"/>
    </row>
    <row r="58" spans="1:5" ht="12.75">
      <c r="A58" s="215" t="s">
        <v>383</v>
      </c>
      <c r="B58" s="216"/>
      <c r="C58" s="213"/>
      <c r="D58" s="213"/>
      <c r="E58" s="214"/>
    </row>
  </sheetData>
  <sheetProtection selectLockedCells="1" selectUnlockedCells="1"/>
  <mergeCells count="4">
    <mergeCell ref="B2:D2"/>
    <mergeCell ref="B3:D3"/>
    <mergeCell ref="A7:E7"/>
    <mergeCell ref="A43:E43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7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0"/>
  </sheetPr>
  <dimension ref="A1:E58"/>
  <sheetViews>
    <sheetView zoomScaleSheetLayoutView="145" zoomScalePageLayoutView="0" workbookViewId="0" topLeftCell="A1">
      <selection activeCell="E48" sqref="E48"/>
    </sheetView>
  </sheetViews>
  <sheetFormatPr defaultColWidth="9.00390625" defaultRowHeight="12.75"/>
  <cols>
    <col min="1" max="1" width="18.625" style="160" customWidth="1"/>
    <col min="2" max="2" width="62.00390625" style="161" customWidth="1"/>
    <col min="3" max="5" width="15.875" style="161" customWidth="1"/>
    <col min="6" max="16384" width="9.375" style="161" customWidth="1"/>
  </cols>
  <sheetData>
    <row r="1" spans="1:5" s="166" customFormat="1" ht="21" customHeight="1">
      <c r="A1" s="162"/>
      <c r="B1" s="163"/>
      <c r="C1" s="164"/>
      <c r="D1" s="164"/>
      <c r="E1" s="165" t="s">
        <v>815</v>
      </c>
    </row>
    <row r="2" spans="1:5" s="169" customFormat="1" ht="25.5" customHeight="1">
      <c r="A2" s="167" t="s">
        <v>349</v>
      </c>
      <c r="B2" s="531" t="s">
        <v>350</v>
      </c>
      <c r="C2" s="531"/>
      <c r="D2" s="531"/>
      <c r="E2" s="168" t="s">
        <v>387</v>
      </c>
    </row>
    <row r="3" spans="1:5" s="169" customFormat="1" ht="24">
      <c r="A3" s="170" t="s">
        <v>388</v>
      </c>
      <c r="B3" s="532" t="s">
        <v>395</v>
      </c>
      <c r="C3" s="532"/>
      <c r="D3" s="532"/>
      <c r="E3" s="171" t="s">
        <v>351</v>
      </c>
    </row>
    <row r="4" spans="1:5" s="174" customFormat="1" ht="15.75" customHeight="1">
      <c r="A4" s="172"/>
      <c r="B4" s="172"/>
      <c r="C4" s="173"/>
      <c r="D4" s="173"/>
      <c r="E4" s="173"/>
    </row>
    <row r="5" spans="1:5" ht="24">
      <c r="A5" s="175" t="s">
        <v>355</v>
      </c>
      <c r="B5" s="176" t="s">
        <v>356</v>
      </c>
      <c r="C5" s="177" t="s">
        <v>4</v>
      </c>
      <c r="D5" s="177" t="s">
        <v>5</v>
      </c>
      <c r="E5" s="178" t="s">
        <v>6</v>
      </c>
    </row>
    <row r="6" spans="1:5" s="183" customFormat="1" ht="12.75" customHeight="1">
      <c r="A6" s="179" t="s">
        <v>7</v>
      </c>
      <c r="B6" s="180" t="s">
        <v>8</v>
      </c>
      <c r="C6" s="180" t="s">
        <v>9</v>
      </c>
      <c r="D6" s="181" t="s">
        <v>10</v>
      </c>
      <c r="E6" s="182" t="s">
        <v>11</v>
      </c>
    </row>
    <row r="7" spans="1:5" s="183" customFormat="1" ht="15.75" customHeight="1">
      <c r="A7" s="533" t="s">
        <v>253</v>
      </c>
      <c r="B7" s="533"/>
      <c r="C7" s="533"/>
      <c r="D7" s="533"/>
      <c r="E7" s="533"/>
    </row>
    <row r="8" spans="1:5" s="186" customFormat="1" ht="12" customHeight="1">
      <c r="A8" s="179" t="s">
        <v>12</v>
      </c>
      <c r="B8" s="184" t="s">
        <v>357</v>
      </c>
      <c r="C8" s="113">
        <f>SUM(C9:C18)</f>
        <v>0</v>
      </c>
      <c r="D8" s="217">
        <f>SUM(D9:D18)</f>
        <v>0</v>
      </c>
      <c r="E8" s="185">
        <f>SUM(E9:E18)</f>
        <v>0</v>
      </c>
    </row>
    <row r="9" spans="1:5" s="186" customFormat="1" ht="12" customHeight="1">
      <c r="A9" s="187" t="s">
        <v>14</v>
      </c>
      <c r="B9" s="53" t="s">
        <v>71</v>
      </c>
      <c r="C9" s="188"/>
      <c r="D9" s="218"/>
      <c r="E9" s="189"/>
    </row>
    <row r="10" spans="1:5" s="186" customFormat="1" ht="12" customHeight="1">
      <c r="A10" s="190" t="s">
        <v>16</v>
      </c>
      <c r="B10" s="56" t="s">
        <v>73</v>
      </c>
      <c r="C10" s="102"/>
      <c r="D10" s="219"/>
      <c r="E10" s="127"/>
    </row>
    <row r="11" spans="1:5" s="186" customFormat="1" ht="12" customHeight="1">
      <c r="A11" s="190" t="s">
        <v>18</v>
      </c>
      <c r="B11" s="56" t="s">
        <v>75</v>
      </c>
      <c r="C11" s="102"/>
      <c r="D11" s="219"/>
      <c r="E11" s="127"/>
    </row>
    <row r="12" spans="1:5" s="186" customFormat="1" ht="12" customHeight="1">
      <c r="A12" s="190" t="s">
        <v>20</v>
      </c>
      <c r="B12" s="56" t="s">
        <v>77</v>
      </c>
      <c r="C12" s="102"/>
      <c r="D12" s="219"/>
      <c r="E12" s="127"/>
    </row>
    <row r="13" spans="1:5" s="186" customFormat="1" ht="12" customHeight="1">
      <c r="A13" s="190" t="s">
        <v>22</v>
      </c>
      <c r="B13" s="56" t="s">
        <v>79</v>
      </c>
      <c r="C13" s="102"/>
      <c r="D13" s="219"/>
      <c r="E13" s="127"/>
    </row>
    <row r="14" spans="1:5" s="186" customFormat="1" ht="12" customHeight="1">
      <c r="A14" s="190" t="s">
        <v>24</v>
      </c>
      <c r="B14" s="56" t="s">
        <v>358</v>
      </c>
      <c r="C14" s="102"/>
      <c r="D14" s="219"/>
      <c r="E14" s="127"/>
    </row>
    <row r="15" spans="1:5" s="191" customFormat="1" ht="12" customHeight="1">
      <c r="A15" s="190" t="s">
        <v>183</v>
      </c>
      <c r="B15" s="73" t="s">
        <v>359</v>
      </c>
      <c r="C15" s="102"/>
      <c r="D15" s="219"/>
      <c r="E15" s="127"/>
    </row>
    <row r="16" spans="1:5" s="191" customFormat="1" ht="12" customHeight="1">
      <c r="A16" s="190" t="s">
        <v>185</v>
      </c>
      <c r="B16" s="56" t="s">
        <v>85</v>
      </c>
      <c r="C16" s="117"/>
      <c r="D16" s="220"/>
      <c r="E16" s="192"/>
    </row>
    <row r="17" spans="1:5" s="186" customFormat="1" ht="12" customHeight="1">
      <c r="A17" s="190" t="s">
        <v>187</v>
      </c>
      <c r="B17" s="56" t="s">
        <v>87</v>
      </c>
      <c r="C17" s="102"/>
      <c r="D17" s="219"/>
      <c r="E17" s="127"/>
    </row>
    <row r="18" spans="1:5" s="191" customFormat="1" ht="12" customHeight="1">
      <c r="A18" s="190" t="s">
        <v>189</v>
      </c>
      <c r="B18" s="73" t="s">
        <v>89</v>
      </c>
      <c r="C18" s="109"/>
      <c r="D18" s="221"/>
      <c r="E18" s="193"/>
    </row>
    <row r="19" spans="1:5" s="191" customFormat="1" ht="12" customHeight="1">
      <c r="A19" s="179" t="s">
        <v>26</v>
      </c>
      <c r="B19" s="184" t="s">
        <v>360</v>
      </c>
      <c r="C19" s="113">
        <f>SUM(C20:C22)</f>
        <v>0</v>
      </c>
      <c r="D19" s="217">
        <f>SUM(D20:D22)</f>
        <v>0</v>
      </c>
      <c r="E19" s="185">
        <f>SUM(E20:E22)</f>
        <v>0</v>
      </c>
    </row>
    <row r="20" spans="1:5" s="191" customFormat="1" ht="12" customHeight="1">
      <c r="A20" s="190" t="s">
        <v>28</v>
      </c>
      <c r="B20" s="72" t="s">
        <v>29</v>
      </c>
      <c r="C20" s="102"/>
      <c r="D20" s="219"/>
      <c r="E20" s="127"/>
    </row>
    <row r="21" spans="1:5" s="191" customFormat="1" ht="12" customHeight="1">
      <c r="A21" s="190" t="s">
        <v>30</v>
      </c>
      <c r="B21" s="56" t="s">
        <v>361</v>
      </c>
      <c r="C21" s="102"/>
      <c r="D21" s="219"/>
      <c r="E21" s="127"/>
    </row>
    <row r="22" spans="1:5" s="191" customFormat="1" ht="12" customHeight="1">
      <c r="A22" s="190" t="s">
        <v>32</v>
      </c>
      <c r="B22" s="56" t="s">
        <v>362</v>
      </c>
      <c r="C22" s="102"/>
      <c r="D22" s="219"/>
      <c r="E22" s="127"/>
    </row>
    <row r="23" spans="1:5" s="186" customFormat="1" ht="12" customHeight="1">
      <c r="A23" s="190" t="s">
        <v>34</v>
      </c>
      <c r="B23" s="56" t="s">
        <v>389</v>
      </c>
      <c r="C23" s="102"/>
      <c r="D23" s="219"/>
      <c r="E23" s="127"/>
    </row>
    <row r="24" spans="1:5" s="186" customFormat="1" ht="12" customHeight="1">
      <c r="A24" s="179" t="s">
        <v>40</v>
      </c>
      <c r="B24" s="13" t="s">
        <v>265</v>
      </c>
      <c r="C24" s="194"/>
      <c r="D24" s="222"/>
      <c r="E24" s="195"/>
    </row>
    <row r="25" spans="1:5" s="186" customFormat="1" ht="12" customHeight="1">
      <c r="A25" s="179" t="s">
        <v>223</v>
      </c>
      <c r="B25" s="13" t="s">
        <v>364</v>
      </c>
      <c r="C25" s="113">
        <f>+C26+C27</f>
        <v>0</v>
      </c>
      <c r="D25" s="217">
        <f>+D26+D27</f>
        <v>0</v>
      </c>
      <c r="E25" s="185">
        <f>+E26+E27</f>
        <v>0</v>
      </c>
    </row>
    <row r="26" spans="1:5" s="186" customFormat="1" ht="12" customHeight="1">
      <c r="A26" s="196" t="s">
        <v>56</v>
      </c>
      <c r="B26" s="72" t="s">
        <v>361</v>
      </c>
      <c r="C26" s="98"/>
      <c r="D26" s="223"/>
      <c r="E26" s="197"/>
    </row>
    <row r="27" spans="1:5" s="186" customFormat="1" ht="12" customHeight="1">
      <c r="A27" s="196" t="s">
        <v>58</v>
      </c>
      <c r="B27" s="56" t="s">
        <v>365</v>
      </c>
      <c r="C27" s="117"/>
      <c r="D27" s="220"/>
      <c r="E27" s="192"/>
    </row>
    <row r="28" spans="1:5" s="186" customFormat="1" ht="12" customHeight="1">
      <c r="A28" s="190" t="s">
        <v>60</v>
      </c>
      <c r="B28" s="198" t="s">
        <v>390</v>
      </c>
      <c r="C28" s="126"/>
      <c r="D28" s="224"/>
      <c r="E28" s="199"/>
    </row>
    <row r="29" spans="1:5" s="186" customFormat="1" ht="12" customHeight="1">
      <c r="A29" s="179" t="s">
        <v>68</v>
      </c>
      <c r="B29" s="13" t="s">
        <v>367</v>
      </c>
      <c r="C29" s="113">
        <f>+C30+C31+C32</f>
        <v>0</v>
      </c>
      <c r="D29" s="217">
        <f>+D30+D31+D32</f>
        <v>0</v>
      </c>
      <c r="E29" s="185">
        <f>+E30+E31+E32</f>
        <v>0</v>
      </c>
    </row>
    <row r="30" spans="1:5" s="186" customFormat="1" ht="12" customHeight="1">
      <c r="A30" s="196" t="s">
        <v>70</v>
      </c>
      <c r="B30" s="72" t="s">
        <v>93</v>
      </c>
      <c r="C30" s="98"/>
      <c r="D30" s="223"/>
      <c r="E30" s="197"/>
    </row>
    <row r="31" spans="1:5" s="186" customFormat="1" ht="12" customHeight="1">
      <c r="A31" s="196" t="s">
        <v>72</v>
      </c>
      <c r="B31" s="56" t="s">
        <v>95</v>
      </c>
      <c r="C31" s="117"/>
      <c r="D31" s="220"/>
      <c r="E31" s="192"/>
    </row>
    <row r="32" spans="1:5" s="186" customFormat="1" ht="12" customHeight="1">
      <c r="A32" s="190" t="s">
        <v>74</v>
      </c>
      <c r="B32" s="198" t="s">
        <v>97</v>
      </c>
      <c r="C32" s="126"/>
      <c r="D32" s="224"/>
      <c r="E32" s="199"/>
    </row>
    <row r="33" spans="1:5" s="186" customFormat="1" ht="12" customHeight="1">
      <c r="A33" s="179" t="s">
        <v>90</v>
      </c>
      <c r="B33" s="13" t="s">
        <v>266</v>
      </c>
      <c r="C33" s="194"/>
      <c r="D33" s="222"/>
      <c r="E33" s="195"/>
    </row>
    <row r="34" spans="1:5" s="186" customFormat="1" ht="12" customHeight="1">
      <c r="A34" s="179" t="s">
        <v>234</v>
      </c>
      <c r="B34" s="13" t="s">
        <v>368</v>
      </c>
      <c r="C34" s="194"/>
      <c r="D34" s="222"/>
      <c r="E34" s="195"/>
    </row>
    <row r="35" spans="1:5" s="186" customFormat="1" ht="12" customHeight="1">
      <c r="A35" s="179" t="s">
        <v>112</v>
      </c>
      <c r="B35" s="13" t="s">
        <v>391</v>
      </c>
      <c r="C35" s="113">
        <f>+C8+C19+C24+C25+C29+C33+C34</f>
        <v>0</v>
      </c>
      <c r="D35" s="217">
        <f>+D8+D19+D24+D25+D29+D33+D34</f>
        <v>0</v>
      </c>
      <c r="E35" s="185">
        <f>+E8+E19+E24+E25+E29+E33+E34</f>
        <v>0</v>
      </c>
    </row>
    <row r="36" spans="1:5" s="191" customFormat="1" ht="12" customHeight="1">
      <c r="A36" s="200" t="s">
        <v>122</v>
      </c>
      <c r="B36" s="13" t="s">
        <v>370</v>
      </c>
      <c r="C36" s="113">
        <f>+C37+C38+C39</f>
        <v>0</v>
      </c>
      <c r="D36" s="217">
        <f>+D37+D38+D39</f>
        <v>0</v>
      </c>
      <c r="E36" s="185">
        <f>+E37+E38+E39</f>
        <v>0</v>
      </c>
    </row>
    <row r="37" spans="1:5" s="191" customFormat="1" ht="15" customHeight="1">
      <c r="A37" s="196" t="s">
        <v>371</v>
      </c>
      <c r="B37" s="72" t="s">
        <v>322</v>
      </c>
      <c r="C37" s="98"/>
      <c r="D37" s="223"/>
      <c r="E37" s="197"/>
    </row>
    <row r="38" spans="1:5" s="191" customFormat="1" ht="15" customHeight="1">
      <c r="A38" s="196" t="s">
        <v>372</v>
      </c>
      <c r="B38" s="56" t="s">
        <v>373</v>
      </c>
      <c r="C38" s="117"/>
      <c r="D38" s="220"/>
      <c r="E38" s="192"/>
    </row>
    <row r="39" spans="1:5" ht="12.75">
      <c r="A39" s="190" t="s">
        <v>374</v>
      </c>
      <c r="B39" s="198" t="s">
        <v>375</v>
      </c>
      <c r="C39" s="126"/>
      <c r="D39" s="224"/>
      <c r="E39" s="199"/>
    </row>
    <row r="40" spans="1:5" s="183" customFormat="1" ht="16.5" customHeight="1">
      <c r="A40" s="200" t="s">
        <v>246</v>
      </c>
      <c r="B40" s="201" t="s">
        <v>376</v>
      </c>
      <c r="C40" s="113">
        <f>+C35+C36</f>
        <v>0</v>
      </c>
      <c r="D40" s="217">
        <f>+D35+D36</f>
        <v>0</v>
      </c>
      <c r="E40" s="185">
        <f>+E35+E36</f>
        <v>0</v>
      </c>
    </row>
    <row r="41" spans="1:5" s="208" customFormat="1" ht="12" customHeight="1">
      <c r="A41" s="202"/>
      <c r="B41" s="203"/>
      <c r="C41" s="204"/>
      <c r="D41" s="204"/>
      <c r="E41" s="204"/>
    </row>
    <row r="42" spans="1:5" ht="12" customHeight="1">
      <c r="A42" s="205"/>
      <c r="B42" s="206"/>
      <c r="C42" s="207"/>
      <c r="D42" s="207"/>
      <c r="E42" s="207"/>
    </row>
    <row r="43" spans="1:5" ht="12" customHeight="1">
      <c r="A43" s="533" t="s">
        <v>254</v>
      </c>
      <c r="B43" s="533"/>
      <c r="C43" s="533"/>
      <c r="D43" s="533"/>
      <c r="E43" s="533"/>
    </row>
    <row r="44" spans="1:5" ht="12" customHeight="1">
      <c r="A44" s="179" t="s">
        <v>12</v>
      </c>
      <c r="B44" s="13" t="s">
        <v>377</v>
      </c>
      <c r="C44" s="113">
        <f>SUM(C45:C49)</f>
        <v>2540000</v>
      </c>
      <c r="D44" s="113">
        <f>SUM(D45:D49)</f>
        <v>2369705</v>
      </c>
      <c r="E44" s="185">
        <f>SUM(E45:E49)</f>
        <v>1023525</v>
      </c>
    </row>
    <row r="45" spans="1:5" ht="12" customHeight="1">
      <c r="A45" s="190" t="s">
        <v>14</v>
      </c>
      <c r="B45" s="72" t="s">
        <v>176</v>
      </c>
      <c r="C45" s="98"/>
      <c r="D45" s="98"/>
      <c r="E45" s="197"/>
    </row>
    <row r="46" spans="1:5" ht="12" customHeight="1">
      <c r="A46" s="190" t="s">
        <v>16</v>
      </c>
      <c r="B46" s="56" t="s">
        <v>177</v>
      </c>
      <c r="C46" s="102"/>
      <c r="D46" s="102"/>
      <c r="E46" s="127"/>
    </row>
    <row r="47" spans="1:5" ht="12" customHeight="1">
      <c r="A47" s="190" t="s">
        <v>18</v>
      </c>
      <c r="B47" s="56" t="s">
        <v>178</v>
      </c>
      <c r="C47" s="102">
        <v>2540000</v>
      </c>
      <c r="D47" s="102">
        <v>2369705</v>
      </c>
      <c r="E47" s="127">
        <v>1023525</v>
      </c>
    </row>
    <row r="48" spans="1:5" s="208" customFormat="1" ht="12" customHeight="1">
      <c r="A48" s="190" t="s">
        <v>20</v>
      </c>
      <c r="B48" s="56" t="s">
        <v>179</v>
      </c>
      <c r="C48" s="102"/>
      <c r="D48" s="102"/>
      <c r="E48" s="127"/>
    </row>
    <row r="49" spans="1:5" ht="12" customHeight="1">
      <c r="A49" s="190" t="s">
        <v>22</v>
      </c>
      <c r="B49" s="56" t="s">
        <v>181</v>
      </c>
      <c r="C49" s="102"/>
      <c r="D49" s="102"/>
      <c r="E49" s="127"/>
    </row>
    <row r="50" spans="1:5" ht="12" customHeight="1">
      <c r="A50" s="179" t="s">
        <v>26</v>
      </c>
      <c r="B50" s="13" t="s">
        <v>378</v>
      </c>
      <c r="C50" s="113">
        <f>SUM(C51:C53)</f>
        <v>0</v>
      </c>
      <c r="D50" s="113">
        <f>SUM(D51:D53)</f>
        <v>0</v>
      </c>
      <c r="E50" s="185">
        <f>SUM(E51:E53)</f>
        <v>0</v>
      </c>
    </row>
    <row r="51" spans="1:5" ht="12" customHeight="1">
      <c r="A51" s="190" t="s">
        <v>28</v>
      </c>
      <c r="B51" s="72" t="s">
        <v>202</v>
      </c>
      <c r="C51" s="98"/>
      <c r="D51" s="98"/>
      <c r="E51" s="197"/>
    </row>
    <row r="52" spans="1:5" ht="12" customHeight="1">
      <c r="A52" s="190" t="s">
        <v>30</v>
      </c>
      <c r="B52" s="56" t="s">
        <v>204</v>
      </c>
      <c r="C52" s="102"/>
      <c r="D52" s="102"/>
      <c r="E52" s="127"/>
    </row>
    <row r="53" spans="1:5" ht="15" customHeight="1">
      <c r="A53" s="190" t="s">
        <v>32</v>
      </c>
      <c r="B53" s="56" t="s">
        <v>379</v>
      </c>
      <c r="C53" s="102"/>
      <c r="D53" s="102"/>
      <c r="E53" s="127"/>
    </row>
    <row r="54" spans="1:5" ht="12.75">
      <c r="A54" s="190" t="s">
        <v>34</v>
      </c>
      <c r="B54" s="56" t="s">
        <v>392</v>
      </c>
      <c r="C54" s="102"/>
      <c r="D54" s="102"/>
      <c r="E54" s="127"/>
    </row>
    <row r="55" spans="1:5" ht="15" customHeight="1">
      <c r="A55" s="179" t="s">
        <v>40</v>
      </c>
      <c r="B55" s="209" t="s">
        <v>381</v>
      </c>
      <c r="C55" s="113">
        <f>+C44+C50</f>
        <v>2540000</v>
      </c>
      <c r="D55" s="113">
        <f>+D44+D50</f>
        <v>2369705</v>
      </c>
      <c r="E55" s="185">
        <f>+E44+E50</f>
        <v>1023525</v>
      </c>
    </row>
    <row r="56" spans="3:5" ht="12.75">
      <c r="C56" s="210"/>
      <c r="D56" s="210"/>
      <c r="E56" s="210"/>
    </row>
    <row r="57" spans="1:5" ht="12.75">
      <c r="A57" s="211" t="s">
        <v>382</v>
      </c>
      <c r="B57" s="212"/>
      <c r="C57" s="213"/>
      <c r="D57" s="213"/>
      <c r="E57" s="214"/>
    </row>
    <row r="58" spans="1:5" ht="12.75">
      <c r="A58" s="215" t="s">
        <v>383</v>
      </c>
      <c r="B58" s="216"/>
      <c r="C58" s="213"/>
      <c r="D58" s="213"/>
      <c r="E58" s="214"/>
    </row>
  </sheetData>
  <sheetProtection selectLockedCells="1" selectUnlockedCells="1"/>
  <mergeCells count="4">
    <mergeCell ref="B2:D2"/>
    <mergeCell ref="B3:D3"/>
    <mergeCell ref="A7:E7"/>
    <mergeCell ref="A43:E43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7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0"/>
  </sheetPr>
  <dimension ref="A1:E58"/>
  <sheetViews>
    <sheetView zoomScaleSheetLayoutView="145" zoomScalePageLayoutView="0" workbookViewId="0" topLeftCell="A16">
      <selection activeCell="E47" sqref="E47"/>
    </sheetView>
  </sheetViews>
  <sheetFormatPr defaultColWidth="9.00390625" defaultRowHeight="12.75"/>
  <cols>
    <col min="1" max="1" width="18.625" style="160" customWidth="1"/>
    <col min="2" max="2" width="62.00390625" style="161" customWidth="1"/>
    <col min="3" max="5" width="15.875" style="161" customWidth="1"/>
    <col min="6" max="16384" width="9.375" style="161" customWidth="1"/>
  </cols>
  <sheetData>
    <row r="1" spans="1:5" s="166" customFormat="1" ht="21" customHeight="1" thickBot="1">
      <c r="A1" s="162"/>
      <c r="B1" s="163"/>
      <c r="C1" s="164"/>
      <c r="D1" s="164"/>
      <c r="E1" s="165" t="s">
        <v>816</v>
      </c>
    </row>
    <row r="2" spans="1:5" s="169" customFormat="1" ht="25.5" customHeight="1">
      <c r="A2" s="167" t="s">
        <v>349</v>
      </c>
      <c r="B2" s="531" t="s">
        <v>350</v>
      </c>
      <c r="C2" s="531"/>
      <c r="D2" s="531"/>
      <c r="E2" s="168" t="s">
        <v>387</v>
      </c>
    </row>
    <row r="3" spans="1:5" s="169" customFormat="1" ht="24.75" thickBot="1">
      <c r="A3" s="170" t="s">
        <v>388</v>
      </c>
      <c r="B3" s="532" t="s">
        <v>817</v>
      </c>
      <c r="C3" s="532"/>
      <c r="D3" s="532"/>
      <c r="E3" s="171" t="s">
        <v>351</v>
      </c>
    </row>
    <row r="4" spans="1:5" s="174" customFormat="1" ht="15.75" customHeight="1" thickBot="1">
      <c r="A4" s="172"/>
      <c r="B4" s="172"/>
      <c r="C4" s="173"/>
      <c r="D4" s="173"/>
      <c r="E4" s="173"/>
    </row>
    <row r="5" spans="1:5" ht="24.75" thickBot="1">
      <c r="A5" s="175" t="s">
        <v>355</v>
      </c>
      <c r="B5" s="176" t="s">
        <v>356</v>
      </c>
      <c r="C5" s="177" t="s">
        <v>4</v>
      </c>
      <c r="D5" s="177" t="s">
        <v>5</v>
      </c>
      <c r="E5" s="178" t="s">
        <v>6</v>
      </c>
    </row>
    <row r="6" spans="1:5" s="183" customFormat="1" ht="12.75" customHeight="1" thickBot="1">
      <c r="A6" s="179" t="s">
        <v>7</v>
      </c>
      <c r="B6" s="180" t="s">
        <v>8</v>
      </c>
      <c r="C6" s="180" t="s">
        <v>9</v>
      </c>
      <c r="D6" s="181" t="s">
        <v>10</v>
      </c>
      <c r="E6" s="182" t="s">
        <v>11</v>
      </c>
    </row>
    <row r="7" spans="1:5" s="183" customFormat="1" ht="15.75" customHeight="1" thickBot="1">
      <c r="A7" s="533" t="s">
        <v>253</v>
      </c>
      <c r="B7" s="533"/>
      <c r="C7" s="533"/>
      <c r="D7" s="533"/>
      <c r="E7" s="533"/>
    </row>
    <row r="8" spans="1:5" s="186" customFormat="1" ht="12" customHeight="1" thickBot="1">
      <c r="A8" s="179" t="s">
        <v>12</v>
      </c>
      <c r="B8" s="184" t="s">
        <v>357</v>
      </c>
      <c r="C8" s="113">
        <f>SUM(C9:C18)</f>
        <v>0</v>
      </c>
      <c r="D8" s="217">
        <f>SUM(D9:D18)</f>
        <v>0</v>
      </c>
      <c r="E8" s="185">
        <f>SUM(E9:E18)</f>
        <v>0</v>
      </c>
    </row>
    <row r="9" spans="1:5" s="186" customFormat="1" ht="12" customHeight="1">
      <c r="A9" s="187" t="s">
        <v>14</v>
      </c>
      <c r="B9" s="53" t="s">
        <v>71</v>
      </c>
      <c r="C9" s="188"/>
      <c r="D9" s="218"/>
      <c r="E9" s="189"/>
    </row>
    <row r="10" spans="1:5" s="186" customFormat="1" ht="12" customHeight="1">
      <c r="A10" s="190" t="s">
        <v>16</v>
      </c>
      <c r="B10" s="56" t="s">
        <v>73</v>
      </c>
      <c r="C10" s="102"/>
      <c r="D10" s="219"/>
      <c r="E10" s="127"/>
    </row>
    <row r="11" spans="1:5" s="186" customFormat="1" ht="12" customHeight="1">
      <c r="A11" s="190" t="s">
        <v>18</v>
      </c>
      <c r="B11" s="56" t="s">
        <v>75</v>
      </c>
      <c r="C11" s="102"/>
      <c r="D11" s="219"/>
      <c r="E11" s="127"/>
    </row>
    <row r="12" spans="1:5" s="186" customFormat="1" ht="12" customHeight="1">
      <c r="A12" s="190" t="s">
        <v>20</v>
      </c>
      <c r="B12" s="56" t="s">
        <v>77</v>
      </c>
      <c r="C12" s="102"/>
      <c r="D12" s="219"/>
      <c r="E12" s="127"/>
    </row>
    <row r="13" spans="1:5" s="186" customFormat="1" ht="12" customHeight="1">
      <c r="A13" s="190" t="s">
        <v>22</v>
      </c>
      <c r="B13" s="56" t="s">
        <v>79</v>
      </c>
      <c r="C13" s="102"/>
      <c r="D13" s="219"/>
      <c r="E13" s="127"/>
    </row>
    <row r="14" spans="1:5" s="186" customFormat="1" ht="12" customHeight="1">
      <c r="A14" s="190" t="s">
        <v>24</v>
      </c>
      <c r="B14" s="56" t="s">
        <v>358</v>
      </c>
      <c r="C14" s="102"/>
      <c r="D14" s="219"/>
      <c r="E14" s="127"/>
    </row>
    <row r="15" spans="1:5" s="191" customFormat="1" ht="12" customHeight="1">
      <c r="A15" s="190" t="s">
        <v>183</v>
      </c>
      <c r="B15" s="73" t="s">
        <v>359</v>
      </c>
      <c r="C15" s="102"/>
      <c r="D15" s="219"/>
      <c r="E15" s="127"/>
    </row>
    <row r="16" spans="1:5" s="191" customFormat="1" ht="12" customHeight="1">
      <c r="A16" s="190" t="s">
        <v>185</v>
      </c>
      <c r="B16" s="56" t="s">
        <v>85</v>
      </c>
      <c r="C16" s="117"/>
      <c r="D16" s="220"/>
      <c r="E16" s="192"/>
    </row>
    <row r="17" spans="1:5" s="186" customFormat="1" ht="12" customHeight="1">
      <c r="A17" s="190" t="s">
        <v>187</v>
      </c>
      <c r="B17" s="56" t="s">
        <v>87</v>
      </c>
      <c r="C17" s="102"/>
      <c r="D17" s="219"/>
      <c r="E17" s="127"/>
    </row>
    <row r="18" spans="1:5" s="191" customFormat="1" ht="12" customHeight="1" thickBot="1">
      <c r="A18" s="190" t="s">
        <v>189</v>
      </c>
      <c r="B18" s="73" t="s">
        <v>89</v>
      </c>
      <c r="C18" s="109"/>
      <c r="D18" s="221"/>
      <c r="E18" s="193"/>
    </row>
    <row r="19" spans="1:5" s="191" customFormat="1" ht="12" customHeight="1" thickBot="1">
      <c r="A19" s="179" t="s">
        <v>26</v>
      </c>
      <c r="B19" s="184" t="s">
        <v>360</v>
      </c>
      <c r="C19" s="113">
        <f>SUM(C20:C22)</f>
        <v>0</v>
      </c>
      <c r="D19" s="217">
        <f>SUM(D20:D22)</f>
        <v>0</v>
      </c>
      <c r="E19" s="185">
        <f>SUM(E20:E22)</f>
        <v>0</v>
      </c>
    </row>
    <row r="20" spans="1:5" s="191" customFormat="1" ht="12" customHeight="1">
      <c r="A20" s="190" t="s">
        <v>28</v>
      </c>
      <c r="B20" s="72" t="s">
        <v>29</v>
      </c>
      <c r="C20" s="102"/>
      <c r="D20" s="219"/>
      <c r="E20" s="127"/>
    </row>
    <row r="21" spans="1:5" s="191" customFormat="1" ht="12" customHeight="1">
      <c r="A21" s="190" t="s">
        <v>30</v>
      </c>
      <c r="B21" s="56" t="s">
        <v>361</v>
      </c>
      <c r="C21" s="102"/>
      <c r="D21" s="219"/>
      <c r="E21" s="127"/>
    </row>
    <row r="22" spans="1:5" s="191" customFormat="1" ht="12" customHeight="1">
      <c r="A22" s="190" t="s">
        <v>32</v>
      </c>
      <c r="B22" s="56" t="s">
        <v>362</v>
      </c>
      <c r="C22" s="102"/>
      <c r="D22" s="219"/>
      <c r="E22" s="127"/>
    </row>
    <row r="23" spans="1:5" s="186" customFormat="1" ht="12" customHeight="1" thickBot="1">
      <c r="A23" s="190" t="s">
        <v>34</v>
      </c>
      <c r="B23" s="56" t="s">
        <v>389</v>
      </c>
      <c r="C23" s="102"/>
      <c r="D23" s="219"/>
      <c r="E23" s="127"/>
    </row>
    <row r="24" spans="1:5" s="186" customFormat="1" ht="12" customHeight="1" thickBot="1">
      <c r="A24" s="179" t="s">
        <v>40</v>
      </c>
      <c r="B24" s="13" t="s">
        <v>265</v>
      </c>
      <c r="C24" s="194"/>
      <c r="D24" s="222"/>
      <c r="E24" s="195"/>
    </row>
    <row r="25" spans="1:5" s="186" customFormat="1" ht="12" customHeight="1" thickBot="1">
      <c r="A25" s="179" t="s">
        <v>223</v>
      </c>
      <c r="B25" s="13" t="s">
        <v>364</v>
      </c>
      <c r="C25" s="113">
        <f>+C26+C27</f>
        <v>0</v>
      </c>
      <c r="D25" s="217">
        <f>+D26+D27</f>
        <v>0</v>
      </c>
      <c r="E25" s="185">
        <f>+E26+E27</f>
        <v>0</v>
      </c>
    </row>
    <row r="26" spans="1:5" s="186" customFormat="1" ht="12" customHeight="1">
      <c r="A26" s="196" t="s">
        <v>56</v>
      </c>
      <c r="B26" s="72" t="s">
        <v>361</v>
      </c>
      <c r="C26" s="98"/>
      <c r="D26" s="223"/>
      <c r="E26" s="197"/>
    </row>
    <row r="27" spans="1:5" s="186" customFormat="1" ht="12" customHeight="1">
      <c r="A27" s="196" t="s">
        <v>58</v>
      </c>
      <c r="B27" s="56" t="s">
        <v>365</v>
      </c>
      <c r="C27" s="117"/>
      <c r="D27" s="220"/>
      <c r="E27" s="192"/>
    </row>
    <row r="28" spans="1:5" s="186" customFormat="1" ht="12" customHeight="1" thickBot="1">
      <c r="A28" s="190" t="s">
        <v>60</v>
      </c>
      <c r="B28" s="198" t="s">
        <v>390</v>
      </c>
      <c r="C28" s="126"/>
      <c r="D28" s="224"/>
      <c r="E28" s="199"/>
    </row>
    <row r="29" spans="1:5" s="186" customFormat="1" ht="12" customHeight="1" thickBot="1">
      <c r="A29" s="179" t="s">
        <v>68</v>
      </c>
      <c r="B29" s="13" t="s">
        <v>367</v>
      </c>
      <c r="C29" s="113">
        <f>+C30+C31+C32</f>
        <v>0</v>
      </c>
      <c r="D29" s="217">
        <f>+D30+D31+D32</f>
        <v>0</v>
      </c>
      <c r="E29" s="185">
        <f>+E30+E31+E32</f>
        <v>0</v>
      </c>
    </row>
    <row r="30" spans="1:5" s="186" customFormat="1" ht="12" customHeight="1">
      <c r="A30" s="196" t="s">
        <v>70</v>
      </c>
      <c r="B30" s="72" t="s">
        <v>93</v>
      </c>
      <c r="C30" s="98"/>
      <c r="D30" s="223"/>
      <c r="E30" s="197"/>
    </row>
    <row r="31" spans="1:5" s="186" customFormat="1" ht="12" customHeight="1">
      <c r="A31" s="196" t="s">
        <v>72</v>
      </c>
      <c r="B31" s="56" t="s">
        <v>95</v>
      </c>
      <c r="C31" s="117"/>
      <c r="D31" s="220"/>
      <c r="E31" s="192"/>
    </row>
    <row r="32" spans="1:5" s="186" customFormat="1" ht="12" customHeight="1" thickBot="1">
      <c r="A32" s="190" t="s">
        <v>74</v>
      </c>
      <c r="B32" s="198" t="s">
        <v>97</v>
      </c>
      <c r="C32" s="126"/>
      <c r="D32" s="224"/>
      <c r="E32" s="199"/>
    </row>
    <row r="33" spans="1:5" s="186" customFormat="1" ht="12" customHeight="1" thickBot="1">
      <c r="A33" s="179" t="s">
        <v>90</v>
      </c>
      <c r="B33" s="13" t="s">
        <v>266</v>
      </c>
      <c r="C33" s="194"/>
      <c r="D33" s="222"/>
      <c r="E33" s="195"/>
    </row>
    <row r="34" spans="1:5" s="186" customFormat="1" ht="12" customHeight="1" thickBot="1">
      <c r="A34" s="179" t="s">
        <v>234</v>
      </c>
      <c r="B34" s="13" t="s">
        <v>368</v>
      </c>
      <c r="C34" s="194"/>
      <c r="D34" s="222"/>
      <c r="E34" s="195"/>
    </row>
    <row r="35" spans="1:5" s="186" customFormat="1" ht="12" customHeight="1" thickBot="1">
      <c r="A35" s="179" t="s">
        <v>112</v>
      </c>
      <c r="B35" s="13" t="s">
        <v>391</v>
      </c>
      <c r="C35" s="113">
        <f>+C8+C19+C24+C25+C29+C33+C34</f>
        <v>0</v>
      </c>
      <c r="D35" s="217">
        <f>+D8+D19+D24+D25+D29+D33+D34</f>
        <v>0</v>
      </c>
      <c r="E35" s="185">
        <f>+E8+E19+E24+E25+E29+E33+E34</f>
        <v>0</v>
      </c>
    </row>
    <row r="36" spans="1:5" s="191" customFormat="1" ht="12" customHeight="1" thickBot="1">
      <c r="A36" s="200" t="s">
        <v>122</v>
      </c>
      <c r="B36" s="13" t="s">
        <v>370</v>
      </c>
      <c r="C36" s="113">
        <f>+C37+C38+C39</f>
        <v>0</v>
      </c>
      <c r="D36" s="217">
        <f>+D37+D38+D39</f>
        <v>0</v>
      </c>
      <c r="E36" s="185">
        <f>+E37+E38+E39</f>
        <v>0</v>
      </c>
    </row>
    <row r="37" spans="1:5" s="191" customFormat="1" ht="15" customHeight="1">
      <c r="A37" s="196" t="s">
        <v>371</v>
      </c>
      <c r="B37" s="72" t="s">
        <v>322</v>
      </c>
      <c r="C37" s="98"/>
      <c r="D37" s="223"/>
      <c r="E37" s="197"/>
    </row>
    <row r="38" spans="1:5" s="191" customFormat="1" ht="15" customHeight="1">
      <c r="A38" s="196" t="s">
        <v>372</v>
      </c>
      <c r="B38" s="56" t="s">
        <v>373</v>
      </c>
      <c r="C38" s="117"/>
      <c r="D38" s="220"/>
      <c r="E38" s="192"/>
    </row>
    <row r="39" spans="1:5" ht="13.5" thickBot="1">
      <c r="A39" s="190" t="s">
        <v>374</v>
      </c>
      <c r="B39" s="198" t="s">
        <v>375</v>
      </c>
      <c r="C39" s="126"/>
      <c r="D39" s="224"/>
      <c r="E39" s="199"/>
    </row>
    <row r="40" spans="1:5" s="183" customFormat="1" ht="16.5" customHeight="1" thickBot="1">
      <c r="A40" s="200" t="s">
        <v>246</v>
      </c>
      <c r="B40" s="201" t="s">
        <v>376</v>
      </c>
      <c r="C40" s="113">
        <f>+C35+C36</f>
        <v>0</v>
      </c>
      <c r="D40" s="217">
        <f>+D35+D36</f>
        <v>0</v>
      </c>
      <c r="E40" s="185">
        <f>+E35+E36</f>
        <v>0</v>
      </c>
    </row>
    <row r="41" spans="1:5" s="208" customFormat="1" ht="12" customHeight="1">
      <c r="A41" s="202"/>
      <c r="B41" s="203"/>
      <c r="C41" s="204"/>
      <c r="D41" s="204"/>
      <c r="E41" s="204"/>
    </row>
    <row r="42" spans="1:5" ht="12" customHeight="1" thickBot="1">
      <c r="A42" s="205"/>
      <c r="B42" s="206"/>
      <c r="C42" s="207"/>
      <c r="D42" s="207"/>
      <c r="E42" s="207"/>
    </row>
    <row r="43" spans="1:5" ht="12" customHeight="1" thickBot="1">
      <c r="A43" s="533" t="s">
        <v>254</v>
      </c>
      <c r="B43" s="533"/>
      <c r="C43" s="533"/>
      <c r="D43" s="533"/>
      <c r="E43" s="533"/>
    </row>
    <row r="44" spans="1:5" ht="12" customHeight="1" thickBot="1">
      <c r="A44" s="179" t="s">
        <v>12</v>
      </c>
      <c r="B44" s="13" t="s">
        <v>377</v>
      </c>
      <c r="C44" s="113">
        <f>SUM(C45:C49)</f>
        <v>3496927</v>
      </c>
      <c r="D44" s="113">
        <f>SUM(D45:D49)</f>
        <v>1971313</v>
      </c>
      <c r="E44" s="185">
        <f>SUM(E45:E49)</f>
        <v>0</v>
      </c>
    </row>
    <row r="45" spans="1:5" ht="12" customHeight="1">
      <c r="A45" s="190" t="s">
        <v>14</v>
      </c>
      <c r="B45" s="72" t="s">
        <v>176</v>
      </c>
      <c r="C45" s="98"/>
      <c r="D45" s="98"/>
      <c r="E45" s="197"/>
    </row>
    <row r="46" spans="1:5" ht="12" customHeight="1">
      <c r="A46" s="190" t="s">
        <v>16</v>
      </c>
      <c r="B46" s="56" t="s">
        <v>177</v>
      </c>
      <c r="C46" s="102"/>
      <c r="D46" s="102"/>
      <c r="E46" s="127"/>
    </row>
    <row r="47" spans="1:5" ht="12" customHeight="1">
      <c r="A47" s="190" t="s">
        <v>18</v>
      </c>
      <c r="B47" s="56" t="s">
        <v>178</v>
      </c>
      <c r="C47" s="102">
        <v>3496927</v>
      </c>
      <c r="D47" s="102">
        <v>1971313</v>
      </c>
      <c r="E47" s="127"/>
    </row>
    <row r="48" spans="1:5" s="208" customFormat="1" ht="12" customHeight="1">
      <c r="A48" s="190" t="s">
        <v>20</v>
      </c>
      <c r="B48" s="56" t="s">
        <v>179</v>
      </c>
      <c r="C48" s="102"/>
      <c r="D48" s="102"/>
      <c r="E48" s="127"/>
    </row>
    <row r="49" spans="1:5" ht="12" customHeight="1" thickBot="1">
      <c r="A49" s="190" t="s">
        <v>22</v>
      </c>
      <c r="B49" s="56" t="s">
        <v>181</v>
      </c>
      <c r="C49" s="102"/>
      <c r="D49" s="102"/>
      <c r="E49" s="127"/>
    </row>
    <row r="50" spans="1:5" ht="12" customHeight="1" thickBot="1">
      <c r="A50" s="179" t="s">
        <v>26</v>
      </c>
      <c r="B50" s="13" t="s">
        <v>378</v>
      </c>
      <c r="C50" s="113">
        <f>SUM(C51:C53)</f>
        <v>0</v>
      </c>
      <c r="D50" s="113">
        <f>SUM(D51:D53)</f>
        <v>0</v>
      </c>
      <c r="E50" s="185">
        <f>SUM(E51:E53)</f>
        <v>0</v>
      </c>
    </row>
    <row r="51" spans="1:5" ht="12" customHeight="1">
      <c r="A51" s="190" t="s">
        <v>28</v>
      </c>
      <c r="B51" s="72" t="s">
        <v>202</v>
      </c>
      <c r="C51" s="98"/>
      <c r="D51" s="98"/>
      <c r="E51" s="197"/>
    </row>
    <row r="52" spans="1:5" ht="12" customHeight="1">
      <c r="A52" s="190" t="s">
        <v>30</v>
      </c>
      <c r="B52" s="56" t="s">
        <v>204</v>
      </c>
      <c r="C52" s="102"/>
      <c r="D52" s="102"/>
      <c r="E52" s="127"/>
    </row>
    <row r="53" spans="1:5" ht="15" customHeight="1">
      <c r="A53" s="190" t="s">
        <v>32</v>
      </c>
      <c r="B53" s="56" t="s">
        <v>379</v>
      </c>
      <c r="C53" s="102"/>
      <c r="D53" s="102"/>
      <c r="E53" s="127"/>
    </row>
    <row r="54" spans="1:5" ht="13.5" thickBot="1">
      <c r="A54" s="190" t="s">
        <v>34</v>
      </c>
      <c r="B54" s="56" t="s">
        <v>392</v>
      </c>
      <c r="C54" s="102"/>
      <c r="D54" s="102"/>
      <c r="E54" s="127"/>
    </row>
    <row r="55" spans="1:5" ht="15" customHeight="1" thickBot="1">
      <c r="A55" s="179" t="s">
        <v>40</v>
      </c>
      <c r="B55" s="209" t="s">
        <v>381</v>
      </c>
      <c r="C55" s="113">
        <f>+C44+C50</f>
        <v>3496927</v>
      </c>
      <c r="D55" s="113">
        <f>+D44+D50</f>
        <v>1971313</v>
      </c>
      <c r="E55" s="185">
        <f>+E44+E50</f>
        <v>0</v>
      </c>
    </row>
    <row r="56" spans="3:5" ht="13.5" thickBot="1">
      <c r="C56" s="210"/>
      <c r="D56" s="210"/>
      <c r="E56" s="210"/>
    </row>
    <row r="57" spans="1:5" ht="13.5" thickBot="1">
      <c r="A57" s="211" t="s">
        <v>382</v>
      </c>
      <c r="B57" s="212"/>
      <c r="C57" s="213"/>
      <c r="D57" s="213"/>
      <c r="E57" s="214"/>
    </row>
    <row r="58" spans="1:5" ht="13.5" thickBot="1">
      <c r="A58" s="215" t="s">
        <v>383</v>
      </c>
      <c r="B58" s="216"/>
      <c r="C58" s="213"/>
      <c r="D58" s="213"/>
      <c r="E58" s="214"/>
    </row>
  </sheetData>
  <sheetProtection selectLockedCells="1" selectUnlockedCells="1"/>
  <mergeCells count="4">
    <mergeCell ref="B2:D2"/>
    <mergeCell ref="B3:D3"/>
    <mergeCell ref="A7:E7"/>
    <mergeCell ref="A43:E43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7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50"/>
  </sheetPr>
  <dimension ref="A1:E58"/>
  <sheetViews>
    <sheetView zoomScaleSheetLayoutView="145" zoomScalePageLayoutView="0" workbookViewId="0" topLeftCell="A15">
      <selection activeCell="E48" sqref="E48"/>
    </sheetView>
  </sheetViews>
  <sheetFormatPr defaultColWidth="9.00390625" defaultRowHeight="12.75"/>
  <cols>
    <col min="1" max="1" width="18.625" style="160" customWidth="1"/>
    <col min="2" max="2" width="62.00390625" style="161" customWidth="1"/>
    <col min="3" max="5" width="15.875" style="161" customWidth="1"/>
    <col min="6" max="16384" width="9.375" style="161" customWidth="1"/>
  </cols>
  <sheetData>
    <row r="1" spans="1:5" s="166" customFormat="1" ht="21" customHeight="1">
      <c r="A1" s="162"/>
      <c r="B1" s="163"/>
      <c r="C1" s="164"/>
      <c r="D1" s="164"/>
      <c r="E1" s="165" t="s">
        <v>818</v>
      </c>
    </row>
    <row r="2" spans="1:5" s="169" customFormat="1" ht="25.5" customHeight="1">
      <c r="A2" s="167" t="s">
        <v>349</v>
      </c>
      <c r="B2" s="531" t="s">
        <v>350</v>
      </c>
      <c r="C2" s="531"/>
      <c r="D2" s="531"/>
      <c r="E2" s="168" t="s">
        <v>387</v>
      </c>
    </row>
    <row r="3" spans="1:5" s="169" customFormat="1" ht="24">
      <c r="A3" s="170" t="s">
        <v>388</v>
      </c>
      <c r="B3" s="532" t="s">
        <v>396</v>
      </c>
      <c r="C3" s="532"/>
      <c r="D3" s="532"/>
      <c r="E3" s="171" t="s">
        <v>385</v>
      </c>
    </row>
    <row r="4" spans="1:5" s="174" customFormat="1" ht="15.75" customHeight="1">
      <c r="A4" s="172"/>
      <c r="B4" s="172"/>
      <c r="C4" s="173"/>
      <c r="D4" s="173"/>
      <c r="E4" s="173"/>
    </row>
    <row r="5" spans="1:5" ht="24">
      <c r="A5" s="175" t="s">
        <v>355</v>
      </c>
      <c r="B5" s="176" t="s">
        <v>356</v>
      </c>
      <c r="C5" s="177" t="s">
        <v>4</v>
      </c>
      <c r="D5" s="177" t="s">
        <v>5</v>
      </c>
      <c r="E5" s="178" t="s">
        <v>6</v>
      </c>
    </row>
    <row r="6" spans="1:5" s="183" customFormat="1" ht="12.75" customHeight="1">
      <c r="A6" s="179" t="s">
        <v>7</v>
      </c>
      <c r="B6" s="180" t="s">
        <v>8</v>
      </c>
      <c r="C6" s="180" t="s">
        <v>9</v>
      </c>
      <c r="D6" s="181" t="s">
        <v>10</v>
      </c>
      <c r="E6" s="182" t="s">
        <v>11</v>
      </c>
    </row>
    <row r="7" spans="1:5" s="183" customFormat="1" ht="15.75" customHeight="1">
      <c r="A7" s="533" t="s">
        <v>253</v>
      </c>
      <c r="B7" s="533"/>
      <c r="C7" s="533"/>
      <c r="D7" s="533"/>
      <c r="E7" s="533"/>
    </row>
    <row r="8" spans="1:5" s="186" customFormat="1" ht="12" customHeight="1">
      <c r="A8" s="179" t="s">
        <v>12</v>
      </c>
      <c r="B8" s="184" t="s">
        <v>357</v>
      </c>
      <c r="C8" s="113">
        <f>SUM(C9:C18)</f>
        <v>0</v>
      </c>
      <c r="D8" s="217">
        <f>SUM(D9:D18)</f>
        <v>0</v>
      </c>
      <c r="E8" s="185">
        <f>SUM(E9:E18)</f>
        <v>0</v>
      </c>
    </row>
    <row r="9" spans="1:5" s="186" customFormat="1" ht="12" customHeight="1">
      <c r="A9" s="187" t="s">
        <v>14</v>
      </c>
      <c r="B9" s="53" t="s">
        <v>71</v>
      </c>
      <c r="C9" s="188"/>
      <c r="D9" s="218"/>
      <c r="E9" s="189"/>
    </row>
    <row r="10" spans="1:5" s="186" customFormat="1" ht="12" customHeight="1">
      <c r="A10" s="190" t="s">
        <v>16</v>
      </c>
      <c r="B10" s="56" t="s">
        <v>73</v>
      </c>
      <c r="C10" s="102"/>
      <c r="D10" s="219"/>
      <c r="E10" s="127"/>
    </row>
    <row r="11" spans="1:5" s="186" customFormat="1" ht="12" customHeight="1">
      <c r="A11" s="190" t="s">
        <v>18</v>
      </c>
      <c r="B11" s="56" t="s">
        <v>75</v>
      </c>
      <c r="C11" s="102"/>
      <c r="D11" s="219"/>
      <c r="E11" s="127"/>
    </row>
    <row r="12" spans="1:5" s="186" customFormat="1" ht="12" customHeight="1">
      <c r="A12" s="190" t="s">
        <v>20</v>
      </c>
      <c r="B12" s="56" t="s">
        <v>77</v>
      </c>
      <c r="C12" s="102"/>
      <c r="D12" s="219"/>
      <c r="E12" s="127"/>
    </row>
    <row r="13" spans="1:5" s="186" customFormat="1" ht="12" customHeight="1">
      <c r="A13" s="190" t="s">
        <v>22</v>
      </c>
      <c r="B13" s="56" t="s">
        <v>79</v>
      </c>
      <c r="C13" s="102"/>
      <c r="D13" s="219"/>
      <c r="E13" s="127"/>
    </row>
    <row r="14" spans="1:5" s="186" customFormat="1" ht="12" customHeight="1">
      <c r="A14" s="190" t="s">
        <v>24</v>
      </c>
      <c r="B14" s="56" t="s">
        <v>358</v>
      </c>
      <c r="C14" s="102"/>
      <c r="D14" s="219"/>
      <c r="E14" s="127"/>
    </row>
    <row r="15" spans="1:5" s="191" customFormat="1" ht="12" customHeight="1">
      <c r="A15" s="190" t="s">
        <v>183</v>
      </c>
      <c r="B15" s="73" t="s">
        <v>359</v>
      </c>
      <c r="C15" s="102"/>
      <c r="D15" s="219"/>
      <c r="E15" s="127"/>
    </row>
    <row r="16" spans="1:5" s="191" customFormat="1" ht="12" customHeight="1">
      <c r="A16" s="190" t="s">
        <v>185</v>
      </c>
      <c r="B16" s="56" t="s">
        <v>85</v>
      </c>
      <c r="C16" s="117"/>
      <c r="D16" s="220"/>
      <c r="E16" s="192"/>
    </row>
    <row r="17" spans="1:5" s="186" customFormat="1" ht="12" customHeight="1">
      <c r="A17" s="190" t="s">
        <v>187</v>
      </c>
      <c r="B17" s="56" t="s">
        <v>87</v>
      </c>
      <c r="C17" s="102"/>
      <c r="D17" s="219"/>
      <c r="E17" s="127"/>
    </row>
    <row r="18" spans="1:5" s="191" customFormat="1" ht="12" customHeight="1">
      <c r="A18" s="190" t="s">
        <v>189</v>
      </c>
      <c r="B18" s="73" t="s">
        <v>89</v>
      </c>
      <c r="C18" s="109"/>
      <c r="D18" s="221"/>
      <c r="E18" s="193"/>
    </row>
    <row r="19" spans="1:5" s="191" customFormat="1" ht="12" customHeight="1">
      <c r="A19" s="179" t="s">
        <v>26</v>
      </c>
      <c r="B19" s="184" t="s">
        <v>360</v>
      </c>
      <c r="C19" s="113">
        <f>SUM(C20:C22)</f>
        <v>1766000</v>
      </c>
      <c r="D19" s="217">
        <f>SUM(D20:D22)</f>
        <v>1766000</v>
      </c>
      <c r="E19" s="185">
        <f>SUM(E20:E22)</f>
        <v>0</v>
      </c>
    </row>
    <row r="20" spans="1:5" s="191" customFormat="1" ht="12" customHeight="1">
      <c r="A20" s="190" t="s">
        <v>28</v>
      </c>
      <c r="B20" s="72" t="s">
        <v>29</v>
      </c>
      <c r="C20" s="102"/>
      <c r="D20" s="219"/>
      <c r="E20" s="127"/>
    </row>
    <row r="21" spans="1:5" s="191" customFormat="1" ht="12" customHeight="1">
      <c r="A21" s="190" t="s">
        <v>30</v>
      </c>
      <c r="B21" s="56" t="s">
        <v>361</v>
      </c>
      <c r="C21" s="102"/>
      <c r="D21" s="219"/>
      <c r="E21" s="127"/>
    </row>
    <row r="22" spans="1:5" s="191" customFormat="1" ht="12" customHeight="1">
      <c r="A22" s="190" t="s">
        <v>32</v>
      </c>
      <c r="B22" s="56" t="s">
        <v>362</v>
      </c>
      <c r="C22" s="102">
        <v>1766000</v>
      </c>
      <c r="D22" s="219">
        <v>1766000</v>
      </c>
      <c r="E22" s="127"/>
    </row>
    <row r="23" spans="1:5" s="186" customFormat="1" ht="12" customHeight="1">
      <c r="A23" s="190" t="s">
        <v>34</v>
      </c>
      <c r="B23" s="56" t="s">
        <v>389</v>
      </c>
      <c r="C23" s="102"/>
      <c r="D23" s="219"/>
      <c r="E23" s="127"/>
    </row>
    <row r="24" spans="1:5" s="186" customFormat="1" ht="12" customHeight="1">
      <c r="A24" s="179" t="s">
        <v>40</v>
      </c>
      <c r="B24" s="13" t="s">
        <v>265</v>
      </c>
      <c r="C24" s="194"/>
      <c r="D24" s="222"/>
      <c r="E24" s="195"/>
    </row>
    <row r="25" spans="1:5" s="186" customFormat="1" ht="12" customHeight="1">
      <c r="A25" s="179" t="s">
        <v>223</v>
      </c>
      <c r="B25" s="13" t="s">
        <v>364</v>
      </c>
      <c r="C25" s="113">
        <f>+C26+C27</f>
        <v>0</v>
      </c>
      <c r="D25" s="217">
        <f>+D26+D27</f>
        <v>0</v>
      </c>
      <c r="E25" s="185">
        <f>+E26+E27</f>
        <v>0</v>
      </c>
    </row>
    <row r="26" spans="1:5" s="186" customFormat="1" ht="12" customHeight="1">
      <c r="A26" s="196" t="s">
        <v>56</v>
      </c>
      <c r="B26" s="72" t="s">
        <v>361</v>
      </c>
      <c r="C26" s="98"/>
      <c r="D26" s="223"/>
      <c r="E26" s="197"/>
    </row>
    <row r="27" spans="1:5" s="186" customFormat="1" ht="12" customHeight="1">
      <c r="A27" s="196" t="s">
        <v>58</v>
      </c>
      <c r="B27" s="56" t="s">
        <v>365</v>
      </c>
      <c r="C27" s="117"/>
      <c r="D27" s="220"/>
      <c r="E27" s="192"/>
    </row>
    <row r="28" spans="1:5" s="186" customFormat="1" ht="12" customHeight="1">
      <c r="A28" s="190" t="s">
        <v>60</v>
      </c>
      <c r="B28" s="198" t="s">
        <v>390</v>
      </c>
      <c r="C28" s="126"/>
      <c r="D28" s="224"/>
      <c r="E28" s="199"/>
    </row>
    <row r="29" spans="1:5" s="186" customFormat="1" ht="12" customHeight="1">
      <c r="A29" s="179" t="s">
        <v>68</v>
      </c>
      <c r="B29" s="13" t="s">
        <v>367</v>
      </c>
      <c r="C29" s="113">
        <f>+C30+C31+C32</f>
        <v>0</v>
      </c>
      <c r="D29" s="217">
        <f>+D30+D31+D32</f>
        <v>0</v>
      </c>
      <c r="E29" s="185">
        <f>+E30+E31+E32</f>
        <v>0</v>
      </c>
    </row>
    <row r="30" spans="1:5" s="186" customFormat="1" ht="12" customHeight="1">
      <c r="A30" s="196" t="s">
        <v>70</v>
      </c>
      <c r="B30" s="72" t="s">
        <v>93</v>
      </c>
      <c r="C30" s="98"/>
      <c r="D30" s="223"/>
      <c r="E30" s="197"/>
    </row>
    <row r="31" spans="1:5" s="186" customFormat="1" ht="12" customHeight="1">
      <c r="A31" s="196" t="s">
        <v>72</v>
      </c>
      <c r="B31" s="56" t="s">
        <v>95</v>
      </c>
      <c r="C31" s="117"/>
      <c r="D31" s="220"/>
      <c r="E31" s="192"/>
    </row>
    <row r="32" spans="1:5" s="186" customFormat="1" ht="12" customHeight="1">
      <c r="A32" s="190" t="s">
        <v>74</v>
      </c>
      <c r="B32" s="198" t="s">
        <v>97</v>
      </c>
      <c r="C32" s="126"/>
      <c r="D32" s="224"/>
      <c r="E32" s="199"/>
    </row>
    <row r="33" spans="1:5" s="186" customFormat="1" ht="12" customHeight="1">
      <c r="A33" s="179" t="s">
        <v>90</v>
      </c>
      <c r="B33" s="13" t="s">
        <v>266</v>
      </c>
      <c r="C33" s="194"/>
      <c r="D33" s="222"/>
      <c r="E33" s="195"/>
    </row>
    <row r="34" spans="1:5" s="186" customFormat="1" ht="12" customHeight="1">
      <c r="A34" s="179" t="s">
        <v>234</v>
      </c>
      <c r="B34" s="13" t="s">
        <v>368</v>
      </c>
      <c r="C34" s="194"/>
      <c r="D34" s="222"/>
      <c r="E34" s="195"/>
    </row>
    <row r="35" spans="1:5" s="186" customFormat="1" ht="12" customHeight="1">
      <c r="A35" s="179" t="s">
        <v>112</v>
      </c>
      <c r="B35" s="13" t="s">
        <v>391</v>
      </c>
      <c r="C35" s="113"/>
      <c r="D35" s="217"/>
      <c r="E35" s="185"/>
    </row>
    <row r="36" spans="1:5" s="191" customFormat="1" ht="12" customHeight="1">
      <c r="A36" s="200" t="s">
        <v>122</v>
      </c>
      <c r="B36" s="13" t="s">
        <v>370</v>
      </c>
      <c r="C36" s="113">
        <f>+C37+C38+C39</f>
        <v>0</v>
      </c>
      <c r="D36" s="217">
        <f>+D37+D38+D39</f>
        <v>0</v>
      </c>
      <c r="E36" s="185">
        <f>+E37+E38+E39</f>
        <v>0</v>
      </c>
    </row>
    <row r="37" spans="1:5" s="191" customFormat="1" ht="15" customHeight="1">
      <c r="A37" s="196" t="s">
        <v>371</v>
      </c>
      <c r="B37" s="72" t="s">
        <v>322</v>
      </c>
      <c r="C37" s="98"/>
      <c r="D37" s="223"/>
      <c r="E37" s="197"/>
    </row>
    <row r="38" spans="1:5" s="191" customFormat="1" ht="15" customHeight="1">
      <c r="A38" s="196" t="s">
        <v>372</v>
      </c>
      <c r="B38" s="56" t="s">
        <v>373</v>
      </c>
      <c r="C38" s="117"/>
      <c r="D38" s="220"/>
      <c r="E38" s="192"/>
    </row>
    <row r="39" spans="1:5" ht="12.75">
      <c r="A39" s="190" t="s">
        <v>374</v>
      </c>
      <c r="B39" s="198" t="s">
        <v>375</v>
      </c>
      <c r="C39" s="126"/>
      <c r="D39" s="224"/>
      <c r="E39" s="199"/>
    </row>
    <row r="40" spans="1:5" s="183" customFormat="1" ht="16.5" customHeight="1">
      <c r="A40" s="200" t="s">
        <v>246</v>
      </c>
      <c r="B40" s="201" t="s">
        <v>376</v>
      </c>
      <c r="C40" s="113">
        <f>+C35+C36</f>
        <v>0</v>
      </c>
      <c r="D40" s="217">
        <f>+D35+D36</f>
        <v>0</v>
      </c>
      <c r="E40" s="185">
        <f>+E35+E36</f>
        <v>0</v>
      </c>
    </row>
    <row r="41" spans="1:5" s="208" customFormat="1" ht="12" customHeight="1">
      <c r="A41" s="202"/>
      <c r="B41" s="203"/>
      <c r="C41" s="204"/>
      <c r="D41" s="204"/>
      <c r="E41" s="204"/>
    </row>
    <row r="42" spans="1:5" ht="12" customHeight="1">
      <c r="A42" s="205"/>
      <c r="B42" s="206"/>
      <c r="C42" s="207"/>
      <c r="D42" s="207"/>
      <c r="E42" s="207"/>
    </row>
    <row r="43" spans="1:5" ht="12" customHeight="1">
      <c r="A43" s="533" t="s">
        <v>254</v>
      </c>
      <c r="B43" s="533"/>
      <c r="C43" s="533"/>
      <c r="D43" s="533"/>
      <c r="E43" s="533"/>
    </row>
    <row r="44" spans="1:5" ht="12" customHeight="1">
      <c r="A44" s="179" t="s">
        <v>12</v>
      </c>
      <c r="B44" s="13" t="s">
        <v>377</v>
      </c>
      <c r="C44" s="113">
        <f>SUM(C45:C49)</f>
        <v>1766990</v>
      </c>
      <c r="D44" s="113">
        <f>SUM(D45:D49)</f>
        <v>1766990</v>
      </c>
      <c r="E44" s="185">
        <f>SUM(E45:E49)</f>
        <v>2307112</v>
      </c>
    </row>
    <row r="45" spans="1:5" ht="12" customHeight="1">
      <c r="A45" s="190" t="s">
        <v>14</v>
      </c>
      <c r="B45" s="72" t="s">
        <v>176</v>
      </c>
      <c r="C45" s="98"/>
      <c r="D45" s="98"/>
      <c r="E45" s="197"/>
    </row>
    <row r="46" spans="1:5" ht="12" customHeight="1">
      <c r="A46" s="190" t="s">
        <v>16</v>
      </c>
      <c r="B46" s="56" t="s">
        <v>177</v>
      </c>
      <c r="C46" s="102"/>
      <c r="D46" s="102"/>
      <c r="E46" s="127"/>
    </row>
    <row r="47" spans="1:5" ht="12" customHeight="1">
      <c r="A47" s="190" t="s">
        <v>18</v>
      </c>
      <c r="B47" s="56" t="s">
        <v>178</v>
      </c>
      <c r="C47" s="102">
        <v>1766990</v>
      </c>
      <c r="D47" s="102">
        <v>1766990</v>
      </c>
      <c r="E47" s="127">
        <v>2307112</v>
      </c>
    </row>
    <row r="48" spans="1:5" s="208" customFormat="1" ht="12" customHeight="1">
      <c r="A48" s="190" t="s">
        <v>20</v>
      </c>
      <c r="B48" s="56" t="s">
        <v>179</v>
      </c>
      <c r="C48" s="102"/>
      <c r="D48" s="102"/>
      <c r="E48" s="127"/>
    </row>
    <row r="49" spans="1:5" ht="12" customHeight="1">
      <c r="A49" s="190" t="s">
        <v>22</v>
      </c>
      <c r="B49" s="56" t="s">
        <v>181</v>
      </c>
      <c r="C49" s="102"/>
      <c r="D49" s="102"/>
      <c r="E49" s="127"/>
    </row>
    <row r="50" spans="1:5" ht="12" customHeight="1">
      <c r="A50" s="179" t="s">
        <v>26</v>
      </c>
      <c r="B50" s="13" t="s">
        <v>378</v>
      </c>
      <c r="C50" s="113">
        <f>SUM(C51:C53)</f>
        <v>0</v>
      </c>
      <c r="D50" s="113">
        <f>SUM(D51:D53)</f>
        <v>0</v>
      </c>
      <c r="E50" s="185">
        <f>SUM(E51:E53)</f>
        <v>0</v>
      </c>
    </row>
    <row r="51" spans="1:5" ht="12" customHeight="1">
      <c r="A51" s="190" t="s">
        <v>28</v>
      </c>
      <c r="B51" s="72" t="s">
        <v>202</v>
      </c>
      <c r="C51" s="98"/>
      <c r="D51" s="98"/>
      <c r="E51" s="197"/>
    </row>
    <row r="52" spans="1:5" ht="12" customHeight="1">
      <c r="A52" s="190" t="s">
        <v>30</v>
      </c>
      <c r="B52" s="56" t="s">
        <v>204</v>
      </c>
      <c r="C52" s="102"/>
      <c r="D52" s="102"/>
      <c r="E52" s="127"/>
    </row>
    <row r="53" spans="1:5" ht="15" customHeight="1">
      <c r="A53" s="190" t="s">
        <v>32</v>
      </c>
      <c r="B53" s="56" t="s">
        <v>379</v>
      </c>
      <c r="C53" s="102"/>
      <c r="D53" s="102"/>
      <c r="E53" s="127"/>
    </row>
    <row r="54" spans="1:5" ht="12.75">
      <c r="A54" s="190" t="s">
        <v>34</v>
      </c>
      <c r="B54" s="56" t="s">
        <v>392</v>
      </c>
      <c r="C54" s="102"/>
      <c r="D54" s="102"/>
      <c r="E54" s="127"/>
    </row>
    <row r="55" spans="1:5" ht="15" customHeight="1">
      <c r="A55" s="179" t="s">
        <v>40</v>
      </c>
      <c r="B55" s="209" t="s">
        <v>381</v>
      </c>
      <c r="C55" s="113">
        <f>+C44+C50</f>
        <v>1766990</v>
      </c>
      <c r="D55" s="113">
        <f>+D44+D50</f>
        <v>1766990</v>
      </c>
      <c r="E55" s="185">
        <f>+E44+E50</f>
        <v>2307112</v>
      </c>
    </row>
    <row r="56" spans="3:5" ht="12.75">
      <c r="C56" s="210"/>
      <c r="D56" s="210"/>
      <c r="E56" s="210"/>
    </row>
    <row r="57" spans="1:5" ht="12.75">
      <c r="A57" s="211" t="s">
        <v>382</v>
      </c>
      <c r="B57" s="212"/>
      <c r="C57" s="213"/>
      <c r="D57" s="213"/>
      <c r="E57" s="214"/>
    </row>
    <row r="58" spans="1:5" ht="12.75">
      <c r="A58" s="215" t="s">
        <v>383</v>
      </c>
      <c r="B58" s="216"/>
      <c r="C58" s="213"/>
      <c r="D58" s="213"/>
      <c r="E58" s="214"/>
    </row>
  </sheetData>
  <sheetProtection selectLockedCells="1" selectUnlockedCells="1"/>
  <mergeCells count="4">
    <mergeCell ref="B2:D2"/>
    <mergeCell ref="B3:D3"/>
    <mergeCell ref="A7:E7"/>
    <mergeCell ref="A43:E43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7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50"/>
  </sheetPr>
  <dimension ref="A1:E58"/>
  <sheetViews>
    <sheetView zoomScaleSheetLayoutView="145" zoomScalePageLayoutView="0" workbookViewId="0" topLeftCell="A19">
      <selection activeCell="E48" sqref="E48"/>
    </sheetView>
  </sheetViews>
  <sheetFormatPr defaultColWidth="9.00390625" defaultRowHeight="12.75"/>
  <cols>
    <col min="1" max="1" width="18.625" style="160" customWidth="1"/>
    <col min="2" max="2" width="62.00390625" style="161" customWidth="1"/>
    <col min="3" max="5" width="15.875" style="161" customWidth="1"/>
    <col min="6" max="16384" width="9.375" style="161" customWidth="1"/>
  </cols>
  <sheetData>
    <row r="1" spans="1:5" s="166" customFormat="1" ht="21" customHeight="1">
      <c r="A1" s="162"/>
      <c r="B1" s="163"/>
      <c r="C1" s="164"/>
      <c r="D1" s="164"/>
      <c r="E1" s="165" t="s">
        <v>819</v>
      </c>
    </row>
    <row r="2" spans="1:5" s="169" customFormat="1" ht="25.5" customHeight="1">
      <c r="A2" s="167" t="s">
        <v>349</v>
      </c>
      <c r="B2" s="531" t="s">
        <v>350</v>
      </c>
      <c r="C2" s="531"/>
      <c r="D2" s="531"/>
      <c r="E2" s="168" t="s">
        <v>387</v>
      </c>
    </row>
    <row r="3" spans="1:5" s="169" customFormat="1" ht="24">
      <c r="A3" s="170" t="s">
        <v>388</v>
      </c>
      <c r="B3" s="532" t="s">
        <v>397</v>
      </c>
      <c r="C3" s="532"/>
      <c r="D3" s="532"/>
      <c r="E3" s="171" t="s">
        <v>387</v>
      </c>
    </row>
    <row r="4" spans="1:5" s="174" customFormat="1" ht="15.75" customHeight="1">
      <c r="A4" s="172"/>
      <c r="B4" s="172"/>
      <c r="C4" s="173"/>
      <c r="D4" s="173"/>
      <c r="E4" s="173"/>
    </row>
    <row r="5" spans="1:5" ht="24">
      <c r="A5" s="175" t="s">
        <v>355</v>
      </c>
      <c r="B5" s="176" t="s">
        <v>356</v>
      </c>
      <c r="C5" s="177" t="s">
        <v>4</v>
      </c>
      <c r="D5" s="177" t="s">
        <v>5</v>
      </c>
      <c r="E5" s="178" t="s">
        <v>6</v>
      </c>
    </row>
    <row r="6" spans="1:5" s="183" customFormat="1" ht="12.75" customHeight="1">
      <c r="A6" s="179" t="s">
        <v>7</v>
      </c>
      <c r="B6" s="180" t="s">
        <v>8</v>
      </c>
      <c r="C6" s="180" t="s">
        <v>9</v>
      </c>
      <c r="D6" s="181" t="s">
        <v>10</v>
      </c>
      <c r="E6" s="182" t="s">
        <v>11</v>
      </c>
    </row>
    <row r="7" spans="1:5" s="183" customFormat="1" ht="15.75" customHeight="1">
      <c r="A7" s="533" t="s">
        <v>253</v>
      </c>
      <c r="B7" s="533"/>
      <c r="C7" s="533"/>
      <c r="D7" s="533"/>
      <c r="E7" s="533"/>
    </row>
    <row r="8" spans="1:5" s="186" customFormat="1" ht="12" customHeight="1">
      <c r="A8" s="179" t="s">
        <v>12</v>
      </c>
      <c r="B8" s="184" t="s">
        <v>357</v>
      </c>
      <c r="C8" s="113">
        <f>SUM(C9:C18)</f>
        <v>0</v>
      </c>
      <c r="D8" s="217">
        <f>SUM(D9:D18)</f>
        <v>0</v>
      </c>
      <c r="E8" s="185">
        <f>SUM(E9:E18)</f>
        <v>0</v>
      </c>
    </row>
    <row r="9" spans="1:5" s="186" customFormat="1" ht="12" customHeight="1">
      <c r="A9" s="187" t="s">
        <v>14</v>
      </c>
      <c r="B9" s="53" t="s">
        <v>71</v>
      </c>
      <c r="C9" s="188"/>
      <c r="D9" s="218"/>
      <c r="E9" s="189"/>
    </row>
    <row r="10" spans="1:5" s="186" customFormat="1" ht="12" customHeight="1">
      <c r="A10" s="190" t="s">
        <v>16</v>
      </c>
      <c r="B10" s="56" t="s">
        <v>73</v>
      </c>
      <c r="C10" s="102"/>
      <c r="D10" s="219"/>
      <c r="E10" s="127"/>
    </row>
    <row r="11" spans="1:5" s="186" customFormat="1" ht="12" customHeight="1">
      <c r="A11" s="190" t="s">
        <v>18</v>
      </c>
      <c r="B11" s="56" t="s">
        <v>75</v>
      </c>
      <c r="C11" s="102"/>
      <c r="D11" s="219"/>
      <c r="E11" s="127"/>
    </row>
    <row r="12" spans="1:5" s="186" customFormat="1" ht="12" customHeight="1">
      <c r="A12" s="190" t="s">
        <v>20</v>
      </c>
      <c r="B12" s="56" t="s">
        <v>77</v>
      </c>
      <c r="C12" s="102"/>
      <c r="D12" s="219"/>
      <c r="E12" s="127"/>
    </row>
    <row r="13" spans="1:5" s="186" customFormat="1" ht="12" customHeight="1">
      <c r="A13" s="190" t="s">
        <v>22</v>
      </c>
      <c r="B13" s="56" t="s">
        <v>79</v>
      </c>
      <c r="C13" s="102"/>
      <c r="D13" s="219"/>
      <c r="E13" s="127"/>
    </row>
    <row r="14" spans="1:5" s="186" customFormat="1" ht="12" customHeight="1">
      <c r="A14" s="190" t="s">
        <v>24</v>
      </c>
      <c r="B14" s="56" t="s">
        <v>358</v>
      </c>
      <c r="C14" s="102"/>
      <c r="D14" s="219"/>
      <c r="E14" s="127"/>
    </row>
    <row r="15" spans="1:5" s="191" customFormat="1" ht="12" customHeight="1">
      <c r="A15" s="190" t="s">
        <v>183</v>
      </c>
      <c r="B15" s="73" t="s">
        <v>359</v>
      </c>
      <c r="C15" s="102"/>
      <c r="D15" s="219"/>
      <c r="E15" s="127"/>
    </row>
    <row r="16" spans="1:5" s="191" customFormat="1" ht="12" customHeight="1">
      <c r="A16" s="190" t="s">
        <v>185</v>
      </c>
      <c r="B16" s="56" t="s">
        <v>85</v>
      </c>
      <c r="C16" s="117"/>
      <c r="D16" s="220"/>
      <c r="E16" s="192"/>
    </row>
    <row r="17" spans="1:5" s="186" customFormat="1" ht="12" customHeight="1">
      <c r="A17" s="190" t="s">
        <v>187</v>
      </c>
      <c r="B17" s="56" t="s">
        <v>87</v>
      </c>
      <c r="C17" s="102"/>
      <c r="D17" s="219"/>
      <c r="E17" s="127"/>
    </row>
    <row r="18" spans="1:5" s="191" customFormat="1" ht="12" customHeight="1">
      <c r="A18" s="190" t="s">
        <v>189</v>
      </c>
      <c r="B18" s="73" t="s">
        <v>89</v>
      </c>
      <c r="C18" s="109"/>
      <c r="D18" s="221"/>
      <c r="E18" s="193"/>
    </row>
    <row r="19" spans="1:5" s="191" customFormat="1" ht="12" customHeight="1">
      <c r="A19" s="179" t="s">
        <v>26</v>
      </c>
      <c r="B19" s="184" t="s">
        <v>360</v>
      </c>
      <c r="C19" s="113">
        <f>SUM(C20:C22)</f>
        <v>0</v>
      </c>
      <c r="D19" s="217">
        <f>SUM(D20:D22)</f>
        <v>0</v>
      </c>
      <c r="E19" s="185">
        <f>SUM(E20:E22)</f>
        <v>0</v>
      </c>
    </row>
    <row r="20" spans="1:5" s="191" customFormat="1" ht="12" customHeight="1">
      <c r="A20" s="190" t="s">
        <v>28</v>
      </c>
      <c r="B20" s="72" t="s">
        <v>29</v>
      </c>
      <c r="C20" s="102"/>
      <c r="D20" s="219"/>
      <c r="E20" s="127"/>
    </row>
    <row r="21" spans="1:5" s="191" customFormat="1" ht="12" customHeight="1">
      <c r="A21" s="190" t="s">
        <v>30</v>
      </c>
      <c r="B21" s="56" t="s">
        <v>361</v>
      </c>
      <c r="C21" s="102"/>
      <c r="D21" s="219"/>
      <c r="E21" s="127"/>
    </row>
    <row r="22" spans="1:5" s="191" customFormat="1" ht="12" customHeight="1">
      <c r="A22" s="190" t="s">
        <v>32</v>
      </c>
      <c r="B22" s="56" t="s">
        <v>362</v>
      </c>
      <c r="C22" s="102"/>
      <c r="D22" s="219"/>
      <c r="E22" s="127"/>
    </row>
    <row r="23" spans="1:5" s="186" customFormat="1" ht="12" customHeight="1">
      <c r="A23" s="190" t="s">
        <v>34</v>
      </c>
      <c r="B23" s="56" t="s">
        <v>389</v>
      </c>
      <c r="C23" s="102"/>
      <c r="D23" s="219"/>
      <c r="E23" s="127"/>
    </row>
    <row r="24" spans="1:5" s="186" customFormat="1" ht="12" customHeight="1">
      <c r="A24" s="179" t="s">
        <v>40</v>
      </c>
      <c r="B24" s="13" t="s">
        <v>265</v>
      </c>
      <c r="C24" s="194"/>
      <c r="D24" s="222"/>
      <c r="E24" s="195"/>
    </row>
    <row r="25" spans="1:5" s="186" customFormat="1" ht="12" customHeight="1">
      <c r="A25" s="179" t="s">
        <v>223</v>
      </c>
      <c r="B25" s="13" t="s">
        <v>364</v>
      </c>
      <c r="C25" s="113">
        <f>+C26+C27</f>
        <v>0</v>
      </c>
      <c r="D25" s="217">
        <f>+D26+D27</f>
        <v>0</v>
      </c>
      <c r="E25" s="185">
        <f>+E26+E27</f>
        <v>0</v>
      </c>
    </row>
    <row r="26" spans="1:5" s="186" customFormat="1" ht="12" customHeight="1">
      <c r="A26" s="196" t="s">
        <v>56</v>
      </c>
      <c r="B26" s="72" t="s">
        <v>361</v>
      </c>
      <c r="C26" s="98"/>
      <c r="D26" s="223"/>
      <c r="E26" s="197"/>
    </row>
    <row r="27" spans="1:5" s="186" customFormat="1" ht="12" customHeight="1">
      <c r="A27" s="196" t="s">
        <v>58</v>
      </c>
      <c r="B27" s="56" t="s">
        <v>365</v>
      </c>
      <c r="C27" s="117"/>
      <c r="D27" s="220"/>
      <c r="E27" s="192"/>
    </row>
    <row r="28" spans="1:5" s="186" customFormat="1" ht="12" customHeight="1">
      <c r="A28" s="190" t="s">
        <v>60</v>
      </c>
      <c r="B28" s="198" t="s">
        <v>390</v>
      </c>
      <c r="C28" s="126"/>
      <c r="D28" s="224"/>
      <c r="E28" s="199"/>
    </row>
    <row r="29" spans="1:5" s="186" customFormat="1" ht="12" customHeight="1">
      <c r="A29" s="179" t="s">
        <v>68</v>
      </c>
      <c r="B29" s="13" t="s">
        <v>367</v>
      </c>
      <c r="C29" s="113">
        <f>+C30+C31+C32</f>
        <v>0</v>
      </c>
      <c r="D29" s="217">
        <f>+D30+D31+D32</f>
        <v>0</v>
      </c>
      <c r="E29" s="185">
        <f>+E30+E31+E32</f>
        <v>0</v>
      </c>
    </row>
    <row r="30" spans="1:5" s="186" customFormat="1" ht="12" customHeight="1">
      <c r="A30" s="196" t="s">
        <v>70</v>
      </c>
      <c r="B30" s="72" t="s">
        <v>93</v>
      </c>
      <c r="C30" s="98"/>
      <c r="D30" s="223"/>
      <c r="E30" s="197"/>
    </row>
    <row r="31" spans="1:5" s="186" customFormat="1" ht="12" customHeight="1">
      <c r="A31" s="196" t="s">
        <v>72</v>
      </c>
      <c r="B31" s="56" t="s">
        <v>95</v>
      </c>
      <c r="C31" s="117"/>
      <c r="D31" s="220"/>
      <c r="E31" s="192"/>
    </row>
    <row r="32" spans="1:5" s="186" customFormat="1" ht="12" customHeight="1">
      <c r="A32" s="190" t="s">
        <v>74</v>
      </c>
      <c r="B32" s="198" t="s">
        <v>97</v>
      </c>
      <c r="C32" s="126"/>
      <c r="D32" s="224"/>
      <c r="E32" s="199"/>
    </row>
    <row r="33" spans="1:5" s="186" customFormat="1" ht="12" customHeight="1">
      <c r="A33" s="179" t="s">
        <v>90</v>
      </c>
      <c r="B33" s="13" t="s">
        <v>266</v>
      </c>
      <c r="C33" s="194"/>
      <c r="D33" s="222"/>
      <c r="E33" s="195"/>
    </row>
    <row r="34" spans="1:5" s="186" customFormat="1" ht="12" customHeight="1">
      <c r="A34" s="179" t="s">
        <v>234</v>
      </c>
      <c r="B34" s="13" t="s">
        <v>368</v>
      </c>
      <c r="C34" s="194"/>
      <c r="D34" s="222"/>
      <c r="E34" s="195"/>
    </row>
    <row r="35" spans="1:5" s="186" customFormat="1" ht="12" customHeight="1">
      <c r="A35" s="179" t="s">
        <v>112</v>
      </c>
      <c r="B35" s="13" t="s">
        <v>391</v>
      </c>
      <c r="C35" s="113">
        <f>+C8+C19+C24+C25+C29+C33+C34</f>
        <v>0</v>
      </c>
      <c r="D35" s="217">
        <f>+D8+D19+D24+D25+D29+D33+D34</f>
        <v>0</v>
      </c>
      <c r="E35" s="185">
        <f>+E8+E19+E24+E25+E29+E33+E34</f>
        <v>0</v>
      </c>
    </row>
    <row r="36" spans="1:5" s="191" customFormat="1" ht="12" customHeight="1">
      <c r="A36" s="200" t="s">
        <v>122</v>
      </c>
      <c r="B36" s="13" t="s">
        <v>370</v>
      </c>
      <c r="C36" s="113">
        <f>+C37+C38+C39</f>
        <v>0</v>
      </c>
      <c r="D36" s="217">
        <f>+D37+D38+D39</f>
        <v>0</v>
      </c>
      <c r="E36" s="185">
        <f>+E37+E38+E39</f>
        <v>0</v>
      </c>
    </row>
    <row r="37" spans="1:5" s="191" customFormat="1" ht="15" customHeight="1">
      <c r="A37" s="196" t="s">
        <v>371</v>
      </c>
      <c r="B37" s="72" t="s">
        <v>322</v>
      </c>
      <c r="C37" s="98"/>
      <c r="D37" s="223"/>
      <c r="E37" s="197"/>
    </row>
    <row r="38" spans="1:5" s="191" customFormat="1" ht="15" customHeight="1">
      <c r="A38" s="196" t="s">
        <v>372</v>
      </c>
      <c r="B38" s="56" t="s">
        <v>373</v>
      </c>
      <c r="C38" s="117"/>
      <c r="D38" s="220"/>
      <c r="E38" s="192"/>
    </row>
    <row r="39" spans="1:5" ht="12.75">
      <c r="A39" s="190" t="s">
        <v>374</v>
      </c>
      <c r="B39" s="198" t="s">
        <v>375</v>
      </c>
      <c r="C39" s="126"/>
      <c r="D39" s="224"/>
      <c r="E39" s="199"/>
    </row>
    <row r="40" spans="1:5" s="183" customFormat="1" ht="16.5" customHeight="1">
      <c r="A40" s="200" t="s">
        <v>246</v>
      </c>
      <c r="B40" s="201" t="s">
        <v>376</v>
      </c>
      <c r="C40" s="113">
        <f>+C35+C36</f>
        <v>0</v>
      </c>
      <c r="D40" s="217">
        <f>+D35+D36</f>
        <v>0</v>
      </c>
      <c r="E40" s="185">
        <f>+E35+E36</f>
        <v>0</v>
      </c>
    </row>
    <row r="41" spans="1:5" s="208" customFormat="1" ht="12" customHeight="1">
      <c r="A41" s="202"/>
      <c r="B41" s="203"/>
      <c r="C41" s="204"/>
      <c r="D41" s="204"/>
      <c r="E41" s="204"/>
    </row>
    <row r="42" spans="1:5" ht="12" customHeight="1">
      <c r="A42" s="205"/>
      <c r="B42" s="206"/>
      <c r="C42" s="207"/>
      <c r="D42" s="207"/>
      <c r="E42" s="207"/>
    </row>
    <row r="43" spans="1:5" ht="12" customHeight="1">
      <c r="A43" s="533" t="s">
        <v>254</v>
      </c>
      <c r="B43" s="533"/>
      <c r="C43" s="533"/>
      <c r="D43" s="533"/>
      <c r="E43" s="533"/>
    </row>
    <row r="44" spans="1:5" ht="12" customHeight="1">
      <c r="A44" s="179" t="s">
        <v>12</v>
      </c>
      <c r="B44" s="13" t="s">
        <v>377</v>
      </c>
      <c r="C44" s="113">
        <f>SUM(C45:C49)</f>
        <v>381000</v>
      </c>
      <c r="D44" s="113">
        <f>SUM(D45:D49)</f>
        <v>381000</v>
      </c>
      <c r="E44" s="185">
        <f>SUM(E45:E49)</f>
        <v>256387</v>
      </c>
    </row>
    <row r="45" spans="1:5" ht="12" customHeight="1">
      <c r="A45" s="190" t="s">
        <v>14</v>
      </c>
      <c r="B45" s="72" t="s">
        <v>176</v>
      </c>
      <c r="C45" s="98"/>
      <c r="D45" s="98"/>
      <c r="E45" s="197"/>
    </row>
    <row r="46" spans="1:5" ht="12" customHeight="1">
      <c r="A46" s="190" t="s">
        <v>16</v>
      </c>
      <c r="B46" s="56" t="s">
        <v>177</v>
      </c>
      <c r="C46" s="102"/>
      <c r="D46" s="102"/>
      <c r="E46" s="127"/>
    </row>
    <row r="47" spans="1:5" ht="12" customHeight="1">
      <c r="A47" s="190" t="s">
        <v>18</v>
      </c>
      <c r="B47" s="56" t="s">
        <v>178</v>
      </c>
      <c r="C47" s="102">
        <v>381000</v>
      </c>
      <c r="D47" s="102">
        <v>381000</v>
      </c>
      <c r="E47" s="127">
        <v>256387</v>
      </c>
    </row>
    <row r="48" spans="1:5" s="208" customFormat="1" ht="12" customHeight="1">
      <c r="A48" s="190" t="s">
        <v>20</v>
      </c>
      <c r="B48" s="56" t="s">
        <v>179</v>
      </c>
      <c r="C48" s="102"/>
      <c r="D48" s="102"/>
      <c r="E48" s="127"/>
    </row>
    <row r="49" spans="1:5" ht="12" customHeight="1">
      <c r="A49" s="190" t="s">
        <v>22</v>
      </c>
      <c r="B49" s="56" t="s">
        <v>181</v>
      </c>
      <c r="C49" s="102"/>
      <c r="D49" s="102"/>
      <c r="E49" s="127"/>
    </row>
    <row r="50" spans="1:5" ht="12" customHeight="1">
      <c r="A50" s="179" t="s">
        <v>26</v>
      </c>
      <c r="B50" s="13" t="s">
        <v>378</v>
      </c>
      <c r="C50" s="113">
        <f>SUM(C51:C53)</f>
        <v>0</v>
      </c>
      <c r="D50" s="113">
        <f>SUM(D51:D53)</f>
        <v>0</v>
      </c>
      <c r="E50" s="185">
        <f>SUM(E51:E53)</f>
        <v>0</v>
      </c>
    </row>
    <row r="51" spans="1:5" ht="12" customHeight="1">
      <c r="A51" s="190" t="s">
        <v>28</v>
      </c>
      <c r="B51" s="72" t="s">
        <v>202</v>
      </c>
      <c r="C51" s="98"/>
      <c r="D51" s="98"/>
      <c r="E51" s="197"/>
    </row>
    <row r="52" spans="1:5" ht="12" customHeight="1">
      <c r="A52" s="190" t="s">
        <v>30</v>
      </c>
      <c r="B52" s="56" t="s">
        <v>204</v>
      </c>
      <c r="C52" s="102"/>
      <c r="D52" s="102"/>
      <c r="E52" s="127"/>
    </row>
    <row r="53" spans="1:5" ht="15" customHeight="1">
      <c r="A53" s="190" t="s">
        <v>32</v>
      </c>
      <c r="B53" s="56" t="s">
        <v>379</v>
      </c>
      <c r="C53" s="102"/>
      <c r="D53" s="102"/>
      <c r="E53" s="127"/>
    </row>
    <row r="54" spans="1:5" ht="12.75">
      <c r="A54" s="190" t="s">
        <v>34</v>
      </c>
      <c r="B54" s="56" t="s">
        <v>392</v>
      </c>
      <c r="C54" s="102"/>
      <c r="D54" s="102"/>
      <c r="E54" s="127"/>
    </row>
    <row r="55" spans="1:5" ht="15" customHeight="1">
      <c r="A55" s="179" t="s">
        <v>40</v>
      </c>
      <c r="B55" s="209" t="s">
        <v>381</v>
      </c>
      <c r="C55" s="113">
        <f>+C44+C50</f>
        <v>381000</v>
      </c>
      <c r="D55" s="113">
        <f>+D44+D50</f>
        <v>381000</v>
      </c>
      <c r="E55" s="185">
        <f>+E44+E50</f>
        <v>256387</v>
      </c>
    </row>
    <row r="56" spans="3:5" ht="12.75">
      <c r="C56" s="210"/>
      <c r="D56" s="210"/>
      <c r="E56" s="210"/>
    </row>
    <row r="57" spans="1:5" ht="12.75">
      <c r="A57" s="211" t="s">
        <v>382</v>
      </c>
      <c r="B57" s="212"/>
      <c r="C57" s="213"/>
      <c r="D57" s="213"/>
      <c r="E57" s="214"/>
    </row>
    <row r="58" spans="1:5" ht="12.75">
      <c r="A58" s="215" t="s">
        <v>383</v>
      </c>
      <c r="B58" s="216"/>
      <c r="C58" s="213"/>
      <c r="D58" s="213"/>
      <c r="E58" s="214"/>
    </row>
  </sheetData>
  <sheetProtection selectLockedCells="1" selectUnlockedCells="1"/>
  <mergeCells count="4">
    <mergeCell ref="B2:D2"/>
    <mergeCell ref="B3:D3"/>
    <mergeCell ref="A7:E7"/>
    <mergeCell ref="A43:E43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74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50"/>
  </sheetPr>
  <dimension ref="A1:E58"/>
  <sheetViews>
    <sheetView zoomScaleSheetLayoutView="145" zoomScalePageLayoutView="0" workbookViewId="0" topLeftCell="A13">
      <selection activeCell="E52" sqref="E52"/>
    </sheetView>
  </sheetViews>
  <sheetFormatPr defaultColWidth="9.00390625" defaultRowHeight="12.75"/>
  <cols>
    <col min="1" max="1" width="18.625" style="160" customWidth="1"/>
    <col min="2" max="2" width="62.00390625" style="161" customWidth="1"/>
    <col min="3" max="5" width="15.875" style="161" customWidth="1"/>
    <col min="6" max="16384" width="9.375" style="161" customWidth="1"/>
  </cols>
  <sheetData>
    <row r="1" spans="1:5" s="166" customFormat="1" ht="21" customHeight="1">
      <c r="A1" s="162"/>
      <c r="B1" s="163"/>
      <c r="C1" s="164"/>
      <c r="D1" s="164"/>
      <c r="E1" s="165" t="s">
        <v>820</v>
      </c>
    </row>
    <row r="2" spans="1:5" s="169" customFormat="1" ht="25.5" customHeight="1">
      <c r="A2" s="167" t="s">
        <v>349</v>
      </c>
      <c r="B2" s="531" t="s">
        <v>350</v>
      </c>
      <c r="C2" s="531"/>
      <c r="D2" s="531"/>
      <c r="E2" s="168" t="s">
        <v>398</v>
      </c>
    </row>
    <row r="3" spans="1:5" s="169" customFormat="1" ht="24">
      <c r="A3" s="170" t="s">
        <v>388</v>
      </c>
      <c r="B3" s="532" t="s">
        <v>399</v>
      </c>
      <c r="C3" s="532"/>
      <c r="D3" s="532"/>
      <c r="E3" s="171" t="s">
        <v>354</v>
      </c>
    </row>
    <row r="4" spans="1:5" s="174" customFormat="1" ht="15.75" customHeight="1">
      <c r="A4" s="172"/>
      <c r="B4" s="172"/>
      <c r="C4" s="173"/>
      <c r="D4" s="173"/>
      <c r="E4" s="173"/>
    </row>
    <row r="5" spans="1:5" ht="24">
      <c r="A5" s="175" t="s">
        <v>355</v>
      </c>
      <c r="B5" s="176" t="s">
        <v>356</v>
      </c>
      <c r="C5" s="177" t="s">
        <v>4</v>
      </c>
      <c r="D5" s="177" t="s">
        <v>5</v>
      </c>
      <c r="E5" s="178" t="s">
        <v>6</v>
      </c>
    </row>
    <row r="6" spans="1:5" s="183" customFormat="1" ht="12.75" customHeight="1">
      <c r="A6" s="179" t="s">
        <v>7</v>
      </c>
      <c r="B6" s="180" t="s">
        <v>8</v>
      </c>
      <c r="C6" s="180" t="s">
        <v>9</v>
      </c>
      <c r="D6" s="181" t="s">
        <v>10</v>
      </c>
      <c r="E6" s="182" t="s">
        <v>11</v>
      </c>
    </row>
    <row r="7" spans="1:5" s="183" customFormat="1" ht="15.75" customHeight="1">
      <c r="A7" s="533" t="s">
        <v>253</v>
      </c>
      <c r="B7" s="533"/>
      <c r="C7" s="533"/>
      <c r="D7" s="533"/>
      <c r="E7" s="533"/>
    </row>
    <row r="8" spans="1:5" s="186" customFormat="1" ht="12" customHeight="1">
      <c r="A8" s="179" t="s">
        <v>12</v>
      </c>
      <c r="B8" s="184" t="s">
        <v>357</v>
      </c>
      <c r="C8" s="113">
        <f>SUM(C9:C18)</f>
        <v>0</v>
      </c>
      <c r="D8" s="217">
        <f>SUM(D9:D18)</f>
        <v>0</v>
      </c>
      <c r="E8" s="185">
        <f>SUM(E9:E18)</f>
        <v>0</v>
      </c>
    </row>
    <row r="9" spans="1:5" s="186" customFormat="1" ht="12" customHeight="1">
      <c r="A9" s="187" t="s">
        <v>14</v>
      </c>
      <c r="B9" s="53" t="s">
        <v>71</v>
      </c>
      <c r="C9" s="188"/>
      <c r="D9" s="218"/>
      <c r="E9" s="189"/>
    </row>
    <row r="10" spans="1:5" s="186" customFormat="1" ht="12" customHeight="1">
      <c r="A10" s="190" t="s">
        <v>16</v>
      </c>
      <c r="B10" s="56" t="s">
        <v>73</v>
      </c>
      <c r="C10" s="102"/>
      <c r="D10" s="219"/>
      <c r="E10" s="127"/>
    </row>
    <row r="11" spans="1:5" s="186" customFormat="1" ht="12" customHeight="1">
      <c r="A11" s="190" t="s">
        <v>18</v>
      </c>
      <c r="B11" s="56" t="s">
        <v>75</v>
      </c>
      <c r="C11" s="102"/>
      <c r="D11" s="219"/>
      <c r="E11" s="127"/>
    </row>
    <row r="12" spans="1:5" s="186" customFormat="1" ht="12" customHeight="1">
      <c r="A12" s="190" t="s">
        <v>20</v>
      </c>
      <c r="B12" s="56" t="s">
        <v>77</v>
      </c>
      <c r="C12" s="102"/>
      <c r="D12" s="219"/>
      <c r="E12" s="127"/>
    </row>
    <row r="13" spans="1:5" s="186" customFormat="1" ht="12" customHeight="1">
      <c r="A13" s="190" t="s">
        <v>22</v>
      </c>
      <c r="B13" s="56" t="s">
        <v>79</v>
      </c>
      <c r="C13" s="102"/>
      <c r="D13" s="219"/>
      <c r="E13" s="127"/>
    </row>
    <row r="14" spans="1:5" s="186" customFormat="1" ht="12" customHeight="1">
      <c r="A14" s="190" t="s">
        <v>24</v>
      </c>
      <c r="B14" s="56" t="s">
        <v>358</v>
      </c>
      <c r="C14" s="102"/>
      <c r="D14" s="219"/>
      <c r="E14" s="127"/>
    </row>
    <row r="15" spans="1:5" s="191" customFormat="1" ht="12" customHeight="1">
      <c r="A15" s="190" t="s">
        <v>183</v>
      </c>
      <c r="B15" s="73" t="s">
        <v>359</v>
      </c>
      <c r="C15" s="102"/>
      <c r="D15" s="219"/>
      <c r="E15" s="127"/>
    </row>
    <row r="16" spans="1:5" s="191" customFormat="1" ht="12" customHeight="1">
      <c r="A16" s="190" t="s">
        <v>185</v>
      </c>
      <c r="B16" s="56" t="s">
        <v>85</v>
      </c>
      <c r="C16" s="117"/>
      <c r="D16" s="220"/>
      <c r="E16" s="192"/>
    </row>
    <row r="17" spans="1:5" s="186" customFormat="1" ht="12" customHeight="1">
      <c r="A17" s="190" t="s">
        <v>187</v>
      </c>
      <c r="B17" s="56" t="s">
        <v>87</v>
      </c>
      <c r="C17" s="102"/>
      <c r="D17" s="219"/>
      <c r="E17" s="127"/>
    </row>
    <row r="18" spans="1:5" s="191" customFormat="1" ht="12" customHeight="1">
      <c r="A18" s="190" t="s">
        <v>189</v>
      </c>
      <c r="B18" s="73" t="s">
        <v>89</v>
      </c>
      <c r="C18" s="109"/>
      <c r="D18" s="221"/>
      <c r="E18" s="193"/>
    </row>
    <row r="19" spans="1:5" s="191" customFormat="1" ht="12" customHeight="1">
      <c r="A19" s="179" t="s">
        <v>26</v>
      </c>
      <c r="B19" s="184" t="s">
        <v>360</v>
      </c>
      <c r="C19" s="113">
        <f>SUM(C20:C22)</f>
        <v>4849200</v>
      </c>
      <c r="D19" s="217">
        <f>SUM(D20:D22)</f>
        <v>4916600</v>
      </c>
      <c r="E19" s="185">
        <f>SUM(E20:E22)</f>
        <v>4916600</v>
      </c>
    </row>
    <row r="20" spans="1:5" s="191" customFormat="1" ht="12" customHeight="1">
      <c r="A20" s="190" t="s">
        <v>28</v>
      </c>
      <c r="B20" s="72" t="s">
        <v>29</v>
      </c>
      <c r="C20" s="102"/>
      <c r="D20" s="219"/>
      <c r="E20" s="127"/>
    </row>
    <row r="21" spans="1:5" s="191" customFormat="1" ht="12" customHeight="1">
      <c r="A21" s="190" t="s">
        <v>30</v>
      </c>
      <c r="B21" s="56" t="s">
        <v>361</v>
      </c>
      <c r="C21" s="102"/>
      <c r="D21" s="219"/>
      <c r="E21" s="127"/>
    </row>
    <row r="22" spans="1:5" s="191" customFormat="1" ht="12" customHeight="1">
      <c r="A22" s="190" t="s">
        <v>32</v>
      </c>
      <c r="B22" s="56" t="s">
        <v>362</v>
      </c>
      <c r="C22" s="102">
        <v>4849200</v>
      </c>
      <c r="D22" s="219">
        <v>4916600</v>
      </c>
      <c r="E22" s="127">
        <v>4916600</v>
      </c>
    </row>
    <row r="23" spans="1:5" s="186" customFormat="1" ht="12" customHeight="1">
      <c r="A23" s="190" t="s">
        <v>34</v>
      </c>
      <c r="B23" s="56" t="s">
        <v>389</v>
      </c>
      <c r="C23" s="102"/>
      <c r="D23" s="219"/>
      <c r="E23" s="127"/>
    </row>
    <row r="24" spans="1:5" s="186" customFormat="1" ht="12" customHeight="1">
      <c r="A24" s="179" t="s">
        <v>40</v>
      </c>
      <c r="B24" s="13" t="s">
        <v>265</v>
      </c>
      <c r="C24" s="194"/>
      <c r="D24" s="222"/>
      <c r="E24" s="195"/>
    </row>
    <row r="25" spans="1:5" s="186" customFormat="1" ht="12" customHeight="1">
      <c r="A25" s="179" t="s">
        <v>223</v>
      </c>
      <c r="B25" s="13" t="s">
        <v>364</v>
      </c>
      <c r="C25" s="113">
        <f>+C26+C27</f>
        <v>0</v>
      </c>
      <c r="D25" s="217">
        <f>+D26+D27</f>
        <v>0</v>
      </c>
      <c r="E25" s="185">
        <f>+E26+E27</f>
        <v>0</v>
      </c>
    </row>
    <row r="26" spans="1:5" s="186" customFormat="1" ht="12" customHeight="1">
      <c r="A26" s="196" t="s">
        <v>56</v>
      </c>
      <c r="B26" s="72" t="s">
        <v>361</v>
      </c>
      <c r="C26" s="98"/>
      <c r="D26" s="223"/>
      <c r="E26" s="197"/>
    </row>
    <row r="27" spans="1:5" s="186" customFormat="1" ht="12" customHeight="1">
      <c r="A27" s="196" t="s">
        <v>58</v>
      </c>
      <c r="B27" s="56" t="s">
        <v>365</v>
      </c>
      <c r="C27" s="117"/>
      <c r="D27" s="220"/>
      <c r="E27" s="192"/>
    </row>
    <row r="28" spans="1:5" s="186" customFormat="1" ht="12" customHeight="1">
      <c r="A28" s="190" t="s">
        <v>60</v>
      </c>
      <c r="B28" s="198" t="s">
        <v>390</v>
      </c>
      <c r="C28" s="126"/>
      <c r="D28" s="224"/>
      <c r="E28" s="199"/>
    </row>
    <row r="29" spans="1:5" s="186" customFormat="1" ht="12" customHeight="1">
      <c r="A29" s="179" t="s">
        <v>68</v>
      </c>
      <c r="B29" s="13" t="s">
        <v>367</v>
      </c>
      <c r="C29" s="113">
        <f>+C30+C31+C32</f>
        <v>0</v>
      </c>
      <c r="D29" s="217">
        <f>+D30+D31+D32</f>
        <v>0</v>
      </c>
      <c r="E29" s="185">
        <f>+E30+E31+E32</f>
        <v>0</v>
      </c>
    </row>
    <row r="30" spans="1:5" s="186" customFormat="1" ht="12" customHeight="1">
      <c r="A30" s="196" t="s">
        <v>70</v>
      </c>
      <c r="B30" s="72" t="s">
        <v>93</v>
      </c>
      <c r="C30" s="98"/>
      <c r="D30" s="223"/>
      <c r="E30" s="197"/>
    </row>
    <row r="31" spans="1:5" s="186" customFormat="1" ht="12" customHeight="1">
      <c r="A31" s="196" t="s">
        <v>72</v>
      </c>
      <c r="B31" s="56" t="s">
        <v>95</v>
      </c>
      <c r="C31" s="117"/>
      <c r="D31" s="220"/>
      <c r="E31" s="192"/>
    </row>
    <row r="32" spans="1:5" s="186" customFormat="1" ht="12" customHeight="1">
      <c r="A32" s="190" t="s">
        <v>74</v>
      </c>
      <c r="B32" s="198" t="s">
        <v>97</v>
      </c>
      <c r="C32" s="126"/>
      <c r="D32" s="224"/>
      <c r="E32" s="199"/>
    </row>
    <row r="33" spans="1:5" s="186" customFormat="1" ht="12" customHeight="1">
      <c r="A33" s="179" t="s">
        <v>90</v>
      </c>
      <c r="B33" s="13" t="s">
        <v>266</v>
      </c>
      <c r="C33" s="194"/>
      <c r="D33" s="222"/>
      <c r="E33" s="195"/>
    </row>
    <row r="34" spans="1:5" s="186" customFormat="1" ht="12" customHeight="1">
      <c r="A34" s="179" t="s">
        <v>234</v>
      </c>
      <c r="B34" s="13" t="s">
        <v>368</v>
      </c>
      <c r="C34" s="194"/>
      <c r="D34" s="222"/>
      <c r="E34" s="195"/>
    </row>
    <row r="35" spans="1:5" s="186" customFormat="1" ht="12" customHeight="1">
      <c r="A35" s="179" t="s">
        <v>112</v>
      </c>
      <c r="B35" s="13" t="s">
        <v>391</v>
      </c>
      <c r="C35" s="113">
        <f>+C8+C19+C24+C25+C29+C33+C34</f>
        <v>4849200</v>
      </c>
      <c r="D35" s="217">
        <f>+D8+D19+D24+D25+D29+D33+D34</f>
        <v>4916600</v>
      </c>
      <c r="E35" s="185">
        <f>+E8+E19+E24+E25+E29+E33+E34</f>
        <v>4916600</v>
      </c>
    </row>
    <row r="36" spans="1:5" s="191" customFormat="1" ht="12" customHeight="1">
      <c r="A36" s="200" t="s">
        <v>122</v>
      </c>
      <c r="B36" s="13" t="s">
        <v>370</v>
      </c>
      <c r="C36" s="113">
        <f>+C37+C38+C39</f>
        <v>0</v>
      </c>
      <c r="D36" s="217">
        <f>+D37+D38+D39</f>
        <v>0</v>
      </c>
      <c r="E36" s="185">
        <f>+E37+E38+E39</f>
        <v>0</v>
      </c>
    </row>
    <row r="37" spans="1:5" s="191" customFormat="1" ht="15" customHeight="1">
      <c r="A37" s="196" t="s">
        <v>371</v>
      </c>
      <c r="B37" s="72" t="s">
        <v>322</v>
      </c>
      <c r="C37" s="98"/>
      <c r="D37" s="223"/>
      <c r="E37" s="197"/>
    </row>
    <row r="38" spans="1:5" s="191" customFormat="1" ht="15" customHeight="1">
      <c r="A38" s="196" t="s">
        <v>372</v>
      </c>
      <c r="B38" s="56" t="s">
        <v>373</v>
      </c>
      <c r="C38" s="117"/>
      <c r="D38" s="220"/>
      <c r="E38" s="192"/>
    </row>
    <row r="39" spans="1:5" ht="12.75">
      <c r="A39" s="190" t="s">
        <v>374</v>
      </c>
      <c r="B39" s="198" t="s">
        <v>375</v>
      </c>
      <c r="C39" s="126"/>
      <c r="D39" s="224"/>
      <c r="E39" s="199"/>
    </row>
    <row r="40" spans="1:5" s="183" customFormat="1" ht="16.5" customHeight="1">
      <c r="A40" s="200" t="s">
        <v>246</v>
      </c>
      <c r="B40" s="201" t="s">
        <v>376</v>
      </c>
      <c r="C40" s="113">
        <f>+C35+C36</f>
        <v>4849200</v>
      </c>
      <c r="D40" s="217">
        <f>+D35+D36</f>
        <v>4916600</v>
      </c>
      <c r="E40" s="185">
        <f>+E35+E36</f>
        <v>4916600</v>
      </c>
    </row>
    <row r="41" spans="1:5" s="208" customFormat="1" ht="12" customHeight="1">
      <c r="A41" s="202"/>
      <c r="B41" s="203"/>
      <c r="C41" s="204"/>
      <c r="D41" s="204"/>
      <c r="E41" s="204"/>
    </row>
    <row r="42" spans="1:5" ht="12" customHeight="1">
      <c r="A42" s="205"/>
      <c r="B42" s="206"/>
      <c r="C42" s="207"/>
      <c r="D42" s="207"/>
      <c r="E42" s="207"/>
    </row>
    <row r="43" spans="1:5" ht="12" customHeight="1">
      <c r="A43" s="533" t="s">
        <v>254</v>
      </c>
      <c r="B43" s="533"/>
      <c r="C43" s="533"/>
      <c r="D43" s="533"/>
      <c r="E43" s="533"/>
    </row>
    <row r="44" spans="1:5" ht="12" customHeight="1">
      <c r="A44" s="179" t="s">
        <v>12</v>
      </c>
      <c r="B44" s="13" t="s">
        <v>377</v>
      </c>
      <c r="C44" s="113">
        <f>SUM(C45:C49)</f>
        <v>5812400</v>
      </c>
      <c r="D44" s="113">
        <f>SUM(D45:D49)</f>
        <v>5812400</v>
      </c>
      <c r="E44" s="185">
        <f>SUM(E45:E49)</f>
        <v>5058598</v>
      </c>
    </row>
    <row r="45" spans="1:5" ht="12" customHeight="1">
      <c r="A45" s="190" t="s">
        <v>14</v>
      </c>
      <c r="B45" s="72" t="s">
        <v>176</v>
      </c>
      <c r="C45" s="98">
        <v>4219380</v>
      </c>
      <c r="D45" s="98">
        <v>4219380</v>
      </c>
      <c r="E45" s="197">
        <v>4188995</v>
      </c>
    </row>
    <row r="46" spans="1:5" ht="12" customHeight="1">
      <c r="A46" s="190" t="s">
        <v>16</v>
      </c>
      <c r="B46" s="56" t="s">
        <v>177</v>
      </c>
      <c r="C46" s="102">
        <v>871000</v>
      </c>
      <c r="D46" s="102">
        <v>871000</v>
      </c>
      <c r="E46" s="127">
        <v>525358</v>
      </c>
    </row>
    <row r="47" spans="1:5" ht="12" customHeight="1">
      <c r="A47" s="190" t="s">
        <v>18</v>
      </c>
      <c r="B47" s="56" t="s">
        <v>178</v>
      </c>
      <c r="C47" s="102">
        <v>589020</v>
      </c>
      <c r="D47" s="102">
        <v>589020</v>
      </c>
      <c r="E47" s="127">
        <v>344245</v>
      </c>
    </row>
    <row r="48" spans="1:5" s="208" customFormat="1" ht="12" customHeight="1">
      <c r="A48" s="190" t="s">
        <v>20</v>
      </c>
      <c r="B48" s="56" t="s">
        <v>179</v>
      </c>
      <c r="C48" s="102"/>
      <c r="D48" s="102"/>
      <c r="E48" s="127"/>
    </row>
    <row r="49" spans="1:5" ht="12" customHeight="1">
      <c r="A49" s="190" t="s">
        <v>22</v>
      </c>
      <c r="B49" s="56" t="s">
        <v>181</v>
      </c>
      <c r="C49" s="102">
        <v>133000</v>
      </c>
      <c r="D49" s="102">
        <v>133000</v>
      </c>
      <c r="E49" s="127"/>
    </row>
    <row r="50" spans="1:5" ht="12" customHeight="1">
      <c r="A50" s="179" t="s">
        <v>26</v>
      </c>
      <c r="B50" s="13" t="s">
        <v>378</v>
      </c>
      <c r="C50" s="113">
        <f>SUM(C51:C53)</f>
        <v>0</v>
      </c>
      <c r="D50" s="113">
        <f>SUM(D51:D53)</f>
        <v>0</v>
      </c>
      <c r="E50" s="185">
        <f>SUM(E51:E53)</f>
        <v>0</v>
      </c>
    </row>
    <row r="51" spans="1:5" ht="12" customHeight="1">
      <c r="A51" s="190" t="s">
        <v>28</v>
      </c>
      <c r="B51" s="72" t="s">
        <v>202</v>
      </c>
      <c r="C51" s="98"/>
      <c r="D51" s="98"/>
      <c r="E51" s="197"/>
    </row>
    <row r="52" spans="1:5" ht="12" customHeight="1">
      <c r="A52" s="190" t="s">
        <v>30</v>
      </c>
      <c r="B52" s="56" t="s">
        <v>204</v>
      </c>
      <c r="C52" s="102"/>
      <c r="D52" s="102"/>
      <c r="E52" s="127"/>
    </row>
    <row r="53" spans="1:5" ht="15" customHeight="1">
      <c r="A53" s="190" t="s">
        <v>32</v>
      </c>
      <c r="B53" s="56" t="s">
        <v>379</v>
      </c>
      <c r="C53" s="102"/>
      <c r="D53" s="102"/>
      <c r="E53" s="127"/>
    </row>
    <row r="54" spans="1:5" ht="12.75">
      <c r="A54" s="190" t="s">
        <v>34</v>
      </c>
      <c r="B54" s="56" t="s">
        <v>392</v>
      </c>
      <c r="C54" s="102"/>
      <c r="D54" s="102"/>
      <c r="E54" s="127"/>
    </row>
    <row r="55" spans="1:5" ht="15" customHeight="1">
      <c r="A55" s="179" t="s">
        <v>40</v>
      </c>
      <c r="B55" s="209" t="s">
        <v>381</v>
      </c>
      <c r="C55" s="113">
        <f>+C44+C50</f>
        <v>5812400</v>
      </c>
      <c r="D55" s="113">
        <f>+D44+D50</f>
        <v>5812400</v>
      </c>
      <c r="E55" s="185">
        <f>+E44+E50</f>
        <v>5058598</v>
      </c>
    </row>
    <row r="56" spans="3:5" ht="12.75">
      <c r="C56" s="210"/>
      <c r="D56" s="210"/>
      <c r="E56" s="210"/>
    </row>
    <row r="57" spans="1:5" ht="12.75">
      <c r="A57" s="211" t="s">
        <v>382</v>
      </c>
      <c r="B57" s="212"/>
      <c r="C57" s="213">
        <v>1</v>
      </c>
      <c r="D57" s="213">
        <v>1</v>
      </c>
      <c r="E57" s="214">
        <v>1</v>
      </c>
    </row>
    <row r="58" spans="1:5" ht="12.75">
      <c r="A58" s="215" t="s">
        <v>383</v>
      </c>
      <c r="B58" s="216"/>
      <c r="C58" s="213"/>
      <c r="D58" s="213"/>
      <c r="E58" s="214"/>
    </row>
  </sheetData>
  <sheetProtection selectLockedCells="1" selectUnlockedCells="1"/>
  <mergeCells count="4">
    <mergeCell ref="B2:D2"/>
    <mergeCell ref="B3:D3"/>
    <mergeCell ref="A7:E7"/>
    <mergeCell ref="A43:E43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74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50"/>
  </sheetPr>
  <dimension ref="A1:E58"/>
  <sheetViews>
    <sheetView zoomScaleSheetLayoutView="145" zoomScalePageLayoutView="0" workbookViewId="0" topLeftCell="A14">
      <selection activeCell="E59" sqref="E59"/>
    </sheetView>
  </sheetViews>
  <sheetFormatPr defaultColWidth="9.00390625" defaultRowHeight="12.75"/>
  <cols>
    <col min="1" max="1" width="18.625" style="160" customWidth="1"/>
    <col min="2" max="2" width="62.00390625" style="161" customWidth="1"/>
    <col min="3" max="5" width="15.875" style="161" customWidth="1"/>
    <col min="6" max="16384" width="9.375" style="161" customWidth="1"/>
  </cols>
  <sheetData>
    <row r="1" spans="1:5" s="166" customFormat="1" ht="21" customHeight="1">
      <c r="A1" s="162"/>
      <c r="B1" s="163"/>
      <c r="C1" s="164"/>
      <c r="D1" s="164"/>
      <c r="E1" s="165" t="s">
        <v>821</v>
      </c>
    </row>
    <row r="2" spans="1:5" s="169" customFormat="1" ht="25.5" customHeight="1">
      <c r="A2" s="167" t="s">
        <v>349</v>
      </c>
      <c r="B2" s="531" t="s">
        <v>350</v>
      </c>
      <c r="C2" s="531"/>
      <c r="D2" s="531"/>
      <c r="E2" s="168" t="s">
        <v>398</v>
      </c>
    </row>
    <row r="3" spans="1:5" s="169" customFormat="1" ht="24">
      <c r="A3" s="170" t="s">
        <v>388</v>
      </c>
      <c r="B3" s="532" t="s">
        <v>400</v>
      </c>
      <c r="C3" s="532"/>
      <c r="D3" s="532"/>
      <c r="E3" s="171" t="s">
        <v>351</v>
      </c>
    </row>
    <row r="4" spans="1:5" s="174" customFormat="1" ht="15.75" customHeight="1">
      <c r="A4" s="172"/>
      <c r="B4" s="172"/>
      <c r="C4" s="173"/>
      <c r="D4" s="173"/>
      <c r="E4" s="173"/>
    </row>
    <row r="5" spans="1:5" ht="24">
      <c r="A5" s="175" t="s">
        <v>355</v>
      </c>
      <c r="B5" s="176" t="s">
        <v>356</v>
      </c>
      <c r="C5" s="177" t="s">
        <v>4</v>
      </c>
      <c r="D5" s="177" t="s">
        <v>5</v>
      </c>
      <c r="E5" s="178" t="s">
        <v>6</v>
      </c>
    </row>
    <row r="6" spans="1:5" s="183" customFormat="1" ht="12.75" customHeight="1">
      <c r="A6" s="179" t="s">
        <v>7</v>
      </c>
      <c r="B6" s="180" t="s">
        <v>8</v>
      </c>
      <c r="C6" s="180" t="s">
        <v>9</v>
      </c>
      <c r="D6" s="181" t="s">
        <v>10</v>
      </c>
      <c r="E6" s="182" t="s">
        <v>11</v>
      </c>
    </row>
    <row r="7" spans="1:5" s="183" customFormat="1" ht="15.75" customHeight="1">
      <c r="A7" s="533" t="s">
        <v>253</v>
      </c>
      <c r="B7" s="533"/>
      <c r="C7" s="533"/>
      <c r="D7" s="533"/>
      <c r="E7" s="533"/>
    </row>
    <row r="8" spans="1:5" s="186" customFormat="1" ht="12" customHeight="1">
      <c r="A8" s="179" t="s">
        <v>12</v>
      </c>
      <c r="B8" s="184" t="s">
        <v>357</v>
      </c>
      <c r="C8" s="113">
        <f>SUM(C9:C18)</f>
        <v>0</v>
      </c>
      <c r="D8" s="217">
        <f>SUM(D9:D18)</f>
        <v>0</v>
      </c>
      <c r="E8" s="185">
        <f>SUM(E9:E18)</f>
        <v>0</v>
      </c>
    </row>
    <row r="9" spans="1:5" s="186" customFormat="1" ht="12" customHeight="1">
      <c r="A9" s="187" t="s">
        <v>14</v>
      </c>
      <c r="B9" s="53" t="s">
        <v>71</v>
      </c>
      <c r="C9" s="188"/>
      <c r="D9" s="218"/>
      <c r="E9" s="189"/>
    </row>
    <row r="10" spans="1:5" s="186" customFormat="1" ht="12" customHeight="1">
      <c r="A10" s="190" t="s">
        <v>16</v>
      </c>
      <c r="B10" s="56" t="s">
        <v>73</v>
      </c>
      <c r="C10" s="102"/>
      <c r="D10" s="219"/>
      <c r="E10" s="127"/>
    </row>
    <row r="11" spans="1:5" s="186" customFormat="1" ht="12" customHeight="1">
      <c r="A11" s="190" t="s">
        <v>18</v>
      </c>
      <c r="B11" s="56" t="s">
        <v>75</v>
      </c>
      <c r="C11" s="102"/>
      <c r="D11" s="219"/>
      <c r="E11" s="127"/>
    </row>
    <row r="12" spans="1:5" s="186" customFormat="1" ht="12" customHeight="1">
      <c r="A12" s="190" t="s">
        <v>20</v>
      </c>
      <c r="B12" s="56" t="s">
        <v>77</v>
      </c>
      <c r="C12" s="102"/>
      <c r="D12" s="219"/>
      <c r="E12" s="127"/>
    </row>
    <row r="13" spans="1:5" s="186" customFormat="1" ht="12" customHeight="1">
      <c r="A13" s="190" t="s">
        <v>22</v>
      </c>
      <c r="B13" s="56" t="s">
        <v>79</v>
      </c>
      <c r="C13" s="102"/>
      <c r="D13" s="219"/>
      <c r="E13" s="127"/>
    </row>
    <row r="14" spans="1:5" s="186" customFormat="1" ht="12" customHeight="1">
      <c r="A14" s="190" t="s">
        <v>24</v>
      </c>
      <c r="B14" s="56" t="s">
        <v>358</v>
      </c>
      <c r="C14" s="102"/>
      <c r="D14" s="219"/>
      <c r="E14" s="127"/>
    </row>
    <row r="15" spans="1:5" s="191" customFormat="1" ht="12" customHeight="1">
      <c r="A15" s="190" t="s">
        <v>183</v>
      </c>
      <c r="B15" s="73" t="s">
        <v>359</v>
      </c>
      <c r="C15" s="102"/>
      <c r="D15" s="219"/>
      <c r="E15" s="127"/>
    </row>
    <row r="16" spans="1:5" s="191" customFormat="1" ht="12" customHeight="1">
      <c r="A16" s="190" t="s">
        <v>185</v>
      </c>
      <c r="B16" s="56" t="s">
        <v>85</v>
      </c>
      <c r="C16" s="117"/>
      <c r="D16" s="220"/>
      <c r="E16" s="192"/>
    </row>
    <row r="17" spans="1:5" s="186" customFormat="1" ht="12" customHeight="1">
      <c r="A17" s="190" t="s">
        <v>187</v>
      </c>
      <c r="B17" s="56" t="s">
        <v>87</v>
      </c>
      <c r="C17" s="102"/>
      <c r="D17" s="219"/>
      <c r="E17" s="127"/>
    </row>
    <row r="18" spans="1:5" s="191" customFormat="1" ht="12" customHeight="1">
      <c r="A18" s="190" t="s">
        <v>189</v>
      </c>
      <c r="B18" s="73" t="s">
        <v>89</v>
      </c>
      <c r="C18" s="109"/>
      <c r="D18" s="221"/>
      <c r="E18" s="193"/>
    </row>
    <row r="19" spans="1:5" s="191" customFormat="1" ht="12" customHeight="1">
      <c r="A19" s="179" t="s">
        <v>26</v>
      </c>
      <c r="B19" s="184" t="s">
        <v>360</v>
      </c>
      <c r="C19" s="113">
        <f>SUM(C20:C22)</f>
        <v>117600</v>
      </c>
      <c r="D19" s="217">
        <f>SUM(D20:D22)</f>
        <v>117600</v>
      </c>
      <c r="E19" s="185">
        <f>SUM(E20:E22)</f>
        <v>117600</v>
      </c>
    </row>
    <row r="20" spans="1:5" s="191" customFormat="1" ht="12" customHeight="1">
      <c r="A20" s="190" t="s">
        <v>28</v>
      </c>
      <c r="B20" s="72" t="s">
        <v>29</v>
      </c>
      <c r="C20" s="102"/>
      <c r="D20" s="219"/>
      <c r="E20" s="127"/>
    </row>
    <row r="21" spans="1:5" s="191" customFormat="1" ht="12" customHeight="1">
      <c r="A21" s="190" t="s">
        <v>30</v>
      </c>
      <c r="B21" s="56" t="s">
        <v>361</v>
      </c>
      <c r="C21" s="102"/>
      <c r="D21" s="219"/>
      <c r="E21" s="127"/>
    </row>
    <row r="22" spans="1:5" s="191" customFormat="1" ht="12" customHeight="1">
      <c r="A22" s="190" t="s">
        <v>32</v>
      </c>
      <c r="B22" s="56" t="s">
        <v>362</v>
      </c>
      <c r="C22" s="102">
        <v>117600</v>
      </c>
      <c r="D22" s="219">
        <v>117600</v>
      </c>
      <c r="E22" s="127">
        <v>117600</v>
      </c>
    </row>
    <row r="23" spans="1:5" s="186" customFormat="1" ht="12" customHeight="1">
      <c r="A23" s="190" t="s">
        <v>34</v>
      </c>
      <c r="B23" s="56" t="s">
        <v>389</v>
      </c>
      <c r="C23" s="102"/>
      <c r="D23" s="219"/>
      <c r="E23" s="127"/>
    </row>
    <row r="24" spans="1:5" s="186" customFormat="1" ht="12" customHeight="1">
      <c r="A24" s="179" t="s">
        <v>40</v>
      </c>
      <c r="B24" s="13" t="s">
        <v>265</v>
      </c>
      <c r="C24" s="194"/>
      <c r="D24" s="222"/>
      <c r="E24" s="195"/>
    </row>
    <row r="25" spans="1:5" s="186" customFormat="1" ht="12" customHeight="1">
      <c r="A25" s="179" t="s">
        <v>223</v>
      </c>
      <c r="B25" s="13" t="s">
        <v>364</v>
      </c>
      <c r="C25" s="113">
        <f>+C26+C27</f>
        <v>0</v>
      </c>
      <c r="D25" s="217">
        <f>+D26+D27</f>
        <v>0</v>
      </c>
      <c r="E25" s="185">
        <f>+E26+E27</f>
        <v>0</v>
      </c>
    </row>
    <row r="26" spans="1:5" s="186" customFormat="1" ht="12" customHeight="1">
      <c r="A26" s="196" t="s">
        <v>56</v>
      </c>
      <c r="B26" s="72" t="s">
        <v>361</v>
      </c>
      <c r="C26" s="98"/>
      <c r="D26" s="223"/>
      <c r="E26" s="197"/>
    </row>
    <row r="27" spans="1:5" s="186" customFormat="1" ht="12" customHeight="1">
      <c r="A27" s="196" t="s">
        <v>58</v>
      </c>
      <c r="B27" s="56" t="s">
        <v>365</v>
      </c>
      <c r="C27" s="117"/>
      <c r="D27" s="220"/>
      <c r="E27" s="192"/>
    </row>
    <row r="28" spans="1:5" s="186" customFormat="1" ht="12" customHeight="1">
      <c r="A28" s="190" t="s">
        <v>60</v>
      </c>
      <c r="B28" s="198" t="s">
        <v>390</v>
      </c>
      <c r="C28" s="126"/>
      <c r="D28" s="224"/>
      <c r="E28" s="199"/>
    </row>
    <row r="29" spans="1:5" s="186" customFormat="1" ht="12" customHeight="1">
      <c r="A29" s="179" t="s">
        <v>68</v>
      </c>
      <c r="B29" s="13" t="s">
        <v>367</v>
      </c>
      <c r="C29" s="113">
        <f>+C30+C31+C32</f>
        <v>0</v>
      </c>
      <c r="D29" s="217">
        <f>+D30+D31+D32</f>
        <v>0</v>
      </c>
      <c r="E29" s="185">
        <f>+E30+E31+E32</f>
        <v>0</v>
      </c>
    </row>
    <row r="30" spans="1:5" s="186" customFormat="1" ht="12" customHeight="1">
      <c r="A30" s="196" t="s">
        <v>70</v>
      </c>
      <c r="B30" s="72" t="s">
        <v>93</v>
      </c>
      <c r="C30" s="98"/>
      <c r="D30" s="223"/>
      <c r="E30" s="197"/>
    </row>
    <row r="31" spans="1:5" s="186" customFormat="1" ht="12" customHeight="1">
      <c r="A31" s="196" t="s">
        <v>72</v>
      </c>
      <c r="B31" s="56" t="s">
        <v>95</v>
      </c>
      <c r="C31" s="117"/>
      <c r="D31" s="220"/>
      <c r="E31" s="192"/>
    </row>
    <row r="32" spans="1:5" s="186" customFormat="1" ht="12" customHeight="1">
      <c r="A32" s="190" t="s">
        <v>74</v>
      </c>
      <c r="B32" s="198" t="s">
        <v>97</v>
      </c>
      <c r="C32" s="126"/>
      <c r="D32" s="224"/>
      <c r="E32" s="199"/>
    </row>
    <row r="33" spans="1:5" s="186" customFormat="1" ht="12" customHeight="1">
      <c r="A33" s="179" t="s">
        <v>90</v>
      </c>
      <c r="B33" s="13" t="s">
        <v>266</v>
      </c>
      <c r="C33" s="194"/>
      <c r="D33" s="222"/>
      <c r="E33" s="195"/>
    </row>
    <row r="34" spans="1:5" s="186" customFormat="1" ht="12" customHeight="1">
      <c r="A34" s="179" t="s">
        <v>234</v>
      </c>
      <c r="B34" s="13" t="s">
        <v>368</v>
      </c>
      <c r="C34" s="194"/>
      <c r="D34" s="222"/>
      <c r="E34" s="195"/>
    </row>
    <row r="35" spans="1:5" s="186" customFormat="1" ht="12" customHeight="1">
      <c r="A35" s="179" t="s">
        <v>112</v>
      </c>
      <c r="B35" s="13" t="s">
        <v>391</v>
      </c>
      <c r="C35" s="113">
        <f>+C8+C19+C24+C25+C29+C33+C34</f>
        <v>117600</v>
      </c>
      <c r="D35" s="217">
        <f>+D8+D19+D24+D25+D29+D33+D34</f>
        <v>117600</v>
      </c>
      <c r="E35" s="185">
        <f>+E8+E19+E24+E25+E29+E33+E34</f>
        <v>117600</v>
      </c>
    </row>
    <row r="36" spans="1:5" s="191" customFormat="1" ht="12" customHeight="1">
      <c r="A36" s="200" t="s">
        <v>122</v>
      </c>
      <c r="B36" s="13" t="s">
        <v>370</v>
      </c>
      <c r="C36" s="113">
        <f>+C37+C38+C39</f>
        <v>0</v>
      </c>
      <c r="D36" s="217">
        <f>+D37+D38+D39</f>
        <v>0</v>
      </c>
      <c r="E36" s="185">
        <f>+E37+E38+E39</f>
        <v>0</v>
      </c>
    </row>
    <row r="37" spans="1:5" s="191" customFormat="1" ht="15" customHeight="1">
      <c r="A37" s="196" t="s">
        <v>371</v>
      </c>
      <c r="B37" s="72" t="s">
        <v>322</v>
      </c>
      <c r="C37" s="98"/>
      <c r="D37" s="223"/>
      <c r="E37" s="197"/>
    </row>
    <row r="38" spans="1:5" s="191" customFormat="1" ht="15" customHeight="1">
      <c r="A38" s="196" t="s">
        <v>372</v>
      </c>
      <c r="B38" s="56" t="s">
        <v>373</v>
      </c>
      <c r="C38" s="117"/>
      <c r="D38" s="220"/>
      <c r="E38" s="192"/>
    </row>
    <row r="39" spans="1:5" ht="12.75">
      <c r="A39" s="190" t="s">
        <v>374</v>
      </c>
      <c r="B39" s="198" t="s">
        <v>375</v>
      </c>
      <c r="C39" s="126"/>
      <c r="D39" s="224"/>
      <c r="E39" s="199"/>
    </row>
    <row r="40" spans="1:5" s="183" customFormat="1" ht="16.5" customHeight="1">
      <c r="A40" s="200" t="s">
        <v>246</v>
      </c>
      <c r="B40" s="201" t="s">
        <v>376</v>
      </c>
      <c r="C40" s="113">
        <f>+C35+C36</f>
        <v>117600</v>
      </c>
      <c r="D40" s="217">
        <f>+D35+D36</f>
        <v>117600</v>
      </c>
      <c r="E40" s="185">
        <f>+E35+E36</f>
        <v>117600</v>
      </c>
    </row>
    <row r="41" spans="1:5" s="208" customFormat="1" ht="12" customHeight="1">
      <c r="A41" s="202"/>
      <c r="B41" s="203"/>
      <c r="C41" s="204"/>
      <c r="D41" s="204"/>
      <c r="E41" s="204"/>
    </row>
    <row r="42" spans="1:5" ht="12" customHeight="1">
      <c r="A42" s="205"/>
      <c r="B42" s="206"/>
      <c r="C42" s="207"/>
      <c r="D42" s="207"/>
      <c r="E42" s="207"/>
    </row>
    <row r="43" spans="1:5" ht="12" customHeight="1">
      <c r="A43" s="533" t="s">
        <v>254</v>
      </c>
      <c r="B43" s="533"/>
      <c r="C43" s="533"/>
      <c r="D43" s="533"/>
      <c r="E43" s="533"/>
    </row>
    <row r="44" spans="1:5" ht="12" customHeight="1">
      <c r="A44" s="179" t="s">
        <v>12</v>
      </c>
      <c r="B44" s="13" t="s">
        <v>377</v>
      </c>
      <c r="C44" s="113">
        <f>SUM(C45:C49)</f>
        <v>117600</v>
      </c>
      <c r="D44" s="113">
        <f>SUM(D45:D49)</f>
        <v>117600</v>
      </c>
      <c r="E44" s="185">
        <f>SUM(E45:E49)</f>
        <v>107800</v>
      </c>
    </row>
    <row r="45" spans="1:5" ht="12" customHeight="1">
      <c r="A45" s="190" t="s">
        <v>14</v>
      </c>
      <c r="B45" s="72" t="s">
        <v>176</v>
      </c>
      <c r="C45" s="98"/>
      <c r="D45" s="98"/>
      <c r="E45" s="197"/>
    </row>
    <row r="46" spans="1:5" ht="12" customHeight="1">
      <c r="A46" s="190" t="s">
        <v>16</v>
      </c>
      <c r="B46" s="56" t="s">
        <v>177</v>
      </c>
      <c r="C46" s="102"/>
      <c r="D46" s="102"/>
      <c r="E46" s="127"/>
    </row>
    <row r="47" spans="1:5" ht="12" customHeight="1">
      <c r="A47" s="190" t="s">
        <v>18</v>
      </c>
      <c r="B47" s="56" t="s">
        <v>178</v>
      </c>
      <c r="C47" s="102"/>
      <c r="D47" s="102"/>
      <c r="E47" s="127"/>
    </row>
    <row r="48" spans="1:5" s="208" customFormat="1" ht="12" customHeight="1">
      <c r="A48" s="190" t="s">
        <v>20</v>
      </c>
      <c r="B48" s="56" t="s">
        <v>179</v>
      </c>
      <c r="C48" s="102"/>
      <c r="D48" s="102"/>
      <c r="E48" s="127"/>
    </row>
    <row r="49" spans="1:5" ht="12" customHeight="1">
      <c r="A49" s="190" t="s">
        <v>22</v>
      </c>
      <c r="B49" s="56" t="s">
        <v>181</v>
      </c>
      <c r="C49" s="102">
        <v>117600</v>
      </c>
      <c r="D49" s="102">
        <v>117600</v>
      </c>
      <c r="E49" s="127">
        <v>107800</v>
      </c>
    </row>
    <row r="50" spans="1:5" ht="12" customHeight="1">
      <c r="A50" s="179" t="s">
        <v>26</v>
      </c>
      <c r="B50" s="13" t="s">
        <v>378</v>
      </c>
      <c r="C50" s="113">
        <f>SUM(C51:C53)</f>
        <v>0</v>
      </c>
      <c r="D50" s="113">
        <f>SUM(D51:D53)</f>
        <v>0</v>
      </c>
      <c r="E50" s="185">
        <f>SUM(E51:E53)</f>
        <v>0</v>
      </c>
    </row>
    <row r="51" spans="1:5" ht="12" customHeight="1">
      <c r="A51" s="190" t="s">
        <v>28</v>
      </c>
      <c r="B51" s="72" t="s">
        <v>202</v>
      </c>
      <c r="C51" s="98"/>
      <c r="D51" s="98"/>
      <c r="E51" s="197"/>
    </row>
    <row r="52" spans="1:5" ht="12" customHeight="1">
      <c r="A52" s="190" t="s">
        <v>30</v>
      </c>
      <c r="B52" s="56" t="s">
        <v>204</v>
      </c>
      <c r="C52" s="102"/>
      <c r="D52" s="102"/>
      <c r="E52" s="127"/>
    </row>
    <row r="53" spans="1:5" ht="15" customHeight="1">
      <c r="A53" s="190" t="s">
        <v>32</v>
      </c>
      <c r="B53" s="56" t="s">
        <v>379</v>
      </c>
      <c r="C53" s="102"/>
      <c r="D53" s="102"/>
      <c r="E53" s="127"/>
    </row>
    <row r="54" spans="1:5" ht="12.75">
      <c r="A54" s="190" t="s">
        <v>34</v>
      </c>
      <c r="B54" s="56" t="s">
        <v>392</v>
      </c>
      <c r="C54" s="102"/>
      <c r="D54" s="102"/>
      <c r="E54" s="127"/>
    </row>
    <row r="55" spans="1:5" ht="15" customHeight="1">
      <c r="A55" s="179" t="s">
        <v>40</v>
      </c>
      <c r="B55" s="209" t="s">
        <v>381</v>
      </c>
      <c r="C55" s="113">
        <f>+C44+C50</f>
        <v>117600</v>
      </c>
      <c r="D55" s="113">
        <f>+D44+D50</f>
        <v>117600</v>
      </c>
      <c r="E55" s="185">
        <f>+E44+E50</f>
        <v>107800</v>
      </c>
    </row>
    <row r="56" spans="3:5" ht="12.75">
      <c r="C56" s="210"/>
      <c r="D56" s="210"/>
      <c r="E56" s="210"/>
    </row>
    <row r="57" spans="1:5" ht="12.75">
      <c r="A57" s="211" t="s">
        <v>382</v>
      </c>
      <c r="B57" s="212"/>
      <c r="C57" s="213"/>
      <c r="D57" s="213"/>
      <c r="E57" s="214"/>
    </row>
    <row r="58" spans="1:5" ht="12.75">
      <c r="A58" s="215" t="s">
        <v>383</v>
      </c>
      <c r="B58" s="216"/>
      <c r="C58" s="213"/>
      <c r="D58" s="213"/>
      <c r="E58" s="214"/>
    </row>
  </sheetData>
  <sheetProtection selectLockedCells="1" selectUnlockedCells="1"/>
  <mergeCells count="4">
    <mergeCell ref="B2:D2"/>
    <mergeCell ref="B3:D3"/>
    <mergeCell ref="A7:E7"/>
    <mergeCell ref="A43:E43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74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50"/>
  </sheetPr>
  <dimension ref="A1:E58"/>
  <sheetViews>
    <sheetView zoomScaleSheetLayoutView="145" zoomScalePageLayoutView="0" workbookViewId="0" topLeftCell="A15">
      <selection activeCell="E44" sqref="E44"/>
    </sheetView>
  </sheetViews>
  <sheetFormatPr defaultColWidth="9.00390625" defaultRowHeight="12.75"/>
  <cols>
    <col min="1" max="1" width="18.625" style="160" customWidth="1"/>
    <col min="2" max="2" width="62.00390625" style="161" customWidth="1"/>
    <col min="3" max="5" width="15.875" style="161" customWidth="1"/>
    <col min="6" max="16384" width="9.375" style="161" customWidth="1"/>
  </cols>
  <sheetData>
    <row r="1" spans="1:5" s="166" customFormat="1" ht="21" customHeight="1">
      <c r="A1" s="162"/>
      <c r="B1" s="163"/>
      <c r="C1" s="164"/>
      <c r="D1" s="164"/>
      <c r="E1" s="165" t="s">
        <v>822</v>
      </c>
    </row>
    <row r="2" spans="1:5" s="169" customFormat="1" ht="25.5" customHeight="1">
      <c r="A2" s="167" t="s">
        <v>349</v>
      </c>
      <c r="B2" s="531" t="s">
        <v>350</v>
      </c>
      <c r="C2" s="531"/>
      <c r="D2" s="531"/>
      <c r="E2" s="168" t="s">
        <v>398</v>
      </c>
    </row>
    <row r="3" spans="1:5" s="169" customFormat="1" ht="24">
      <c r="A3" s="170" t="s">
        <v>388</v>
      </c>
      <c r="B3" s="532" t="s">
        <v>794</v>
      </c>
      <c r="C3" s="532"/>
      <c r="D3" s="532"/>
      <c r="E3" s="171" t="s">
        <v>385</v>
      </c>
    </row>
    <row r="4" spans="1:5" s="174" customFormat="1" ht="15.75" customHeight="1">
      <c r="A4" s="172"/>
      <c r="B4" s="172"/>
      <c r="C4" s="173"/>
      <c r="D4" s="173"/>
      <c r="E4" s="173"/>
    </row>
    <row r="5" spans="1:5" ht="24">
      <c r="A5" s="175" t="s">
        <v>355</v>
      </c>
      <c r="B5" s="176" t="s">
        <v>356</v>
      </c>
      <c r="C5" s="177" t="s">
        <v>4</v>
      </c>
      <c r="D5" s="177" t="s">
        <v>5</v>
      </c>
      <c r="E5" s="178" t="s">
        <v>6</v>
      </c>
    </row>
    <row r="6" spans="1:5" s="183" customFormat="1" ht="12.75" customHeight="1">
      <c r="A6" s="179" t="s">
        <v>7</v>
      </c>
      <c r="B6" s="180" t="s">
        <v>8</v>
      </c>
      <c r="C6" s="180" t="s">
        <v>9</v>
      </c>
      <c r="D6" s="181" t="s">
        <v>10</v>
      </c>
      <c r="E6" s="182" t="s">
        <v>11</v>
      </c>
    </row>
    <row r="7" spans="1:5" s="183" customFormat="1" ht="15.75" customHeight="1">
      <c r="A7" s="533" t="s">
        <v>253</v>
      </c>
      <c r="B7" s="533"/>
      <c r="C7" s="533"/>
      <c r="D7" s="533"/>
      <c r="E7" s="533"/>
    </row>
    <row r="8" spans="1:5" s="186" customFormat="1" ht="12" customHeight="1">
      <c r="A8" s="179" t="s">
        <v>12</v>
      </c>
      <c r="B8" s="184" t="s">
        <v>357</v>
      </c>
      <c r="C8" s="113">
        <f>SUM(C9:C18)</f>
        <v>0</v>
      </c>
      <c r="D8" s="217">
        <f>SUM(D9:D18)</f>
        <v>0</v>
      </c>
      <c r="E8" s="185">
        <f>SUM(E9:E18)</f>
        <v>0</v>
      </c>
    </row>
    <row r="9" spans="1:5" s="186" customFormat="1" ht="12" customHeight="1">
      <c r="A9" s="187" t="s">
        <v>14</v>
      </c>
      <c r="B9" s="53" t="s">
        <v>71</v>
      </c>
      <c r="C9" s="188"/>
      <c r="D9" s="218"/>
      <c r="E9" s="189"/>
    </row>
    <row r="10" spans="1:5" s="186" customFormat="1" ht="12" customHeight="1">
      <c r="A10" s="190" t="s">
        <v>16</v>
      </c>
      <c r="B10" s="56" t="s">
        <v>73</v>
      </c>
      <c r="C10" s="102"/>
      <c r="D10" s="219"/>
      <c r="E10" s="127"/>
    </row>
    <row r="11" spans="1:5" s="186" customFormat="1" ht="12" customHeight="1">
      <c r="A11" s="190" t="s">
        <v>18</v>
      </c>
      <c r="B11" s="56" t="s">
        <v>75</v>
      </c>
      <c r="C11" s="102"/>
      <c r="D11" s="219"/>
      <c r="E11" s="127"/>
    </row>
    <row r="12" spans="1:5" s="186" customFormat="1" ht="12" customHeight="1">
      <c r="A12" s="190" t="s">
        <v>20</v>
      </c>
      <c r="B12" s="56" t="s">
        <v>77</v>
      </c>
      <c r="C12" s="102"/>
      <c r="D12" s="219"/>
      <c r="E12" s="127"/>
    </row>
    <row r="13" spans="1:5" s="186" customFormat="1" ht="12" customHeight="1">
      <c r="A13" s="190" t="s">
        <v>22</v>
      </c>
      <c r="B13" s="56" t="s">
        <v>79</v>
      </c>
      <c r="C13" s="102"/>
      <c r="D13" s="219"/>
      <c r="E13" s="127"/>
    </row>
    <row r="14" spans="1:5" s="186" customFormat="1" ht="12" customHeight="1">
      <c r="A14" s="190" t="s">
        <v>24</v>
      </c>
      <c r="B14" s="56" t="s">
        <v>358</v>
      </c>
      <c r="C14" s="102"/>
      <c r="D14" s="219"/>
      <c r="E14" s="127"/>
    </row>
    <row r="15" spans="1:5" s="191" customFormat="1" ht="12" customHeight="1">
      <c r="A15" s="190" t="s">
        <v>183</v>
      </c>
      <c r="B15" s="73" t="s">
        <v>359</v>
      </c>
      <c r="C15" s="102"/>
      <c r="D15" s="219"/>
      <c r="E15" s="127"/>
    </row>
    <row r="16" spans="1:5" s="191" customFormat="1" ht="12" customHeight="1">
      <c r="A16" s="190" t="s">
        <v>185</v>
      </c>
      <c r="B16" s="56" t="s">
        <v>85</v>
      </c>
      <c r="C16" s="117"/>
      <c r="D16" s="220"/>
      <c r="E16" s="192"/>
    </row>
    <row r="17" spans="1:5" s="186" customFormat="1" ht="12" customHeight="1">
      <c r="A17" s="190" t="s">
        <v>187</v>
      </c>
      <c r="B17" s="56" t="s">
        <v>87</v>
      </c>
      <c r="C17" s="102"/>
      <c r="D17" s="219"/>
      <c r="E17" s="127"/>
    </row>
    <row r="18" spans="1:5" s="191" customFormat="1" ht="12" customHeight="1">
      <c r="A18" s="190" t="s">
        <v>189</v>
      </c>
      <c r="B18" s="73" t="s">
        <v>89</v>
      </c>
      <c r="C18" s="109"/>
      <c r="D18" s="221"/>
      <c r="E18" s="193"/>
    </row>
    <row r="19" spans="1:5" s="191" customFormat="1" ht="12" customHeight="1">
      <c r="A19" s="179" t="s">
        <v>26</v>
      </c>
      <c r="B19" s="184" t="s">
        <v>360</v>
      </c>
      <c r="C19" s="113">
        <f>SUM(C20:C22)</f>
        <v>0</v>
      </c>
      <c r="D19" s="217">
        <f>SUM(D20:D22)</f>
        <v>1100690</v>
      </c>
      <c r="E19" s="185">
        <f>SUM(E20:E22)</f>
        <v>1100690</v>
      </c>
    </row>
    <row r="20" spans="1:5" s="191" customFormat="1" ht="12" customHeight="1">
      <c r="A20" s="190" t="s">
        <v>28</v>
      </c>
      <c r="B20" s="72" t="s">
        <v>29</v>
      </c>
      <c r="C20" s="102"/>
      <c r="D20" s="219"/>
      <c r="E20" s="127"/>
    </row>
    <row r="21" spans="1:5" s="191" customFormat="1" ht="12" customHeight="1">
      <c r="A21" s="190" t="s">
        <v>30</v>
      </c>
      <c r="B21" s="56" t="s">
        <v>361</v>
      </c>
      <c r="C21" s="102"/>
      <c r="D21" s="219"/>
      <c r="E21" s="127"/>
    </row>
    <row r="22" spans="1:5" s="191" customFormat="1" ht="12" customHeight="1">
      <c r="A22" s="190" t="s">
        <v>32</v>
      </c>
      <c r="B22" s="56" t="s">
        <v>362</v>
      </c>
      <c r="C22" s="102"/>
      <c r="D22" s="219">
        <v>1100690</v>
      </c>
      <c r="E22" s="127">
        <v>1100690</v>
      </c>
    </row>
    <row r="23" spans="1:5" s="186" customFormat="1" ht="12" customHeight="1">
      <c r="A23" s="190" t="s">
        <v>34</v>
      </c>
      <c r="B23" s="56" t="s">
        <v>389</v>
      </c>
      <c r="C23" s="102"/>
      <c r="D23" s="219"/>
      <c r="E23" s="127"/>
    </row>
    <row r="24" spans="1:5" s="186" customFormat="1" ht="12" customHeight="1">
      <c r="A24" s="179" t="s">
        <v>40</v>
      </c>
      <c r="B24" s="13" t="s">
        <v>265</v>
      </c>
      <c r="C24" s="194"/>
      <c r="D24" s="222"/>
      <c r="E24" s="195"/>
    </row>
    <row r="25" spans="1:5" s="186" customFormat="1" ht="12" customHeight="1">
      <c r="A25" s="179" t="s">
        <v>223</v>
      </c>
      <c r="B25" s="13" t="s">
        <v>364</v>
      </c>
      <c r="C25" s="113">
        <f>+C26+C27</f>
        <v>0</v>
      </c>
      <c r="D25" s="217">
        <f>+D26+D27</f>
        <v>0</v>
      </c>
      <c r="E25" s="185">
        <f>+E26+E27</f>
        <v>0</v>
      </c>
    </row>
    <row r="26" spans="1:5" s="186" customFormat="1" ht="12" customHeight="1">
      <c r="A26" s="196" t="s">
        <v>56</v>
      </c>
      <c r="B26" s="72" t="s">
        <v>361</v>
      </c>
      <c r="C26" s="98"/>
      <c r="D26" s="223"/>
      <c r="E26" s="197"/>
    </row>
    <row r="27" spans="1:5" s="186" customFormat="1" ht="12" customHeight="1">
      <c r="A27" s="196" t="s">
        <v>58</v>
      </c>
      <c r="B27" s="56" t="s">
        <v>365</v>
      </c>
      <c r="C27" s="117"/>
      <c r="D27" s="220"/>
      <c r="E27" s="192"/>
    </row>
    <row r="28" spans="1:5" s="186" customFormat="1" ht="12" customHeight="1">
      <c r="A28" s="190" t="s">
        <v>60</v>
      </c>
      <c r="B28" s="198" t="s">
        <v>390</v>
      </c>
      <c r="C28" s="126"/>
      <c r="D28" s="224"/>
      <c r="E28" s="199"/>
    </row>
    <row r="29" spans="1:5" s="186" customFormat="1" ht="12" customHeight="1">
      <c r="A29" s="179" t="s">
        <v>68</v>
      </c>
      <c r="B29" s="13" t="s">
        <v>367</v>
      </c>
      <c r="C29" s="113">
        <f>+C30+C31+C32</f>
        <v>0</v>
      </c>
      <c r="D29" s="217">
        <f>+D30+D31+D32</f>
        <v>0</v>
      </c>
      <c r="E29" s="185">
        <f>+E30+E31+E32</f>
        <v>0</v>
      </c>
    </row>
    <row r="30" spans="1:5" s="186" customFormat="1" ht="12" customHeight="1">
      <c r="A30" s="196" t="s">
        <v>70</v>
      </c>
      <c r="B30" s="72" t="s">
        <v>93</v>
      </c>
      <c r="C30" s="98"/>
      <c r="D30" s="223"/>
      <c r="E30" s="197"/>
    </row>
    <row r="31" spans="1:5" s="186" customFormat="1" ht="12" customHeight="1">
      <c r="A31" s="196" t="s">
        <v>72</v>
      </c>
      <c r="B31" s="56" t="s">
        <v>95</v>
      </c>
      <c r="C31" s="117"/>
      <c r="D31" s="220"/>
      <c r="E31" s="192"/>
    </row>
    <row r="32" spans="1:5" s="186" customFormat="1" ht="12" customHeight="1">
      <c r="A32" s="190" t="s">
        <v>74</v>
      </c>
      <c r="B32" s="198" t="s">
        <v>97</v>
      </c>
      <c r="C32" s="126"/>
      <c r="D32" s="224"/>
      <c r="E32" s="199"/>
    </row>
    <row r="33" spans="1:5" s="186" customFormat="1" ht="12" customHeight="1">
      <c r="A33" s="179" t="s">
        <v>90</v>
      </c>
      <c r="B33" s="13" t="s">
        <v>266</v>
      </c>
      <c r="C33" s="194"/>
      <c r="D33" s="222"/>
      <c r="E33" s="195"/>
    </row>
    <row r="34" spans="1:5" s="186" customFormat="1" ht="12" customHeight="1">
      <c r="A34" s="179" t="s">
        <v>234</v>
      </c>
      <c r="B34" s="13" t="s">
        <v>368</v>
      </c>
      <c r="C34" s="194"/>
      <c r="D34" s="222"/>
      <c r="E34" s="195"/>
    </row>
    <row r="35" spans="1:5" s="186" customFormat="1" ht="12" customHeight="1">
      <c r="A35" s="179" t="s">
        <v>112</v>
      </c>
      <c r="B35" s="13" t="s">
        <v>391</v>
      </c>
      <c r="C35" s="113">
        <f>+C8+C19+C24+C25+C29+C33+C34</f>
        <v>0</v>
      </c>
      <c r="D35" s="217">
        <f>+D8+D19+D24+D25+D29+D33+D34</f>
        <v>1100690</v>
      </c>
      <c r="E35" s="185">
        <f>+E8+E19+E24+E25+E29+E33+E34</f>
        <v>1100690</v>
      </c>
    </row>
    <row r="36" spans="1:5" s="191" customFormat="1" ht="12" customHeight="1">
      <c r="A36" s="200" t="s">
        <v>122</v>
      </c>
      <c r="B36" s="13" t="s">
        <v>370</v>
      </c>
      <c r="C36" s="113">
        <f>+C37+C38+C39</f>
        <v>0</v>
      </c>
      <c r="D36" s="217">
        <f>+D37+D38+D39</f>
        <v>0</v>
      </c>
      <c r="E36" s="185">
        <f>+E37+E38+E39</f>
        <v>0</v>
      </c>
    </row>
    <row r="37" spans="1:5" s="191" customFormat="1" ht="15" customHeight="1">
      <c r="A37" s="196" t="s">
        <v>371</v>
      </c>
      <c r="B37" s="72" t="s">
        <v>322</v>
      </c>
      <c r="C37" s="98"/>
      <c r="D37" s="223"/>
      <c r="E37" s="197"/>
    </row>
    <row r="38" spans="1:5" s="191" customFormat="1" ht="15" customHeight="1">
      <c r="A38" s="196" t="s">
        <v>372</v>
      </c>
      <c r="B38" s="56" t="s">
        <v>373</v>
      </c>
      <c r="C38" s="117"/>
      <c r="D38" s="220"/>
      <c r="E38" s="192"/>
    </row>
    <row r="39" spans="1:5" ht="12.75">
      <c r="A39" s="190" t="s">
        <v>374</v>
      </c>
      <c r="B39" s="198" t="s">
        <v>375</v>
      </c>
      <c r="C39" s="126"/>
      <c r="D39" s="224"/>
      <c r="E39" s="199"/>
    </row>
    <row r="40" spans="1:5" s="183" customFormat="1" ht="16.5" customHeight="1">
      <c r="A40" s="200" t="s">
        <v>246</v>
      </c>
      <c r="B40" s="201" t="s">
        <v>376</v>
      </c>
      <c r="C40" s="113">
        <f>+C35+C36</f>
        <v>0</v>
      </c>
      <c r="D40" s="217">
        <f>+D35+D36</f>
        <v>1100690</v>
      </c>
      <c r="E40" s="185">
        <f>+E35+E36</f>
        <v>1100690</v>
      </c>
    </row>
    <row r="41" spans="1:5" s="208" customFormat="1" ht="12" customHeight="1">
      <c r="A41" s="202"/>
      <c r="B41" s="203"/>
      <c r="C41" s="204"/>
      <c r="D41" s="204"/>
      <c r="E41" s="204"/>
    </row>
    <row r="42" spans="1:5" ht="12" customHeight="1">
      <c r="A42" s="205"/>
      <c r="B42" s="206"/>
      <c r="C42" s="207"/>
      <c r="D42" s="207"/>
      <c r="E42" s="207"/>
    </row>
    <row r="43" spans="1:5" ht="12" customHeight="1">
      <c r="A43" s="533" t="s">
        <v>254</v>
      </c>
      <c r="B43" s="533"/>
      <c r="C43" s="533"/>
      <c r="D43" s="533"/>
      <c r="E43" s="533"/>
    </row>
    <row r="44" spans="1:5" ht="12" customHeight="1">
      <c r="A44" s="179" t="s">
        <v>12</v>
      </c>
      <c r="B44" s="13" t="s">
        <v>377</v>
      </c>
      <c r="C44" s="113">
        <v>2367808</v>
      </c>
      <c r="D44" s="113">
        <v>3218498</v>
      </c>
      <c r="E44" s="185">
        <f>SUM(E45:E47)</f>
        <v>3358464</v>
      </c>
    </row>
    <row r="45" spans="1:5" ht="12" customHeight="1">
      <c r="A45" s="190" t="s">
        <v>14</v>
      </c>
      <c r="B45" s="72" t="s">
        <v>176</v>
      </c>
      <c r="C45" s="98">
        <v>374000</v>
      </c>
      <c r="D45" s="98">
        <v>1474690</v>
      </c>
      <c r="E45" s="197">
        <v>1943260</v>
      </c>
    </row>
    <row r="46" spans="1:5" ht="12" customHeight="1">
      <c r="A46" s="190" t="s">
        <v>16</v>
      </c>
      <c r="B46" s="56" t="s">
        <v>177</v>
      </c>
      <c r="C46" s="102">
        <v>88808</v>
      </c>
      <c r="D46" s="102">
        <v>88808</v>
      </c>
      <c r="E46" s="127">
        <v>2761</v>
      </c>
    </row>
    <row r="47" spans="1:5" ht="12" customHeight="1">
      <c r="A47" s="190" t="s">
        <v>18</v>
      </c>
      <c r="B47" s="56" t="s">
        <v>178</v>
      </c>
      <c r="C47" s="102">
        <v>1905000</v>
      </c>
      <c r="D47" s="102">
        <v>1905000</v>
      </c>
      <c r="E47" s="127">
        <v>1412443</v>
      </c>
    </row>
    <row r="48" spans="1:5" s="208" customFormat="1" ht="12" customHeight="1">
      <c r="A48" s="190" t="s">
        <v>20</v>
      </c>
      <c r="B48" s="56" t="s">
        <v>179</v>
      </c>
      <c r="C48" s="102"/>
      <c r="D48" s="102"/>
      <c r="E48" s="127"/>
    </row>
    <row r="49" spans="1:5" ht="12" customHeight="1">
      <c r="A49" s="190" t="s">
        <v>22</v>
      </c>
      <c r="B49" s="56" t="s">
        <v>181</v>
      </c>
      <c r="C49" s="102"/>
      <c r="D49" s="102"/>
      <c r="E49" s="127"/>
    </row>
    <row r="50" spans="1:5" ht="12" customHeight="1">
      <c r="A50" s="179" t="s">
        <v>26</v>
      </c>
      <c r="B50" s="13" t="s">
        <v>378</v>
      </c>
      <c r="C50" s="113">
        <f>SUM(C51:C53)</f>
        <v>0</v>
      </c>
      <c r="D50" s="113">
        <f>SUM(D51:D53)</f>
        <v>0</v>
      </c>
      <c r="E50" s="185">
        <f>SUM(E51:E53)</f>
        <v>710985</v>
      </c>
    </row>
    <row r="51" spans="1:5" ht="12" customHeight="1">
      <c r="A51" s="190" t="s">
        <v>28</v>
      </c>
      <c r="B51" s="72" t="s">
        <v>202</v>
      </c>
      <c r="C51" s="98"/>
      <c r="D51" s="98"/>
      <c r="E51" s="197">
        <v>710985</v>
      </c>
    </row>
    <row r="52" spans="1:5" ht="12" customHeight="1">
      <c r="A52" s="190" t="s">
        <v>30</v>
      </c>
      <c r="B52" s="56" t="s">
        <v>204</v>
      </c>
      <c r="C52" s="102"/>
      <c r="D52" s="102"/>
      <c r="E52" s="127"/>
    </row>
    <row r="53" spans="1:5" ht="15" customHeight="1">
      <c r="A53" s="190" t="s">
        <v>32</v>
      </c>
      <c r="B53" s="56" t="s">
        <v>379</v>
      </c>
      <c r="C53" s="102"/>
      <c r="D53" s="102"/>
      <c r="E53" s="127"/>
    </row>
    <row r="54" spans="1:5" ht="12.75">
      <c r="A54" s="190" t="s">
        <v>34</v>
      </c>
      <c r="B54" s="56" t="s">
        <v>392</v>
      </c>
      <c r="C54" s="102"/>
      <c r="D54" s="102"/>
      <c r="E54" s="127"/>
    </row>
    <row r="55" spans="1:5" ht="15" customHeight="1">
      <c r="A55" s="179" t="s">
        <v>40</v>
      </c>
      <c r="B55" s="209" t="s">
        <v>381</v>
      </c>
      <c r="C55" s="113">
        <f>+C44+C50</f>
        <v>2367808</v>
      </c>
      <c r="D55" s="113">
        <f>+D44+D50</f>
        <v>3218498</v>
      </c>
      <c r="E55" s="185">
        <f>+E44+E50</f>
        <v>4069449</v>
      </c>
    </row>
    <row r="56" spans="3:5" ht="12.75">
      <c r="C56" s="210"/>
      <c r="D56" s="210"/>
      <c r="E56" s="210"/>
    </row>
    <row r="57" spans="1:5" ht="12.75">
      <c r="A57" s="211" t="s">
        <v>382</v>
      </c>
      <c r="B57" s="212"/>
      <c r="C57" s="213"/>
      <c r="D57" s="213"/>
      <c r="E57" s="214"/>
    </row>
    <row r="58" spans="1:5" ht="12.75">
      <c r="A58" s="215" t="s">
        <v>383</v>
      </c>
      <c r="B58" s="216"/>
      <c r="C58" s="213"/>
      <c r="D58" s="213"/>
      <c r="E58" s="214"/>
    </row>
  </sheetData>
  <sheetProtection selectLockedCells="1" selectUnlockedCells="1"/>
  <mergeCells count="4">
    <mergeCell ref="B2:D2"/>
    <mergeCell ref="B3:D3"/>
    <mergeCell ref="A7:E7"/>
    <mergeCell ref="A43:E43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74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50"/>
  </sheetPr>
  <dimension ref="A1:E58"/>
  <sheetViews>
    <sheetView zoomScaleSheetLayoutView="145" zoomScalePageLayoutView="0" workbookViewId="0" topLeftCell="A22">
      <selection activeCell="E49" sqref="E49"/>
    </sheetView>
  </sheetViews>
  <sheetFormatPr defaultColWidth="9.00390625" defaultRowHeight="12.75"/>
  <cols>
    <col min="1" max="1" width="18.625" style="160" customWidth="1"/>
    <col min="2" max="2" width="62.00390625" style="161" customWidth="1"/>
    <col min="3" max="5" width="15.875" style="161" customWidth="1"/>
    <col min="6" max="16384" width="9.375" style="161" customWidth="1"/>
  </cols>
  <sheetData>
    <row r="1" spans="1:5" s="166" customFormat="1" ht="21" customHeight="1">
      <c r="A1" s="162"/>
      <c r="B1" s="163"/>
      <c r="C1" s="164"/>
      <c r="D1" s="164"/>
      <c r="E1" s="165" t="s">
        <v>823</v>
      </c>
    </row>
    <row r="2" spans="1:5" s="169" customFormat="1" ht="25.5" customHeight="1">
      <c r="A2" s="167" t="s">
        <v>349</v>
      </c>
      <c r="B2" s="531" t="s">
        <v>350</v>
      </c>
      <c r="C2" s="531"/>
      <c r="D2" s="531"/>
      <c r="E2" s="168" t="s">
        <v>398</v>
      </c>
    </row>
    <row r="3" spans="1:5" s="169" customFormat="1" ht="24">
      <c r="A3" s="170" t="s">
        <v>388</v>
      </c>
      <c r="B3" s="532" t="s">
        <v>401</v>
      </c>
      <c r="C3" s="532"/>
      <c r="D3" s="532"/>
      <c r="E3" s="171" t="s">
        <v>387</v>
      </c>
    </row>
    <row r="4" spans="1:5" s="174" customFormat="1" ht="15.75" customHeight="1">
      <c r="A4" s="172"/>
      <c r="B4" s="172"/>
      <c r="C4" s="173"/>
      <c r="D4" s="173"/>
      <c r="E4" s="173"/>
    </row>
    <row r="5" spans="1:5" ht="24">
      <c r="A5" s="175" t="s">
        <v>355</v>
      </c>
      <c r="B5" s="176" t="s">
        <v>356</v>
      </c>
      <c r="C5" s="177" t="s">
        <v>4</v>
      </c>
      <c r="D5" s="177" t="s">
        <v>5</v>
      </c>
      <c r="E5" s="178" t="s">
        <v>6</v>
      </c>
    </row>
    <row r="6" spans="1:5" s="183" customFormat="1" ht="12.75" customHeight="1">
      <c r="A6" s="179" t="s">
        <v>7</v>
      </c>
      <c r="B6" s="180" t="s">
        <v>8</v>
      </c>
      <c r="C6" s="180" t="s">
        <v>9</v>
      </c>
      <c r="D6" s="181" t="s">
        <v>10</v>
      </c>
      <c r="E6" s="182" t="s">
        <v>11</v>
      </c>
    </row>
    <row r="7" spans="1:5" s="183" customFormat="1" ht="15.75" customHeight="1">
      <c r="A7" s="533" t="s">
        <v>253</v>
      </c>
      <c r="B7" s="533"/>
      <c r="C7" s="533"/>
      <c r="D7" s="533"/>
      <c r="E7" s="533"/>
    </row>
    <row r="8" spans="1:5" s="186" customFormat="1" ht="12" customHeight="1">
      <c r="A8" s="179" t="s">
        <v>12</v>
      </c>
      <c r="B8" s="184" t="s">
        <v>357</v>
      </c>
      <c r="C8" s="113">
        <f>SUM(C9:C18)</f>
        <v>0</v>
      </c>
      <c r="D8" s="217">
        <f>SUM(D9:D18)</f>
        <v>0</v>
      </c>
      <c r="E8" s="185">
        <f>SUM(E9:E18)</f>
        <v>0</v>
      </c>
    </row>
    <row r="9" spans="1:5" s="186" customFormat="1" ht="12" customHeight="1">
      <c r="A9" s="187" t="s">
        <v>14</v>
      </c>
      <c r="B9" s="53" t="s">
        <v>71</v>
      </c>
      <c r="C9" s="188"/>
      <c r="D9" s="218"/>
      <c r="E9" s="189"/>
    </row>
    <row r="10" spans="1:5" s="186" customFormat="1" ht="12" customHeight="1">
      <c r="A10" s="190" t="s">
        <v>16</v>
      </c>
      <c r="B10" s="56" t="s">
        <v>73</v>
      </c>
      <c r="C10" s="102"/>
      <c r="D10" s="219"/>
      <c r="E10" s="127"/>
    </row>
    <row r="11" spans="1:5" s="186" customFormat="1" ht="12" customHeight="1">
      <c r="A11" s="190" t="s">
        <v>18</v>
      </c>
      <c r="B11" s="56" t="s">
        <v>75</v>
      </c>
      <c r="C11" s="102"/>
      <c r="D11" s="219"/>
      <c r="E11" s="127"/>
    </row>
    <row r="12" spans="1:5" s="186" customFormat="1" ht="12" customHeight="1">
      <c r="A12" s="190" t="s">
        <v>20</v>
      </c>
      <c r="B12" s="56" t="s">
        <v>77</v>
      </c>
      <c r="C12" s="102"/>
      <c r="D12" s="219"/>
      <c r="E12" s="127"/>
    </row>
    <row r="13" spans="1:5" s="186" customFormat="1" ht="12" customHeight="1">
      <c r="A13" s="190" t="s">
        <v>22</v>
      </c>
      <c r="B13" s="56" t="s">
        <v>79</v>
      </c>
      <c r="C13" s="102"/>
      <c r="D13" s="219"/>
      <c r="E13" s="127"/>
    </row>
    <row r="14" spans="1:5" s="186" customFormat="1" ht="12" customHeight="1">
      <c r="A14" s="190" t="s">
        <v>24</v>
      </c>
      <c r="B14" s="56" t="s">
        <v>358</v>
      </c>
      <c r="C14" s="102"/>
      <c r="D14" s="219"/>
      <c r="E14" s="127"/>
    </row>
    <row r="15" spans="1:5" s="191" customFormat="1" ht="12" customHeight="1">
      <c r="A15" s="190" t="s">
        <v>183</v>
      </c>
      <c r="B15" s="73" t="s">
        <v>359</v>
      </c>
      <c r="C15" s="102"/>
      <c r="D15" s="219"/>
      <c r="E15" s="127"/>
    </row>
    <row r="16" spans="1:5" s="191" customFormat="1" ht="12" customHeight="1">
      <c r="A16" s="190" t="s">
        <v>185</v>
      </c>
      <c r="B16" s="56" t="s">
        <v>85</v>
      </c>
      <c r="C16" s="117"/>
      <c r="D16" s="220"/>
      <c r="E16" s="192"/>
    </row>
    <row r="17" spans="1:5" s="186" customFormat="1" ht="12" customHeight="1">
      <c r="A17" s="190" t="s">
        <v>187</v>
      </c>
      <c r="B17" s="56" t="s">
        <v>87</v>
      </c>
      <c r="C17" s="102"/>
      <c r="D17" s="219"/>
      <c r="E17" s="127"/>
    </row>
    <row r="18" spans="1:5" s="191" customFormat="1" ht="12" customHeight="1">
      <c r="A18" s="190" t="s">
        <v>189</v>
      </c>
      <c r="B18" s="73" t="s">
        <v>89</v>
      </c>
      <c r="C18" s="109"/>
      <c r="D18" s="221"/>
      <c r="E18" s="193"/>
    </row>
    <row r="19" spans="1:5" s="191" customFormat="1" ht="12" customHeight="1">
      <c r="A19" s="179" t="s">
        <v>26</v>
      </c>
      <c r="B19" s="184" t="s">
        <v>360</v>
      </c>
      <c r="C19" s="113">
        <f>SUM(C20:C22)</f>
        <v>0</v>
      </c>
      <c r="D19" s="217">
        <f>SUM(D20:D22)</f>
        <v>0</v>
      </c>
      <c r="E19" s="185">
        <f>SUM(E20:E22)</f>
        <v>0</v>
      </c>
    </row>
    <row r="20" spans="1:5" s="191" customFormat="1" ht="12" customHeight="1">
      <c r="A20" s="190" t="s">
        <v>28</v>
      </c>
      <c r="B20" s="72" t="s">
        <v>29</v>
      </c>
      <c r="C20" s="102"/>
      <c r="D20" s="219"/>
      <c r="E20" s="127"/>
    </row>
    <row r="21" spans="1:5" s="191" customFormat="1" ht="12" customHeight="1">
      <c r="A21" s="190" t="s">
        <v>30</v>
      </c>
      <c r="B21" s="56" t="s">
        <v>361</v>
      </c>
      <c r="C21" s="102"/>
      <c r="D21" s="219"/>
      <c r="E21" s="127"/>
    </row>
    <row r="22" spans="1:5" s="191" customFormat="1" ht="12" customHeight="1">
      <c r="A22" s="190" t="s">
        <v>32</v>
      </c>
      <c r="B22" s="56" t="s">
        <v>362</v>
      </c>
      <c r="C22" s="102"/>
      <c r="D22" s="219"/>
      <c r="E22" s="127"/>
    </row>
    <row r="23" spans="1:5" s="186" customFormat="1" ht="12" customHeight="1">
      <c r="A23" s="190" t="s">
        <v>34</v>
      </c>
      <c r="B23" s="56" t="s">
        <v>389</v>
      </c>
      <c r="C23" s="102"/>
      <c r="D23" s="219"/>
      <c r="E23" s="127"/>
    </row>
    <row r="24" spans="1:5" s="186" customFormat="1" ht="12" customHeight="1">
      <c r="A24" s="179" t="s">
        <v>40</v>
      </c>
      <c r="B24" s="13" t="s">
        <v>265</v>
      </c>
      <c r="C24" s="194"/>
      <c r="D24" s="222"/>
      <c r="E24" s="195"/>
    </row>
    <row r="25" spans="1:5" s="186" customFormat="1" ht="12" customHeight="1">
      <c r="A25" s="179" t="s">
        <v>223</v>
      </c>
      <c r="B25" s="13" t="s">
        <v>364</v>
      </c>
      <c r="C25" s="113">
        <f>+C26+C27</f>
        <v>0</v>
      </c>
      <c r="D25" s="217">
        <f>+D26+D27</f>
        <v>0</v>
      </c>
      <c r="E25" s="185">
        <f>+E26+E27</f>
        <v>0</v>
      </c>
    </row>
    <row r="26" spans="1:5" s="186" customFormat="1" ht="12" customHeight="1">
      <c r="A26" s="196" t="s">
        <v>56</v>
      </c>
      <c r="B26" s="72" t="s">
        <v>361</v>
      </c>
      <c r="C26" s="98"/>
      <c r="D26" s="223"/>
      <c r="E26" s="197"/>
    </row>
    <row r="27" spans="1:5" s="186" customFormat="1" ht="12" customHeight="1">
      <c r="A27" s="196" t="s">
        <v>58</v>
      </c>
      <c r="B27" s="56" t="s">
        <v>365</v>
      </c>
      <c r="C27" s="117"/>
      <c r="D27" s="220"/>
      <c r="E27" s="192"/>
    </row>
    <row r="28" spans="1:5" s="186" customFormat="1" ht="12" customHeight="1">
      <c r="A28" s="190" t="s">
        <v>60</v>
      </c>
      <c r="B28" s="198" t="s">
        <v>390</v>
      </c>
      <c r="C28" s="126"/>
      <c r="D28" s="224"/>
      <c r="E28" s="199"/>
    </row>
    <row r="29" spans="1:5" s="186" customFormat="1" ht="12" customHeight="1">
      <c r="A29" s="179" t="s">
        <v>68</v>
      </c>
      <c r="B29" s="13" t="s">
        <v>367</v>
      </c>
      <c r="C29" s="113">
        <f>+C30+C31+C32</f>
        <v>0</v>
      </c>
      <c r="D29" s="217">
        <f>+D30+D31+D32</f>
        <v>0</v>
      </c>
      <c r="E29" s="185">
        <f>+E30+E31+E32</f>
        <v>0</v>
      </c>
    </row>
    <row r="30" spans="1:5" s="186" customFormat="1" ht="12" customHeight="1">
      <c r="A30" s="196" t="s">
        <v>70</v>
      </c>
      <c r="B30" s="72" t="s">
        <v>93</v>
      </c>
      <c r="C30" s="98"/>
      <c r="D30" s="223"/>
      <c r="E30" s="197"/>
    </row>
    <row r="31" spans="1:5" s="186" customFormat="1" ht="12" customHeight="1">
      <c r="A31" s="196" t="s">
        <v>72</v>
      </c>
      <c r="B31" s="56" t="s">
        <v>95</v>
      </c>
      <c r="C31" s="117"/>
      <c r="D31" s="220"/>
      <c r="E31" s="192"/>
    </row>
    <row r="32" spans="1:5" s="186" customFormat="1" ht="12" customHeight="1">
      <c r="A32" s="190" t="s">
        <v>74</v>
      </c>
      <c r="B32" s="198" t="s">
        <v>97</v>
      </c>
      <c r="C32" s="126"/>
      <c r="D32" s="224"/>
      <c r="E32" s="199"/>
    </row>
    <row r="33" spans="1:5" s="186" customFormat="1" ht="12" customHeight="1">
      <c r="A33" s="179" t="s">
        <v>90</v>
      </c>
      <c r="B33" s="13" t="s">
        <v>266</v>
      </c>
      <c r="C33" s="194"/>
      <c r="D33" s="222"/>
      <c r="E33" s="195"/>
    </row>
    <row r="34" spans="1:5" s="186" customFormat="1" ht="12" customHeight="1">
      <c r="A34" s="179" t="s">
        <v>234</v>
      </c>
      <c r="B34" s="13" t="s">
        <v>368</v>
      </c>
      <c r="C34" s="194"/>
      <c r="D34" s="222"/>
      <c r="E34" s="195"/>
    </row>
    <row r="35" spans="1:5" s="186" customFormat="1" ht="12" customHeight="1">
      <c r="A35" s="179" t="s">
        <v>112</v>
      </c>
      <c r="B35" s="13" t="s">
        <v>391</v>
      </c>
      <c r="C35" s="113">
        <f>+C8+C19+C24+C25+C29+C33+C34</f>
        <v>0</v>
      </c>
      <c r="D35" s="217">
        <f>+D8+D19+D24+D25+D29+D33+D34</f>
        <v>0</v>
      </c>
      <c r="E35" s="185">
        <f>+E8+E19+E24+E25+E29+E33+E34</f>
        <v>0</v>
      </c>
    </row>
    <row r="36" spans="1:5" s="191" customFormat="1" ht="12" customHeight="1">
      <c r="A36" s="200" t="s">
        <v>122</v>
      </c>
      <c r="B36" s="13" t="s">
        <v>370</v>
      </c>
      <c r="C36" s="113">
        <f>+C37+C38+C39</f>
        <v>0</v>
      </c>
      <c r="D36" s="217">
        <f>+D37+D38+D39</f>
        <v>0</v>
      </c>
      <c r="E36" s="185">
        <f>+E37+E38+E39</f>
        <v>0</v>
      </c>
    </row>
    <row r="37" spans="1:5" s="191" customFormat="1" ht="15" customHeight="1">
      <c r="A37" s="196" t="s">
        <v>371</v>
      </c>
      <c r="B37" s="72" t="s">
        <v>322</v>
      </c>
      <c r="C37" s="98"/>
      <c r="D37" s="223"/>
      <c r="E37" s="197"/>
    </row>
    <row r="38" spans="1:5" s="191" customFormat="1" ht="15" customHeight="1">
      <c r="A38" s="196" t="s">
        <v>372</v>
      </c>
      <c r="B38" s="56" t="s">
        <v>373</v>
      </c>
      <c r="C38" s="117"/>
      <c r="D38" s="220"/>
      <c r="E38" s="192"/>
    </row>
    <row r="39" spans="1:5" ht="12.75">
      <c r="A39" s="190" t="s">
        <v>374</v>
      </c>
      <c r="B39" s="198" t="s">
        <v>375</v>
      </c>
      <c r="C39" s="126"/>
      <c r="D39" s="224"/>
      <c r="E39" s="199"/>
    </row>
    <row r="40" spans="1:5" s="183" customFormat="1" ht="16.5" customHeight="1">
      <c r="A40" s="200" t="s">
        <v>246</v>
      </c>
      <c r="B40" s="201" t="s">
        <v>376</v>
      </c>
      <c r="C40" s="113">
        <f>+C35+C36</f>
        <v>0</v>
      </c>
      <c r="D40" s="217">
        <f>+D35+D36</f>
        <v>0</v>
      </c>
      <c r="E40" s="185">
        <f>+E35+E36</f>
        <v>0</v>
      </c>
    </row>
    <row r="41" spans="1:5" s="208" customFormat="1" ht="12" customHeight="1">
      <c r="A41" s="202"/>
      <c r="B41" s="203"/>
      <c r="C41" s="204"/>
      <c r="D41" s="204"/>
      <c r="E41" s="204"/>
    </row>
    <row r="42" spans="1:5" ht="12" customHeight="1">
      <c r="A42" s="205"/>
      <c r="B42" s="206"/>
      <c r="C42" s="207"/>
      <c r="D42" s="207"/>
      <c r="E42" s="207"/>
    </row>
    <row r="43" spans="1:5" ht="12" customHeight="1">
      <c r="A43" s="533" t="s">
        <v>254</v>
      </c>
      <c r="B43" s="533"/>
      <c r="C43" s="533"/>
      <c r="D43" s="533"/>
      <c r="E43" s="533"/>
    </row>
    <row r="44" spans="1:5" ht="12" customHeight="1">
      <c r="A44" s="179" t="s">
        <v>12</v>
      </c>
      <c r="B44" s="13" t="s">
        <v>377</v>
      </c>
      <c r="C44" s="113">
        <f>SUM(C45:C49)</f>
        <v>4332950</v>
      </c>
      <c r="D44" s="113">
        <f>SUM(D45:D49)</f>
        <v>4410220</v>
      </c>
      <c r="E44" s="185">
        <f>SUM(E45:E49)</f>
        <v>2931343</v>
      </c>
    </row>
    <row r="45" spans="1:5" ht="12" customHeight="1">
      <c r="A45" s="190" t="s">
        <v>14</v>
      </c>
      <c r="B45" s="72" t="s">
        <v>176</v>
      </c>
      <c r="C45" s="98"/>
      <c r="D45" s="98"/>
      <c r="E45" s="197"/>
    </row>
    <row r="46" spans="1:5" ht="12" customHeight="1">
      <c r="A46" s="190" t="s">
        <v>16</v>
      </c>
      <c r="B46" s="56" t="s">
        <v>177</v>
      </c>
      <c r="C46" s="102"/>
      <c r="D46" s="102"/>
      <c r="E46" s="127"/>
    </row>
    <row r="47" spans="1:5" ht="12" customHeight="1">
      <c r="A47" s="190" t="s">
        <v>18</v>
      </c>
      <c r="B47" s="56" t="s">
        <v>178</v>
      </c>
      <c r="C47" s="102"/>
      <c r="D47" s="102"/>
      <c r="E47" s="127"/>
    </row>
    <row r="48" spans="1:5" s="208" customFormat="1" ht="12" customHeight="1">
      <c r="A48" s="190" t="s">
        <v>20</v>
      </c>
      <c r="B48" s="56" t="s">
        <v>179</v>
      </c>
      <c r="C48" s="102">
        <v>4332950</v>
      </c>
      <c r="D48" s="102">
        <v>4410220</v>
      </c>
      <c r="E48" s="127">
        <v>2931343</v>
      </c>
    </row>
    <row r="49" spans="1:5" ht="12" customHeight="1">
      <c r="A49" s="190" t="s">
        <v>22</v>
      </c>
      <c r="B49" s="56" t="s">
        <v>181</v>
      </c>
      <c r="C49" s="102"/>
      <c r="D49" s="102"/>
      <c r="E49" s="127"/>
    </row>
    <row r="50" spans="1:5" ht="12" customHeight="1">
      <c r="A50" s="179" t="s">
        <v>26</v>
      </c>
      <c r="B50" s="13" t="s">
        <v>378</v>
      </c>
      <c r="C50" s="113">
        <f>SUM(C51:C53)</f>
        <v>0</v>
      </c>
      <c r="D50" s="113">
        <f>SUM(D51:D53)</f>
        <v>0</v>
      </c>
      <c r="E50" s="185">
        <f>SUM(E51:E53)</f>
        <v>0</v>
      </c>
    </row>
    <row r="51" spans="1:5" ht="12" customHeight="1">
      <c r="A51" s="190" t="s">
        <v>28</v>
      </c>
      <c r="B51" s="72" t="s">
        <v>202</v>
      </c>
      <c r="C51" s="98"/>
      <c r="D51" s="98"/>
      <c r="E51" s="197"/>
    </row>
    <row r="52" spans="1:5" ht="12" customHeight="1">
      <c r="A52" s="190" t="s">
        <v>30</v>
      </c>
      <c r="B52" s="56" t="s">
        <v>204</v>
      </c>
      <c r="C52" s="102"/>
      <c r="D52" s="102"/>
      <c r="E52" s="127"/>
    </row>
    <row r="53" spans="1:5" ht="15" customHeight="1">
      <c r="A53" s="190" t="s">
        <v>32</v>
      </c>
      <c r="B53" s="56" t="s">
        <v>379</v>
      </c>
      <c r="C53" s="102"/>
      <c r="D53" s="102"/>
      <c r="E53" s="127"/>
    </row>
    <row r="54" spans="1:5" ht="12.75">
      <c r="A54" s="190" t="s">
        <v>34</v>
      </c>
      <c r="B54" s="56" t="s">
        <v>392</v>
      </c>
      <c r="C54" s="102"/>
      <c r="D54" s="102"/>
      <c r="E54" s="127"/>
    </row>
    <row r="55" spans="1:5" ht="15" customHeight="1">
      <c r="A55" s="179" t="s">
        <v>40</v>
      </c>
      <c r="B55" s="209" t="s">
        <v>381</v>
      </c>
      <c r="C55" s="113">
        <f>+C44+C50</f>
        <v>4332950</v>
      </c>
      <c r="D55" s="113">
        <f>+D44+D50</f>
        <v>4410220</v>
      </c>
      <c r="E55" s="185">
        <f>+E44+E50</f>
        <v>2931343</v>
      </c>
    </row>
    <row r="56" spans="3:5" ht="12.75">
      <c r="C56" s="210"/>
      <c r="D56" s="210"/>
      <c r="E56" s="210"/>
    </row>
    <row r="57" spans="1:5" ht="12.75">
      <c r="A57" s="211" t="s">
        <v>382</v>
      </c>
      <c r="B57" s="212"/>
      <c r="C57" s="213"/>
      <c r="D57" s="213"/>
      <c r="E57" s="214"/>
    </row>
    <row r="58" spans="1:5" ht="12.75">
      <c r="A58" s="215" t="s">
        <v>383</v>
      </c>
      <c r="B58" s="216"/>
      <c r="C58" s="213"/>
      <c r="D58" s="213"/>
      <c r="E58" s="214"/>
    </row>
  </sheetData>
  <sheetProtection selectLockedCells="1" selectUnlockedCells="1"/>
  <mergeCells count="4">
    <mergeCell ref="B2:D2"/>
    <mergeCell ref="B3:D3"/>
    <mergeCell ref="A7:E7"/>
    <mergeCell ref="A43:E43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J30"/>
  <sheetViews>
    <sheetView view="pageLayout" zoomScaleSheetLayoutView="100" workbookViewId="0" topLeftCell="A2">
      <selection activeCell="G29" sqref="G29"/>
    </sheetView>
  </sheetViews>
  <sheetFormatPr defaultColWidth="9.00390625" defaultRowHeight="12.75"/>
  <cols>
    <col min="1" max="1" width="6.875" style="83" customWidth="1"/>
    <col min="2" max="2" width="55.125" style="84" customWidth="1"/>
    <col min="3" max="5" width="16.375" style="83" customWidth="1"/>
    <col min="6" max="6" width="55.125" style="83" customWidth="1"/>
    <col min="7" max="9" width="16.375" style="83" customWidth="1"/>
    <col min="10" max="10" width="4.875" style="83" customWidth="1"/>
    <col min="11" max="16384" width="9.375" style="83" customWidth="1"/>
  </cols>
  <sheetData>
    <row r="1" spans="2:10" ht="39.75" customHeight="1">
      <c r="B1" s="523" t="s">
        <v>252</v>
      </c>
      <c r="C1" s="523"/>
      <c r="D1" s="523"/>
      <c r="E1" s="523"/>
      <c r="F1" s="523"/>
      <c r="G1" s="523"/>
      <c r="H1" s="523"/>
      <c r="I1" s="523"/>
      <c r="J1" s="524" t="s">
        <v>799</v>
      </c>
    </row>
    <row r="2" spans="7:10" ht="13.5">
      <c r="G2" s="85"/>
      <c r="H2" s="85"/>
      <c r="I2" s="85"/>
      <c r="J2" s="524"/>
    </row>
    <row r="3" spans="1:10" ht="18" customHeight="1">
      <c r="A3" s="525" t="s">
        <v>2</v>
      </c>
      <c r="B3" s="526" t="s">
        <v>253</v>
      </c>
      <c r="C3" s="526"/>
      <c r="D3" s="526"/>
      <c r="E3" s="526"/>
      <c r="F3" s="525" t="s">
        <v>254</v>
      </c>
      <c r="G3" s="525"/>
      <c r="H3" s="525"/>
      <c r="I3" s="525"/>
      <c r="J3" s="524"/>
    </row>
    <row r="4" spans="1:10" s="90" customFormat="1" ht="35.25" customHeight="1">
      <c r="A4" s="525"/>
      <c r="B4" s="86" t="s">
        <v>255</v>
      </c>
      <c r="C4" s="87" t="s">
        <v>800</v>
      </c>
      <c r="D4" s="88" t="s">
        <v>801</v>
      </c>
      <c r="E4" s="87" t="s">
        <v>802</v>
      </c>
      <c r="F4" s="86" t="s">
        <v>255</v>
      </c>
      <c r="G4" s="87" t="str">
        <f>+C4</f>
        <v>2017. évi eredeti előirányzat</v>
      </c>
      <c r="H4" s="88" t="str">
        <f>+D4</f>
        <v>2017. évi módosított előirányzat</v>
      </c>
      <c r="I4" s="89" t="s">
        <v>803</v>
      </c>
      <c r="J4" s="524"/>
    </row>
    <row r="5" spans="1:10" s="95" customFormat="1" ht="12" customHeight="1">
      <c r="A5" s="91" t="s">
        <v>7</v>
      </c>
      <c r="B5" s="92" t="s">
        <v>8</v>
      </c>
      <c r="C5" s="93" t="s">
        <v>9</v>
      </c>
      <c r="D5" s="93" t="s">
        <v>10</v>
      </c>
      <c r="E5" s="93" t="s">
        <v>11</v>
      </c>
      <c r="F5" s="92" t="s">
        <v>256</v>
      </c>
      <c r="G5" s="93" t="s">
        <v>257</v>
      </c>
      <c r="H5" s="93" t="s">
        <v>258</v>
      </c>
      <c r="I5" s="94" t="s">
        <v>259</v>
      </c>
      <c r="J5" s="524"/>
    </row>
    <row r="6" spans="1:10" ht="15" customHeight="1">
      <c r="A6" s="96" t="s">
        <v>12</v>
      </c>
      <c r="B6" s="97" t="s">
        <v>260</v>
      </c>
      <c r="C6" s="98">
        <v>27916942</v>
      </c>
      <c r="D6" s="98">
        <v>29988381</v>
      </c>
      <c r="E6" s="98">
        <v>29988381</v>
      </c>
      <c r="F6" s="97" t="s">
        <v>261</v>
      </c>
      <c r="G6" s="98">
        <v>24501465</v>
      </c>
      <c r="H6" s="98">
        <v>29012906</v>
      </c>
      <c r="I6" s="99">
        <v>28139050</v>
      </c>
      <c r="J6" s="524"/>
    </row>
    <row r="7" spans="1:10" ht="15" customHeight="1">
      <c r="A7" s="100" t="s">
        <v>26</v>
      </c>
      <c r="B7" s="101" t="s">
        <v>262</v>
      </c>
      <c r="C7" s="102">
        <v>16017737</v>
      </c>
      <c r="D7" s="102">
        <v>21733528</v>
      </c>
      <c r="E7" s="102">
        <v>21733528</v>
      </c>
      <c r="F7" s="101" t="s">
        <v>177</v>
      </c>
      <c r="G7" s="102">
        <v>4626475</v>
      </c>
      <c r="H7" s="102">
        <v>4725546</v>
      </c>
      <c r="I7" s="103">
        <v>4443101</v>
      </c>
      <c r="J7" s="524"/>
    </row>
    <row r="8" spans="1:10" ht="15" customHeight="1">
      <c r="A8" s="100" t="s">
        <v>40</v>
      </c>
      <c r="B8" s="101" t="s">
        <v>263</v>
      </c>
      <c r="C8" s="102"/>
      <c r="D8" s="102"/>
      <c r="E8" s="102"/>
      <c r="F8" s="101" t="s">
        <v>264</v>
      </c>
      <c r="G8" s="102">
        <v>28801274</v>
      </c>
      <c r="H8" s="102">
        <v>30827815</v>
      </c>
      <c r="I8" s="103">
        <v>24634702</v>
      </c>
      <c r="J8" s="524"/>
    </row>
    <row r="9" spans="1:10" ht="15" customHeight="1">
      <c r="A9" s="100" t="s">
        <v>223</v>
      </c>
      <c r="B9" s="101" t="s">
        <v>265</v>
      </c>
      <c r="C9" s="102">
        <v>4534000</v>
      </c>
      <c r="D9" s="102">
        <v>59006812</v>
      </c>
      <c r="E9" s="102">
        <v>5550814</v>
      </c>
      <c r="F9" s="101" t="s">
        <v>179</v>
      </c>
      <c r="G9" s="102">
        <v>4332950</v>
      </c>
      <c r="H9" s="102">
        <v>4894128</v>
      </c>
      <c r="I9" s="103">
        <v>3350843</v>
      </c>
      <c r="J9" s="524"/>
    </row>
    <row r="10" spans="1:10" ht="15" customHeight="1">
      <c r="A10" s="100" t="s">
        <v>68</v>
      </c>
      <c r="B10" s="104" t="s">
        <v>266</v>
      </c>
      <c r="C10" s="102"/>
      <c r="D10" s="102"/>
      <c r="E10" s="102"/>
      <c r="F10" s="101" t="s">
        <v>181</v>
      </c>
      <c r="G10" s="102">
        <v>1940896</v>
      </c>
      <c r="H10" s="102">
        <v>3355420</v>
      </c>
      <c r="I10" s="103">
        <v>3200906</v>
      </c>
      <c r="J10" s="524"/>
    </row>
    <row r="11" spans="1:10" ht="15" customHeight="1">
      <c r="A11" s="100" t="s">
        <v>90</v>
      </c>
      <c r="B11" s="101" t="s">
        <v>267</v>
      </c>
      <c r="C11" s="105"/>
      <c r="D11" s="105"/>
      <c r="E11" s="105"/>
      <c r="F11" s="101" t="s">
        <v>268</v>
      </c>
      <c r="G11" s="102">
        <v>1718034</v>
      </c>
      <c r="H11" s="102">
        <v>4428308</v>
      </c>
      <c r="I11" s="103"/>
      <c r="J11" s="524"/>
    </row>
    <row r="12" spans="1:10" ht="15" customHeight="1">
      <c r="A12" s="100" t="s">
        <v>234</v>
      </c>
      <c r="B12" s="101" t="s">
        <v>89</v>
      </c>
      <c r="C12" s="102">
        <v>4036207</v>
      </c>
      <c r="D12" s="102">
        <v>6879944</v>
      </c>
      <c r="E12" s="102">
        <v>6529843</v>
      </c>
      <c r="F12" s="106" t="s">
        <v>804</v>
      </c>
      <c r="G12" s="102"/>
      <c r="H12" s="102">
        <v>747271</v>
      </c>
      <c r="I12" s="103">
        <v>747271</v>
      </c>
      <c r="J12" s="524"/>
    </row>
    <row r="13" spans="1:10" ht="15" customHeight="1">
      <c r="A13" s="100" t="s">
        <v>112</v>
      </c>
      <c r="B13" s="106"/>
      <c r="C13" s="102"/>
      <c r="D13" s="102"/>
      <c r="E13" s="102"/>
      <c r="F13" s="106"/>
      <c r="G13" s="102"/>
      <c r="H13" s="102"/>
      <c r="I13" s="103"/>
      <c r="J13" s="524"/>
    </row>
    <row r="14" spans="1:10" ht="15" customHeight="1">
      <c r="A14" s="100" t="s">
        <v>122</v>
      </c>
      <c r="B14" s="107"/>
      <c r="C14" s="105"/>
      <c r="D14" s="105"/>
      <c r="E14" s="105"/>
      <c r="F14" s="106"/>
      <c r="G14" s="102"/>
      <c r="H14" s="102"/>
      <c r="I14" s="103"/>
      <c r="J14" s="524"/>
    </row>
    <row r="15" spans="1:10" ht="15" customHeight="1">
      <c r="A15" s="100" t="s">
        <v>246</v>
      </c>
      <c r="B15" s="106"/>
      <c r="C15" s="102"/>
      <c r="D15" s="102"/>
      <c r="E15" s="102"/>
      <c r="F15" s="106"/>
      <c r="G15" s="102"/>
      <c r="H15" s="102"/>
      <c r="I15" s="103"/>
      <c r="J15" s="524"/>
    </row>
    <row r="16" spans="1:10" ht="15" customHeight="1">
      <c r="A16" s="100" t="s">
        <v>269</v>
      </c>
      <c r="B16" s="106"/>
      <c r="C16" s="102"/>
      <c r="D16" s="102"/>
      <c r="E16" s="102"/>
      <c r="F16" s="106"/>
      <c r="G16" s="102"/>
      <c r="H16" s="102"/>
      <c r="I16" s="103"/>
      <c r="J16" s="524"/>
    </row>
    <row r="17" spans="1:10" ht="15" customHeight="1">
      <c r="A17" s="100" t="s">
        <v>270</v>
      </c>
      <c r="B17" s="108"/>
      <c r="C17" s="109"/>
      <c r="D17" s="109"/>
      <c r="E17" s="109"/>
      <c r="F17" s="106"/>
      <c r="G17" s="109"/>
      <c r="H17" s="109"/>
      <c r="I17" s="110"/>
      <c r="J17" s="524"/>
    </row>
    <row r="18" spans="1:10" ht="17.25" customHeight="1">
      <c r="A18" s="111" t="s">
        <v>271</v>
      </c>
      <c r="B18" s="112" t="s">
        <v>272</v>
      </c>
      <c r="C18" s="113">
        <f>+C6+C7+C9+C10+C12+C13+C14+C15+C16+C17</f>
        <v>52504886</v>
      </c>
      <c r="D18" s="113">
        <f>+D6+D7+D9+D10+D12+D13+D14+D15+D16+D17</f>
        <v>117608665</v>
      </c>
      <c r="E18" s="113">
        <f>+E6+E7+E9+E10+E12+E13+E14+E15+E16+E17</f>
        <v>63802566</v>
      </c>
      <c r="F18" s="112" t="s">
        <v>273</v>
      </c>
      <c r="G18" s="113">
        <f>SUM(G6:G17)</f>
        <v>65921094</v>
      </c>
      <c r="H18" s="113">
        <f>SUM(H6:H17)</f>
        <v>77991394</v>
      </c>
      <c r="I18" s="113">
        <f>SUM(I6:I17)</f>
        <v>64515873</v>
      </c>
      <c r="J18" s="524"/>
    </row>
    <row r="19" spans="1:10" ht="15" customHeight="1">
      <c r="A19" s="114" t="s">
        <v>274</v>
      </c>
      <c r="B19" s="115" t="s">
        <v>275</v>
      </c>
      <c r="C19" s="116">
        <f>+C20+C21+C22+C23</f>
        <v>14523163</v>
      </c>
      <c r="D19" s="116">
        <f>+D20+D21+D22+D23</f>
        <v>20431031</v>
      </c>
      <c r="E19" s="116">
        <f>+E20+E21+E22+E23</f>
        <v>20431031</v>
      </c>
      <c r="F19" s="101" t="s">
        <v>276</v>
      </c>
      <c r="G19" s="117"/>
      <c r="H19" s="117"/>
      <c r="I19" s="117"/>
      <c r="J19" s="524"/>
    </row>
    <row r="20" spans="1:10" ht="15" customHeight="1">
      <c r="A20" s="100" t="s">
        <v>277</v>
      </c>
      <c r="B20" s="101" t="s">
        <v>278</v>
      </c>
      <c r="C20" s="102">
        <v>14523163</v>
      </c>
      <c r="D20" s="102">
        <v>14523162</v>
      </c>
      <c r="E20" s="102">
        <v>14523162</v>
      </c>
      <c r="F20" s="101" t="s">
        <v>279</v>
      </c>
      <c r="G20" s="102"/>
      <c r="H20" s="102"/>
      <c r="I20" s="102"/>
      <c r="J20" s="524"/>
    </row>
    <row r="21" spans="1:10" ht="15" customHeight="1">
      <c r="A21" s="100" t="s">
        <v>280</v>
      </c>
      <c r="B21" s="101" t="s">
        <v>281</v>
      </c>
      <c r="C21" s="102"/>
      <c r="D21" s="102"/>
      <c r="E21" s="102"/>
      <c r="F21" s="101" t="s">
        <v>282</v>
      </c>
      <c r="G21" s="102"/>
      <c r="H21" s="102"/>
      <c r="I21" s="102"/>
      <c r="J21" s="524"/>
    </row>
    <row r="22" spans="1:10" ht="15" customHeight="1">
      <c r="A22" s="100" t="s">
        <v>283</v>
      </c>
      <c r="B22" s="101" t="s">
        <v>284</v>
      </c>
      <c r="C22" s="102"/>
      <c r="D22" s="102"/>
      <c r="E22" s="102"/>
      <c r="F22" s="101" t="s">
        <v>285</v>
      </c>
      <c r="G22" s="102"/>
      <c r="H22" s="102"/>
      <c r="I22" s="102"/>
      <c r="J22" s="524"/>
    </row>
    <row r="23" spans="1:10" ht="15" customHeight="1">
      <c r="A23" s="100" t="s">
        <v>286</v>
      </c>
      <c r="B23" s="101" t="s">
        <v>287</v>
      </c>
      <c r="C23" s="102"/>
      <c r="D23" s="102">
        <v>5907869</v>
      </c>
      <c r="E23" s="102">
        <v>5907869</v>
      </c>
      <c r="F23" s="115" t="s">
        <v>288</v>
      </c>
      <c r="G23" s="102"/>
      <c r="H23" s="102"/>
      <c r="I23" s="102"/>
      <c r="J23" s="524"/>
    </row>
    <row r="24" spans="1:10" ht="15" customHeight="1">
      <c r="A24" s="100" t="s">
        <v>289</v>
      </c>
      <c r="B24" s="101" t="s">
        <v>290</v>
      </c>
      <c r="C24" s="118">
        <f>+C25+C26</f>
        <v>0</v>
      </c>
      <c r="D24" s="118">
        <f>+D25+D26</f>
        <v>0</v>
      </c>
      <c r="E24" s="118">
        <f>+E25+E26</f>
        <v>0</v>
      </c>
      <c r="F24" s="101" t="s">
        <v>291</v>
      </c>
      <c r="G24" s="102"/>
      <c r="H24" s="102"/>
      <c r="I24" s="102"/>
      <c r="J24" s="524"/>
    </row>
    <row r="25" spans="1:10" ht="15" customHeight="1">
      <c r="A25" s="114" t="s">
        <v>292</v>
      </c>
      <c r="B25" s="115" t="s">
        <v>293</v>
      </c>
      <c r="C25" s="117"/>
      <c r="D25" s="117"/>
      <c r="E25" s="117"/>
      <c r="F25" s="97" t="s">
        <v>294</v>
      </c>
      <c r="G25" s="117"/>
      <c r="H25" s="117"/>
      <c r="I25" s="117"/>
      <c r="J25" s="524"/>
    </row>
    <row r="26" spans="1:10" ht="15" customHeight="1">
      <c r="A26" s="100" t="s">
        <v>295</v>
      </c>
      <c r="B26" s="101" t="s">
        <v>296</v>
      </c>
      <c r="C26" s="102"/>
      <c r="D26" s="102"/>
      <c r="E26" s="102"/>
      <c r="F26" s="106" t="s">
        <v>297</v>
      </c>
      <c r="G26" s="102">
        <v>1115955</v>
      </c>
      <c r="H26" s="102">
        <v>7023824</v>
      </c>
      <c r="I26" s="102">
        <v>5824340</v>
      </c>
      <c r="J26" s="524"/>
    </row>
    <row r="27" spans="1:10" ht="17.25" customHeight="1">
      <c r="A27" s="111" t="s">
        <v>298</v>
      </c>
      <c r="B27" s="112" t="s">
        <v>299</v>
      </c>
      <c r="C27" s="113">
        <f>+C19+C24</f>
        <v>14523163</v>
      </c>
      <c r="D27" s="113">
        <f>+D19+D24</f>
        <v>20431031</v>
      </c>
      <c r="E27" s="113">
        <f>+E19+E24</f>
        <v>20431031</v>
      </c>
      <c r="F27" s="112" t="s">
        <v>300</v>
      </c>
      <c r="G27" s="113">
        <f>SUM(G19:G26)</f>
        <v>1115955</v>
      </c>
      <c r="H27" s="113">
        <f>SUM(H19:H26)</f>
        <v>7023824</v>
      </c>
      <c r="I27" s="113">
        <f>SUM(I19:I26)</f>
        <v>5824340</v>
      </c>
      <c r="J27" s="524"/>
    </row>
    <row r="28" spans="1:10" ht="17.25" customHeight="1">
      <c r="A28" s="111" t="s">
        <v>301</v>
      </c>
      <c r="B28" s="119" t="s">
        <v>302</v>
      </c>
      <c r="C28" s="120">
        <f>+C18+C27</f>
        <v>67028049</v>
      </c>
      <c r="D28" s="120">
        <f>+D18+D27</f>
        <v>138039696</v>
      </c>
      <c r="E28" s="121">
        <f>+E18+E27</f>
        <v>84233597</v>
      </c>
      <c r="F28" s="119" t="s">
        <v>303</v>
      </c>
      <c r="G28" s="120">
        <f>+G18+G27</f>
        <v>67037049</v>
      </c>
      <c r="H28" s="120">
        <f>+H18+H27</f>
        <v>85015218</v>
      </c>
      <c r="I28" s="120">
        <f>+I18+I27</f>
        <v>70340213</v>
      </c>
      <c r="J28" s="524"/>
    </row>
    <row r="29" spans="1:10" ht="17.25" customHeight="1">
      <c r="A29" s="111" t="s">
        <v>304</v>
      </c>
      <c r="B29" s="119" t="s">
        <v>305</v>
      </c>
      <c r="C29" s="120"/>
      <c r="D29" s="120"/>
      <c r="E29" s="121"/>
      <c r="F29" s="119" t="s">
        <v>306</v>
      </c>
      <c r="G29" s="120"/>
      <c r="H29" s="120"/>
      <c r="I29" s="120"/>
      <c r="J29" s="524"/>
    </row>
    <row r="30" spans="1:10" ht="17.25" customHeight="1">
      <c r="A30" s="111" t="s">
        <v>307</v>
      </c>
      <c r="B30" s="119" t="s">
        <v>308</v>
      </c>
      <c r="C30" s="120"/>
      <c r="D30" s="120"/>
      <c r="E30" s="121"/>
      <c r="F30" s="119" t="s">
        <v>309</v>
      </c>
      <c r="G30" s="120"/>
      <c r="H30" s="120"/>
      <c r="I30" s="120"/>
      <c r="J30" s="524"/>
    </row>
  </sheetData>
  <sheetProtection selectLockedCells="1" selectUnlockedCells="1"/>
  <mergeCells count="5">
    <mergeCell ref="B1:I1"/>
    <mergeCell ref="J1:J30"/>
    <mergeCell ref="A3:A4"/>
    <mergeCell ref="B3:E3"/>
    <mergeCell ref="F3:I3"/>
  </mergeCells>
  <printOptions horizontalCentered="1"/>
  <pageMargins left="0.3298611111111111" right="0.4798611111111111" top="0.9055555555555554" bottom="0.5" header="0.6694444444444444" footer="0.5118055555555555"/>
  <pageSetup horizontalDpi="300" verticalDpi="300" orientation="landscape" paperSize="9" scale="70" r:id="rId1"/>
  <headerFooter alignWithMargins="0">
    <oddHeader xml:space="preserve">&amp;R&amp;"Times New Roman CE,Félkövér dőlt"&amp;11 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50"/>
  </sheetPr>
  <dimension ref="A1:E58"/>
  <sheetViews>
    <sheetView zoomScaleSheetLayoutView="145" zoomScalePageLayoutView="0" workbookViewId="0" topLeftCell="A16">
      <selection activeCell="E61" sqref="E61"/>
    </sheetView>
  </sheetViews>
  <sheetFormatPr defaultColWidth="9.00390625" defaultRowHeight="12.75"/>
  <cols>
    <col min="1" max="1" width="18.625" style="160" customWidth="1"/>
    <col min="2" max="2" width="62.00390625" style="161" customWidth="1"/>
    <col min="3" max="5" width="15.875" style="161" customWidth="1"/>
    <col min="6" max="16384" width="9.375" style="161" customWidth="1"/>
  </cols>
  <sheetData>
    <row r="1" spans="1:5" s="166" customFormat="1" ht="21" customHeight="1">
      <c r="A1" s="162"/>
      <c r="B1" s="163"/>
      <c r="C1" s="164"/>
      <c r="D1" s="164"/>
      <c r="E1" s="165" t="s">
        <v>824</v>
      </c>
    </row>
    <row r="2" spans="1:5" s="169" customFormat="1" ht="25.5" customHeight="1">
      <c r="A2" s="167" t="s">
        <v>349</v>
      </c>
      <c r="B2" s="531" t="s">
        <v>350</v>
      </c>
      <c r="C2" s="531"/>
      <c r="D2" s="531"/>
      <c r="E2" s="168" t="s">
        <v>398</v>
      </c>
    </row>
    <row r="3" spans="1:5" s="169" customFormat="1" ht="24">
      <c r="A3" s="170" t="s">
        <v>388</v>
      </c>
      <c r="B3" s="532" t="s">
        <v>402</v>
      </c>
      <c r="C3" s="532"/>
      <c r="D3" s="532"/>
      <c r="E3" s="171" t="s">
        <v>387</v>
      </c>
    </row>
    <row r="4" spans="1:5" s="174" customFormat="1" ht="15.75" customHeight="1">
      <c r="A4" s="172"/>
      <c r="B4" s="172"/>
      <c r="C4" s="173"/>
      <c r="D4" s="173"/>
      <c r="E4" s="173"/>
    </row>
    <row r="5" spans="1:5" ht="24">
      <c r="A5" s="175" t="s">
        <v>355</v>
      </c>
      <c r="B5" s="176" t="s">
        <v>356</v>
      </c>
      <c r="C5" s="177" t="s">
        <v>4</v>
      </c>
      <c r="D5" s="177" t="s">
        <v>5</v>
      </c>
      <c r="E5" s="178" t="s">
        <v>6</v>
      </c>
    </row>
    <row r="6" spans="1:5" s="183" customFormat="1" ht="12.75" customHeight="1">
      <c r="A6" s="179" t="s">
        <v>7</v>
      </c>
      <c r="B6" s="180" t="s">
        <v>8</v>
      </c>
      <c r="C6" s="180" t="s">
        <v>9</v>
      </c>
      <c r="D6" s="181" t="s">
        <v>10</v>
      </c>
      <c r="E6" s="182" t="s">
        <v>11</v>
      </c>
    </row>
    <row r="7" spans="1:5" s="183" customFormat="1" ht="15.75" customHeight="1">
      <c r="A7" s="533" t="s">
        <v>253</v>
      </c>
      <c r="B7" s="533"/>
      <c r="C7" s="533"/>
      <c r="D7" s="533"/>
      <c r="E7" s="533"/>
    </row>
    <row r="8" spans="1:5" s="186" customFormat="1" ht="12" customHeight="1">
      <c r="A8" s="179" t="s">
        <v>12</v>
      </c>
      <c r="B8" s="184" t="s">
        <v>357</v>
      </c>
      <c r="C8" s="113">
        <f>SUM(C9:C18)</f>
        <v>0</v>
      </c>
      <c r="D8" s="217">
        <f>SUM(D9:D18)</f>
        <v>0</v>
      </c>
      <c r="E8" s="185">
        <f>SUM(E9:E18)</f>
        <v>0</v>
      </c>
    </row>
    <row r="9" spans="1:5" s="186" customFormat="1" ht="12" customHeight="1">
      <c r="A9" s="187" t="s">
        <v>14</v>
      </c>
      <c r="B9" s="53" t="s">
        <v>71</v>
      </c>
      <c r="C9" s="188"/>
      <c r="D9" s="218"/>
      <c r="E9" s="189"/>
    </row>
    <row r="10" spans="1:5" s="186" customFormat="1" ht="12" customHeight="1">
      <c r="A10" s="190" t="s">
        <v>16</v>
      </c>
      <c r="B10" s="56" t="s">
        <v>73</v>
      </c>
      <c r="C10" s="102"/>
      <c r="D10" s="219"/>
      <c r="E10" s="127"/>
    </row>
    <row r="11" spans="1:5" s="186" customFormat="1" ht="12" customHeight="1">
      <c r="A11" s="190" t="s">
        <v>18</v>
      </c>
      <c r="B11" s="56" t="s">
        <v>75</v>
      </c>
      <c r="C11" s="102"/>
      <c r="D11" s="219"/>
      <c r="E11" s="127"/>
    </row>
    <row r="12" spans="1:5" s="186" customFormat="1" ht="12" customHeight="1">
      <c r="A12" s="190" t="s">
        <v>20</v>
      </c>
      <c r="B12" s="56" t="s">
        <v>77</v>
      </c>
      <c r="C12" s="102"/>
      <c r="D12" s="219"/>
      <c r="E12" s="127"/>
    </row>
    <row r="13" spans="1:5" s="186" customFormat="1" ht="12" customHeight="1">
      <c r="A13" s="190" t="s">
        <v>22</v>
      </c>
      <c r="B13" s="56" t="s">
        <v>79</v>
      </c>
      <c r="C13" s="102"/>
      <c r="D13" s="219"/>
      <c r="E13" s="127"/>
    </row>
    <row r="14" spans="1:5" s="186" customFormat="1" ht="12" customHeight="1">
      <c r="A14" s="190" t="s">
        <v>24</v>
      </c>
      <c r="B14" s="56" t="s">
        <v>358</v>
      </c>
      <c r="C14" s="102"/>
      <c r="D14" s="219"/>
      <c r="E14" s="127"/>
    </row>
    <row r="15" spans="1:5" s="191" customFormat="1" ht="12" customHeight="1">
      <c r="A15" s="190" t="s">
        <v>183</v>
      </c>
      <c r="B15" s="73" t="s">
        <v>359</v>
      </c>
      <c r="C15" s="102"/>
      <c r="D15" s="219"/>
      <c r="E15" s="127"/>
    </row>
    <row r="16" spans="1:5" s="191" customFormat="1" ht="12" customHeight="1">
      <c r="A16" s="190" t="s">
        <v>185</v>
      </c>
      <c r="B16" s="56" t="s">
        <v>85</v>
      </c>
      <c r="C16" s="117"/>
      <c r="D16" s="220"/>
      <c r="E16" s="192"/>
    </row>
    <row r="17" spans="1:5" s="186" customFormat="1" ht="12" customHeight="1">
      <c r="A17" s="190" t="s">
        <v>187</v>
      </c>
      <c r="B17" s="56" t="s">
        <v>87</v>
      </c>
      <c r="C17" s="102"/>
      <c r="D17" s="219"/>
      <c r="E17" s="127"/>
    </row>
    <row r="18" spans="1:5" s="191" customFormat="1" ht="12" customHeight="1">
      <c r="A18" s="190" t="s">
        <v>189</v>
      </c>
      <c r="B18" s="73" t="s">
        <v>89</v>
      </c>
      <c r="C18" s="109"/>
      <c r="D18" s="221"/>
      <c r="E18" s="193"/>
    </row>
    <row r="19" spans="1:5" s="191" customFormat="1" ht="12" customHeight="1">
      <c r="A19" s="179" t="s">
        <v>26</v>
      </c>
      <c r="B19" s="184" t="s">
        <v>360</v>
      </c>
      <c r="C19" s="113">
        <f>SUM(C20:C22)</f>
        <v>0</v>
      </c>
      <c r="D19" s="217">
        <f>SUM(D20:D22)</f>
        <v>419500</v>
      </c>
      <c r="E19" s="185">
        <f>SUM(E20:E22)</f>
        <v>419500</v>
      </c>
    </row>
    <row r="20" spans="1:5" s="191" customFormat="1" ht="12" customHeight="1">
      <c r="A20" s="190" t="s">
        <v>28</v>
      </c>
      <c r="B20" s="72" t="s">
        <v>29</v>
      </c>
      <c r="C20" s="102"/>
      <c r="D20" s="219"/>
      <c r="E20" s="127"/>
    </row>
    <row r="21" spans="1:5" s="191" customFormat="1" ht="12" customHeight="1">
      <c r="A21" s="190" t="s">
        <v>30</v>
      </c>
      <c r="B21" s="56" t="s">
        <v>361</v>
      </c>
      <c r="C21" s="102"/>
      <c r="D21" s="219"/>
      <c r="E21" s="127"/>
    </row>
    <row r="22" spans="1:5" s="191" customFormat="1" ht="12" customHeight="1">
      <c r="A22" s="190" t="s">
        <v>32</v>
      </c>
      <c r="B22" s="56" t="s">
        <v>362</v>
      </c>
      <c r="C22" s="102"/>
      <c r="D22" s="219">
        <v>419500</v>
      </c>
      <c r="E22" s="127">
        <v>419500</v>
      </c>
    </row>
    <row r="23" spans="1:5" s="186" customFormat="1" ht="12" customHeight="1">
      <c r="A23" s="190" t="s">
        <v>34</v>
      </c>
      <c r="B23" s="56" t="s">
        <v>389</v>
      </c>
      <c r="C23" s="102"/>
      <c r="D23" s="219"/>
      <c r="E23" s="127"/>
    </row>
    <row r="24" spans="1:5" s="186" customFormat="1" ht="12" customHeight="1">
      <c r="A24" s="179" t="s">
        <v>40</v>
      </c>
      <c r="B24" s="13" t="s">
        <v>265</v>
      </c>
      <c r="C24" s="194"/>
      <c r="D24" s="222"/>
      <c r="E24" s="195"/>
    </row>
    <row r="25" spans="1:5" s="186" customFormat="1" ht="12" customHeight="1">
      <c r="A25" s="179" t="s">
        <v>223</v>
      </c>
      <c r="B25" s="13" t="s">
        <v>364</v>
      </c>
      <c r="C25" s="113">
        <f>+C26+C27</f>
        <v>0</v>
      </c>
      <c r="D25" s="217">
        <f>+D26+D27</f>
        <v>0</v>
      </c>
      <c r="E25" s="185">
        <f>+E26+E27</f>
        <v>0</v>
      </c>
    </row>
    <row r="26" spans="1:5" s="186" customFormat="1" ht="12" customHeight="1">
      <c r="A26" s="196" t="s">
        <v>56</v>
      </c>
      <c r="B26" s="72" t="s">
        <v>361</v>
      </c>
      <c r="C26" s="98"/>
      <c r="D26" s="223"/>
      <c r="E26" s="197"/>
    </row>
    <row r="27" spans="1:5" s="186" customFormat="1" ht="12" customHeight="1">
      <c r="A27" s="196" t="s">
        <v>58</v>
      </c>
      <c r="B27" s="56" t="s">
        <v>365</v>
      </c>
      <c r="C27" s="117"/>
      <c r="D27" s="220"/>
      <c r="E27" s="192"/>
    </row>
    <row r="28" spans="1:5" s="186" customFormat="1" ht="12" customHeight="1">
      <c r="A28" s="190" t="s">
        <v>60</v>
      </c>
      <c r="B28" s="198" t="s">
        <v>390</v>
      </c>
      <c r="C28" s="126"/>
      <c r="D28" s="224"/>
      <c r="E28" s="199"/>
    </row>
    <row r="29" spans="1:5" s="186" customFormat="1" ht="12" customHeight="1">
      <c r="A29" s="179" t="s">
        <v>68</v>
      </c>
      <c r="B29" s="13" t="s">
        <v>367</v>
      </c>
      <c r="C29" s="113">
        <f>+C30+C31+C32</f>
        <v>0</v>
      </c>
      <c r="D29" s="217">
        <f>+D30+D31+D32</f>
        <v>0</v>
      </c>
      <c r="E29" s="185">
        <f>+E30+E31+E32</f>
        <v>0</v>
      </c>
    </row>
    <row r="30" spans="1:5" s="186" customFormat="1" ht="12" customHeight="1">
      <c r="A30" s="196" t="s">
        <v>70</v>
      </c>
      <c r="B30" s="72" t="s">
        <v>93</v>
      </c>
      <c r="C30" s="98"/>
      <c r="D30" s="223"/>
      <c r="E30" s="197"/>
    </row>
    <row r="31" spans="1:5" s="186" customFormat="1" ht="12" customHeight="1">
      <c r="A31" s="196" t="s">
        <v>72</v>
      </c>
      <c r="B31" s="56" t="s">
        <v>95</v>
      </c>
      <c r="C31" s="117"/>
      <c r="D31" s="220"/>
      <c r="E31" s="192"/>
    </row>
    <row r="32" spans="1:5" s="186" customFormat="1" ht="12" customHeight="1">
      <c r="A32" s="190" t="s">
        <v>74</v>
      </c>
      <c r="B32" s="198" t="s">
        <v>97</v>
      </c>
      <c r="C32" s="126"/>
      <c r="D32" s="224"/>
      <c r="E32" s="199"/>
    </row>
    <row r="33" spans="1:5" s="186" customFormat="1" ht="12" customHeight="1">
      <c r="A33" s="179" t="s">
        <v>90</v>
      </c>
      <c r="B33" s="13" t="s">
        <v>266</v>
      </c>
      <c r="C33" s="194"/>
      <c r="D33" s="222"/>
      <c r="E33" s="195"/>
    </row>
    <row r="34" spans="1:5" s="186" customFormat="1" ht="12" customHeight="1">
      <c r="A34" s="179" t="s">
        <v>234</v>
      </c>
      <c r="B34" s="13" t="s">
        <v>368</v>
      </c>
      <c r="C34" s="194"/>
      <c r="D34" s="222"/>
      <c r="E34" s="195"/>
    </row>
    <row r="35" spans="1:5" s="186" customFormat="1" ht="12" customHeight="1">
      <c r="A35" s="179" t="s">
        <v>112</v>
      </c>
      <c r="B35" s="13" t="s">
        <v>391</v>
      </c>
      <c r="C35" s="113">
        <f>+C8+C19+C24+C25+C29+C33+C34</f>
        <v>0</v>
      </c>
      <c r="D35" s="217">
        <f>+D8+D19+D24+D25+D29+D33+D34</f>
        <v>419500</v>
      </c>
      <c r="E35" s="185">
        <f>+E8+E19+E24+E25+E29+E33+E34</f>
        <v>419500</v>
      </c>
    </row>
    <row r="36" spans="1:5" s="191" customFormat="1" ht="12" customHeight="1">
      <c r="A36" s="200" t="s">
        <v>122</v>
      </c>
      <c r="B36" s="13" t="s">
        <v>370</v>
      </c>
      <c r="C36" s="113">
        <f>+C37+C38+C39</f>
        <v>0</v>
      </c>
      <c r="D36" s="217">
        <f>+D37+D38+D39</f>
        <v>0</v>
      </c>
      <c r="E36" s="185">
        <f>+E37+E38+E39</f>
        <v>0</v>
      </c>
    </row>
    <row r="37" spans="1:5" s="191" customFormat="1" ht="15" customHeight="1">
      <c r="A37" s="196" t="s">
        <v>371</v>
      </c>
      <c r="B37" s="72" t="s">
        <v>322</v>
      </c>
      <c r="C37" s="98"/>
      <c r="D37" s="223"/>
      <c r="E37" s="197"/>
    </row>
    <row r="38" spans="1:5" s="191" customFormat="1" ht="15" customHeight="1">
      <c r="A38" s="196" t="s">
        <v>372</v>
      </c>
      <c r="B38" s="56" t="s">
        <v>373</v>
      </c>
      <c r="C38" s="117"/>
      <c r="D38" s="220"/>
      <c r="E38" s="192"/>
    </row>
    <row r="39" spans="1:5" ht="12.75">
      <c r="A39" s="190" t="s">
        <v>374</v>
      </c>
      <c r="B39" s="198" t="s">
        <v>375</v>
      </c>
      <c r="C39" s="126"/>
      <c r="D39" s="224"/>
      <c r="E39" s="199"/>
    </row>
    <row r="40" spans="1:5" s="183" customFormat="1" ht="16.5" customHeight="1">
      <c r="A40" s="200" t="s">
        <v>246</v>
      </c>
      <c r="B40" s="201" t="s">
        <v>376</v>
      </c>
      <c r="C40" s="113">
        <f>+C35+C36</f>
        <v>0</v>
      </c>
      <c r="D40" s="217">
        <f>+D35+D36</f>
        <v>419500</v>
      </c>
      <c r="E40" s="185">
        <f>+E35+E36</f>
        <v>419500</v>
      </c>
    </row>
    <row r="41" spans="1:5" s="208" customFormat="1" ht="12" customHeight="1">
      <c r="A41" s="202"/>
      <c r="B41" s="203"/>
      <c r="C41" s="204"/>
      <c r="D41" s="204"/>
      <c r="E41" s="204"/>
    </row>
    <row r="42" spans="1:5" ht="12" customHeight="1">
      <c r="A42" s="205"/>
      <c r="B42" s="206"/>
      <c r="C42" s="207"/>
      <c r="D42" s="207"/>
      <c r="E42" s="207"/>
    </row>
    <row r="43" spans="1:5" ht="12" customHeight="1">
      <c r="A43" s="533" t="s">
        <v>254</v>
      </c>
      <c r="B43" s="533"/>
      <c r="C43" s="533"/>
      <c r="D43" s="533"/>
      <c r="E43" s="533"/>
    </row>
    <row r="44" spans="1:5" ht="12" customHeight="1">
      <c r="A44" s="179" t="s">
        <v>12</v>
      </c>
      <c r="B44" s="13" t="s">
        <v>377</v>
      </c>
      <c r="C44" s="113">
        <f>SUM(C45:C49)</f>
        <v>0</v>
      </c>
      <c r="D44" s="113">
        <f>SUM(D45:D49)</f>
        <v>419500</v>
      </c>
      <c r="E44" s="185">
        <f>SUM(E45:E49)</f>
        <v>419500</v>
      </c>
    </row>
    <row r="45" spans="1:5" ht="12" customHeight="1">
      <c r="A45" s="190" t="s">
        <v>14</v>
      </c>
      <c r="B45" s="72" t="s">
        <v>176</v>
      </c>
      <c r="C45" s="98"/>
      <c r="D45" s="98"/>
      <c r="E45" s="197"/>
    </row>
    <row r="46" spans="1:5" ht="12" customHeight="1">
      <c r="A46" s="190" t="s">
        <v>16</v>
      </c>
      <c r="B46" s="56" t="s">
        <v>177</v>
      </c>
      <c r="C46" s="102"/>
      <c r="D46" s="102"/>
      <c r="E46" s="127"/>
    </row>
    <row r="47" spans="1:5" ht="12" customHeight="1">
      <c r="A47" s="190" t="s">
        <v>18</v>
      </c>
      <c r="B47" s="56" t="s">
        <v>178</v>
      </c>
      <c r="C47" s="102"/>
      <c r="D47" s="102"/>
      <c r="E47" s="127"/>
    </row>
    <row r="48" spans="1:5" s="208" customFormat="1" ht="12" customHeight="1">
      <c r="A48" s="190" t="s">
        <v>20</v>
      </c>
      <c r="B48" s="56" t="s">
        <v>179</v>
      </c>
      <c r="C48" s="102"/>
      <c r="D48" s="102">
        <v>419500</v>
      </c>
      <c r="E48" s="127">
        <v>419500</v>
      </c>
    </row>
    <row r="49" spans="1:5" ht="12" customHeight="1">
      <c r="A49" s="190" t="s">
        <v>22</v>
      </c>
      <c r="B49" s="56" t="s">
        <v>181</v>
      </c>
      <c r="C49" s="102"/>
      <c r="D49" s="102"/>
      <c r="E49" s="127"/>
    </row>
    <row r="50" spans="1:5" ht="12" customHeight="1">
      <c r="A50" s="179" t="s">
        <v>26</v>
      </c>
      <c r="B50" s="13" t="s">
        <v>378</v>
      </c>
      <c r="C50" s="113">
        <f>SUM(C51:C53)</f>
        <v>0</v>
      </c>
      <c r="D50" s="113">
        <f>SUM(D51:D53)</f>
        <v>0</v>
      </c>
      <c r="E50" s="185">
        <f>SUM(E51:E53)</f>
        <v>0</v>
      </c>
    </row>
    <row r="51" spans="1:5" ht="12" customHeight="1">
      <c r="A51" s="190" t="s">
        <v>28</v>
      </c>
      <c r="B51" s="72" t="s">
        <v>202</v>
      </c>
      <c r="C51" s="98"/>
      <c r="D51" s="98"/>
      <c r="E51" s="197"/>
    </row>
    <row r="52" spans="1:5" ht="12" customHeight="1">
      <c r="A52" s="190" t="s">
        <v>30</v>
      </c>
      <c r="B52" s="56" t="s">
        <v>204</v>
      </c>
      <c r="C52" s="102"/>
      <c r="D52" s="102"/>
      <c r="E52" s="127"/>
    </row>
    <row r="53" spans="1:5" ht="15" customHeight="1">
      <c r="A53" s="190" t="s">
        <v>32</v>
      </c>
      <c r="B53" s="56" t="s">
        <v>379</v>
      </c>
      <c r="C53" s="102"/>
      <c r="D53" s="102"/>
      <c r="E53" s="127"/>
    </row>
    <row r="54" spans="1:5" ht="12.75">
      <c r="A54" s="190" t="s">
        <v>34</v>
      </c>
      <c r="B54" s="56" t="s">
        <v>392</v>
      </c>
      <c r="C54" s="102"/>
      <c r="D54" s="102"/>
      <c r="E54" s="127"/>
    </row>
    <row r="55" spans="1:5" ht="15" customHeight="1">
      <c r="A55" s="179" t="s">
        <v>40</v>
      </c>
      <c r="B55" s="209" t="s">
        <v>381</v>
      </c>
      <c r="C55" s="113">
        <f>+C44+C50</f>
        <v>0</v>
      </c>
      <c r="D55" s="113">
        <f>+D44+D50</f>
        <v>419500</v>
      </c>
      <c r="E55" s="185">
        <f>+E44+E50</f>
        <v>419500</v>
      </c>
    </row>
    <row r="56" spans="3:5" ht="12.75">
      <c r="C56" s="210"/>
      <c r="D56" s="210"/>
      <c r="E56" s="210"/>
    </row>
    <row r="57" spans="1:5" ht="12.75">
      <c r="A57" s="211" t="s">
        <v>382</v>
      </c>
      <c r="B57" s="212"/>
      <c r="C57" s="213"/>
      <c r="D57" s="213"/>
      <c r="E57" s="214"/>
    </row>
    <row r="58" spans="1:5" ht="12.75">
      <c r="A58" s="215" t="s">
        <v>383</v>
      </c>
      <c r="B58" s="216"/>
      <c r="C58" s="213"/>
      <c r="D58" s="213"/>
      <c r="E58" s="214"/>
    </row>
  </sheetData>
  <sheetProtection selectLockedCells="1" selectUnlockedCells="1"/>
  <mergeCells count="4">
    <mergeCell ref="B2:D2"/>
    <mergeCell ref="B3:D3"/>
    <mergeCell ref="A7:E7"/>
    <mergeCell ref="A43:E43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74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50"/>
  </sheetPr>
  <dimension ref="A1:E58"/>
  <sheetViews>
    <sheetView zoomScaleSheetLayoutView="145" zoomScalePageLayoutView="0" workbookViewId="0" topLeftCell="A17">
      <selection activeCell="E62" sqref="E62"/>
    </sheetView>
  </sheetViews>
  <sheetFormatPr defaultColWidth="9.00390625" defaultRowHeight="12.75"/>
  <cols>
    <col min="1" max="1" width="18.625" style="160" customWidth="1"/>
    <col min="2" max="2" width="62.00390625" style="161" customWidth="1"/>
    <col min="3" max="5" width="15.875" style="161" customWidth="1"/>
    <col min="6" max="16384" width="9.375" style="161" customWidth="1"/>
  </cols>
  <sheetData>
    <row r="1" spans="1:5" s="166" customFormat="1" ht="21" customHeight="1">
      <c r="A1" s="162"/>
      <c r="B1" s="163"/>
      <c r="C1" s="164"/>
      <c r="D1" s="164"/>
      <c r="E1" s="165" t="s">
        <v>825</v>
      </c>
    </row>
    <row r="2" spans="1:5" s="169" customFormat="1" ht="25.5" customHeight="1">
      <c r="A2" s="167" t="s">
        <v>349</v>
      </c>
      <c r="B2" s="531" t="s">
        <v>350</v>
      </c>
      <c r="C2" s="531"/>
      <c r="D2" s="531"/>
      <c r="E2" s="168" t="s">
        <v>398</v>
      </c>
    </row>
    <row r="3" spans="1:5" s="169" customFormat="1" ht="24">
      <c r="A3" s="170" t="s">
        <v>388</v>
      </c>
      <c r="B3" s="532" t="s">
        <v>403</v>
      </c>
      <c r="C3" s="532"/>
      <c r="D3" s="532"/>
      <c r="E3" s="171" t="s">
        <v>387</v>
      </c>
    </row>
    <row r="4" spans="1:5" s="174" customFormat="1" ht="15.75" customHeight="1">
      <c r="A4" s="172"/>
      <c r="B4" s="172"/>
      <c r="C4" s="173"/>
      <c r="D4" s="173"/>
      <c r="E4" s="173"/>
    </row>
    <row r="5" spans="1:5" ht="24">
      <c r="A5" s="175" t="s">
        <v>355</v>
      </c>
      <c r="B5" s="176" t="s">
        <v>356</v>
      </c>
      <c r="C5" s="177" t="s">
        <v>4</v>
      </c>
      <c r="D5" s="177" t="s">
        <v>5</v>
      </c>
      <c r="E5" s="178" t="s">
        <v>6</v>
      </c>
    </row>
    <row r="6" spans="1:5" s="183" customFormat="1" ht="12.75" customHeight="1">
      <c r="A6" s="179" t="s">
        <v>7</v>
      </c>
      <c r="B6" s="180" t="s">
        <v>8</v>
      </c>
      <c r="C6" s="180" t="s">
        <v>9</v>
      </c>
      <c r="D6" s="181" t="s">
        <v>10</v>
      </c>
      <c r="E6" s="182" t="s">
        <v>11</v>
      </c>
    </row>
    <row r="7" spans="1:5" s="183" customFormat="1" ht="15.75" customHeight="1">
      <c r="A7" s="533" t="s">
        <v>253</v>
      </c>
      <c r="B7" s="533"/>
      <c r="C7" s="533"/>
      <c r="D7" s="533"/>
      <c r="E7" s="533"/>
    </row>
    <row r="8" spans="1:5" s="186" customFormat="1" ht="12" customHeight="1">
      <c r="A8" s="179" t="s">
        <v>12</v>
      </c>
      <c r="B8" s="184" t="s">
        <v>357</v>
      </c>
      <c r="C8" s="113">
        <v>2298332</v>
      </c>
      <c r="D8" s="217">
        <f>SUM(D9:D18)</f>
        <v>2298332</v>
      </c>
      <c r="E8" s="185">
        <f>SUM(E9:E18)</f>
        <v>2249195</v>
      </c>
    </row>
    <row r="9" spans="1:5" s="186" customFormat="1" ht="12" customHeight="1">
      <c r="A9" s="187" t="s">
        <v>14</v>
      </c>
      <c r="B9" s="53" t="s">
        <v>71</v>
      </c>
      <c r="C9" s="188"/>
      <c r="D9" s="218"/>
      <c r="E9" s="189"/>
    </row>
    <row r="10" spans="1:5" s="186" customFormat="1" ht="12" customHeight="1">
      <c r="A10" s="190" t="s">
        <v>16</v>
      </c>
      <c r="B10" s="56" t="s">
        <v>73</v>
      </c>
      <c r="C10" s="102"/>
      <c r="D10" s="219"/>
      <c r="E10" s="127"/>
    </row>
    <row r="11" spans="1:5" s="186" customFormat="1" ht="12" customHeight="1">
      <c r="A11" s="190" t="s">
        <v>18</v>
      </c>
      <c r="B11" s="56" t="s">
        <v>75</v>
      </c>
      <c r="C11" s="102"/>
      <c r="D11" s="219"/>
      <c r="E11" s="127"/>
    </row>
    <row r="12" spans="1:5" s="186" customFormat="1" ht="12" customHeight="1">
      <c r="A12" s="190" t="s">
        <v>20</v>
      </c>
      <c r="B12" s="56" t="s">
        <v>77</v>
      </c>
      <c r="C12" s="102"/>
      <c r="D12" s="219"/>
      <c r="E12" s="127"/>
    </row>
    <row r="13" spans="1:5" s="186" customFormat="1" ht="12" customHeight="1">
      <c r="A13" s="190" t="s">
        <v>22</v>
      </c>
      <c r="B13" s="56" t="s">
        <v>79</v>
      </c>
      <c r="C13" s="102">
        <v>1809710</v>
      </c>
      <c r="D13" s="219">
        <v>1809710</v>
      </c>
      <c r="E13" s="127">
        <v>1771040</v>
      </c>
    </row>
    <row r="14" spans="1:5" s="186" customFormat="1" ht="12" customHeight="1">
      <c r="A14" s="190" t="s">
        <v>24</v>
      </c>
      <c r="B14" s="56" t="s">
        <v>358</v>
      </c>
      <c r="C14" s="102">
        <v>488622</v>
      </c>
      <c r="D14" s="219">
        <v>488622</v>
      </c>
      <c r="E14" s="127">
        <v>478155</v>
      </c>
    </row>
    <row r="15" spans="1:5" s="191" customFormat="1" ht="12" customHeight="1">
      <c r="A15" s="190" t="s">
        <v>183</v>
      </c>
      <c r="B15" s="73" t="s">
        <v>359</v>
      </c>
      <c r="C15" s="102"/>
      <c r="D15" s="219"/>
      <c r="E15" s="127"/>
    </row>
    <row r="16" spans="1:5" s="191" customFormat="1" ht="12" customHeight="1">
      <c r="A16" s="190" t="s">
        <v>185</v>
      </c>
      <c r="B16" s="56" t="s">
        <v>85</v>
      </c>
      <c r="C16" s="117"/>
      <c r="D16" s="220"/>
      <c r="E16" s="192"/>
    </row>
    <row r="17" spans="1:5" s="186" customFormat="1" ht="12" customHeight="1">
      <c r="A17" s="190" t="s">
        <v>187</v>
      </c>
      <c r="B17" s="56" t="s">
        <v>87</v>
      </c>
      <c r="C17" s="102"/>
      <c r="D17" s="219"/>
      <c r="E17" s="127"/>
    </row>
    <row r="18" spans="1:5" s="191" customFormat="1" ht="12" customHeight="1">
      <c r="A18" s="190" t="s">
        <v>189</v>
      </c>
      <c r="B18" s="73" t="s">
        <v>89</v>
      </c>
      <c r="C18" s="109"/>
      <c r="D18" s="221"/>
      <c r="E18" s="193"/>
    </row>
    <row r="19" spans="1:5" s="191" customFormat="1" ht="12" customHeight="1">
      <c r="A19" s="179" t="s">
        <v>26</v>
      </c>
      <c r="B19" s="184" t="s">
        <v>360</v>
      </c>
      <c r="C19" s="113">
        <f>SUM(C20:C22)</f>
        <v>0</v>
      </c>
      <c r="D19" s="217">
        <f>SUM(D20:D22)</f>
        <v>0</v>
      </c>
      <c r="E19" s="185">
        <f>SUM(E20:E22)</f>
        <v>0</v>
      </c>
    </row>
    <row r="20" spans="1:5" s="191" customFormat="1" ht="12" customHeight="1">
      <c r="A20" s="190" t="s">
        <v>28</v>
      </c>
      <c r="B20" s="72" t="s">
        <v>29</v>
      </c>
      <c r="C20" s="102"/>
      <c r="D20" s="219"/>
      <c r="E20" s="127"/>
    </row>
    <row r="21" spans="1:5" s="191" customFormat="1" ht="12" customHeight="1">
      <c r="A21" s="190" t="s">
        <v>30</v>
      </c>
      <c r="B21" s="56" t="s">
        <v>361</v>
      </c>
      <c r="C21" s="102"/>
      <c r="D21" s="219"/>
      <c r="E21" s="127"/>
    </row>
    <row r="22" spans="1:5" s="191" customFormat="1" ht="12" customHeight="1">
      <c r="A22" s="190" t="s">
        <v>32</v>
      </c>
      <c r="B22" s="56" t="s">
        <v>362</v>
      </c>
      <c r="C22" s="102"/>
      <c r="D22" s="219"/>
      <c r="E22" s="127"/>
    </row>
    <row r="23" spans="1:5" s="186" customFormat="1" ht="12" customHeight="1">
      <c r="A23" s="190" t="s">
        <v>34</v>
      </c>
      <c r="B23" s="56" t="s">
        <v>389</v>
      </c>
      <c r="C23" s="102"/>
      <c r="D23" s="219"/>
      <c r="E23" s="127"/>
    </row>
    <row r="24" spans="1:5" s="186" customFormat="1" ht="12" customHeight="1">
      <c r="A24" s="179" t="s">
        <v>40</v>
      </c>
      <c r="B24" s="13" t="s">
        <v>265</v>
      </c>
      <c r="C24" s="194"/>
      <c r="D24" s="222"/>
      <c r="E24" s="195"/>
    </row>
    <row r="25" spans="1:5" s="186" customFormat="1" ht="12" customHeight="1">
      <c r="A25" s="179" t="s">
        <v>223</v>
      </c>
      <c r="B25" s="13" t="s">
        <v>364</v>
      </c>
      <c r="C25" s="113">
        <f>+C26+C27</f>
        <v>0</v>
      </c>
      <c r="D25" s="217">
        <f>+D26+D27</f>
        <v>0</v>
      </c>
      <c r="E25" s="185">
        <f>+E26+E27</f>
        <v>0</v>
      </c>
    </row>
    <row r="26" spans="1:5" s="186" customFormat="1" ht="12" customHeight="1">
      <c r="A26" s="196" t="s">
        <v>56</v>
      </c>
      <c r="B26" s="72" t="s">
        <v>361</v>
      </c>
      <c r="C26" s="98"/>
      <c r="D26" s="223"/>
      <c r="E26" s="197"/>
    </row>
    <row r="27" spans="1:5" s="186" customFormat="1" ht="12" customHeight="1">
      <c r="A27" s="196" t="s">
        <v>58</v>
      </c>
      <c r="B27" s="56" t="s">
        <v>365</v>
      </c>
      <c r="C27" s="117"/>
      <c r="D27" s="220"/>
      <c r="E27" s="192"/>
    </row>
    <row r="28" spans="1:5" s="186" customFormat="1" ht="12" customHeight="1">
      <c r="A28" s="190" t="s">
        <v>60</v>
      </c>
      <c r="B28" s="198" t="s">
        <v>390</v>
      </c>
      <c r="C28" s="126"/>
      <c r="D28" s="224"/>
      <c r="E28" s="199"/>
    </row>
    <row r="29" spans="1:5" s="186" customFormat="1" ht="12" customHeight="1">
      <c r="A29" s="179" t="s">
        <v>68</v>
      </c>
      <c r="B29" s="13" t="s">
        <v>367</v>
      </c>
      <c r="C29" s="113">
        <f>+C30+C31+C32</f>
        <v>0</v>
      </c>
      <c r="D29" s="217">
        <f>+D30+D31+D32</f>
        <v>0</v>
      </c>
      <c r="E29" s="185">
        <f>+E30+E31+E32</f>
        <v>0</v>
      </c>
    </row>
    <row r="30" spans="1:5" s="186" customFormat="1" ht="12" customHeight="1">
      <c r="A30" s="196" t="s">
        <v>70</v>
      </c>
      <c r="B30" s="72" t="s">
        <v>93</v>
      </c>
      <c r="C30" s="98"/>
      <c r="D30" s="223"/>
      <c r="E30" s="197"/>
    </row>
    <row r="31" spans="1:5" s="186" customFormat="1" ht="12" customHeight="1">
      <c r="A31" s="196" t="s">
        <v>72</v>
      </c>
      <c r="B31" s="56" t="s">
        <v>95</v>
      </c>
      <c r="C31" s="117"/>
      <c r="D31" s="220"/>
      <c r="E31" s="192"/>
    </row>
    <row r="32" spans="1:5" s="186" customFormat="1" ht="12" customHeight="1">
      <c r="A32" s="190" t="s">
        <v>74</v>
      </c>
      <c r="B32" s="198" t="s">
        <v>97</v>
      </c>
      <c r="C32" s="126"/>
      <c r="D32" s="224"/>
      <c r="E32" s="199"/>
    </row>
    <row r="33" spans="1:5" s="186" customFormat="1" ht="12" customHeight="1">
      <c r="A33" s="179" t="s">
        <v>90</v>
      </c>
      <c r="B33" s="13" t="s">
        <v>266</v>
      </c>
      <c r="C33" s="194"/>
      <c r="D33" s="222"/>
      <c r="E33" s="195"/>
    </row>
    <row r="34" spans="1:5" s="186" customFormat="1" ht="12" customHeight="1">
      <c r="A34" s="179" t="s">
        <v>234</v>
      </c>
      <c r="B34" s="13" t="s">
        <v>368</v>
      </c>
      <c r="C34" s="194"/>
      <c r="D34" s="222"/>
      <c r="E34" s="195"/>
    </row>
    <row r="35" spans="1:5" s="186" customFormat="1" ht="12" customHeight="1">
      <c r="A35" s="179" t="s">
        <v>112</v>
      </c>
      <c r="B35" s="13" t="s">
        <v>391</v>
      </c>
      <c r="C35" s="113">
        <f>+C8+C19+C24+C25+C29+C33+C34</f>
        <v>2298332</v>
      </c>
      <c r="D35" s="217">
        <f>+D8+D19+D24+D25+D29+D33+D34</f>
        <v>2298332</v>
      </c>
      <c r="E35" s="185">
        <f>+E8+E19+E24+E25+E29+E33+E34</f>
        <v>2249195</v>
      </c>
    </row>
    <row r="36" spans="1:5" s="191" customFormat="1" ht="12" customHeight="1">
      <c r="A36" s="200" t="s">
        <v>122</v>
      </c>
      <c r="B36" s="13" t="s">
        <v>370</v>
      </c>
      <c r="C36" s="113">
        <f>+C37+C38+C39</f>
        <v>0</v>
      </c>
      <c r="D36" s="217">
        <f>+D37+D38+D39</f>
        <v>0</v>
      </c>
      <c r="E36" s="185">
        <f>+E37+E38+E39</f>
        <v>0</v>
      </c>
    </row>
    <row r="37" spans="1:5" s="191" customFormat="1" ht="15" customHeight="1">
      <c r="A37" s="196" t="s">
        <v>371</v>
      </c>
      <c r="B37" s="72" t="s">
        <v>322</v>
      </c>
      <c r="C37" s="98"/>
      <c r="D37" s="223"/>
      <c r="E37" s="197"/>
    </row>
    <row r="38" spans="1:5" s="191" customFormat="1" ht="15" customHeight="1">
      <c r="A38" s="196" t="s">
        <v>372</v>
      </c>
      <c r="B38" s="56" t="s">
        <v>373</v>
      </c>
      <c r="C38" s="117"/>
      <c r="D38" s="220"/>
      <c r="E38" s="192"/>
    </row>
    <row r="39" spans="1:5" ht="12.75">
      <c r="A39" s="190" t="s">
        <v>374</v>
      </c>
      <c r="B39" s="198" t="s">
        <v>375</v>
      </c>
      <c r="C39" s="126"/>
      <c r="D39" s="224"/>
      <c r="E39" s="199"/>
    </row>
    <row r="40" spans="1:5" s="183" customFormat="1" ht="16.5" customHeight="1">
      <c r="A40" s="200" t="s">
        <v>246</v>
      </c>
      <c r="B40" s="201" t="s">
        <v>376</v>
      </c>
      <c r="C40" s="113">
        <f>+C35+C36</f>
        <v>2298332</v>
      </c>
      <c r="D40" s="217">
        <f>+D35+D36</f>
        <v>2298332</v>
      </c>
      <c r="E40" s="185">
        <f>+E35+E36</f>
        <v>2249195</v>
      </c>
    </row>
    <row r="41" spans="1:5" s="208" customFormat="1" ht="12" customHeight="1">
      <c r="A41" s="202"/>
      <c r="B41" s="203"/>
      <c r="C41" s="204"/>
      <c r="D41" s="204"/>
      <c r="E41" s="204"/>
    </row>
    <row r="42" spans="1:5" ht="12" customHeight="1">
      <c r="A42" s="205"/>
      <c r="B42" s="206"/>
      <c r="C42" s="207"/>
      <c r="D42" s="207"/>
      <c r="E42" s="207"/>
    </row>
    <row r="43" spans="1:5" ht="12" customHeight="1">
      <c r="A43" s="533" t="s">
        <v>254</v>
      </c>
      <c r="B43" s="533"/>
      <c r="C43" s="533"/>
      <c r="D43" s="533"/>
      <c r="E43" s="533"/>
    </row>
    <row r="44" spans="1:5" ht="12" customHeight="1">
      <c r="A44" s="179" t="s">
        <v>12</v>
      </c>
      <c r="B44" s="13" t="s">
        <v>377</v>
      </c>
      <c r="C44" s="113">
        <f>SUM(C45:C49)</f>
        <v>3338300</v>
      </c>
      <c r="D44" s="113">
        <f>SUM(D45:D49)</f>
        <v>2589467</v>
      </c>
      <c r="E44" s="185">
        <f>SUM(E45:E49)</f>
        <v>3051345</v>
      </c>
    </row>
    <row r="45" spans="1:5" ht="12" customHeight="1">
      <c r="A45" s="190" t="s">
        <v>14</v>
      </c>
      <c r="B45" s="72" t="s">
        <v>176</v>
      </c>
      <c r="C45" s="98"/>
      <c r="D45" s="98"/>
      <c r="E45" s="197"/>
    </row>
    <row r="46" spans="1:5" ht="12" customHeight="1">
      <c r="A46" s="190" t="s">
        <v>16</v>
      </c>
      <c r="B46" s="56" t="s">
        <v>177</v>
      </c>
      <c r="C46" s="102"/>
      <c r="D46" s="102"/>
      <c r="E46" s="127"/>
    </row>
    <row r="47" spans="1:5" ht="12" customHeight="1">
      <c r="A47" s="190" t="s">
        <v>18</v>
      </c>
      <c r="B47" s="56" t="s">
        <v>178</v>
      </c>
      <c r="C47" s="102">
        <v>3338300</v>
      </c>
      <c r="D47" s="102">
        <v>2589467</v>
      </c>
      <c r="E47" s="127">
        <v>3051345</v>
      </c>
    </row>
    <row r="48" spans="1:5" s="208" customFormat="1" ht="12" customHeight="1">
      <c r="A48" s="190" t="s">
        <v>20</v>
      </c>
      <c r="B48" s="56" t="s">
        <v>179</v>
      </c>
      <c r="C48" s="102"/>
      <c r="D48" s="102"/>
      <c r="E48" s="127"/>
    </row>
    <row r="49" spans="1:5" ht="12" customHeight="1">
      <c r="A49" s="190" t="s">
        <v>22</v>
      </c>
      <c r="B49" s="56" t="s">
        <v>181</v>
      </c>
      <c r="C49" s="102"/>
      <c r="D49" s="102"/>
      <c r="E49" s="127"/>
    </row>
    <row r="50" spans="1:5" ht="12" customHeight="1">
      <c r="A50" s="179" t="s">
        <v>26</v>
      </c>
      <c r="B50" s="13" t="s">
        <v>378</v>
      </c>
      <c r="C50" s="113">
        <f>SUM(C51:C53)</f>
        <v>0</v>
      </c>
      <c r="D50" s="113">
        <f>SUM(D51:D53)</f>
        <v>0</v>
      </c>
      <c r="E50" s="185">
        <f>SUM(E51:E53)</f>
        <v>0</v>
      </c>
    </row>
    <row r="51" spans="1:5" ht="12" customHeight="1">
      <c r="A51" s="190" t="s">
        <v>28</v>
      </c>
      <c r="B51" s="72" t="s">
        <v>202</v>
      </c>
      <c r="C51" s="98"/>
      <c r="D51" s="98"/>
      <c r="E51" s="197"/>
    </row>
    <row r="52" spans="1:5" ht="12" customHeight="1">
      <c r="A52" s="190" t="s">
        <v>30</v>
      </c>
      <c r="B52" s="56" t="s">
        <v>204</v>
      </c>
      <c r="C52" s="102"/>
      <c r="D52" s="102"/>
      <c r="E52" s="127"/>
    </row>
    <row r="53" spans="1:5" ht="15" customHeight="1">
      <c r="A53" s="190" t="s">
        <v>32</v>
      </c>
      <c r="B53" s="56" t="s">
        <v>379</v>
      </c>
      <c r="C53" s="102"/>
      <c r="D53" s="102"/>
      <c r="E53" s="127"/>
    </row>
    <row r="54" spans="1:5" ht="12.75">
      <c r="A54" s="190" t="s">
        <v>34</v>
      </c>
      <c r="B54" s="56" t="s">
        <v>392</v>
      </c>
      <c r="C54" s="102"/>
      <c r="D54" s="102"/>
      <c r="E54" s="127"/>
    </row>
    <row r="55" spans="1:5" ht="15" customHeight="1">
      <c r="A55" s="179" t="s">
        <v>40</v>
      </c>
      <c r="B55" s="209" t="s">
        <v>381</v>
      </c>
      <c r="C55" s="113">
        <f>+C44+C50</f>
        <v>3338300</v>
      </c>
      <c r="D55" s="113">
        <f>+D44+D50</f>
        <v>2589467</v>
      </c>
      <c r="E55" s="185">
        <f>+E44+E50</f>
        <v>3051345</v>
      </c>
    </row>
    <row r="56" spans="3:5" ht="12.75">
      <c r="C56" s="210"/>
      <c r="D56" s="210"/>
      <c r="E56" s="210"/>
    </row>
    <row r="57" spans="1:5" ht="12.75">
      <c r="A57" s="211" t="s">
        <v>382</v>
      </c>
      <c r="B57" s="212"/>
      <c r="C57" s="213"/>
      <c r="D57" s="213"/>
      <c r="E57" s="214"/>
    </row>
    <row r="58" spans="1:5" ht="12.75">
      <c r="A58" s="215" t="s">
        <v>383</v>
      </c>
      <c r="B58" s="216"/>
      <c r="C58" s="213"/>
      <c r="D58" s="213"/>
      <c r="E58" s="214"/>
    </row>
  </sheetData>
  <sheetProtection selectLockedCells="1" selectUnlockedCells="1"/>
  <mergeCells count="4">
    <mergeCell ref="B2:D2"/>
    <mergeCell ref="B3:D3"/>
    <mergeCell ref="A7:E7"/>
    <mergeCell ref="A43:E43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74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50"/>
  </sheetPr>
  <dimension ref="A1:E58"/>
  <sheetViews>
    <sheetView zoomScaleSheetLayoutView="145" zoomScalePageLayoutView="0" workbookViewId="0" topLeftCell="A22">
      <selection activeCell="E48" sqref="E48"/>
    </sheetView>
  </sheetViews>
  <sheetFormatPr defaultColWidth="9.00390625" defaultRowHeight="12.75"/>
  <cols>
    <col min="1" max="1" width="18.625" style="160" customWidth="1"/>
    <col min="2" max="2" width="62.00390625" style="161" customWidth="1"/>
    <col min="3" max="5" width="15.875" style="161" customWidth="1"/>
    <col min="6" max="16384" width="9.375" style="161" customWidth="1"/>
  </cols>
  <sheetData>
    <row r="1" spans="1:5" s="166" customFormat="1" ht="21" customHeight="1">
      <c r="A1" s="162"/>
      <c r="B1" s="163"/>
      <c r="C1" s="164"/>
      <c r="D1" s="164"/>
      <c r="E1" s="165" t="s">
        <v>826</v>
      </c>
    </row>
    <row r="2" spans="1:5" s="169" customFormat="1" ht="25.5" customHeight="1">
      <c r="A2" s="167" t="s">
        <v>349</v>
      </c>
      <c r="B2" s="531" t="s">
        <v>350</v>
      </c>
      <c r="C2" s="531"/>
      <c r="D2" s="531"/>
      <c r="E2" s="168" t="s">
        <v>398</v>
      </c>
    </row>
    <row r="3" spans="1:5" s="169" customFormat="1" ht="24">
      <c r="A3" s="170" t="s">
        <v>388</v>
      </c>
      <c r="B3" s="532" t="s">
        <v>404</v>
      </c>
      <c r="C3" s="532"/>
      <c r="D3" s="532"/>
      <c r="E3" s="171" t="s">
        <v>387</v>
      </c>
    </row>
    <row r="4" spans="1:5" s="174" customFormat="1" ht="15.75" customHeight="1">
      <c r="A4" s="172"/>
      <c r="B4" s="172"/>
      <c r="C4" s="173"/>
      <c r="D4" s="173"/>
      <c r="E4" s="173"/>
    </row>
    <row r="5" spans="1:5" ht="24">
      <c r="A5" s="175" t="s">
        <v>355</v>
      </c>
      <c r="B5" s="176" t="s">
        <v>356</v>
      </c>
      <c r="C5" s="177" t="s">
        <v>4</v>
      </c>
      <c r="D5" s="177" t="s">
        <v>5</v>
      </c>
      <c r="E5" s="178" t="s">
        <v>6</v>
      </c>
    </row>
    <row r="6" spans="1:5" s="183" customFormat="1" ht="12.75" customHeight="1">
      <c r="A6" s="179" t="s">
        <v>7</v>
      </c>
      <c r="B6" s="180" t="s">
        <v>8</v>
      </c>
      <c r="C6" s="180" t="s">
        <v>9</v>
      </c>
      <c r="D6" s="181" t="s">
        <v>10</v>
      </c>
      <c r="E6" s="182" t="s">
        <v>11</v>
      </c>
    </row>
    <row r="7" spans="1:5" s="183" customFormat="1" ht="15.75" customHeight="1">
      <c r="A7" s="533" t="s">
        <v>253</v>
      </c>
      <c r="B7" s="533"/>
      <c r="C7" s="533"/>
      <c r="D7" s="533"/>
      <c r="E7" s="533"/>
    </row>
    <row r="8" spans="1:5" s="186" customFormat="1" ht="12" customHeight="1">
      <c r="A8" s="179" t="s">
        <v>12</v>
      </c>
      <c r="B8" s="184" t="s">
        <v>357</v>
      </c>
      <c r="C8" s="113">
        <f>SUM(C9:C18)</f>
        <v>0</v>
      </c>
      <c r="D8" s="217">
        <f>SUM(D9:D18)</f>
        <v>0</v>
      </c>
      <c r="E8" s="185">
        <f>SUM(E9:E18)</f>
        <v>0</v>
      </c>
    </row>
    <row r="9" spans="1:5" s="186" customFormat="1" ht="12" customHeight="1">
      <c r="A9" s="187" t="s">
        <v>14</v>
      </c>
      <c r="B9" s="53" t="s">
        <v>71</v>
      </c>
      <c r="C9" s="188"/>
      <c r="D9" s="218"/>
      <c r="E9" s="189"/>
    </row>
    <row r="10" spans="1:5" s="186" customFormat="1" ht="12" customHeight="1">
      <c r="A10" s="190" t="s">
        <v>16</v>
      </c>
      <c r="B10" s="56" t="s">
        <v>73</v>
      </c>
      <c r="C10" s="102"/>
      <c r="D10" s="219"/>
      <c r="E10" s="127"/>
    </row>
    <row r="11" spans="1:5" s="186" customFormat="1" ht="12" customHeight="1">
      <c r="A11" s="190" t="s">
        <v>18</v>
      </c>
      <c r="B11" s="56" t="s">
        <v>75</v>
      </c>
      <c r="C11" s="102"/>
      <c r="D11" s="219"/>
      <c r="E11" s="127"/>
    </row>
    <row r="12" spans="1:5" s="186" customFormat="1" ht="12" customHeight="1">
      <c r="A12" s="190" t="s">
        <v>20</v>
      </c>
      <c r="B12" s="56" t="s">
        <v>77</v>
      </c>
      <c r="C12" s="102"/>
      <c r="D12" s="219"/>
      <c r="E12" s="127"/>
    </row>
    <row r="13" spans="1:5" s="186" customFormat="1" ht="12" customHeight="1">
      <c r="A13" s="190" t="s">
        <v>22</v>
      </c>
      <c r="B13" s="56" t="s">
        <v>79</v>
      </c>
      <c r="C13" s="102"/>
      <c r="D13" s="219"/>
      <c r="E13" s="127"/>
    </row>
    <row r="14" spans="1:5" s="186" customFormat="1" ht="12" customHeight="1">
      <c r="A14" s="190" t="s">
        <v>24</v>
      </c>
      <c r="B14" s="56" t="s">
        <v>358</v>
      </c>
      <c r="C14" s="102"/>
      <c r="D14" s="219"/>
      <c r="E14" s="127"/>
    </row>
    <row r="15" spans="1:5" s="191" customFormat="1" ht="12" customHeight="1">
      <c r="A15" s="190" t="s">
        <v>183</v>
      </c>
      <c r="B15" s="73" t="s">
        <v>359</v>
      </c>
      <c r="C15" s="102"/>
      <c r="D15" s="219"/>
      <c r="E15" s="127"/>
    </row>
    <row r="16" spans="1:5" s="191" customFormat="1" ht="12" customHeight="1">
      <c r="A16" s="190" t="s">
        <v>185</v>
      </c>
      <c r="B16" s="56" t="s">
        <v>85</v>
      </c>
      <c r="C16" s="117"/>
      <c r="D16" s="220"/>
      <c r="E16" s="192"/>
    </row>
    <row r="17" spans="1:5" s="186" customFormat="1" ht="12" customHeight="1">
      <c r="A17" s="190" t="s">
        <v>187</v>
      </c>
      <c r="B17" s="56" t="s">
        <v>87</v>
      </c>
      <c r="C17" s="102"/>
      <c r="D17" s="219"/>
      <c r="E17" s="127"/>
    </row>
    <row r="18" spans="1:5" s="191" customFormat="1" ht="12" customHeight="1">
      <c r="A18" s="190" t="s">
        <v>189</v>
      </c>
      <c r="B18" s="73" t="s">
        <v>89</v>
      </c>
      <c r="C18" s="109"/>
      <c r="D18" s="221"/>
      <c r="E18" s="193"/>
    </row>
    <row r="19" spans="1:5" s="191" customFormat="1" ht="12" customHeight="1">
      <c r="A19" s="179" t="s">
        <v>26</v>
      </c>
      <c r="B19" s="184" t="s">
        <v>360</v>
      </c>
      <c r="C19" s="113">
        <f>SUM(C20:C22)</f>
        <v>0</v>
      </c>
      <c r="D19" s="217">
        <f>SUM(D20:D22)</f>
        <v>0</v>
      </c>
      <c r="E19" s="185">
        <f>SUM(E20:E22)</f>
        <v>0</v>
      </c>
    </row>
    <row r="20" spans="1:5" s="191" customFormat="1" ht="12" customHeight="1">
      <c r="A20" s="190" t="s">
        <v>28</v>
      </c>
      <c r="B20" s="72" t="s">
        <v>29</v>
      </c>
      <c r="C20" s="102"/>
      <c r="D20" s="219"/>
      <c r="E20" s="127"/>
    </row>
    <row r="21" spans="1:5" s="191" customFormat="1" ht="12" customHeight="1">
      <c r="A21" s="190" t="s">
        <v>30</v>
      </c>
      <c r="B21" s="56" t="s">
        <v>361</v>
      </c>
      <c r="C21" s="102"/>
      <c r="D21" s="219"/>
      <c r="E21" s="127"/>
    </row>
    <row r="22" spans="1:5" s="191" customFormat="1" ht="12" customHeight="1">
      <c r="A22" s="190" t="s">
        <v>32</v>
      </c>
      <c r="B22" s="56" t="s">
        <v>362</v>
      </c>
      <c r="C22" s="102"/>
      <c r="D22" s="219"/>
      <c r="E22" s="127"/>
    </row>
    <row r="23" spans="1:5" s="186" customFormat="1" ht="12" customHeight="1">
      <c r="A23" s="190" t="s">
        <v>34</v>
      </c>
      <c r="B23" s="56" t="s">
        <v>389</v>
      </c>
      <c r="C23" s="102"/>
      <c r="D23" s="219"/>
      <c r="E23" s="127"/>
    </row>
    <row r="24" spans="1:5" s="186" customFormat="1" ht="12" customHeight="1">
      <c r="A24" s="179" t="s">
        <v>40</v>
      </c>
      <c r="B24" s="13" t="s">
        <v>265</v>
      </c>
      <c r="C24" s="194"/>
      <c r="D24" s="222"/>
      <c r="E24" s="195"/>
    </row>
    <row r="25" spans="1:5" s="186" customFormat="1" ht="12" customHeight="1">
      <c r="A25" s="179" t="s">
        <v>223</v>
      </c>
      <c r="B25" s="13" t="s">
        <v>364</v>
      </c>
      <c r="C25" s="113">
        <f>+C26+C27</f>
        <v>0</v>
      </c>
      <c r="D25" s="217">
        <f>+D26+D27</f>
        <v>0</v>
      </c>
      <c r="E25" s="185">
        <f>+E26+E27</f>
        <v>0</v>
      </c>
    </row>
    <row r="26" spans="1:5" s="186" customFormat="1" ht="12" customHeight="1">
      <c r="A26" s="196" t="s">
        <v>56</v>
      </c>
      <c r="B26" s="72" t="s">
        <v>361</v>
      </c>
      <c r="C26" s="98"/>
      <c r="D26" s="223"/>
      <c r="E26" s="197"/>
    </row>
    <row r="27" spans="1:5" s="186" customFormat="1" ht="12" customHeight="1">
      <c r="A27" s="196" t="s">
        <v>58</v>
      </c>
      <c r="B27" s="56" t="s">
        <v>365</v>
      </c>
      <c r="C27" s="117"/>
      <c r="D27" s="220"/>
      <c r="E27" s="192"/>
    </row>
    <row r="28" spans="1:5" s="186" customFormat="1" ht="12" customHeight="1">
      <c r="A28" s="190" t="s">
        <v>60</v>
      </c>
      <c r="B28" s="198" t="s">
        <v>390</v>
      </c>
      <c r="C28" s="126"/>
      <c r="D28" s="224"/>
      <c r="E28" s="199"/>
    </row>
    <row r="29" spans="1:5" s="186" customFormat="1" ht="12" customHeight="1">
      <c r="A29" s="179" t="s">
        <v>68</v>
      </c>
      <c r="B29" s="13" t="s">
        <v>367</v>
      </c>
      <c r="C29" s="113">
        <f>+C30+C31+C32</f>
        <v>0</v>
      </c>
      <c r="D29" s="217">
        <f>+D30+D31+D32</f>
        <v>0</v>
      </c>
      <c r="E29" s="185">
        <f>+E30+E31+E32</f>
        <v>0</v>
      </c>
    </row>
    <row r="30" spans="1:5" s="186" customFormat="1" ht="12" customHeight="1">
      <c r="A30" s="196" t="s">
        <v>70</v>
      </c>
      <c r="B30" s="72" t="s">
        <v>93</v>
      </c>
      <c r="C30" s="98"/>
      <c r="D30" s="223"/>
      <c r="E30" s="197"/>
    </row>
    <row r="31" spans="1:5" s="186" customFormat="1" ht="12" customHeight="1">
      <c r="A31" s="196" t="s">
        <v>72</v>
      </c>
      <c r="B31" s="56" t="s">
        <v>95</v>
      </c>
      <c r="C31" s="117"/>
      <c r="D31" s="220"/>
      <c r="E31" s="192"/>
    </row>
    <row r="32" spans="1:5" s="186" customFormat="1" ht="12" customHeight="1">
      <c r="A32" s="190" t="s">
        <v>74</v>
      </c>
      <c r="B32" s="198" t="s">
        <v>97</v>
      </c>
      <c r="C32" s="126"/>
      <c r="D32" s="224"/>
      <c r="E32" s="199"/>
    </row>
    <row r="33" spans="1:5" s="186" customFormat="1" ht="12" customHeight="1">
      <c r="A33" s="179" t="s">
        <v>90</v>
      </c>
      <c r="B33" s="13" t="s">
        <v>266</v>
      </c>
      <c r="C33" s="194"/>
      <c r="D33" s="222"/>
      <c r="E33" s="195"/>
    </row>
    <row r="34" spans="1:5" s="186" customFormat="1" ht="12" customHeight="1">
      <c r="A34" s="179" t="s">
        <v>234</v>
      </c>
      <c r="B34" s="13" t="s">
        <v>368</v>
      </c>
      <c r="C34" s="194"/>
      <c r="D34" s="222"/>
      <c r="E34" s="195"/>
    </row>
    <row r="35" spans="1:5" s="186" customFormat="1" ht="12" customHeight="1">
      <c r="A35" s="179" t="s">
        <v>112</v>
      </c>
      <c r="B35" s="13" t="s">
        <v>391</v>
      </c>
      <c r="C35" s="113">
        <f>+C8+C19+C24+C25+C29+C33+C34</f>
        <v>0</v>
      </c>
      <c r="D35" s="217">
        <f>+D8+D19+D24+D25+D29+D33+D34</f>
        <v>0</v>
      </c>
      <c r="E35" s="185">
        <f>+E8+E19+E24+E25+E29+E33+E34</f>
        <v>0</v>
      </c>
    </row>
    <row r="36" spans="1:5" s="191" customFormat="1" ht="12" customHeight="1">
      <c r="A36" s="200" t="s">
        <v>122</v>
      </c>
      <c r="B36" s="13" t="s">
        <v>370</v>
      </c>
      <c r="C36" s="113">
        <f>+C37+C38+C39</f>
        <v>0</v>
      </c>
      <c r="D36" s="217">
        <f>+D37+D38+D39</f>
        <v>0</v>
      </c>
      <c r="E36" s="185">
        <f>+E37+E38+E39</f>
        <v>0</v>
      </c>
    </row>
    <row r="37" spans="1:5" s="191" customFormat="1" ht="15" customHeight="1">
      <c r="A37" s="196" t="s">
        <v>371</v>
      </c>
      <c r="B37" s="72" t="s">
        <v>322</v>
      </c>
      <c r="C37" s="98"/>
      <c r="D37" s="223"/>
      <c r="E37" s="197"/>
    </row>
    <row r="38" spans="1:5" s="191" customFormat="1" ht="15" customHeight="1">
      <c r="A38" s="196" t="s">
        <v>372</v>
      </c>
      <c r="B38" s="56" t="s">
        <v>373</v>
      </c>
      <c r="C38" s="117"/>
      <c r="D38" s="220"/>
      <c r="E38" s="192"/>
    </row>
    <row r="39" spans="1:5" ht="12.75">
      <c r="A39" s="190" t="s">
        <v>374</v>
      </c>
      <c r="B39" s="198" t="s">
        <v>375</v>
      </c>
      <c r="C39" s="126"/>
      <c r="D39" s="224"/>
      <c r="E39" s="199"/>
    </row>
    <row r="40" spans="1:5" s="183" customFormat="1" ht="16.5" customHeight="1">
      <c r="A40" s="200" t="s">
        <v>246</v>
      </c>
      <c r="B40" s="201" t="s">
        <v>376</v>
      </c>
      <c r="C40" s="113">
        <f>+C35+C36</f>
        <v>0</v>
      </c>
      <c r="D40" s="217">
        <f>+D35+D36</f>
        <v>0</v>
      </c>
      <c r="E40" s="185">
        <f>+E35+E36</f>
        <v>0</v>
      </c>
    </row>
    <row r="41" spans="1:5" s="208" customFormat="1" ht="12" customHeight="1">
      <c r="A41" s="202"/>
      <c r="B41" s="203"/>
      <c r="C41" s="204"/>
      <c r="D41" s="204"/>
      <c r="E41" s="204"/>
    </row>
    <row r="42" spans="1:5" ht="12" customHeight="1">
      <c r="A42" s="205"/>
      <c r="B42" s="206"/>
      <c r="C42" s="207"/>
      <c r="D42" s="207"/>
      <c r="E42" s="207"/>
    </row>
    <row r="43" spans="1:5" ht="12" customHeight="1">
      <c r="A43" s="533" t="s">
        <v>254</v>
      </c>
      <c r="B43" s="533"/>
      <c r="C43" s="533"/>
      <c r="D43" s="533"/>
      <c r="E43" s="533"/>
    </row>
    <row r="44" spans="1:5" ht="12" customHeight="1">
      <c r="A44" s="179" t="s">
        <v>12</v>
      </c>
      <c r="B44" s="13" t="s">
        <v>377</v>
      </c>
      <c r="C44" s="113">
        <f>SUM(C45:C49)</f>
        <v>3718445</v>
      </c>
      <c r="D44" s="113">
        <f>SUM(D45:D49)</f>
        <v>4200706</v>
      </c>
      <c r="E44" s="185">
        <f>SUM(E45:E49)</f>
        <v>4712910</v>
      </c>
    </row>
    <row r="45" spans="1:5" ht="12" customHeight="1">
      <c r="A45" s="190" t="s">
        <v>14</v>
      </c>
      <c r="B45" s="72" t="s">
        <v>176</v>
      </c>
      <c r="C45" s="98">
        <v>2252000</v>
      </c>
      <c r="D45" s="98">
        <v>2664529</v>
      </c>
      <c r="E45" s="197">
        <v>2491604</v>
      </c>
    </row>
    <row r="46" spans="1:5" ht="12" customHeight="1">
      <c r="A46" s="190" t="s">
        <v>16</v>
      </c>
      <c r="B46" s="56" t="s">
        <v>177</v>
      </c>
      <c r="C46" s="102">
        <v>518895</v>
      </c>
      <c r="D46" s="102">
        <v>588627</v>
      </c>
      <c r="E46" s="127">
        <v>546483</v>
      </c>
    </row>
    <row r="47" spans="1:5" ht="12" customHeight="1">
      <c r="A47" s="190" t="s">
        <v>18</v>
      </c>
      <c r="B47" s="56" t="s">
        <v>178</v>
      </c>
      <c r="C47" s="102">
        <v>947550</v>
      </c>
      <c r="D47" s="102">
        <v>947550</v>
      </c>
      <c r="E47" s="127">
        <v>1674823</v>
      </c>
    </row>
    <row r="48" spans="1:5" s="208" customFormat="1" ht="12" customHeight="1">
      <c r="A48" s="190" t="s">
        <v>20</v>
      </c>
      <c r="B48" s="56" t="s">
        <v>179</v>
      </c>
      <c r="C48" s="102"/>
      <c r="D48" s="102"/>
      <c r="E48" s="127"/>
    </row>
    <row r="49" spans="1:5" ht="12" customHeight="1">
      <c r="A49" s="190" t="s">
        <v>22</v>
      </c>
      <c r="B49" s="56" t="s">
        <v>181</v>
      </c>
      <c r="C49" s="102"/>
      <c r="D49" s="102"/>
      <c r="E49" s="127"/>
    </row>
    <row r="50" spans="1:5" ht="12" customHeight="1">
      <c r="A50" s="179" t="s">
        <v>26</v>
      </c>
      <c r="B50" s="13" t="s">
        <v>378</v>
      </c>
      <c r="C50" s="113">
        <f>SUM(C51:C53)</f>
        <v>0</v>
      </c>
      <c r="D50" s="113">
        <f>SUM(D51:D53)</f>
        <v>0</v>
      </c>
      <c r="E50" s="185">
        <f>SUM(E51:E53)</f>
        <v>0</v>
      </c>
    </row>
    <row r="51" spans="1:5" ht="12" customHeight="1">
      <c r="A51" s="190" t="s">
        <v>28</v>
      </c>
      <c r="B51" s="72" t="s">
        <v>202</v>
      </c>
      <c r="C51" s="98"/>
      <c r="D51" s="98"/>
      <c r="E51" s="197"/>
    </row>
    <row r="52" spans="1:5" ht="12" customHeight="1">
      <c r="A52" s="190" t="s">
        <v>30</v>
      </c>
      <c r="B52" s="56" t="s">
        <v>204</v>
      </c>
      <c r="C52" s="102"/>
      <c r="D52" s="102"/>
      <c r="E52" s="127"/>
    </row>
    <row r="53" spans="1:5" ht="15" customHeight="1">
      <c r="A53" s="190" t="s">
        <v>32</v>
      </c>
      <c r="B53" s="56" t="s">
        <v>379</v>
      </c>
      <c r="C53" s="102"/>
      <c r="D53" s="102"/>
      <c r="E53" s="127"/>
    </row>
    <row r="54" spans="1:5" ht="12.75">
      <c r="A54" s="190" t="s">
        <v>34</v>
      </c>
      <c r="B54" s="56" t="s">
        <v>392</v>
      </c>
      <c r="C54" s="102"/>
      <c r="D54" s="102"/>
      <c r="E54" s="127"/>
    </row>
    <row r="55" spans="1:5" ht="15" customHeight="1">
      <c r="A55" s="179" t="s">
        <v>40</v>
      </c>
      <c r="B55" s="209" t="s">
        <v>381</v>
      </c>
      <c r="C55" s="113">
        <f>+C44+C50</f>
        <v>3718445</v>
      </c>
      <c r="D55" s="113">
        <f>+D44+D50</f>
        <v>4200706</v>
      </c>
      <c r="E55" s="185">
        <f>+E44+E50</f>
        <v>4712910</v>
      </c>
    </row>
    <row r="56" spans="3:5" ht="12.75">
      <c r="C56" s="210"/>
      <c r="D56" s="210"/>
      <c r="E56" s="210"/>
    </row>
    <row r="57" spans="1:5" ht="12.75">
      <c r="A57" s="211" t="s">
        <v>382</v>
      </c>
      <c r="B57" s="212"/>
      <c r="C57" s="213">
        <v>1</v>
      </c>
      <c r="D57" s="213">
        <v>1</v>
      </c>
      <c r="E57" s="214">
        <v>1</v>
      </c>
    </row>
    <row r="58" spans="1:5" ht="12.75">
      <c r="A58" s="215" t="s">
        <v>383</v>
      </c>
      <c r="B58" s="216"/>
      <c r="C58" s="213"/>
      <c r="D58" s="213"/>
      <c r="E58" s="214"/>
    </row>
  </sheetData>
  <sheetProtection selectLockedCells="1" selectUnlockedCells="1"/>
  <mergeCells count="4">
    <mergeCell ref="B2:D2"/>
    <mergeCell ref="B3:D3"/>
    <mergeCell ref="A7:E7"/>
    <mergeCell ref="A43:E43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74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50"/>
  </sheetPr>
  <dimension ref="A1:E58"/>
  <sheetViews>
    <sheetView zoomScaleSheetLayoutView="145" zoomScalePageLayoutView="0" workbookViewId="0" topLeftCell="A17">
      <selection activeCell="E62" sqref="E62"/>
    </sheetView>
  </sheetViews>
  <sheetFormatPr defaultColWidth="9.00390625" defaultRowHeight="12.75"/>
  <cols>
    <col min="1" max="1" width="18.625" style="160" customWidth="1"/>
    <col min="2" max="2" width="62.00390625" style="161" customWidth="1"/>
    <col min="3" max="5" width="15.875" style="161" customWidth="1"/>
    <col min="6" max="16384" width="9.375" style="161" customWidth="1"/>
  </cols>
  <sheetData>
    <row r="1" spans="1:5" s="166" customFormat="1" ht="21" customHeight="1">
      <c r="A1" s="162"/>
      <c r="B1" s="163"/>
      <c r="C1" s="164"/>
      <c r="D1" s="164"/>
      <c r="E1" s="165" t="s">
        <v>827</v>
      </c>
    </row>
    <row r="2" spans="1:5" s="169" customFormat="1" ht="25.5" customHeight="1">
      <c r="A2" s="167" t="s">
        <v>349</v>
      </c>
      <c r="B2" s="531" t="s">
        <v>350</v>
      </c>
      <c r="C2" s="531"/>
      <c r="D2" s="531"/>
      <c r="E2" s="168" t="s">
        <v>398</v>
      </c>
    </row>
    <row r="3" spans="1:5" s="169" customFormat="1" ht="24">
      <c r="A3" s="170" t="s">
        <v>388</v>
      </c>
      <c r="B3" s="532" t="s">
        <v>405</v>
      </c>
      <c r="C3" s="532"/>
      <c r="D3" s="532"/>
      <c r="E3" s="171" t="s">
        <v>387</v>
      </c>
    </row>
    <row r="4" spans="1:5" s="174" customFormat="1" ht="15.75" customHeight="1">
      <c r="A4" s="172"/>
      <c r="B4" s="172"/>
      <c r="C4" s="173"/>
      <c r="D4" s="173"/>
      <c r="E4" s="173"/>
    </row>
    <row r="5" spans="1:5" ht="24">
      <c r="A5" s="175" t="s">
        <v>355</v>
      </c>
      <c r="B5" s="176" t="s">
        <v>356</v>
      </c>
      <c r="C5" s="177" t="s">
        <v>4</v>
      </c>
      <c r="D5" s="177" t="s">
        <v>5</v>
      </c>
      <c r="E5" s="178" t="s">
        <v>6</v>
      </c>
    </row>
    <row r="6" spans="1:5" s="183" customFormat="1" ht="12.75" customHeight="1">
      <c r="A6" s="179" t="s">
        <v>7</v>
      </c>
      <c r="B6" s="180" t="s">
        <v>8</v>
      </c>
      <c r="C6" s="180" t="s">
        <v>9</v>
      </c>
      <c r="D6" s="181" t="s">
        <v>10</v>
      </c>
      <c r="E6" s="182" t="s">
        <v>11</v>
      </c>
    </row>
    <row r="7" spans="1:5" s="183" customFormat="1" ht="15.75" customHeight="1">
      <c r="A7" s="533" t="s">
        <v>253</v>
      </c>
      <c r="B7" s="533"/>
      <c r="C7" s="533"/>
      <c r="D7" s="533"/>
      <c r="E7" s="533"/>
    </row>
    <row r="8" spans="1:5" s="186" customFormat="1" ht="12" customHeight="1">
      <c r="A8" s="179" t="s">
        <v>12</v>
      </c>
      <c r="B8" s="184" t="s">
        <v>357</v>
      </c>
      <c r="C8" s="113">
        <f>SUM(C9:C18)</f>
        <v>0</v>
      </c>
      <c r="D8" s="217">
        <f>SUM(D9:D18)</f>
        <v>0</v>
      </c>
      <c r="E8" s="185">
        <f>SUM(E9:E18)</f>
        <v>0</v>
      </c>
    </row>
    <row r="9" spans="1:5" s="186" customFormat="1" ht="12" customHeight="1">
      <c r="A9" s="187" t="s">
        <v>14</v>
      </c>
      <c r="B9" s="53" t="s">
        <v>71</v>
      </c>
      <c r="C9" s="188"/>
      <c r="D9" s="218"/>
      <c r="E9" s="189"/>
    </row>
    <row r="10" spans="1:5" s="186" customFormat="1" ht="12" customHeight="1">
      <c r="A10" s="190" t="s">
        <v>16</v>
      </c>
      <c r="B10" s="56" t="s">
        <v>73</v>
      </c>
      <c r="C10" s="102"/>
      <c r="D10" s="219"/>
      <c r="E10" s="127"/>
    </row>
    <row r="11" spans="1:5" s="186" customFormat="1" ht="12" customHeight="1">
      <c r="A11" s="190" t="s">
        <v>18</v>
      </c>
      <c r="B11" s="56" t="s">
        <v>75</v>
      </c>
      <c r="C11" s="102"/>
      <c r="D11" s="219"/>
      <c r="E11" s="127"/>
    </row>
    <row r="12" spans="1:5" s="186" customFormat="1" ht="12" customHeight="1">
      <c r="A12" s="190" t="s">
        <v>20</v>
      </c>
      <c r="B12" s="56" t="s">
        <v>77</v>
      </c>
      <c r="C12" s="102"/>
      <c r="D12" s="219"/>
      <c r="E12" s="127"/>
    </row>
    <row r="13" spans="1:5" s="186" customFormat="1" ht="12" customHeight="1">
      <c r="A13" s="190" t="s">
        <v>22</v>
      </c>
      <c r="B13" s="56" t="s">
        <v>79</v>
      </c>
      <c r="C13" s="102"/>
      <c r="D13" s="219"/>
      <c r="E13" s="127"/>
    </row>
    <row r="14" spans="1:5" s="186" customFormat="1" ht="12" customHeight="1">
      <c r="A14" s="190" t="s">
        <v>24</v>
      </c>
      <c r="B14" s="56" t="s">
        <v>358</v>
      </c>
      <c r="C14" s="102"/>
      <c r="D14" s="219"/>
      <c r="E14" s="127"/>
    </row>
    <row r="15" spans="1:5" s="191" customFormat="1" ht="12" customHeight="1">
      <c r="A15" s="190" t="s">
        <v>183</v>
      </c>
      <c r="B15" s="73" t="s">
        <v>359</v>
      </c>
      <c r="C15" s="102"/>
      <c r="D15" s="219"/>
      <c r="E15" s="127"/>
    </row>
    <row r="16" spans="1:5" s="191" customFormat="1" ht="12" customHeight="1">
      <c r="A16" s="190" t="s">
        <v>185</v>
      </c>
      <c r="B16" s="56" t="s">
        <v>85</v>
      </c>
      <c r="C16" s="117"/>
      <c r="D16" s="220"/>
      <c r="E16" s="192"/>
    </row>
    <row r="17" spans="1:5" s="186" customFormat="1" ht="12" customHeight="1">
      <c r="A17" s="190" t="s">
        <v>187</v>
      </c>
      <c r="B17" s="56" t="s">
        <v>87</v>
      </c>
      <c r="C17" s="102"/>
      <c r="D17" s="219"/>
      <c r="E17" s="127"/>
    </row>
    <row r="18" spans="1:5" s="191" customFormat="1" ht="12" customHeight="1">
      <c r="A18" s="190" t="s">
        <v>189</v>
      </c>
      <c r="B18" s="73" t="s">
        <v>89</v>
      </c>
      <c r="C18" s="109"/>
      <c r="D18" s="221"/>
      <c r="E18" s="193"/>
    </row>
    <row r="19" spans="1:5" s="191" customFormat="1" ht="12" customHeight="1">
      <c r="A19" s="179" t="s">
        <v>26</v>
      </c>
      <c r="B19" s="184" t="s">
        <v>360</v>
      </c>
      <c r="C19" s="113">
        <f>SUM(C20:C22)</f>
        <v>0</v>
      </c>
      <c r="D19" s="217">
        <f>SUM(D20:D22)</f>
        <v>22475</v>
      </c>
      <c r="E19" s="185">
        <f>SUM(E20:E22)</f>
        <v>22475</v>
      </c>
    </row>
    <row r="20" spans="1:5" s="191" customFormat="1" ht="12" customHeight="1">
      <c r="A20" s="190" t="s">
        <v>28</v>
      </c>
      <c r="B20" s="72" t="s">
        <v>29</v>
      </c>
      <c r="C20" s="102"/>
      <c r="D20" s="219"/>
      <c r="E20" s="127"/>
    </row>
    <row r="21" spans="1:5" s="191" customFormat="1" ht="12" customHeight="1">
      <c r="A21" s="190" t="s">
        <v>30</v>
      </c>
      <c r="B21" s="56" t="s">
        <v>361</v>
      </c>
      <c r="C21" s="102"/>
      <c r="D21" s="219"/>
      <c r="E21" s="127"/>
    </row>
    <row r="22" spans="1:5" s="191" customFormat="1" ht="12" customHeight="1">
      <c r="A22" s="190" t="s">
        <v>32</v>
      </c>
      <c r="B22" s="56" t="s">
        <v>362</v>
      </c>
      <c r="C22" s="102"/>
      <c r="D22" s="219">
        <v>22475</v>
      </c>
      <c r="E22" s="127">
        <v>22475</v>
      </c>
    </row>
    <row r="23" spans="1:5" s="186" customFormat="1" ht="12" customHeight="1">
      <c r="A23" s="190" t="s">
        <v>34</v>
      </c>
      <c r="B23" s="56" t="s">
        <v>389</v>
      </c>
      <c r="C23" s="102"/>
      <c r="D23" s="219"/>
      <c r="E23" s="127"/>
    </row>
    <row r="24" spans="1:5" s="186" customFormat="1" ht="12" customHeight="1">
      <c r="A24" s="179" t="s">
        <v>40</v>
      </c>
      <c r="B24" s="13" t="s">
        <v>265</v>
      </c>
      <c r="C24" s="194"/>
      <c r="D24" s="222"/>
      <c r="E24" s="195"/>
    </row>
    <row r="25" spans="1:5" s="186" customFormat="1" ht="12" customHeight="1">
      <c r="A25" s="179" t="s">
        <v>223</v>
      </c>
      <c r="B25" s="13" t="s">
        <v>364</v>
      </c>
      <c r="C25" s="113">
        <f>+C26+C27</f>
        <v>0</v>
      </c>
      <c r="D25" s="217">
        <f>+D26+D27</f>
        <v>0</v>
      </c>
      <c r="E25" s="185">
        <f>+E26+E27</f>
        <v>0</v>
      </c>
    </row>
    <row r="26" spans="1:5" s="186" customFormat="1" ht="12" customHeight="1">
      <c r="A26" s="196" t="s">
        <v>56</v>
      </c>
      <c r="B26" s="72" t="s">
        <v>361</v>
      </c>
      <c r="C26" s="98"/>
      <c r="D26" s="223"/>
      <c r="E26" s="197"/>
    </row>
    <row r="27" spans="1:5" s="186" customFormat="1" ht="12" customHeight="1">
      <c r="A27" s="196" t="s">
        <v>58</v>
      </c>
      <c r="B27" s="56" t="s">
        <v>365</v>
      </c>
      <c r="C27" s="117"/>
      <c r="D27" s="220"/>
      <c r="E27" s="192"/>
    </row>
    <row r="28" spans="1:5" s="186" customFormat="1" ht="12" customHeight="1">
      <c r="A28" s="190" t="s">
        <v>60</v>
      </c>
      <c r="B28" s="198" t="s">
        <v>390</v>
      </c>
      <c r="C28" s="126"/>
      <c r="D28" s="224"/>
      <c r="E28" s="199"/>
    </row>
    <row r="29" spans="1:5" s="186" customFormat="1" ht="12" customHeight="1">
      <c r="A29" s="179" t="s">
        <v>68</v>
      </c>
      <c r="B29" s="13" t="s">
        <v>367</v>
      </c>
      <c r="C29" s="113">
        <f>+C30+C31+C32</f>
        <v>0</v>
      </c>
      <c r="D29" s="217">
        <f>+D30+D31+D32</f>
        <v>0</v>
      </c>
      <c r="E29" s="185">
        <f>+E30+E31+E32</f>
        <v>0</v>
      </c>
    </row>
    <row r="30" spans="1:5" s="186" customFormat="1" ht="12" customHeight="1">
      <c r="A30" s="196" t="s">
        <v>70</v>
      </c>
      <c r="B30" s="72" t="s">
        <v>93</v>
      </c>
      <c r="C30" s="98"/>
      <c r="D30" s="223"/>
      <c r="E30" s="197"/>
    </row>
    <row r="31" spans="1:5" s="186" customFormat="1" ht="12" customHeight="1">
      <c r="A31" s="196" t="s">
        <v>72</v>
      </c>
      <c r="B31" s="56" t="s">
        <v>95</v>
      </c>
      <c r="C31" s="117"/>
      <c r="D31" s="220"/>
      <c r="E31" s="192"/>
    </row>
    <row r="32" spans="1:5" s="186" customFormat="1" ht="12" customHeight="1">
      <c r="A32" s="190" t="s">
        <v>74</v>
      </c>
      <c r="B32" s="198" t="s">
        <v>97</v>
      </c>
      <c r="C32" s="126"/>
      <c r="D32" s="224"/>
      <c r="E32" s="199"/>
    </row>
    <row r="33" spans="1:5" s="186" customFormat="1" ht="12" customHeight="1">
      <c r="A33" s="179" t="s">
        <v>90</v>
      </c>
      <c r="B33" s="13" t="s">
        <v>266</v>
      </c>
      <c r="C33" s="194"/>
      <c r="D33" s="222"/>
      <c r="E33" s="195"/>
    </row>
    <row r="34" spans="1:5" s="186" customFormat="1" ht="12" customHeight="1">
      <c r="A34" s="179" t="s">
        <v>234</v>
      </c>
      <c r="B34" s="13" t="s">
        <v>368</v>
      </c>
      <c r="C34" s="194"/>
      <c r="D34" s="222"/>
      <c r="E34" s="195"/>
    </row>
    <row r="35" spans="1:5" s="186" customFormat="1" ht="12" customHeight="1">
      <c r="A35" s="179" t="s">
        <v>112</v>
      </c>
      <c r="B35" s="13" t="s">
        <v>391</v>
      </c>
      <c r="C35" s="113">
        <f>+C8+C19+C24+C25+C29+C33+C34</f>
        <v>0</v>
      </c>
      <c r="D35" s="217">
        <f>+D8+D19+D24+D25+D29+D33+D34</f>
        <v>22475</v>
      </c>
      <c r="E35" s="185">
        <f>+E8+E19+E24+E25+E29+E33+E34</f>
        <v>22475</v>
      </c>
    </row>
    <row r="36" spans="1:5" s="191" customFormat="1" ht="12" customHeight="1">
      <c r="A36" s="200" t="s">
        <v>122</v>
      </c>
      <c r="B36" s="13" t="s">
        <v>370</v>
      </c>
      <c r="C36" s="113">
        <f>+C37+C38+C39</f>
        <v>0</v>
      </c>
      <c r="D36" s="217">
        <f>+D37+D38+D39</f>
        <v>0</v>
      </c>
      <c r="E36" s="185">
        <f>+E37+E38+E39</f>
        <v>0</v>
      </c>
    </row>
    <row r="37" spans="1:5" s="191" customFormat="1" ht="15" customHeight="1">
      <c r="A37" s="196" t="s">
        <v>371</v>
      </c>
      <c r="B37" s="72" t="s">
        <v>322</v>
      </c>
      <c r="C37" s="98"/>
      <c r="D37" s="223"/>
      <c r="E37" s="197"/>
    </row>
    <row r="38" spans="1:5" s="191" customFormat="1" ht="15" customHeight="1">
      <c r="A38" s="196" t="s">
        <v>372</v>
      </c>
      <c r="B38" s="56" t="s">
        <v>373</v>
      </c>
      <c r="C38" s="117"/>
      <c r="D38" s="220"/>
      <c r="E38" s="192"/>
    </row>
    <row r="39" spans="1:5" ht="12.75">
      <c r="A39" s="190" t="s">
        <v>374</v>
      </c>
      <c r="B39" s="198" t="s">
        <v>375</v>
      </c>
      <c r="C39" s="126"/>
      <c r="D39" s="224"/>
      <c r="E39" s="199"/>
    </row>
    <row r="40" spans="1:5" s="183" customFormat="1" ht="16.5" customHeight="1">
      <c r="A40" s="200" t="s">
        <v>246</v>
      </c>
      <c r="B40" s="201" t="s">
        <v>376</v>
      </c>
      <c r="C40" s="113">
        <f>+C35+C36</f>
        <v>0</v>
      </c>
      <c r="D40" s="217">
        <f>+D35+D36</f>
        <v>22475</v>
      </c>
      <c r="E40" s="185">
        <f>+E35+E36</f>
        <v>22475</v>
      </c>
    </row>
    <row r="41" spans="1:5" s="208" customFormat="1" ht="12" customHeight="1">
      <c r="A41" s="202"/>
      <c r="B41" s="203"/>
      <c r="C41" s="204"/>
      <c r="D41" s="204"/>
      <c r="E41" s="204"/>
    </row>
    <row r="42" spans="1:5" ht="12" customHeight="1">
      <c r="A42" s="205"/>
      <c r="B42" s="206"/>
      <c r="C42" s="207"/>
      <c r="D42" s="207"/>
      <c r="E42" s="207"/>
    </row>
    <row r="43" spans="1:5" ht="12" customHeight="1">
      <c r="A43" s="533" t="s">
        <v>254</v>
      </c>
      <c r="B43" s="533"/>
      <c r="C43" s="533"/>
      <c r="D43" s="533"/>
      <c r="E43" s="533"/>
    </row>
    <row r="44" spans="1:5" ht="12" customHeight="1">
      <c r="A44" s="179" t="s">
        <v>12</v>
      </c>
      <c r="B44" s="13" t="s">
        <v>377</v>
      </c>
      <c r="C44" s="113">
        <f>SUM(C45:C49)</f>
        <v>1327722</v>
      </c>
      <c r="D44" s="113">
        <f>SUM(D45:D49)</f>
        <v>1350197</v>
      </c>
      <c r="E44" s="185">
        <f>SUM(E45:E49)</f>
        <v>1356571</v>
      </c>
    </row>
    <row r="45" spans="1:5" ht="12" customHeight="1">
      <c r="A45" s="190" t="s">
        <v>14</v>
      </c>
      <c r="B45" s="72" t="s">
        <v>176</v>
      </c>
      <c r="C45" s="98"/>
      <c r="D45" s="98"/>
      <c r="E45" s="197"/>
    </row>
    <row r="46" spans="1:5" ht="12" customHeight="1">
      <c r="A46" s="190" t="s">
        <v>16</v>
      </c>
      <c r="B46" s="56" t="s">
        <v>177</v>
      </c>
      <c r="C46" s="102"/>
      <c r="D46" s="102"/>
      <c r="E46" s="127"/>
    </row>
    <row r="47" spans="1:5" ht="12" customHeight="1">
      <c r="A47" s="190" t="s">
        <v>18</v>
      </c>
      <c r="B47" s="56" t="s">
        <v>178</v>
      </c>
      <c r="C47" s="102">
        <v>1327722</v>
      </c>
      <c r="D47" s="102">
        <v>1350197</v>
      </c>
      <c r="E47" s="127">
        <v>1356571</v>
      </c>
    </row>
    <row r="48" spans="1:5" s="208" customFormat="1" ht="12" customHeight="1">
      <c r="A48" s="190" t="s">
        <v>20</v>
      </c>
      <c r="B48" s="56" t="s">
        <v>179</v>
      </c>
      <c r="C48" s="102"/>
      <c r="D48" s="102"/>
      <c r="E48" s="127"/>
    </row>
    <row r="49" spans="1:5" ht="12" customHeight="1">
      <c r="A49" s="190" t="s">
        <v>22</v>
      </c>
      <c r="B49" s="56" t="s">
        <v>181</v>
      </c>
      <c r="C49" s="102"/>
      <c r="D49" s="102"/>
      <c r="E49" s="127"/>
    </row>
    <row r="50" spans="1:5" ht="12" customHeight="1">
      <c r="A50" s="179" t="s">
        <v>26</v>
      </c>
      <c r="B50" s="13" t="s">
        <v>378</v>
      </c>
      <c r="C50" s="113">
        <f>SUM(C51:C53)</f>
        <v>0</v>
      </c>
      <c r="D50" s="113">
        <f>SUM(D51:D53)</f>
        <v>0</v>
      </c>
      <c r="E50" s="185">
        <f>SUM(E51:E53)</f>
        <v>0</v>
      </c>
    </row>
    <row r="51" spans="1:5" ht="12" customHeight="1">
      <c r="A51" s="190" t="s">
        <v>28</v>
      </c>
      <c r="B51" s="72" t="s">
        <v>202</v>
      </c>
      <c r="C51" s="98"/>
      <c r="D51" s="98"/>
      <c r="E51" s="197"/>
    </row>
    <row r="52" spans="1:5" ht="12" customHeight="1">
      <c r="A52" s="190" t="s">
        <v>30</v>
      </c>
      <c r="B52" s="56" t="s">
        <v>204</v>
      </c>
      <c r="C52" s="102"/>
      <c r="D52" s="102"/>
      <c r="E52" s="127"/>
    </row>
    <row r="53" spans="1:5" ht="15" customHeight="1">
      <c r="A53" s="190" t="s">
        <v>32</v>
      </c>
      <c r="B53" s="56" t="s">
        <v>379</v>
      </c>
      <c r="C53" s="102"/>
      <c r="D53" s="102"/>
      <c r="E53" s="127"/>
    </row>
    <row r="54" spans="1:5" ht="12.75">
      <c r="A54" s="190" t="s">
        <v>34</v>
      </c>
      <c r="B54" s="56" t="s">
        <v>392</v>
      </c>
      <c r="C54" s="102"/>
      <c r="D54" s="102"/>
      <c r="E54" s="127"/>
    </row>
    <row r="55" spans="1:5" ht="15" customHeight="1">
      <c r="A55" s="179" t="s">
        <v>40</v>
      </c>
      <c r="B55" s="209" t="s">
        <v>381</v>
      </c>
      <c r="C55" s="113">
        <f>+C44+C50</f>
        <v>1327722</v>
      </c>
      <c r="D55" s="113">
        <f>+D44+D50</f>
        <v>1350197</v>
      </c>
      <c r="E55" s="185">
        <f>+E44+E50</f>
        <v>1356571</v>
      </c>
    </row>
    <row r="56" spans="3:5" ht="12.75">
      <c r="C56" s="210"/>
      <c r="D56" s="210"/>
      <c r="E56" s="210"/>
    </row>
    <row r="57" spans="1:5" ht="12.75">
      <c r="A57" s="211" t="s">
        <v>382</v>
      </c>
      <c r="B57" s="212"/>
      <c r="C57" s="213"/>
      <c r="D57" s="213"/>
      <c r="E57" s="214"/>
    </row>
    <row r="58" spans="1:5" ht="12.75">
      <c r="A58" s="215" t="s">
        <v>383</v>
      </c>
      <c r="B58" s="216"/>
      <c r="C58" s="213"/>
      <c r="D58" s="213"/>
      <c r="E58" s="214"/>
    </row>
  </sheetData>
  <sheetProtection selectLockedCells="1" selectUnlockedCells="1"/>
  <mergeCells count="4">
    <mergeCell ref="B2:D2"/>
    <mergeCell ref="B3:D3"/>
    <mergeCell ref="A7:E7"/>
    <mergeCell ref="A43:E43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74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50"/>
  </sheetPr>
  <dimension ref="A1:E58"/>
  <sheetViews>
    <sheetView zoomScaleSheetLayoutView="145" zoomScalePageLayoutView="0" workbookViewId="0" topLeftCell="A19">
      <selection activeCell="E50" sqref="E50"/>
    </sheetView>
  </sheetViews>
  <sheetFormatPr defaultColWidth="9.00390625" defaultRowHeight="12.75"/>
  <cols>
    <col min="1" max="1" width="18.625" style="160" customWidth="1"/>
    <col min="2" max="2" width="62.00390625" style="161" customWidth="1"/>
    <col min="3" max="5" width="15.875" style="161" customWidth="1"/>
    <col min="6" max="16384" width="9.375" style="161" customWidth="1"/>
  </cols>
  <sheetData>
    <row r="1" spans="1:5" s="166" customFormat="1" ht="21" customHeight="1">
      <c r="A1" s="162"/>
      <c r="B1" s="163"/>
      <c r="C1" s="164"/>
      <c r="D1" s="164"/>
      <c r="E1" s="165" t="s">
        <v>828</v>
      </c>
    </row>
    <row r="2" spans="1:5" s="169" customFormat="1" ht="25.5" customHeight="1">
      <c r="A2" s="167" t="s">
        <v>349</v>
      </c>
      <c r="B2" s="531" t="s">
        <v>350</v>
      </c>
      <c r="C2" s="531"/>
      <c r="D2" s="531"/>
      <c r="E2" s="168" t="s">
        <v>398</v>
      </c>
    </row>
    <row r="3" spans="1:5" s="169" customFormat="1" ht="24">
      <c r="A3" s="170" t="s">
        <v>388</v>
      </c>
      <c r="B3" s="532" t="s">
        <v>406</v>
      </c>
      <c r="C3" s="532"/>
      <c r="D3" s="532"/>
      <c r="E3" s="171" t="s">
        <v>387</v>
      </c>
    </row>
    <row r="4" spans="1:5" s="174" customFormat="1" ht="15.75" customHeight="1">
      <c r="A4" s="172"/>
      <c r="B4" s="172"/>
      <c r="C4" s="173"/>
      <c r="D4" s="173"/>
      <c r="E4" s="173"/>
    </row>
    <row r="5" spans="1:5" ht="24">
      <c r="A5" s="175" t="s">
        <v>355</v>
      </c>
      <c r="B5" s="176" t="s">
        <v>356</v>
      </c>
      <c r="C5" s="177" t="s">
        <v>4</v>
      </c>
      <c r="D5" s="177" t="s">
        <v>5</v>
      </c>
      <c r="E5" s="178" t="s">
        <v>6</v>
      </c>
    </row>
    <row r="6" spans="1:5" s="183" customFormat="1" ht="12.75" customHeight="1">
      <c r="A6" s="179" t="s">
        <v>7</v>
      </c>
      <c r="B6" s="180" t="s">
        <v>8</v>
      </c>
      <c r="C6" s="180" t="s">
        <v>9</v>
      </c>
      <c r="D6" s="181" t="s">
        <v>10</v>
      </c>
      <c r="E6" s="182" t="s">
        <v>11</v>
      </c>
    </row>
    <row r="7" spans="1:5" s="183" customFormat="1" ht="15.75" customHeight="1">
      <c r="A7" s="533" t="s">
        <v>253</v>
      </c>
      <c r="B7" s="533"/>
      <c r="C7" s="533"/>
      <c r="D7" s="533"/>
      <c r="E7" s="533"/>
    </row>
    <row r="8" spans="1:5" s="186" customFormat="1" ht="12" customHeight="1">
      <c r="A8" s="179" t="s">
        <v>12</v>
      </c>
      <c r="B8" s="184" t="s">
        <v>357</v>
      </c>
      <c r="C8" s="113">
        <f>SUM(C9:C18)</f>
        <v>0</v>
      </c>
      <c r="D8" s="217">
        <f>SUM(D9:D18)</f>
        <v>0</v>
      </c>
      <c r="E8" s="185">
        <f>SUM(E9:E18)</f>
        <v>0</v>
      </c>
    </row>
    <row r="9" spans="1:5" s="186" customFormat="1" ht="12" customHeight="1">
      <c r="A9" s="187" t="s">
        <v>14</v>
      </c>
      <c r="B9" s="53" t="s">
        <v>71</v>
      </c>
      <c r="C9" s="188"/>
      <c r="D9" s="218"/>
      <c r="E9" s="189"/>
    </row>
    <row r="10" spans="1:5" s="186" customFormat="1" ht="12" customHeight="1">
      <c r="A10" s="190" t="s">
        <v>16</v>
      </c>
      <c r="B10" s="56" t="s">
        <v>73</v>
      </c>
      <c r="C10" s="102"/>
      <c r="D10" s="219"/>
      <c r="E10" s="127"/>
    </row>
    <row r="11" spans="1:5" s="186" customFormat="1" ht="12" customHeight="1">
      <c r="A11" s="190" t="s">
        <v>18</v>
      </c>
      <c r="B11" s="56" t="s">
        <v>75</v>
      </c>
      <c r="C11" s="102"/>
      <c r="D11" s="219"/>
      <c r="E11" s="127"/>
    </row>
    <row r="12" spans="1:5" s="186" customFormat="1" ht="12" customHeight="1">
      <c r="A12" s="190" t="s">
        <v>20</v>
      </c>
      <c r="B12" s="56" t="s">
        <v>77</v>
      </c>
      <c r="C12" s="102"/>
      <c r="D12" s="219"/>
      <c r="E12" s="127"/>
    </row>
    <row r="13" spans="1:5" s="186" customFormat="1" ht="12" customHeight="1">
      <c r="A13" s="190" t="s">
        <v>22</v>
      </c>
      <c r="B13" s="56" t="s">
        <v>79</v>
      </c>
      <c r="C13" s="102"/>
      <c r="D13" s="219"/>
      <c r="E13" s="127"/>
    </row>
    <row r="14" spans="1:5" s="186" customFormat="1" ht="12" customHeight="1">
      <c r="A14" s="190" t="s">
        <v>24</v>
      </c>
      <c r="B14" s="56" t="s">
        <v>358</v>
      </c>
      <c r="C14" s="102"/>
      <c r="D14" s="219"/>
      <c r="E14" s="127"/>
    </row>
    <row r="15" spans="1:5" s="191" customFormat="1" ht="12" customHeight="1">
      <c r="A15" s="190" t="s">
        <v>183</v>
      </c>
      <c r="B15" s="73" t="s">
        <v>359</v>
      </c>
      <c r="C15" s="102"/>
      <c r="D15" s="219"/>
      <c r="E15" s="127"/>
    </row>
    <row r="16" spans="1:5" s="191" customFormat="1" ht="12" customHeight="1">
      <c r="A16" s="190" t="s">
        <v>185</v>
      </c>
      <c r="B16" s="56" t="s">
        <v>85</v>
      </c>
      <c r="C16" s="117"/>
      <c r="D16" s="220"/>
      <c r="E16" s="192"/>
    </row>
    <row r="17" spans="1:5" s="186" customFormat="1" ht="12" customHeight="1">
      <c r="A17" s="190" t="s">
        <v>187</v>
      </c>
      <c r="B17" s="56" t="s">
        <v>87</v>
      </c>
      <c r="C17" s="102"/>
      <c r="D17" s="219"/>
      <c r="E17" s="127"/>
    </row>
    <row r="18" spans="1:5" s="191" customFormat="1" ht="12" customHeight="1">
      <c r="A18" s="190" t="s">
        <v>189</v>
      </c>
      <c r="B18" s="73" t="s">
        <v>89</v>
      </c>
      <c r="C18" s="109"/>
      <c r="D18" s="221"/>
      <c r="E18" s="193"/>
    </row>
    <row r="19" spans="1:5" s="191" customFormat="1" ht="12" customHeight="1">
      <c r="A19" s="179" t="s">
        <v>26</v>
      </c>
      <c r="B19" s="184" t="s">
        <v>360</v>
      </c>
      <c r="C19" s="113">
        <f>SUM(C20:C22)</f>
        <v>0</v>
      </c>
      <c r="D19" s="217">
        <f>SUM(D20:D22)</f>
        <v>0</v>
      </c>
      <c r="E19" s="185">
        <f>SUM(E20:E22)</f>
        <v>0</v>
      </c>
    </row>
    <row r="20" spans="1:5" s="191" customFormat="1" ht="12" customHeight="1">
      <c r="A20" s="190" t="s">
        <v>28</v>
      </c>
      <c r="B20" s="72" t="s">
        <v>29</v>
      </c>
      <c r="C20" s="102"/>
      <c r="D20" s="219"/>
      <c r="E20" s="127"/>
    </row>
    <row r="21" spans="1:5" s="191" customFormat="1" ht="12" customHeight="1">
      <c r="A21" s="190" t="s">
        <v>30</v>
      </c>
      <c r="B21" s="56" t="s">
        <v>361</v>
      </c>
      <c r="C21" s="102"/>
      <c r="D21" s="219"/>
      <c r="E21" s="127"/>
    </row>
    <row r="22" spans="1:5" s="191" customFormat="1" ht="12" customHeight="1">
      <c r="A22" s="190" t="s">
        <v>32</v>
      </c>
      <c r="B22" s="56" t="s">
        <v>362</v>
      </c>
      <c r="C22" s="102"/>
      <c r="D22" s="219"/>
      <c r="E22" s="127"/>
    </row>
    <row r="23" spans="1:5" s="186" customFormat="1" ht="12" customHeight="1">
      <c r="A23" s="190" t="s">
        <v>34</v>
      </c>
      <c r="B23" s="56" t="s">
        <v>389</v>
      </c>
      <c r="C23" s="102"/>
      <c r="D23" s="219"/>
      <c r="E23" s="127"/>
    </row>
    <row r="24" spans="1:5" s="186" customFormat="1" ht="12" customHeight="1">
      <c r="A24" s="179" t="s">
        <v>40</v>
      </c>
      <c r="B24" s="13" t="s">
        <v>265</v>
      </c>
      <c r="C24" s="194"/>
      <c r="D24" s="222"/>
      <c r="E24" s="195"/>
    </row>
    <row r="25" spans="1:5" s="186" customFormat="1" ht="12" customHeight="1">
      <c r="A25" s="179" t="s">
        <v>223</v>
      </c>
      <c r="B25" s="13" t="s">
        <v>364</v>
      </c>
      <c r="C25" s="113">
        <f>+C26+C27</f>
        <v>0</v>
      </c>
      <c r="D25" s="217">
        <f>+D26+D27</f>
        <v>0</v>
      </c>
      <c r="E25" s="185">
        <f>+E26+E27</f>
        <v>0</v>
      </c>
    </row>
    <row r="26" spans="1:5" s="186" customFormat="1" ht="12" customHeight="1">
      <c r="A26" s="196" t="s">
        <v>56</v>
      </c>
      <c r="B26" s="72" t="s">
        <v>361</v>
      </c>
      <c r="C26" s="98"/>
      <c r="D26" s="223"/>
      <c r="E26" s="197"/>
    </row>
    <row r="27" spans="1:5" s="186" customFormat="1" ht="12" customHeight="1">
      <c r="A27" s="196" t="s">
        <v>58</v>
      </c>
      <c r="B27" s="56" t="s">
        <v>365</v>
      </c>
      <c r="C27" s="117"/>
      <c r="D27" s="220"/>
      <c r="E27" s="192"/>
    </row>
    <row r="28" spans="1:5" s="186" customFormat="1" ht="12" customHeight="1">
      <c r="A28" s="190" t="s">
        <v>60</v>
      </c>
      <c r="B28" s="198" t="s">
        <v>390</v>
      </c>
      <c r="C28" s="126"/>
      <c r="D28" s="224"/>
      <c r="E28" s="199"/>
    </row>
    <row r="29" spans="1:5" s="186" customFormat="1" ht="12" customHeight="1">
      <c r="A29" s="179" t="s">
        <v>68</v>
      </c>
      <c r="B29" s="13" t="s">
        <v>367</v>
      </c>
      <c r="C29" s="113">
        <f>+C30+C31+C32</f>
        <v>0</v>
      </c>
      <c r="D29" s="217">
        <f>+D30+D31+D32</f>
        <v>0</v>
      </c>
      <c r="E29" s="185">
        <f>+E30+E31+E32</f>
        <v>0</v>
      </c>
    </row>
    <row r="30" spans="1:5" s="186" customFormat="1" ht="12" customHeight="1">
      <c r="A30" s="196" t="s">
        <v>70</v>
      </c>
      <c r="B30" s="72" t="s">
        <v>93</v>
      </c>
      <c r="C30" s="98"/>
      <c r="D30" s="223"/>
      <c r="E30" s="197"/>
    </row>
    <row r="31" spans="1:5" s="186" customFormat="1" ht="12" customHeight="1">
      <c r="A31" s="196" t="s">
        <v>72</v>
      </c>
      <c r="B31" s="56" t="s">
        <v>95</v>
      </c>
      <c r="C31" s="117"/>
      <c r="D31" s="220"/>
      <c r="E31" s="192"/>
    </row>
    <row r="32" spans="1:5" s="186" customFormat="1" ht="12" customHeight="1">
      <c r="A32" s="190" t="s">
        <v>74</v>
      </c>
      <c r="B32" s="198" t="s">
        <v>97</v>
      </c>
      <c r="C32" s="126"/>
      <c r="D32" s="224"/>
      <c r="E32" s="199"/>
    </row>
    <row r="33" spans="1:5" s="186" customFormat="1" ht="12" customHeight="1">
      <c r="A33" s="179" t="s">
        <v>90</v>
      </c>
      <c r="B33" s="13" t="s">
        <v>266</v>
      </c>
      <c r="C33" s="194"/>
      <c r="D33" s="222"/>
      <c r="E33" s="195"/>
    </row>
    <row r="34" spans="1:5" s="186" customFormat="1" ht="12" customHeight="1">
      <c r="A34" s="179" t="s">
        <v>234</v>
      </c>
      <c r="B34" s="13" t="s">
        <v>368</v>
      </c>
      <c r="C34" s="194"/>
      <c r="D34" s="222"/>
      <c r="E34" s="195"/>
    </row>
    <row r="35" spans="1:5" s="186" customFormat="1" ht="12" customHeight="1">
      <c r="A35" s="179" t="s">
        <v>112</v>
      </c>
      <c r="B35" s="13" t="s">
        <v>391</v>
      </c>
      <c r="C35" s="113">
        <f>+C8+C19+C24+C25+C29+C33+C34</f>
        <v>0</v>
      </c>
      <c r="D35" s="217">
        <f>+D8+D19+D24+D25+D29+D33+D34</f>
        <v>0</v>
      </c>
      <c r="E35" s="185">
        <f>+E8+E19+E24+E25+E29+E33+E34</f>
        <v>0</v>
      </c>
    </row>
    <row r="36" spans="1:5" s="191" customFormat="1" ht="12" customHeight="1">
      <c r="A36" s="200" t="s">
        <v>122</v>
      </c>
      <c r="B36" s="13" t="s">
        <v>370</v>
      </c>
      <c r="C36" s="113">
        <f>+C37+C38+C39</f>
        <v>0</v>
      </c>
      <c r="D36" s="217">
        <f>+D37+D38+D39</f>
        <v>0</v>
      </c>
      <c r="E36" s="185">
        <f>+E37+E38+E39</f>
        <v>0</v>
      </c>
    </row>
    <row r="37" spans="1:5" s="191" customFormat="1" ht="15" customHeight="1">
      <c r="A37" s="196" t="s">
        <v>371</v>
      </c>
      <c r="B37" s="72" t="s">
        <v>322</v>
      </c>
      <c r="C37" s="98"/>
      <c r="D37" s="223"/>
      <c r="E37" s="197"/>
    </row>
    <row r="38" spans="1:5" s="191" customFormat="1" ht="15" customHeight="1">
      <c r="A38" s="196" t="s">
        <v>372</v>
      </c>
      <c r="B38" s="56" t="s">
        <v>373</v>
      </c>
      <c r="C38" s="117"/>
      <c r="D38" s="220"/>
      <c r="E38" s="192"/>
    </row>
    <row r="39" spans="1:5" ht="12.75">
      <c r="A39" s="190" t="s">
        <v>374</v>
      </c>
      <c r="B39" s="198" t="s">
        <v>375</v>
      </c>
      <c r="C39" s="126"/>
      <c r="D39" s="224"/>
      <c r="E39" s="199"/>
    </row>
    <row r="40" spans="1:5" s="183" customFormat="1" ht="16.5" customHeight="1">
      <c r="A40" s="200" t="s">
        <v>246</v>
      </c>
      <c r="B40" s="201" t="s">
        <v>376</v>
      </c>
      <c r="C40" s="113">
        <f>+C35+C36</f>
        <v>0</v>
      </c>
      <c r="D40" s="217">
        <f>+D35+D36</f>
        <v>0</v>
      </c>
      <c r="E40" s="185">
        <f>+E35+E36</f>
        <v>0</v>
      </c>
    </row>
    <row r="41" spans="1:5" s="208" customFormat="1" ht="12" customHeight="1">
      <c r="A41" s="202"/>
      <c r="B41" s="203"/>
      <c r="C41" s="204"/>
      <c r="D41" s="204"/>
      <c r="E41" s="204"/>
    </row>
    <row r="42" spans="1:5" ht="12" customHeight="1">
      <c r="A42" s="205"/>
      <c r="B42" s="206"/>
      <c r="C42" s="207"/>
      <c r="D42" s="207"/>
      <c r="E42" s="207"/>
    </row>
    <row r="43" spans="1:5" ht="12" customHeight="1">
      <c r="A43" s="533" t="s">
        <v>254</v>
      </c>
      <c r="B43" s="533"/>
      <c r="C43" s="533"/>
      <c r="D43" s="533"/>
      <c r="E43" s="533"/>
    </row>
    <row r="44" spans="1:5" ht="12" customHeight="1">
      <c r="A44" s="179" t="s">
        <v>12</v>
      </c>
      <c r="B44" s="13" t="s">
        <v>377</v>
      </c>
      <c r="C44" s="113">
        <f>SUM(C45:C49)</f>
        <v>1200000</v>
      </c>
      <c r="D44" s="113">
        <f>SUM(D45:D49)</f>
        <v>1200000</v>
      </c>
      <c r="E44" s="185">
        <f>SUM(E45:E49)</f>
        <v>871019</v>
      </c>
    </row>
    <row r="45" spans="1:5" ht="12" customHeight="1">
      <c r="A45" s="190" t="s">
        <v>14</v>
      </c>
      <c r="B45" s="72" t="s">
        <v>176</v>
      </c>
      <c r="C45" s="98">
        <v>508800</v>
      </c>
      <c r="D45" s="98">
        <v>508800</v>
      </c>
      <c r="E45" s="197">
        <v>509100</v>
      </c>
    </row>
    <row r="46" spans="1:5" ht="12" customHeight="1">
      <c r="A46" s="190" t="s">
        <v>16</v>
      </c>
      <c r="B46" s="56" t="s">
        <v>177</v>
      </c>
      <c r="C46" s="102">
        <v>100750</v>
      </c>
      <c r="D46" s="102">
        <v>100750</v>
      </c>
      <c r="E46" s="127">
        <v>102721</v>
      </c>
    </row>
    <row r="47" spans="1:5" ht="12" customHeight="1">
      <c r="A47" s="190" t="s">
        <v>18</v>
      </c>
      <c r="B47" s="56" t="s">
        <v>178</v>
      </c>
      <c r="C47" s="102">
        <v>590450</v>
      </c>
      <c r="D47" s="102">
        <v>590450</v>
      </c>
      <c r="E47" s="127">
        <v>259198</v>
      </c>
    </row>
    <row r="48" spans="1:5" s="208" customFormat="1" ht="12" customHeight="1">
      <c r="A48" s="190" t="s">
        <v>20</v>
      </c>
      <c r="B48" s="56" t="s">
        <v>179</v>
      </c>
      <c r="C48" s="102"/>
      <c r="D48" s="102"/>
      <c r="E48" s="127"/>
    </row>
    <row r="49" spans="1:5" ht="12" customHeight="1">
      <c r="A49" s="190" t="s">
        <v>22</v>
      </c>
      <c r="B49" s="56" t="s">
        <v>181</v>
      </c>
      <c r="C49" s="102"/>
      <c r="D49" s="102"/>
      <c r="E49" s="127"/>
    </row>
    <row r="50" spans="1:5" ht="12" customHeight="1">
      <c r="A50" s="179" t="s">
        <v>26</v>
      </c>
      <c r="B50" s="13" t="s">
        <v>378</v>
      </c>
      <c r="C50" s="113">
        <f>SUM(C51:C53)</f>
        <v>0</v>
      </c>
      <c r="D50" s="113">
        <f>SUM(D51:D53)</f>
        <v>0</v>
      </c>
      <c r="E50" s="185">
        <f>SUM(E51:E53)</f>
        <v>0</v>
      </c>
    </row>
    <row r="51" spans="1:5" ht="12" customHeight="1">
      <c r="A51" s="190" t="s">
        <v>28</v>
      </c>
      <c r="B51" s="72" t="s">
        <v>202</v>
      </c>
      <c r="C51" s="98"/>
      <c r="D51" s="98"/>
      <c r="E51" s="197"/>
    </row>
    <row r="52" spans="1:5" ht="12" customHeight="1">
      <c r="A52" s="190" t="s">
        <v>30</v>
      </c>
      <c r="B52" s="56" t="s">
        <v>204</v>
      </c>
      <c r="C52" s="102"/>
      <c r="D52" s="102"/>
      <c r="E52" s="127"/>
    </row>
    <row r="53" spans="1:5" ht="15" customHeight="1">
      <c r="A53" s="190" t="s">
        <v>32</v>
      </c>
      <c r="B53" s="56" t="s">
        <v>379</v>
      </c>
      <c r="C53" s="102"/>
      <c r="D53" s="102"/>
      <c r="E53" s="127"/>
    </row>
    <row r="54" spans="1:5" ht="12.75">
      <c r="A54" s="190" t="s">
        <v>34</v>
      </c>
      <c r="B54" s="56" t="s">
        <v>392</v>
      </c>
      <c r="C54" s="102"/>
      <c r="D54" s="102"/>
      <c r="E54" s="127"/>
    </row>
    <row r="55" spans="1:5" ht="15" customHeight="1">
      <c r="A55" s="179" t="s">
        <v>40</v>
      </c>
      <c r="B55" s="209" t="s">
        <v>381</v>
      </c>
      <c r="C55" s="113">
        <f>+C44+C50</f>
        <v>1200000</v>
      </c>
      <c r="D55" s="113">
        <f>+D44+D50</f>
        <v>1200000</v>
      </c>
      <c r="E55" s="185">
        <f>+E44+E50</f>
        <v>871019</v>
      </c>
    </row>
    <row r="56" spans="3:5" ht="12.75">
      <c r="C56" s="210"/>
      <c r="D56" s="210"/>
      <c r="E56" s="210"/>
    </row>
    <row r="57" spans="1:5" ht="12.75">
      <c r="A57" s="211" t="s">
        <v>382</v>
      </c>
      <c r="B57" s="212"/>
      <c r="C57" s="213"/>
      <c r="D57" s="213"/>
      <c r="E57" s="214"/>
    </row>
    <row r="58" spans="1:5" ht="12.75">
      <c r="A58" s="215" t="s">
        <v>383</v>
      </c>
      <c r="B58" s="216"/>
      <c r="C58" s="213"/>
      <c r="D58" s="213"/>
      <c r="E58" s="214"/>
    </row>
  </sheetData>
  <sheetProtection selectLockedCells="1" selectUnlockedCells="1"/>
  <mergeCells count="4">
    <mergeCell ref="B2:D2"/>
    <mergeCell ref="B3:D3"/>
    <mergeCell ref="A7:E7"/>
    <mergeCell ref="A43:E43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74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50"/>
  </sheetPr>
  <dimension ref="A1:E58"/>
  <sheetViews>
    <sheetView zoomScaleSheetLayoutView="145" zoomScalePageLayoutView="0" workbookViewId="0" topLeftCell="A20">
      <selection activeCell="E48" sqref="E48"/>
    </sheetView>
  </sheetViews>
  <sheetFormatPr defaultColWidth="9.00390625" defaultRowHeight="12.75"/>
  <cols>
    <col min="1" max="1" width="18.625" style="160" customWidth="1"/>
    <col min="2" max="2" width="62.00390625" style="161" customWidth="1"/>
    <col min="3" max="5" width="15.875" style="161" customWidth="1"/>
    <col min="6" max="16384" width="9.375" style="161" customWidth="1"/>
  </cols>
  <sheetData>
    <row r="1" spans="1:5" s="166" customFormat="1" ht="21" customHeight="1">
      <c r="A1" s="162"/>
      <c r="B1" s="163"/>
      <c r="C1" s="164"/>
      <c r="D1" s="164"/>
      <c r="E1" s="165" t="s">
        <v>829</v>
      </c>
    </row>
    <row r="2" spans="1:5" s="169" customFormat="1" ht="25.5" customHeight="1">
      <c r="A2" s="167" t="s">
        <v>349</v>
      </c>
      <c r="B2" s="531" t="s">
        <v>350</v>
      </c>
      <c r="C2" s="531"/>
      <c r="D2" s="531"/>
      <c r="E2" s="168" t="s">
        <v>398</v>
      </c>
    </row>
    <row r="3" spans="1:5" s="169" customFormat="1" ht="24">
      <c r="A3" s="170" t="s">
        <v>388</v>
      </c>
      <c r="B3" s="532" t="s">
        <v>407</v>
      </c>
      <c r="C3" s="532"/>
      <c r="D3" s="532"/>
      <c r="E3" s="171" t="s">
        <v>387</v>
      </c>
    </row>
    <row r="4" spans="1:5" s="174" customFormat="1" ht="15.75" customHeight="1">
      <c r="A4" s="172"/>
      <c r="B4" s="172"/>
      <c r="C4" s="173"/>
      <c r="D4" s="173"/>
      <c r="E4" s="173"/>
    </row>
    <row r="5" spans="1:5" ht="24">
      <c r="A5" s="175" t="s">
        <v>355</v>
      </c>
      <c r="B5" s="176" t="s">
        <v>356</v>
      </c>
      <c r="C5" s="177" t="s">
        <v>4</v>
      </c>
      <c r="D5" s="177" t="s">
        <v>5</v>
      </c>
      <c r="E5" s="178" t="s">
        <v>6</v>
      </c>
    </row>
    <row r="6" spans="1:5" s="183" customFormat="1" ht="12.75" customHeight="1">
      <c r="A6" s="179" t="s">
        <v>7</v>
      </c>
      <c r="B6" s="180" t="s">
        <v>8</v>
      </c>
      <c r="C6" s="180" t="s">
        <v>9</v>
      </c>
      <c r="D6" s="181" t="s">
        <v>10</v>
      </c>
      <c r="E6" s="182" t="s">
        <v>11</v>
      </c>
    </row>
    <row r="7" spans="1:5" s="183" customFormat="1" ht="15.75" customHeight="1">
      <c r="A7" s="533" t="s">
        <v>253</v>
      </c>
      <c r="B7" s="533"/>
      <c r="C7" s="533"/>
      <c r="D7" s="533"/>
      <c r="E7" s="533"/>
    </row>
    <row r="8" spans="1:5" s="186" customFormat="1" ht="12" customHeight="1">
      <c r="A8" s="179" t="s">
        <v>12</v>
      </c>
      <c r="B8" s="184" t="s">
        <v>357</v>
      </c>
      <c r="C8" s="113">
        <f>SUM(C9:C18)</f>
        <v>50000</v>
      </c>
      <c r="D8" s="217">
        <f>SUM(D9:D18)</f>
        <v>50000</v>
      </c>
      <c r="E8" s="185">
        <f>SUM(E9:E18)</f>
        <v>2000</v>
      </c>
    </row>
    <row r="9" spans="1:5" s="186" customFormat="1" ht="12" customHeight="1">
      <c r="A9" s="187" t="s">
        <v>14</v>
      </c>
      <c r="B9" s="53" t="s">
        <v>71</v>
      </c>
      <c r="C9" s="188"/>
      <c r="D9" s="218"/>
      <c r="E9" s="189"/>
    </row>
    <row r="10" spans="1:5" s="186" customFormat="1" ht="12" customHeight="1">
      <c r="A10" s="190" t="s">
        <v>16</v>
      </c>
      <c r="B10" s="56" t="s">
        <v>73</v>
      </c>
      <c r="C10" s="102"/>
      <c r="D10" s="219"/>
      <c r="E10" s="127"/>
    </row>
    <row r="11" spans="1:5" s="186" customFormat="1" ht="12" customHeight="1">
      <c r="A11" s="190" t="s">
        <v>18</v>
      </c>
      <c r="B11" s="56" t="s">
        <v>75</v>
      </c>
      <c r="C11" s="102"/>
      <c r="D11" s="219"/>
      <c r="E11" s="127"/>
    </row>
    <row r="12" spans="1:5" s="186" customFormat="1" ht="12" customHeight="1">
      <c r="A12" s="190" t="s">
        <v>20</v>
      </c>
      <c r="B12" s="56" t="s">
        <v>77</v>
      </c>
      <c r="C12" s="102">
        <v>50000</v>
      </c>
      <c r="D12" s="219">
        <v>50000</v>
      </c>
      <c r="E12" s="127">
        <v>2000</v>
      </c>
    </row>
    <row r="13" spans="1:5" s="186" customFormat="1" ht="12" customHeight="1">
      <c r="A13" s="190" t="s">
        <v>22</v>
      </c>
      <c r="B13" s="56" t="s">
        <v>79</v>
      </c>
      <c r="C13" s="102"/>
      <c r="D13" s="219"/>
      <c r="E13" s="127"/>
    </row>
    <row r="14" spans="1:5" s="186" customFormat="1" ht="12" customHeight="1">
      <c r="A14" s="190" t="s">
        <v>24</v>
      </c>
      <c r="B14" s="56" t="s">
        <v>358</v>
      </c>
      <c r="C14" s="102"/>
      <c r="D14" s="219"/>
      <c r="E14" s="127"/>
    </row>
    <row r="15" spans="1:5" s="191" customFormat="1" ht="12" customHeight="1">
      <c r="A15" s="190" t="s">
        <v>183</v>
      </c>
      <c r="B15" s="73" t="s">
        <v>359</v>
      </c>
      <c r="C15" s="102"/>
      <c r="D15" s="219"/>
      <c r="E15" s="127"/>
    </row>
    <row r="16" spans="1:5" s="191" customFormat="1" ht="12" customHeight="1">
      <c r="A16" s="190" t="s">
        <v>185</v>
      </c>
      <c r="B16" s="56" t="s">
        <v>85</v>
      </c>
      <c r="C16" s="117"/>
      <c r="D16" s="220"/>
      <c r="E16" s="192"/>
    </row>
    <row r="17" spans="1:5" s="186" customFormat="1" ht="12" customHeight="1">
      <c r="A17" s="190" t="s">
        <v>187</v>
      </c>
      <c r="B17" s="56" t="s">
        <v>87</v>
      </c>
      <c r="C17" s="102"/>
      <c r="D17" s="219"/>
      <c r="E17" s="127"/>
    </row>
    <row r="18" spans="1:5" s="191" customFormat="1" ht="12" customHeight="1">
      <c r="A18" s="190" t="s">
        <v>189</v>
      </c>
      <c r="B18" s="73" t="s">
        <v>89</v>
      </c>
      <c r="C18" s="109"/>
      <c r="D18" s="221"/>
      <c r="E18" s="193"/>
    </row>
    <row r="19" spans="1:5" s="191" customFormat="1" ht="12" customHeight="1">
      <c r="A19" s="179" t="s">
        <v>26</v>
      </c>
      <c r="B19" s="184" t="s">
        <v>360</v>
      </c>
      <c r="C19" s="113">
        <f>SUM(C20:C22)</f>
        <v>0</v>
      </c>
      <c r="D19" s="217">
        <f>SUM(D20:D22)</f>
        <v>0</v>
      </c>
      <c r="E19" s="185">
        <f>SUM(E20:E22)</f>
        <v>0</v>
      </c>
    </row>
    <row r="20" spans="1:5" s="191" customFormat="1" ht="12" customHeight="1">
      <c r="A20" s="190" t="s">
        <v>28</v>
      </c>
      <c r="B20" s="72" t="s">
        <v>29</v>
      </c>
      <c r="C20" s="102"/>
      <c r="D20" s="219"/>
      <c r="E20" s="127"/>
    </row>
    <row r="21" spans="1:5" s="191" customFormat="1" ht="12" customHeight="1">
      <c r="A21" s="190" t="s">
        <v>30</v>
      </c>
      <c r="B21" s="56" t="s">
        <v>361</v>
      </c>
      <c r="C21" s="102"/>
      <c r="D21" s="219"/>
      <c r="E21" s="127"/>
    </row>
    <row r="22" spans="1:5" s="191" customFormat="1" ht="12" customHeight="1">
      <c r="A22" s="190" t="s">
        <v>32</v>
      </c>
      <c r="B22" s="56" t="s">
        <v>362</v>
      </c>
      <c r="C22" s="102"/>
      <c r="D22" s="219"/>
      <c r="E22" s="127"/>
    </row>
    <row r="23" spans="1:5" s="186" customFormat="1" ht="12" customHeight="1">
      <c r="A23" s="190" t="s">
        <v>34</v>
      </c>
      <c r="B23" s="56" t="s">
        <v>389</v>
      </c>
      <c r="C23" s="102"/>
      <c r="D23" s="219"/>
      <c r="E23" s="127"/>
    </row>
    <row r="24" spans="1:5" s="186" customFormat="1" ht="12" customHeight="1">
      <c r="A24" s="179" t="s">
        <v>40</v>
      </c>
      <c r="B24" s="13" t="s">
        <v>265</v>
      </c>
      <c r="C24" s="194"/>
      <c r="D24" s="222"/>
      <c r="E24" s="195"/>
    </row>
    <row r="25" spans="1:5" s="186" customFormat="1" ht="12" customHeight="1">
      <c r="A25" s="179" t="s">
        <v>223</v>
      </c>
      <c r="B25" s="13" t="s">
        <v>364</v>
      </c>
      <c r="C25" s="113">
        <f>+C26+C27</f>
        <v>0</v>
      </c>
      <c r="D25" s="217">
        <f>+D26+D27</f>
        <v>0</v>
      </c>
      <c r="E25" s="185">
        <f>+E26+E27</f>
        <v>0</v>
      </c>
    </row>
    <row r="26" spans="1:5" s="186" customFormat="1" ht="12" customHeight="1">
      <c r="A26" s="196" t="s">
        <v>56</v>
      </c>
      <c r="B26" s="72" t="s">
        <v>361</v>
      </c>
      <c r="C26" s="98"/>
      <c r="D26" s="223"/>
      <c r="E26" s="197"/>
    </row>
    <row r="27" spans="1:5" s="186" customFormat="1" ht="12" customHeight="1">
      <c r="A27" s="196" t="s">
        <v>58</v>
      </c>
      <c r="B27" s="56" t="s">
        <v>365</v>
      </c>
      <c r="C27" s="117"/>
      <c r="D27" s="220"/>
      <c r="E27" s="192"/>
    </row>
    <row r="28" spans="1:5" s="186" customFormat="1" ht="12" customHeight="1">
      <c r="A28" s="190" t="s">
        <v>60</v>
      </c>
      <c r="B28" s="198" t="s">
        <v>390</v>
      </c>
      <c r="C28" s="126"/>
      <c r="D28" s="224"/>
      <c r="E28" s="199"/>
    </row>
    <row r="29" spans="1:5" s="186" customFormat="1" ht="12" customHeight="1">
      <c r="A29" s="179" t="s">
        <v>68</v>
      </c>
      <c r="B29" s="13" t="s">
        <v>367</v>
      </c>
      <c r="C29" s="113">
        <f>+C30+C31+C32</f>
        <v>0</v>
      </c>
      <c r="D29" s="217">
        <f>+D30+D31+D32</f>
        <v>0</v>
      </c>
      <c r="E29" s="185">
        <f>+E30+E31+E32</f>
        <v>0</v>
      </c>
    </row>
    <row r="30" spans="1:5" s="186" customFormat="1" ht="12" customHeight="1">
      <c r="A30" s="196" t="s">
        <v>70</v>
      </c>
      <c r="B30" s="72" t="s">
        <v>93</v>
      </c>
      <c r="C30" s="98"/>
      <c r="D30" s="223"/>
      <c r="E30" s="197"/>
    </row>
    <row r="31" spans="1:5" s="186" customFormat="1" ht="12" customHeight="1">
      <c r="A31" s="196" t="s">
        <v>72</v>
      </c>
      <c r="B31" s="56" t="s">
        <v>95</v>
      </c>
      <c r="C31" s="117"/>
      <c r="D31" s="220"/>
      <c r="E31" s="192"/>
    </row>
    <row r="32" spans="1:5" s="186" customFormat="1" ht="12" customHeight="1">
      <c r="A32" s="190" t="s">
        <v>74</v>
      </c>
      <c r="B32" s="198" t="s">
        <v>97</v>
      </c>
      <c r="C32" s="126"/>
      <c r="D32" s="224"/>
      <c r="E32" s="199"/>
    </row>
    <row r="33" spans="1:5" s="186" customFormat="1" ht="12" customHeight="1">
      <c r="A33" s="179" t="s">
        <v>90</v>
      </c>
      <c r="B33" s="13" t="s">
        <v>266</v>
      </c>
      <c r="C33" s="194"/>
      <c r="D33" s="222"/>
      <c r="E33" s="195"/>
    </row>
    <row r="34" spans="1:5" s="186" customFormat="1" ht="12" customHeight="1">
      <c r="A34" s="179" t="s">
        <v>234</v>
      </c>
      <c r="B34" s="13" t="s">
        <v>368</v>
      </c>
      <c r="C34" s="194"/>
      <c r="D34" s="222"/>
      <c r="E34" s="195"/>
    </row>
    <row r="35" spans="1:5" s="186" customFormat="1" ht="12" customHeight="1">
      <c r="A35" s="179" t="s">
        <v>112</v>
      </c>
      <c r="B35" s="13" t="s">
        <v>391</v>
      </c>
      <c r="C35" s="113">
        <f>+C8+C19+C24+C25+C29+C33+C34</f>
        <v>50000</v>
      </c>
      <c r="D35" s="217">
        <f>+D8+D19+D24+D25+D29+D33+D34</f>
        <v>50000</v>
      </c>
      <c r="E35" s="185">
        <f>+E8+E19+E24+E25+E29+E33+E34</f>
        <v>2000</v>
      </c>
    </row>
    <row r="36" spans="1:5" s="191" customFormat="1" ht="12" customHeight="1">
      <c r="A36" s="200" t="s">
        <v>122</v>
      </c>
      <c r="B36" s="13" t="s">
        <v>370</v>
      </c>
      <c r="C36" s="113">
        <f>+C37+C38+C39</f>
        <v>0</v>
      </c>
      <c r="D36" s="217">
        <f>+D37+D38+D39</f>
        <v>0</v>
      </c>
      <c r="E36" s="185">
        <f>+E37+E38+E39</f>
        <v>0</v>
      </c>
    </row>
    <row r="37" spans="1:5" s="191" customFormat="1" ht="15" customHeight="1">
      <c r="A37" s="196" t="s">
        <v>371</v>
      </c>
      <c r="B37" s="72" t="s">
        <v>322</v>
      </c>
      <c r="C37" s="98"/>
      <c r="D37" s="223"/>
      <c r="E37" s="197"/>
    </row>
    <row r="38" spans="1:5" s="191" customFormat="1" ht="15" customHeight="1">
      <c r="A38" s="196" t="s">
        <v>372</v>
      </c>
      <c r="B38" s="56" t="s">
        <v>373</v>
      </c>
      <c r="C38" s="117"/>
      <c r="D38" s="220"/>
      <c r="E38" s="192"/>
    </row>
    <row r="39" spans="1:5" ht="12.75">
      <c r="A39" s="190" t="s">
        <v>374</v>
      </c>
      <c r="B39" s="198" t="s">
        <v>375</v>
      </c>
      <c r="C39" s="126"/>
      <c r="D39" s="224"/>
      <c r="E39" s="199"/>
    </row>
    <row r="40" spans="1:5" s="183" customFormat="1" ht="16.5" customHeight="1">
      <c r="A40" s="200" t="s">
        <v>246</v>
      </c>
      <c r="B40" s="201" t="s">
        <v>376</v>
      </c>
      <c r="C40" s="113">
        <f>+C35+C36</f>
        <v>50000</v>
      </c>
      <c r="D40" s="217">
        <f>+D35+D36</f>
        <v>50000</v>
      </c>
      <c r="E40" s="185">
        <f>+E35+E36</f>
        <v>2000</v>
      </c>
    </row>
    <row r="41" spans="1:5" s="208" customFormat="1" ht="12" customHeight="1">
      <c r="A41" s="202"/>
      <c r="B41" s="203"/>
      <c r="C41" s="204"/>
      <c r="D41" s="204"/>
      <c r="E41" s="204"/>
    </row>
    <row r="42" spans="1:5" ht="12" customHeight="1">
      <c r="A42" s="205"/>
      <c r="B42" s="206"/>
      <c r="C42" s="207"/>
      <c r="D42" s="207"/>
      <c r="E42" s="207"/>
    </row>
    <row r="43" spans="1:5" ht="12" customHeight="1">
      <c r="A43" s="533" t="s">
        <v>254</v>
      </c>
      <c r="B43" s="533"/>
      <c r="C43" s="533"/>
      <c r="D43" s="533"/>
      <c r="E43" s="533"/>
    </row>
    <row r="44" spans="1:5" ht="12" customHeight="1">
      <c r="A44" s="179" t="s">
        <v>12</v>
      </c>
      <c r="B44" s="13" t="s">
        <v>377</v>
      </c>
      <c r="C44" s="113">
        <f>SUM(C45:C49)</f>
        <v>781050</v>
      </c>
      <c r="D44" s="113">
        <f>SUM(D45:D49)</f>
        <v>781050</v>
      </c>
      <c r="E44" s="185">
        <f>SUM(E45:E49)</f>
        <v>810362</v>
      </c>
    </row>
    <row r="45" spans="1:5" ht="12" customHeight="1">
      <c r="A45" s="190" t="s">
        <v>14</v>
      </c>
      <c r="B45" s="72" t="s">
        <v>176</v>
      </c>
      <c r="C45" s="98"/>
      <c r="D45" s="98"/>
      <c r="E45" s="197"/>
    </row>
    <row r="46" spans="1:5" ht="12" customHeight="1">
      <c r="A46" s="190" t="s">
        <v>16</v>
      </c>
      <c r="B46" s="56" t="s">
        <v>177</v>
      </c>
      <c r="C46" s="102"/>
      <c r="D46" s="102"/>
      <c r="E46" s="127"/>
    </row>
    <row r="47" spans="1:5" ht="12" customHeight="1">
      <c r="A47" s="190" t="s">
        <v>18</v>
      </c>
      <c r="B47" s="56" t="s">
        <v>178</v>
      </c>
      <c r="C47" s="102">
        <v>781050</v>
      </c>
      <c r="D47" s="102">
        <v>781050</v>
      </c>
      <c r="E47" s="127">
        <v>810362</v>
      </c>
    </row>
    <row r="48" spans="1:5" s="208" customFormat="1" ht="12" customHeight="1">
      <c r="A48" s="190" t="s">
        <v>20</v>
      </c>
      <c r="B48" s="56" t="s">
        <v>179</v>
      </c>
      <c r="C48" s="102"/>
      <c r="D48" s="102"/>
      <c r="E48" s="127"/>
    </row>
    <row r="49" spans="1:5" ht="12" customHeight="1">
      <c r="A49" s="190" t="s">
        <v>22</v>
      </c>
      <c r="B49" s="56" t="s">
        <v>181</v>
      </c>
      <c r="C49" s="102"/>
      <c r="D49" s="102"/>
      <c r="E49" s="127"/>
    </row>
    <row r="50" spans="1:5" ht="12" customHeight="1">
      <c r="A50" s="179" t="s">
        <v>26</v>
      </c>
      <c r="B50" s="13" t="s">
        <v>378</v>
      </c>
      <c r="C50" s="113">
        <f>SUM(C51:C53)</f>
        <v>0</v>
      </c>
      <c r="D50" s="113">
        <f>SUM(D51:D53)</f>
        <v>0</v>
      </c>
      <c r="E50" s="185">
        <f>SUM(E51:E53)</f>
        <v>0</v>
      </c>
    </row>
    <row r="51" spans="1:5" ht="12" customHeight="1">
      <c r="A51" s="190" t="s">
        <v>28</v>
      </c>
      <c r="B51" s="72" t="s">
        <v>202</v>
      </c>
      <c r="C51" s="98"/>
      <c r="D51" s="98"/>
      <c r="E51" s="197"/>
    </row>
    <row r="52" spans="1:5" ht="12" customHeight="1">
      <c r="A52" s="190" t="s">
        <v>30</v>
      </c>
      <c r="B52" s="56" t="s">
        <v>204</v>
      </c>
      <c r="C52" s="102"/>
      <c r="D52" s="102"/>
      <c r="E52" s="127"/>
    </row>
    <row r="53" spans="1:5" ht="15" customHeight="1">
      <c r="A53" s="190" t="s">
        <v>32</v>
      </c>
      <c r="B53" s="56" t="s">
        <v>379</v>
      </c>
      <c r="C53" s="102"/>
      <c r="D53" s="102"/>
      <c r="E53" s="127"/>
    </row>
    <row r="54" spans="1:5" ht="12.75">
      <c r="A54" s="190" t="s">
        <v>34</v>
      </c>
      <c r="B54" s="56" t="s">
        <v>392</v>
      </c>
      <c r="C54" s="102"/>
      <c r="D54" s="102"/>
      <c r="E54" s="127"/>
    </row>
    <row r="55" spans="1:5" ht="15" customHeight="1">
      <c r="A55" s="179" t="s">
        <v>40</v>
      </c>
      <c r="B55" s="209" t="s">
        <v>381</v>
      </c>
      <c r="C55" s="113">
        <f>+C44+C50</f>
        <v>781050</v>
      </c>
      <c r="D55" s="113">
        <f>+D44+D50</f>
        <v>781050</v>
      </c>
      <c r="E55" s="185">
        <f>+E44+E50</f>
        <v>810362</v>
      </c>
    </row>
    <row r="56" spans="3:5" ht="12.75">
      <c r="C56" s="210"/>
      <c r="D56" s="210"/>
      <c r="E56" s="210"/>
    </row>
    <row r="57" spans="1:5" ht="12.75">
      <c r="A57" s="211" t="s">
        <v>382</v>
      </c>
      <c r="B57" s="212"/>
      <c r="C57" s="213"/>
      <c r="D57" s="213"/>
      <c r="E57" s="214"/>
    </row>
    <row r="58" spans="1:5" ht="12.75">
      <c r="A58" s="215" t="s">
        <v>383</v>
      </c>
      <c r="B58" s="216"/>
      <c r="C58" s="213"/>
      <c r="D58" s="213"/>
      <c r="E58" s="214"/>
    </row>
  </sheetData>
  <sheetProtection selectLockedCells="1" selectUnlockedCells="1"/>
  <mergeCells count="4">
    <mergeCell ref="B2:D2"/>
    <mergeCell ref="B3:D3"/>
    <mergeCell ref="A7:E7"/>
    <mergeCell ref="A43:E43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74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50"/>
  </sheetPr>
  <dimension ref="A1:E58"/>
  <sheetViews>
    <sheetView zoomScaleSheetLayoutView="145" zoomScalePageLayoutView="0" workbookViewId="0" topLeftCell="A13">
      <selection activeCell="E52" sqref="E52"/>
    </sheetView>
  </sheetViews>
  <sheetFormatPr defaultColWidth="9.00390625" defaultRowHeight="12.75"/>
  <cols>
    <col min="1" max="1" width="18.625" style="160" customWidth="1"/>
    <col min="2" max="2" width="62.00390625" style="161" customWidth="1"/>
    <col min="3" max="5" width="15.875" style="161" customWidth="1"/>
    <col min="6" max="16384" width="9.375" style="161" customWidth="1"/>
  </cols>
  <sheetData>
    <row r="1" spans="1:5" s="166" customFormat="1" ht="21" customHeight="1">
      <c r="A1" s="162"/>
      <c r="B1" s="163"/>
      <c r="C1" s="164"/>
      <c r="D1" s="164"/>
      <c r="E1" s="165" t="s">
        <v>830</v>
      </c>
    </row>
    <row r="2" spans="1:5" s="169" customFormat="1" ht="25.5" customHeight="1">
      <c r="A2" s="167" t="s">
        <v>349</v>
      </c>
      <c r="B2" s="531" t="s">
        <v>350</v>
      </c>
      <c r="C2" s="531"/>
      <c r="D2" s="531"/>
      <c r="E2" s="168" t="s">
        <v>398</v>
      </c>
    </row>
    <row r="3" spans="1:5" s="169" customFormat="1" ht="24">
      <c r="A3" s="170" t="s">
        <v>388</v>
      </c>
      <c r="B3" s="532" t="s">
        <v>408</v>
      </c>
      <c r="C3" s="532"/>
      <c r="D3" s="532"/>
      <c r="E3" s="171" t="s">
        <v>387</v>
      </c>
    </row>
    <row r="4" spans="1:5" s="174" customFormat="1" ht="15.75" customHeight="1">
      <c r="A4" s="172"/>
      <c r="B4" s="172"/>
      <c r="C4" s="173"/>
      <c r="D4" s="173"/>
      <c r="E4" s="173"/>
    </row>
    <row r="5" spans="1:5" ht="24">
      <c r="A5" s="175" t="s">
        <v>355</v>
      </c>
      <c r="B5" s="176" t="s">
        <v>356</v>
      </c>
      <c r="C5" s="177" t="s">
        <v>4</v>
      </c>
      <c r="D5" s="177" t="s">
        <v>5</v>
      </c>
      <c r="E5" s="178" t="s">
        <v>6</v>
      </c>
    </row>
    <row r="6" spans="1:5" s="183" customFormat="1" ht="12.75" customHeight="1">
      <c r="A6" s="179" t="s">
        <v>7</v>
      </c>
      <c r="B6" s="180" t="s">
        <v>8</v>
      </c>
      <c r="C6" s="180" t="s">
        <v>9</v>
      </c>
      <c r="D6" s="181" t="s">
        <v>10</v>
      </c>
      <c r="E6" s="182" t="s">
        <v>11</v>
      </c>
    </row>
    <row r="7" spans="1:5" s="183" customFormat="1" ht="15.75" customHeight="1">
      <c r="A7" s="533" t="s">
        <v>253</v>
      </c>
      <c r="B7" s="533"/>
      <c r="C7" s="533"/>
      <c r="D7" s="533"/>
      <c r="E7" s="533"/>
    </row>
    <row r="8" spans="1:5" s="186" customFormat="1" ht="12" customHeight="1">
      <c r="A8" s="179" t="s">
        <v>12</v>
      </c>
      <c r="B8" s="184" t="s">
        <v>357</v>
      </c>
      <c r="C8" s="113">
        <f>SUM(C9:C18)</f>
        <v>0</v>
      </c>
      <c r="D8" s="217">
        <f>SUM(D9:D18)</f>
        <v>0</v>
      </c>
      <c r="E8" s="185">
        <f>SUM(E9:E18)</f>
        <v>0</v>
      </c>
    </row>
    <row r="9" spans="1:5" s="186" customFormat="1" ht="12" customHeight="1">
      <c r="A9" s="187" t="s">
        <v>14</v>
      </c>
      <c r="B9" s="53" t="s">
        <v>71</v>
      </c>
      <c r="C9" s="188"/>
      <c r="D9" s="218"/>
      <c r="E9" s="189"/>
    </row>
    <row r="10" spans="1:5" s="186" customFormat="1" ht="12" customHeight="1">
      <c r="A10" s="190" t="s">
        <v>16</v>
      </c>
      <c r="B10" s="56" t="s">
        <v>73</v>
      </c>
      <c r="C10" s="102"/>
      <c r="D10" s="219"/>
      <c r="E10" s="127"/>
    </row>
    <row r="11" spans="1:5" s="186" customFormat="1" ht="12" customHeight="1">
      <c r="A11" s="190" t="s">
        <v>18</v>
      </c>
      <c r="B11" s="56" t="s">
        <v>75</v>
      </c>
      <c r="C11" s="102"/>
      <c r="D11" s="219"/>
      <c r="E11" s="127"/>
    </row>
    <row r="12" spans="1:5" s="186" customFormat="1" ht="12" customHeight="1">
      <c r="A12" s="190" t="s">
        <v>20</v>
      </c>
      <c r="B12" s="56" t="s">
        <v>77</v>
      </c>
      <c r="C12" s="102"/>
      <c r="D12" s="219"/>
      <c r="E12" s="127"/>
    </row>
    <row r="13" spans="1:5" s="186" customFormat="1" ht="12" customHeight="1">
      <c r="A13" s="190" t="s">
        <v>22</v>
      </c>
      <c r="B13" s="56" t="s">
        <v>79</v>
      </c>
      <c r="C13" s="102"/>
      <c r="D13" s="219"/>
      <c r="E13" s="127"/>
    </row>
    <row r="14" spans="1:5" s="186" customFormat="1" ht="12" customHeight="1">
      <c r="A14" s="190" t="s">
        <v>24</v>
      </c>
      <c r="B14" s="56" t="s">
        <v>358</v>
      </c>
      <c r="C14" s="102"/>
      <c r="D14" s="219"/>
      <c r="E14" s="127"/>
    </row>
    <row r="15" spans="1:5" s="191" customFormat="1" ht="12" customHeight="1">
      <c r="A15" s="190" t="s">
        <v>183</v>
      </c>
      <c r="B15" s="73" t="s">
        <v>359</v>
      </c>
      <c r="C15" s="102"/>
      <c r="D15" s="219"/>
      <c r="E15" s="127"/>
    </row>
    <row r="16" spans="1:5" s="191" customFormat="1" ht="12" customHeight="1">
      <c r="A16" s="190" t="s">
        <v>185</v>
      </c>
      <c r="B16" s="56" t="s">
        <v>85</v>
      </c>
      <c r="C16" s="117"/>
      <c r="D16" s="220"/>
      <c r="E16" s="192"/>
    </row>
    <row r="17" spans="1:5" s="186" customFormat="1" ht="12" customHeight="1">
      <c r="A17" s="190" t="s">
        <v>187</v>
      </c>
      <c r="B17" s="56" t="s">
        <v>87</v>
      </c>
      <c r="C17" s="102"/>
      <c r="D17" s="219"/>
      <c r="E17" s="127"/>
    </row>
    <row r="18" spans="1:5" s="191" customFormat="1" ht="12" customHeight="1">
      <c r="A18" s="190" t="s">
        <v>189</v>
      </c>
      <c r="B18" s="73" t="s">
        <v>89</v>
      </c>
      <c r="C18" s="109"/>
      <c r="D18" s="221"/>
      <c r="E18" s="193"/>
    </row>
    <row r="19" spans="1:5" s="191" customFormat="1" ht="12" customHeight="1">
      <c r="A19" s="179" t="s">
        <v>26</v>
      </c>
      <c r="B19" s="184" t="s">
        <v>360</v>
      </c>
      <c r="C19" s="113">
        <f>SUM(C20:C22)</f>
        <v>0</v>
      </c>
      <c r="D19" s="217">
        <f>SUM(D20:D22)</f>
        <v>0</v>
      </c>
      <c r="E19" s="185">
        <f>SUM(E20:E22)</f>
        <v>0</v>
      </c>
    </row>
    <row r="20" spans="1:5" s="191" customFormat="1" ht="12" customHeight="1">
      <c r="A20" s="190" t="s">
        <v>28</v>
      </c>
      <c r="B20" s="72" t="s">
        <v>29</v>
      </c>
      <c r="C20" s="102"/>
      <c r="D20" s="219"/>
      <c r="E20" s="127"/>
    </row>
    <row r="21" spans="1:5" s="191" customFormat="1" ht="12" customHeight="1">
      <c r="A21" s="190" t="s">
        <v>30</v>
      </c>
      <c r="B21" s="56" t="s">
        <v>361</v>
      </c>
      <c r="C21" s="102"/>
      <c r="D21" s="219"/>
      <c r="E21" s="127"/>
    </row>
    <row r="22" spans="1:5" s="191" customFormat="1" ht="12" customHeight="1">
      <c r="A22" s="190" t="s">
        <v>32</v>
      </c>
      <c r="B22" s="56" t="s">
        <v>362</v>
      </c>
      <c r="C22" s="102"/>
      <c r="D22" s="219"/>
      <c r="E22" s="127"/>
    </row>
    <row r="23" spans="1:5" s="186" customFormat="1" ht="12" customHeight="1">
      <c r="A23" s="190" t="s">
        <v>34</v>
      </c>
      <c r="B23" s="56" t="s">
        <v>389</v>
      </c>
      <c r="C23" s="102"/>
      <c r="D23" s="219"/>
      <c r="E23" s="127"/>
    </row>
    <row r="24" spans="1:5" s="186" customFormat="1" ht="12" customHeight="1">
      <c r="A24" s="179" t="s">
        <v>40</v>
      </c>
      <c r="B24" s="13" t="s">
        <v>265</v>
      </c>
      <c r="C24" s="194"/>
      <c r="D24" s="222"/>
      <c r="E24" s="195"/>
    </row>
    <row r="25" spans="1:5" s="186" customFormat="1" ht="12" customHeight="1">
      <c r="A25" s="179" t="s">
        <v>223</v>
      </c>
      <c r="B25" s="13" t="s">
        <v>364</v>
      </c>
      <c r="C25" s="113">
        <f>+C26+C27</f>
        <v>0</v>
      </c>
      <c r="D25" s="217">
        <f>+D26+D27</f>
        <v>0</v>
      </c>
      <c r="E25" s="185">
        <f>+E26+E27</f>
        <v>0</v>
      </c>
    </row>
    <row r="26" spans="1:5" s="186" customFormat="1" ht="12" customHeight="1">
      <c r="A26" s="196" t="s">
        <v>56</v>
      </c>
      <c r="B26" s="72" t="s">
        <v>361</v>
      </c>
      <c r="C26" s="98"/>
      <c r="D26" s="223"/>
      <c r="E26" s="197"/>
    </row>
    <row r="27" spans="1:5" s="186" customFormat="1" ht="12" customHeight="1">
      <c r="A27" s="196" t="s">
        <v>58</v>
      </c>
      <c r="B27" s="56" t="s">
        <v>365</v>
      </c>
      <c r="C27" s="117"/>
      <c r="D27" s="220"/>
      <c r="E27" s="192"/>
    </row>
    <row r="28" spans="1:5" s="186" customFormat="1" ht="12" customHeight="1">
      <c r="A28" s="190" t="s">
        <v>60</v>
      </c>
      <c r="B28" s="198" t="s">
        <v>390</v>
      </c>
      <c r="C28" s="126"/>
      <c r="D28" s="224"/>
      <c r="E28" s="199"/>
    </row>
    <row r="29" spans="1:5" s="186" customFormat="1" ht="12" customHeight="1">
      <c r="A29" s="179" t="s">
        <v>68</v>
      </c>
      <c r="B29" s="13" t="s">
        <v>367</v>
      </c>
      <c r="C29" s="113">
        <f>+C30+C31+C32</f>
        <v>0</v>
      </c>
      <c r="D29" s="217">
        <f>+D30+D31+D32</f>
        <v>0</v>
      </c>
      <c r="E29" s="185">
        <f>+E30+E31+E32</f>
        <v>0</v>
      </c>
    </row>
    <row r="30" spans="1:5" s="186" customFormat="1" ht="12" customHeight="1">
      <c r="A30" s="196" t="s">
        <v>70</v>
      </c>
      <c r="B30" s="72" t="s">
        <v>93</v>
      </c>
      <c r="C30" s="98"/>
      <c r="D30" s="223"/>
      <c r="E30" s="197"/>
    </row>
    <row r="31" spans="1:5" s="186" customFormat="1" ht="12" customHeight="1">
      <c r="A31" s="196" t="s">
        <v>72</v>
      </c>
      <c r="B31" s="56" t="s">
        <v>95</v>
      </c>
      <c r="C31" s="117"/>
      <c r="D31" s="220"/>
      <c r="E31" s="192"/>
    </row>
    <row r="32" spans="1:5" s="186" customFormat="1" ht="12" customHeight="1">
      <c r="A32" s="190" t="s">
        <v>74</v>
      </c>
      <c r="B32" s="198" t="s">
        <v>97</v>
      </c>
      <c r="C32" s="126"/>
      <c r="D32" s="224"/>
      <c r="E32" s="199"/>
    </row>
    <row r="33" spans="1:5" s="186" customFormat="1" ht="12" customHeight="1">
      <c r="A33" s="179" t="s">
        <v>90</v>
      </c>
      <c r="B33" s="13" t="s">
        <v>266</v>
      </c>
      <c r="C33" s="194"/>
      <c r="D33" s="222"/>
      <c r="E33" s="195"/>
    </row>
    <row r="34" spans="1:5" s="186" customFormat="1" ht="12" customHeight="1">
      <c r="A34" s="179" t="s">
        <v>234</v>
      </c>
      <c r="B34" s="13" t="s">
        <v>368</v>
      </c>
      <c r="C34" s="194"/>
      <c r="D34" s="222"/>
      <c r="E34" s="195"/>
    </row>
    <row r="35" spans="1:5" s="186" customFormat="1" ht="12" customHeight="1">
      <c r="A35" s="179" t="s">
        <v>112</v>
      </c>
      <c r="B35" s="13" t="s">
        <v>391</v>
      </c>
      <c r="C35" s="113">
        <f>+C8+C19+C24+C25+C29+C33+C34</f>
        <v>0</v>
      </c>
      <c r="D35" s="217">
        <f>+D8+D19+D24+D25+D29+D33+D34</f>
        <v>0</v>
      </c>
      <c r="E35" s="185">
        <f>+E8+E19+E24+E25+E29+E33+E34</f>
        <v>0</v>
      </c>
    </row>
    <row r="36" spans="1:5" s="191" customFormat="1" ht="12" customHeight="1">
      <c r="A36" s="200" t="s">
        <v>122</v>
      </c>
      <c r="B36" s="13" t="s">
        <v>370</v>
      </c>
      <c r="C36" s="113">
        <f>+C37+C38+C39</f>
        <v>0</v>
      </c>
      <c r="D36" s="217">
        <f>+D37+D38+D39</f>
        <v>0</v>
      </c>
      <c r="E36" s="185">
        <f>+E37+E38+E39</f>
        <v>0</v>
      </c>
    </row>
    <row r="37" spans="1:5" s="191" customFormat="1" ht="15" customHeight="1">
      <c r="A37" s="196" t="s">
        <v>371</v>
      </c>
      <c r="B37" s="72" t="s">
        <v>322</v>
      </c>
      <c r="C37" s="98"/>
      <c r="D37" s="223"/>
      <c r="E37" s="197"/>
    </row>
    <row r="38" spans="1:5" s="191" customFormat="1" ht="15" customHeight="1">
      <c r="A38" s="196" t="s">
        <v>372</v>
      </c>
      <c r="B38" s="56" t="s">
        <v>373</v>
      </c>
      <c r="C38" s="117"/>
      <c r="D38" s="220"/>
      <c r="E38" s="192"/>
    </row>
    <row r="39" spans="1:5" ht="12.75">
      <c r="A39" s="190" t="s">
        <v>374</v>
      </c>
      <c r="B39" s="198" t="s">
        <v>375</v>
      </c>
      <c r="C39" s="126"/>
      <c r="D39" s="224"/>
      <c r="E39" s="199"/>
    </row>
    <row r="40" spans="1:5" s="183" customFormat="1" ht="16.5" customHeight="1">
      <c r="A40" s="200" t="s">
        <v>246</v>
      </c>
      <c r="B40" s="201" t="s">
        <v>376</v>
      </c>
      <c r="C40" s="113">
        <f>+C35+C36</f>
        <v>0</v>
      </c>
      <c r="D40" s="217">
        <f>+D35+D36</f>
        <v>0</v>
      </c>
      <c r="E40" s="185">
        <f>+E35+E36</f>
        <v>0</v>
      </c>
    </row>
    <row r="41" spans="1:5" s="208" customFormat="1" ht="12" customHeight="1">
      <c r="A41" s="202"/>
      <c r="B41" s="203"/>
      <c r="C41" s="204"/>
      <c r="D41" s="204"/>
      <c r="E41" s="204"/>
    </row>
    <row r="42" spans="1:5" ht="12" customHeight="1">
      <c r="A42" s="205"/>
      <c r="B42" s="206"/>
      <c r="C42" s="207"/>
      <c r="D42" s="207"/>
      <c r="E42" s="207"/>
    </row>
    <row r="43" spans="1:5" ht="12" customHeight="1">
      <c r="A43" s="533" t="s">
        <v>254</v>
      </c>
      <c r="B43" s="533"/>
      <c r="C43" s="533"/>
      <c r="D43" s="533"/>
      <c r="E43" s="533"/>
    </row>
    <row r="44" spans="1:5" ht="12" customHeight="1">
      <c r="A44" s="179" t="s">
        <v>12</v>
      </c>
      <c r="B44" s="13" t="s">
        <v>377</v>
      </c>
      <c r="C44" s="113">
        <f>SUM(C45:C49)</f>
        <v>585545</v>
      </c>
      <c r="D44" s="113">
        <f>SUM(D45:D49)</f>
        <v>585545</v>
      </c>
      <c r="E44" s="185">
        <f>SUM(E45:E49)</f>
        <v>673247</v>
      </c>
    </row>
    <row r="45" spans="1:5" ht="12" customHeight="1">
      <c r="A45" s="190" t="s">
        <v>14</v>
      </c>
      <c r="B45" s="72" t="s">
        <v>176</v>
      </c>
      <c r="C45" s="98">
        <v>82200</v>
      </c>
      <c r="D45" s="98">
        <v>82200</v>
      </c>
      <c r="E45" s="197">
        <v>82200</v>
      </c>
    </row>
    <row r="46" spans="1:5" ht="12" customHeight="1">
      <c r="A46" s="190" t="s">
        <v>16</v>
      </c>
      <c r="B46" s="56" t="s">
        <v>177</v>
      </c>
      <c r="C46" s="102">
        <v>16300</v>
      </c>
      <c r="D46" s="102">
        <v>16300</v>
      </c>
      <c r="E46" s="127">
        <v>16581</v>
      </c>
    </row>
    <row r="47" spans="1:5" ht="12" customHeight="1">
      <c r="A47" s="190" t="s">
        <v>18</v>
      </c>
      <c r="B47" s="56" t="s">
        <v>178</v>
      </c>
      <c r="C47" s="102">
        <v>487045</v>
      </c>
      <c r="D47" s="102">
        <v>487045</v>
      </c>
      <c r="E47" s="127">
        <v>574466</v>
      </c>
    </row>
    <row r="48" spans="1:5" s="208" customFormat="1" ht="12" customHeight="1">
      <c r="A48" s="190" t="s">
        <v>20</v>
      </c>
      <c r="B48" s="56" t="s">
        <v>179</v>
      </c>
      <c r="C48" s="102"/>
      <c r="D48" s="102"/>
      <c r="E48" s="127"/>
    </row>
    <row r="49" spans="1:5" ht="12" customHeight="1">
      <c r="A49" s="190" t="s">
        <v>22</v>
      </c>
      <c r="B49" s="56" t="s">
        <v>181</v>
      </c>
      <c r="C49" s="102"/>
      <c r="D49" s="102"/>
      <c r="E49" s="127"/>
    </row>
    <row r="50" spans="1:5" ht="12" customHeight="1">
      <c r="A50" s="179" t="s">
        <v>26</v>
      </c>
      <c r="B50" s="13" t="s">
        <v>378</v>
      </c>
      <c r="C50" s="113">
        <f>SUM(C51:C53)</f>
        <v>0</v>
      </c>
      <c r="D50" s="113">
        <f>SUM(D51:D53)</f>
        <v>692790</v>
      </c>
      <c r="E50" s="185">
        <f>SUM(E51:E53)</f>
        <v>692790</v>
      </c>
    </row>
    <row r="51" spans="1:5" ht="12" customHeight="1">
      <c r="A51" s="190" t="s">
        <v>28</v>
      </c>
      <c r="B51" s="72" t="s">
        <v>202</v>
      </c>
      <c r="C51" s="98"/>
      <c r="D51" s="98">
        <v>692790</v>
      </c>
      <c r="E51" s="197">
        <v>692790</v>
      </c>
    </row>
    <row r="52" spans="1:5" ht="12" customHeight="1">
      <c r="A52" s="190" t="s">
        <v>30</v>
      </c>
      <c r="B52" s="56" t="s">
        <v>204</v>
      </c>
      <c r="C52" s="102"/>
      <c r="D52" s="102"/>
      <c r="E52" s="127"/>
    </row>
    <row r="53" spans="1:5" ht="15" customHeight="1">
      <c r="A53" s="190" t="s">
        <v>32</v>
      </c>
      <c r="B53" s="56" t="s">
        <v>379</v>
      </c>
      <c r="C53" s="102"/>
      <c r="D53" s="102"/>
      <c r="E53" s="127"/>
    </row>
    <row r="54" spans="1:5" ht="12.75">
      <c r="A54" s="190" t="s">
        <v>34</v>
      </c>
      <c r="B54" s="56" t="s">
        <v>392</v>
      </c>
      <c r="C54" s="102"/>
      <c r="D54" s="102"/>
      <c r="E54" s="127"/>
    </row>
    <row r="55" spans="1:5" ht="15" customHeight="1">
      <c r="A55" s="179" t="s">
        <v>40</v>
      </c>
      <c r="B55" s="209" t="s">
        <v>381</v>
      </c>
      <c r="C55" s="113">
        <f>+C44+C50</f>
        <v>585545</v>
      </c>
      <c r="D55" s="113">
        <f>+D44+D50</f>
        <v>1278335</v>
      </c>
      <c r="E55" s="185">
        <f>+E44+E50</f>
        <v>1366037</v>
      </c>
    </row>
    <row r="56" spans="3:5" ht="12.75">
      <c r="C56" s="210"/>
      <c r="D56" s="210"/>
      <c r="E56" s="210"/>
    </row>
    <row r="57" spans="1:5" ht="12.75">
      <c r="A57" s="211" t="s">
        <v>382</v>
      </c>
      <c r="B57" s="212"/>
      <c r="C57" s="213"/>
      <c r="D57" s="213"/>
      <c r="E57" s="214"/>
    </row>
    <row r="58" spans="1:5" ht="12.75">
      <c r="A58" s="215" t="s">
        <v>383</v>
      </c>
      <c r="B58" s="216"/>
      <c r="C58" s="213"/>
      <c r="D58" s="213"/>
      <c r="E58" s="214"/>
    </row>
  </sheetData>
  <sheetProtection selectLockedCells="1" selectUnlockedCells="1"/>
  <mergeCells count="4">
    <mergeCell ref="B2:D2"/>
    <mergeCell ref="B3:D3"/>
    <mergeCell ref="A7:E7"/>
    <mergeCell ref="A43:E43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74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50"/>
  </sheetPr>
  <dimension ref="A1:E58"/>
  <sheetViews>
    <sheetView zoomScaleSheetLayoutView="145" zoomScalePageLayoutView="0" workbookViewId="0" topLeftCell="A19">
      <selection activeCell="C19" sqref="C19"/>
    </sheetView>
  </sheetViews>
  <sheetFormatPr defaultColWidth="9.00390625" defaultRowHeight="12.75"/>
  <cols>
    <col min="1" max="1" width="18.625" style="160" customWidth="1"/>
    <col min="2" max="2" width="62.00390625" style="161" customWidth="1"/>
    <col min="3" max="5" width="15.875" style="161" customWidth="1"/>
    <col min="6" max="16384" width="9.375" style="161" customWidth="1"/>
  </cols>
  <sheetData>
    <row r="1" spans="1:5" s="166" customFormat="1" ht="21" customHeight="1">
      <c r="A1" s="162"/>
      <c r="B1" s="163"/>
      <c r="C1" s="164"/>
      <c r="D1" s="164"/>
      <c r="E1" s="165" t="s">
        <v>831</v>
      </c>
    </row>
    <row r="2" spans="1:5" s="169" customFormat="1" ht="25.5" customHeight="1">
      <c r="A2" s="167" t="s">
        <v>349</v>
      </c>
      <c r="B2" s="531" t="s">
        <v>350</v>
      </c>
      <c r="C2" s="531"/>
      <c r="D2" s="531"/>
      <c r="E2" s="168" t="s">
        <v>398</v>
      </c>
    </row>
    <row r="3" spans="1:5" s="169" customFormat="1" ht="24">
      <c r="A3" s="170" t="s">
        <v>388</v>
      </c>
      <c r="B3" s="532" t="s">
        <v>409</v>
      </c>
      <c r="C3" s="532"/>
      <c r="D3" s="532"/>
      <c r="E3" s="171" t="s">
        <v>387</v>
      </c>
    </row>
    <row r="4" spans="1:5" s="174" customFormat="1" ht="15.75" customHeight="1">
      <c r="A4" s="172"/>
      <c r="B4" s="172"/>
      <c r="C4" s="173"/>
      <c r="D4" s="173"/>
      <c r="E4" s="173"/>
    </row>
    <row r="5" spans="1:5" ht="24">
      <c r="A5" s="175" t="s">
        <v>355</v>
      </c>
      <c r="B5" s="176" t="s">
        <v>356</v>
      </c>
      <c r="C5" s="177" t="s">
        <v>4</v>
      </c>
      <c r="D5" s="177" t="s">
        <v>5</v>
      </c>
      <c r="E5" s="178" t="s">
        <v>6</v>
      </c>
    </row>
    <row r="6" spans="1:5" s="183" customFormat="1" ht="12.75" customHeight="1">
      <c r="A6" s="179" t="s">
        <v>7</v>
      </c>
      <c r="B6" s="180" t="s">
        <v>8</v>
      </c>
      <c r="C6" s="180" t="s">
        <v>9</v>
      </c>
      <c r="D6" s="181" t="s">
        <v>10</v>
      </c>
      <c r="E6" s="182" t="s">
        <v>11</v>
      </c>
    </row>
    <row r="7" spans="1:5" s="183" customFormat="1" ht="15.75" customHeight="1">
      <c r="A7" s="533" t="s">
        <v>253</v>
      </c>
      <c r="B7" s="533"/>
      <c r="C7" s="533"/>
      <c r="D7" s="533"/>
      <c r="E7" s="533"/>
    </row>
    <row r="8" spans="1:5" s="186" customFormat="1" ht="12" customHeight="1">
      <c r="A8" s="179" t="s">
        <v>12</v>
      </c>
      <c r="B8" s="184" t="s">
        <v>357</v>
      </c>
      <c r="C8" s="113">
        <f>SUM(C9:C18)</f>
        <v>0</v>
      </c>
      <c r="D8" s="217">
        <f>SUM(D9:D18)</f>
        <v>0</v>
      </c>
      <c r="E8" s="185">
        <f>SUM(E9:E18)</f>
        <v>0</v>
      </c>
    </row>
    <row r="9" spans="1:5" s="186" customFormat="1" ht="12" customHeight="1">
      <c r="A9" s="187" t="s">
        <v>14</v>
      </c>
      <c r="B9" s="53" t="s">
        <v>71</v>
      </c>
      <c r="C9" s="188"/>
      <c r="D9" s="218"/>
      <c r="E9" s="189"/>
    </row>
    <row r="10" spans="1:5" s="186" customFormat="1" ht="12" customHeight="1">
      <c r="A10" s="190" t="s">
        <v>16</v>
      </c>
      <c r="B10" s="56" t="s">
        <v>73</v>
      </c>
      <c r="C10" s="102"/>
      <c r="D10" s="219"/>
      <c r="E10" s="127"/>
    </row>
    <row r="11" spans="1:5" s="186" customFormat="1" ht="12" customHeight="1">
      <c r="A11" s="190" t="s">
        <v>18</v>
      </c>
      <c r="B11" s="56" t="s">
        <v>75</v>
      </c>
      <c r="C11" s="102"/>
      <c r="D11" s="219"/>
      <c r="E11" s="127"/>
    </row>
    <row r="12" spans="1:5" s="186" customFormat="1" ht="12" customHeight="1">
      <c r="A12" s="190" t="s">
        <v>20</v>
      </c>
      <c r="B12" s="56" t="s">
        <v>77</v>
      </c>
      <c r="C12" s="102"/>
      <c r="D12" s="219"/>
      <c r="E12" s="127"/>
    </row>
    <row r="13" spans="1:5" s="186" customFormat="1" ht="12" customHeight="1">
      <c r="A13" s="190" t="s">
        <v>22</v>
      </c>
      <c r="B13" s="56" t="s">
        <v>79</v>
      </c>
      <c r="C13" s="102"/>
      <c r="D13" s="219"/>
      <c r="E13" s="127"/>
    </row>
    <row r="14" spans="1:5" s="186" customFormat="1" ht="12" customHeight="1">
      <c r="A14" s="190" t="s">
        <v>24</v>
      </c>
      <c r="B14" s="56" t="s">
        <v>358</v>
      </c>
      <c r="C14" s="102"/>
      <c r="D14" s="219"/>
      <c r="E14" s="127"/>
    </row>
    <row r="15" spans="1:5" s="191" customFormat="1" ht="12" customHeight="1">
      <c r="A15" s="190" t="s">
        <v>183</v>
      </c>
      <c r="B15" s="73" t="s">
        <v>359</v>
      </c>
      <c r="C15" s="102"/>
      <c r="D15" s="219"/>
      <c r="E15" s="127"/>
    </row>
    <row r="16" spans="1:5" s="191" customFormat="1" ht="12" customHeight="1">
      <c r="A16" s="190" t="s">
        <v>185</v>
      </c>
      <c r="B16" s="56" t="s">
        <v>85</v>
      </c>
      <c r="C16" s="117"/>
      <c r="D16" s="220"/>
      <c r="E16" s="192"/>
    </row>
    <row r="17" spans="1:5" s="186" customFormat="1" ht="12" customHeight="1">
      <c r="A17" s="190" t="s">
        <v>187</v>
      </c>
      <c r="B17" s="56" t="s">
        <v>87</v>
      </c>
      <c r="C17" s="102"/>
      <c r="D17" s="219"/>
      <c r="E17" s="127"/>
    </row>
    <row r="18" spans="1:5" s="191" customFormat="1" ht="12" customHeight="1">
      <c r="A18" s="190" t="s">
        <v>189</v>
      </c>
      <c r="B18" s="73" t="s">
        <v>89</v>
      </c>
      <c r="C18" s="109"/>
      <c r="D18" s="221"/>
      <c r="E18" s="193"/>
    </row>
    <row r="19" spans="1:5" s="191" customFormat="1" ht="12" customHeight="1">
      <c r="A19" s="179" t="s">
        <v>26</v>
      </c>
      <c r="B19" s="184" t="s">
        <v>360</v>
      </c>
      <c r="C19" s="113">
        <f>SUM(C20:C22)</f>
        <v>0</v>
      </c>
      <c r="D19" s="217">
        <f>SUM(D20:D22)</f>
        <v>0</v>
      </c>
      <c r="E19" s="185">
        <f>SUM(E20:E22)</f>
        <v>0</v>
      </c>
    </row>
    <row r="20" spans="1:5" s="191" customFormat="1" ht="12" customHeight="1">
      <c r="A20" s="190" t="s">
        <v>28</v>
      </c>
      <c r="B20" s="72" t="s">
        <v>29</v>
      </c>
      <c r="C20" s="102"/>
      <c r="D20" s="219"/>
      <c r="E20" s="127"/>
    </row>
    <row r="21" spans="1:5" s="191" customFormat="1" ht="12" customHeight="1">
      <c r="A21" s="190" t="s">
        <v>30</v>
      </c>
      <c r="B21" s="56" t="s">
        <v>361</v>
      </c>
      <c r="C21" s="102"/>
      <c r="D21" s="219"/>
      <c r="E21" s="127"/>
    </row>
    <row r="22" spans="1:5" s="191" customFormat="1" ht="12" customHeight="1">
      <c r="A22" s="190" t="s">
        <v>32</v>
      </c>
      <c r="B22" s="56" t="s">
        <v>362</v>
      </c>
      <c r="C22" s="102"/>
      <c r="D22" s="219"/>
      <c r="E22" s="127"/>
    </row>
    <row r="23" spans="1:5" s="186" customFormat="1" ht="12" customHeight="1">
      <c r="A23" s="190" t="s">
        <v>34</v>
      </c>
      <c r="B23" s="56" t="s">
        <v>389</v>
      </c>
      <c r="C23" s="102"/>
      <c r="D23" s="219"/>
      <c r="E23" s="127"/>
    </row>
    <row r="24" spans="1:5" s="186" customFormat="1" ht="12" customHeight="1">
      <c r="A24" s="179" t="s">
        <v>40</v>
      </c>
      <c r="B24" s="13" t="s">
        <v>265</v>
      </c>
      <c r="C24" s="194"/>
      <c r="D24" s="222"/>
      <c r="E24" s="195"/>
    </row>
    <row r="25" spans="1:5" s="186" customFormat="1" ht="12" customHeight="1">
      <c r="A25" s="179" t="s">
        <v>223</v>
      </c>
      <c r="B25" s="13" t="s">
        <v>364</v>
      </c>
      <c r="C25" s="113">
        <f>+C26+C27</f>
        <v>0</v>
      </c>
      <c r="D25" s="217">
        <f>+D26+D27</f>
        <v>0</v>
      </c>
      <c r="E25" s="185">
        <f>+E26+E27</f>
        <v>0</v>
      </c>
    </row>
    <row r="26" spans="1:5" s="186" customFormat="1" ht="12" customHeight="1">
      <c r="A26" s="196" t="s">
        <v>56</v>
      </c>
      <c r="B26" s="72" t="s">
        <v>361</v>
      </c>
      <c r="C26" s="98"/>
      <c r="D26" s="223"/>
      <c r="E26" s="197"/>
    </row>
    <row r="27" spans="1:5" s="186" customFormat="1" ht="12" customHeight="1">
      <c r="A27" s="196" t="s">
        <v>58</v>
      </c>
      <c r="B27" s="56" t="s">
        <v>365</v>
      </c>
      <c r="C27" s="117"/>
      <c r="D27" s="220"/>
      <c r="E27" s="192"/>
    </row>
    <row r="28" spans="1:5" s="186" customFormat="1" ht="12" customHeight="1">
      <c r="A28" s="190" t="s">
        <v>60</v>
      </c>
      <c r="B28" s="198" t="s">
        <v>390</v>
      </c>
      <c r="C28" s="126"/>
      <c r="D28" s="224"/>
      <c r="E28" s="199"/>
    </row>
    <row r="29" spans="1:5" s="186" customFormat="1" ht="12" customHeight="1">
      <c r="A29" s="179" t="s">
        <v>68</v>
      </c>
      <c r="B29" s="13" t="s">
        <v>367</v>
      </c>
      <c r="C29" s="113">
        <f>+C30+C31+C32</f>
        <v>0</v>
      </c>
      <c r="D29" s="217">
        <f>+D30+D31+D32</f>
        <v>0</v>
      </c>
      <c r="E29" s="185">
        <f>+E30+E31+E32</f>
        <v>0</v>
      </c>
    </row>
    <row r="30" spans="1:5" s="186" customFormat="1" ht="12" customHeight="1">
      <c r="A30" s="196" t="s">
        <v>70</v>
      </c>
      <c r="B30" s="72" t="s">
        <v>93</v>
      </c>
      <c r="C30" s="98"/>
      <c r="D30" s="223"/>
      <c r="E30" s="197"/>
    </row>
    <row r="31" spans="1:5" s="186" customFormat="1" ht="12" customHeight="1">
      <c r="A31" s="196" t="s">
        <v>72</v>
      </c>
      <c r="B31" s="56" t="s">
        <v>95</v>
      </c>
      <c r="C31" s="117"/>
      <c r="D31" s="220"/>
      <c r="E31" s="192"/>
    </row>
    <row r="32" spans="1:5" s="186" customFormat="1" ht="12" customHeight="1">
      <c r="A32" s="190" t="s">
        <v>74</v>
      </c>
      <c r="B32" s="198" t="s">
        <v>97</v>
      </c>
      <c r="C32" s="126"/>
      <c r="D32" s="224"/>
      <c r="E32" s="199"/>
    </row>
    <row r="33" spans="1:5" s="186" customFormat="1" ht="12" customHeight="1">
      <c r="A33" s="179" t="s">
        <v>90</v>
      </c>
      <c r="B33" s="13" t="s">
        <v>266</v>
      </c>
      <c r="C33" s="194"/>
      <c r="D33" s="222"/>
      <c r="E33" s="195"/>
    </row>
    <row r="34" spans="1:5" s="186" customFormat="1" ht="12" customHeight="1">
      <c r="A34" s="179" t="s">
        <v>234</v>
      </c>
      <c r="B34" s="13" t="s">
        <v>368</v>
      </c>
      <c r="C34" s="194"/>
      <c r="D34" s="222"/>
      <c r="E34" s="195"/>
    </row>
    <row r="35" spans="1:5" s="186" customFormat="1" ht="12" customHeight="1">
      <c r="A35" s="179" t="s">
        <v>112</v>
      </c>
      <c r="B35" s="13" t="s">
        <v>391</v>
      </c>
      <c r="C35" s="113">
        <f>+C8+C19+C24+C25+C29+C33+C34</f>
        <v>0</v>
      </c>
      <c r="D35" s="217">
        <f>+D8+D19+D24+D25+D29+D33+D34</f>
        <v>0</v>
      </c>
      <c r="E35" s="185">
        <f>+E8+E19+E24+E25+E29+E33+E34</f>
        <v>0</v>
      </c>
    </row>
    <row r="36" spans="1:5" s="191" customFormat="1" ht="12" customHeight="1">
      <c r="A36" s="200" t="s">
        <v>122</v>
      </c>
      <c r="B36" s="13" t="s">
        <v>370</v>
      </c>
      <c r="C36" s="113">
        <f>+C37+C38+C39</f>
        <v>0</v>
      </c>
      <c r="D36" s="217">
        <f>+D37+D38+D39</f>
        <v>0</v>
      </c>
      <c r="E36" s="185">
        <f>+E37+E38+E39</f>
        <v>0</v>
      </c>
    </row>
    <row r="37" spans="1:5" s="191" customFormat="1" ht="15" customHeight="1">
      <c r="A37" s="196" t="s">
        <v>371</v>
      </c>
      <c r="B37" s="72" t="s">
        <v>322</v>
      </c>
      <c r="C37" s="98"/>
      <c r="D37" s="223"/>
      <c r="E37" s="197"/>
    </row>
    <row r="38" spans="1:5" s="191" customFormat="1" ht="15" customHeight="1">
      <c r="A38" s="196" t="s">
        <v>372</v>
      </c>
      <c r="B38" s="56" t="s">
        <v>373</v>
      </c>
      <c r="C38" s="117"/>
      <c r="D38" s="220"/>
      <c r="E38" s="192"/>
    </row>
    <row r="39" spans="1:5" ht="12.75">
      <c r="A39" s="190" t="s">
        <v>374</v>
      </c>
      <c r="B39" s="198" t="s">
        <v>375</v>
      </c>
      <c r="C39" s="126"/>
      <c r="D39" s="224"/>
      <c r="E39" s="199"/>
    </row>
    <row r="40" spans="1:5" s="183" customFormat="1" ht="16.5" customHeight="1">
      <c r="A40" s="200" t="s">
        <v>246</v>
      </c>
      <c r="B40" s="201" t="s">
        <v>376</v>
      </c>
      <c r="C40" s="113">
        <f>+C35+C36</f>
        <v>0</v>
      </c>
      <c r="D40" s="217">
        <f>+D35+D36</f>
        <v>0</v>
      </c>
      <c r="E40" s="185">
        <f>+E35+E36</f>
        <v>0</v>
      </c>
    </row>
    <row r="41" spans="1:5" s="208" customFormat="1" ht="12" customHeight="1">
      <c r="A41" s="202"/>
      <c r="B41" s="203"/>
      <c r="C41" s="204"/>
      <c r="D41" s="204"/>
      <c r="E41" s="204"/>
    </row>
    <row r="42" spans="1:5" ht="12" customHeight="1">
      <c r="A42" s="205"/>
      <c r="B42" s="206"/>
      <c r="C42" s="207"/>
      <c r="D42" s="207"/>
      <c r="E42" s="207"/>
    </row>
    <row r="43" spans="1:5" ht="12" customHeight="1">
      <c r="A43" s="533" t="s">
        <v>254</v>
      </c>
      <c r="B43" s="533"/>
      <c r="C43" s="533"/>
      <c r="D43" s="533"/>
      <c r="E43" s="533"/>
    </row>
    <row r="44" spans="1:5" ht="12" customHeight="1">
      <c r="A44" s="179" t="s">
        <v>12</v>
      </c>
      <c r="B44" s="13" t="s">
        <v>377</v>
      </c>
      <c r="C44" s="113">
        <f>SUM(C45:C49)</f>
        <v>500000</v>
      </c>
      <c r="D44" s="113">
        <f>SUM(D45:D49)</f>
        <v>500000</v>
      </c>
      <c r="E44" s="185">
        <f>SUM(E45:E49)</f>
        <v>0</v>
      </c>
    </row>
    <row r="45" spans="1:5" ht="12" customHeight="1">
      <c r="A45" s="190" t="s">
        <v>14</v>
      </c>
      <c r="B45" s="72" t="s">
        <v>176</v>
      </c>
      <c r="C45" s="98"/>
      <c r="D45" s="98"/>
      <c r="E45" s="197"/>
    </row>
    <row r="46" spans="1:5" ht="12" customHeight="1">
      <c r="A46" s="190" t="s">
        <v>16</v>
      </c>
      <c r="B46" s="56" t="s">
        <v>177</v>
      </c>
      <c r="C46" s="102"/>
      <c r="D46" s="102"/>
      <c r="E46" s="127"/>
    </row>
    <row r="47" spans="1:5" ht="12" customHeight="1">
      <c r="A47" s="190" t="s">
        <v>18</v>
      </c>
      <c r="B47" s="56" t="s">
        <v>178</v>
      </c>
      <c r="C47" s="102"/>
      <c r="D47" s="102"/>
      <c r="E47" s="127"/>
    </row>
    <row r="48" spans="1:5" s="208" customFormat="1" ht="12" customHeight="1">
      <c r="A48" s="190" t="s">
        <v>20</v>
      </c>
      <c r="B48" s="56" t="s">
        <v>179</v>
      </c>
      <c r="C48" s="102"/>
      <c r="D48" s="102"/>
      <c r="E48" s="127"/>
    </row>
    <row r="49" spans="1:5" ht="12" customHeight="1">
      <c r="A49" s="190" t="s">
        <v>22</v>
      </c>
      <c r="B49" s="56" t="s">
        <v>181</v>
      </c>
      <c r="C49" s="102">
        <v>500000</v>
      </c>
      <c r="D49" s="102">
        <v>500000</v>
      </c>
      <c r="E49" s="127">
        <v>0</v>
      </c>
    </row>
    <row r="50" spans="1:5" ht="12" customHeight="1">
      <c r="A50" s="179" t="s">
        <v>26</v>
      </c>
      <c r="B50" s="13" t="s">
        <v>378</v>
      </c>
      <c r="C50" s="113">
        <f>SUM(C51:C53)</f>
        <v>0</v>
      </c>
      <c r="D50" s="113">
        <f>SUM(D51:D53)</f>
        <v>0</v>
      </c>
      <c r="E50" s="185">
        <f>SUM(E51:E53)</f>
        <v>0</v>
      </c>
    </row>
    <row r="51" spans="1:5" ht="12" customHeight="1">
      <c r="A51" s="190" t="s">
        <v>28</v>
      </c>
      <c r="B51" s="72" t="s">
        <v>202</v>
      </c>
      <c r="C51" s="98"/>
      <c r="D51" s="98"/>
      <c r="E51" s="197"/>
    </row>
    <row r="52" spans="1:5" ht="12" customHeight="1">
      <c r="A52" s="190" t="s">
        <v>30</v>
      </c>
      <c r="B52" s="56" t="s">
        <v>204</v>
      </c>
      <c r="C52" s="102"/>
      <c r="D52" s="102"/>
      <c r="E52" s="127"/>
    </row>
    <row r="53" spans="1:5" ht="15" customHeight="1">
      <c r="A53" s="190" t="s">
        <v>32</v>
      </c>
      <c r="B53" s="56" t="s">
        <v>379</v>
      </c>
      <c r="C53" s="102"/>
      <c r="D53" s="102"/>
      <c r="E53" s="127"/>
    </row>
    <row r="54" spans="1:5" ht="12.75">
      <c r="A54" s="190" t="s">
        <v>34</v>
      </c>
      <c r="B54" s="56" t="s">
        <v>392</v>
      </c>
      <c r="C54" s="102"/>
      <c r="D54" s="102"/>
      <c r="E54" s="127"/>
    </row>
    <row r="55" spans="1:5" ht="15" customHeight="1">
      <c r="A55" s="179" t="s">
        <v>40</v>
      </c>
      <c r="B55" s="209" t="s">
        <v>381</v>
      </c>
      <c r="C55" s="113">
        <f>+C44+C50</f>
        <v>500000</v>
      </c>
      <c r="D55" s="113">
        <f>+D44+D50</f>
        <v>500000</v>
      </c>
      <c r="E55" s="185">
        <f>+E44+E50</f>
        <v>0</v>
      </c>
    </row>
    <row r="56" spans="3:5" ht="12.75">
      <c r="C56" s="210"/>
      <c r="D56" s="210"/>
      <c r="E56" s="210"/>
    </row>
    <row r="57" spans="1:5" ht="12.75">
      <c r="A57" s="211" t="s">
        <v>382</v>
      </c>
      <c r="B57" s="212"/>
      <c r="C57" s="213"/>
      <c r="D57" s="213"/>
      <c r="E57" s="214"/>
    </row>
    <row r="58" spans="1:5" ht="12.75">
      <c r="A58" s="215" t="s">
        <v>383</v>
      </c>
      <c r="B58" s="216"/>
      <c r="C58" s="213"/>
      <c r="D58" s="213"/>
      <c r="E58" s="214"/>
    </row>
  </sheetData>
  <sheetProtection selectLockedCells="1" selectUnlockedCells="1"/>
  <mergeCells count="4">
    <mergeCell ref="B2:D2"/>
    <mergeCell ref="B3:D3"/>
    <mergeCell ref="A7:E7"/>
    <mergeCell ref="A43:E43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74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50"/>
  </sheetPr>
  <dimension ref="A1:E58"/>
  <sheetViews>
    <sheetView zoomScaleSheetLayoutView="145" zoomScalePageLayoutView="0" workbookViewId="0" topLeftCell="A18">
      <selection activeCell="E62" sqref="E62"/>
    </sheetView>
  </sheetViews>
  <sheetFormatPr defaultColWidth="9.00390625" defaultRowHeight="12.75"/>
  <cols>
    <col min="1" max="1" width="18.625" style="160" customWidth="1"/>
    <col min="2" max="2" width="61.875" style="161" customWidth="1"/>
    <col min="3" max="5" width="15.875" style="161" customWidth="1"/>
    <col min="6" max="16384" width="9.375" style="161" customWidth="1"/>
  </cols>
  <sheetData>
    <row r="1" spans="1:5" s="166" customFormat="1" ht="21" customHeight="1">
      <c r="A1" s="162"/>
      <c r="B1" s="163"/>
      <c r="C1" s="164"/>
      <c r="D1" s="164"/>
      <c r="E1" s="165" t="s">
        <v>832</v>
      </c>
    </row>
    <row r="2" spans="1:5" s="169" customFormat="1" ht="25.5" customHeight="1">
      <c r="A2" s="167" t="s">
        <v>349</v>
      </c>
      <c r="B2" s="531" t="s">
        <v>350</v>
      </c>
      <c r="C2" s="531"/>
      <c r="D2" s="531"/>
      <c r="E2" s="168" t="s">
        <v>398</v>
      </c>
    </row>
    <row r="3" spans="1:5" s="169" customFormat="1" ht="24">
      <c r="A3" s="170" t="s">
        <v>388</v>
      </c>
      <c r="B3" s="532" t="s">
        <v>410</v>
      </c>
      <c r="C3" s="532"/>
      <c r="D3" s="532"/>
      <c r="E3" s="171" t="s">
        <v>387</v>
      </c>
    </row>
    <row r="4" spans="1:5" s="174" customFormat="1" ht="15.75" customHeight="1">
      <c r="A4" s="172"/>
      <c r="B4" s="172"/>
      <c r="C4" s="173"/>
      <c r="D4" s="173"/>
      <c r="E4" s="173"/>
    </row>
    <row r="5" spans="1:5" ht="24">
      <c r="A5" s="175" t="s">
        <v>355</v>
      </c>
      <c r="B5" s="176" t="s">
        <v>356</v>
      </c>
      <c r="C5" s="177" t="s">
        <v>4</v>
      </c>
      <c r="D5" s="177" t="s">
        <v>5</v>
      </c>
      <c r="E5" s="178" t="s">
        <v>6</v>
      </c>
    </row>
    <row r="6" spans="1:5" s="183" customFormat="1" ht="12.75" customHeight="1">
      <c r="A6" s="179" t="s">
        <v>7</v>
      </c>
      <c r="B6" s="180" t="s">
        <v>8</v>
      </c>
      <c r="C6" s="180" t="s">
        <v>9</v>
      </c>
      <c r="D6" s="181" t="s">
        <v>10</v>
      </c>
      <c r="E6" s="182" t="s">
        <v>11</v>
      </c>
    </row>
    <row r="7" spans="1:5" s="183" customFormat="1" ht="15.75" customHeight="1">
      <c r="A7" s="533" t="s">
        <v>253</v>
      </c>
      <c r="B7" s="533"/>
      <c r="C7" s="533"/>
      <c r="D7" s="533"/>
      <c r="E7" s="533"/>
    </row>
    <row r="8" spans="1:5" s="186" customFormat="1" ht="12" customHeight="1">
      <c r="A8" s="179" t="s">
        <v>12</v>
      </c>
      <c r="B8" s="184" t="s">
        <v>357</v>
      </c>
      <c r="C8" s="113">
        <f>SUM(C9:C18)</f>
        <v>0</v>
      </c>
      <c r="D8" s="217">
        <f>SUM(D9:D18)</f>
        <v>0</v>
      </c>
      <c r="E8" s="185">
        <f>SUM(E9:E18)</f>
        <v>0</v>
      </c>
    </row>
    <row r="9" spans="1:5" s="186" customFormat="1" ht="12" customHeight="1">
      <c r="A9" s="187" t="s">
        <v>14</v>
      </c>
      <c r="B9" s="53" t="s">
        <v>71</v>
      </c>
      <c r="C9" s="188"/>
      <c r="D9" s="218"/>
      <c r="E9" s="189"/>
    </row>
    <row r="10" spans="1:5" s="186" customFormat="1" ht="12" customHeight="1">
      <c r="A10" s="190" t="s">
        <v>16</v>
      </c>
      <c r="B10" s="56" t="s">
        <v>73</v>
      </c>
      <c r="C10" s="102"/>
      <c r="D10" s="219"/>
      <c r="E10" s="127"/>
    </row>
    <row r="11" spans="1:5" s="186" customFormat="1" ht="12" customHeight="1">
      <c r="A11" s="190" t="s">
        <v>18</v>
      </c>
      <c r="B11" s="56" t="s">
        <v>75</v>
      </c>
      <c r="C11" s="102"/>
      <c r="D11" s="219"/>
      <c r="E11" s="127"/>
    </row>
    <row r="12" spans="1:5" s="186" customFormat="1" ht="12" customHeight="1">
      <c r="A12" s="190" t="s">
        <v>20</v>
      </c>
      <c r="B12" s="56" t="s">
        <v>77</v>
      </c>
      <c r="C12" s="102"/>
      <c r="D12" s="219"/>
      <c r="E12" s="127"/>
    </row>
    <row r="13" spans="1:5" s="186" customFormat="1" ht="12" customHeight="1">
      <c r="A13" s="190" t="s">
        <v>22</v>
      </c>
      <c r="B13" s="56" t="s">
        <v>79</v>
      </c>
      <c r="C13" s="102"/>
      <c r="D13" s="219"/>
      <c r="E13" s="127"/>
    </row>
    <row r="14" spans="1:5" s="186" customFormat="1" ht="12" customHeight="1">
      <c r="A14" s="190" t="s">
        <v>24</v>
      </c>
      <c r="B14" s="56" t="s">
        <v>358</v>
      </c>
      <c r="C14" s="102"/>
      <c r="D14" s="219"/>
      <c r="E14" s="127"/>
    </row>
    <row r="15" spans="1:5" s="191" customFormat="1" ht="12" customHeight="1">
      <c r="A15" s="190" t="s">
        <v>183</v>
      </c>
      <c r="B15" s="73" t="s">
        <v>359</v>
      </c>
      <c r="C15" s="102"/>
      <c r="D15" s="219"/>
      <c r="E15" s="127"/>
    </row>
    <row r="16" spans="1:5" s="191" customFormat="1" ht="12" customHeight="1">
      <c r="A16" s="190" t="s">
        <v>185</v>
      </c>
      <c r="B16" s="56" t="s">
        <v>85</v>
      </c>
      <c r="C16" s="117"/>
      <c r="D16" s="220"/>
      <c r="E16" s="192"/>
    </row>
    <row r="17" spans="1:5" s="186" customFormat="1" ht="12" customHeight="1">
      <c r="A17" s="190" t="s">
        <v>187</v>
      </c>
      <c r="B17" s="56" t="s">
        <v>87</v>
      </c>
      <c r="C17" s="102"/>
      <c r="D17" s="219"/>
      <c r="E17" s="127"/>
    </row>
    <row r="18" spans="1:5" s="191" customFormat="1" ht="12" customHeight="1">
      <c r="A18" s="190" t="s">
        <v>189</v>
      </c>
      <c r="B18" s="73" t="s">
        <v>89</v>
      </c>
      <c r="C18" s="109"/>
      <c r="D18" s="221"/>
      <c r="E18" s="193"/>
    </row>
    <row r="19" spans="1:5" s="191" customFormat="1" ht="12" customHeight="1">
      <c r="A19" s="179" t="s">
        <v>26</v>
      </c>
      <c r="B19" s="184" t="s">
        <v>360</v>
      </c>
      <c r="C19" s="113">
        <f>SUM(C20:C22)</f>
        <v>0</v>
      </c>
      <c r="D19" s="217">
        <f>SUM(D20:D22)</f>
        <v>0</v>
      </c>
      <c r="E19" s="185">
        <f>SUM(E20:E22)</f>
        <v>0</v>
      </c>
    </row>
    <row r="20" spans="1:5" s="191" customFormat="1" ht="12" customHeight="1">
      <c r="A20" s="190" t="s">
        <v>28</v>
      </c>
      <c r="B20" s="72" t="s">
        <v>29</v>
      </c>
      <c r="C20" s="102"/>
      <c r="D20" s="219"/>
      <c r="E20" s="127"/>
    </row>
    <row r="21" spans="1:5" s="191" customFormat="1" ht="12" customHeight="1">
      <c r="A21" s="190" t="s">
        <v>30</v>
      </c>
      <c r="B21" s="56" t="s">
        <v>361</v>
      </c>
      <c r="C21" s="102"/>
      <c r="D21" s="219"/>
      <c r="E21" s="127"/>
    </row>
    <row r="22" spans="1:5" s="191" customFormat="1" ht="12" customHeight="1">
      <c r="A22" s="190" t="s">
        <v>32</v>
      </c>
      <c r="B22" s="56" t="s">
        <v>362</v>
      </c>
      <c r="C22" s="102"/>
      <c r="D22" s="219"/>
      <c r="E22" s="127"/>
    </row>
    <row r="23" spans="1:5" s="186" customFormat="1" ht="12" customHeight="1">
      <c r="A23" s="190" t="s">
        <v>34</v>
      </c>
      <c r="B23" s="56" t="s">
        <v>389</v>
      </c>
      <c r="C23" s="102"/>
      <c r="D23" s="219"/>
      <c r="E23" s="127"/>
    </row>
    <row r="24" spans="1:5" s="186" customFormat="1" ht="12" customHeight="1">
      <c r="A24" s="179" t="s">
        <v>40</v>
      </c>
      <c r="B24" s="13" t="s">
        <v>265</v>
      </c>
      <c r="C24" s="194"/>
      <c r="D24" s="222"/>
      <c r="E24" s="195"/>
    </row>
    <row r="25" spans="1:5" s="186" customFormat="1" ht="12" customHeight="1">
      <c r="A25" s="179" t="s">
        <v>223</v>
      </c>
      <c r="B25" s="13" t="s">
        <v>364</v>
      </c>
      <c r="C25" s="113">
        <f>+C26+C27</f>
        <v>0</v>
      </c>
      <c r="D25" s="217">
        <f>+D26+D27</f>
        <v>0</v>
      </c>
      <c r="E25" s="185">
        <f>+E26+E27</f>
        <v>0</v>
      </c>
    </row>
    <row r="26" spans="1:5" s="186" customFormat="1" ht="12" customHeight="1">
      <c r="A26" s="196" t="s">
        <v>56</v>
      </c>
      <c r="B26" s="72" t="s">
        <v>361</v>
      </c>
      <c r="C26" s="98"/>
      <c r="D26" s="223"/>
      <c r="E26" s="197"/>
    </row>
    <row r="27" spans="1:5" s="186" customFormat="1" ht="12" customHeight="1">
      <c r="A27" s="196" t="s">
        <v>58</v>
      </c>
      <c r="B27" s="56" t="s">
        <v>365</v>
      </c>
      <c r="C27" s="117"/>
      <c r="D27" s="220"/>
      <c r="E27" s="192"/>
    </row>
    <row r="28" spans="1:5" s="186" customFormat="1" ht="12" customHeight="1">
      <c r="A28" s="190" t="s">
        <v>60</v>
      </c>
      <c r="B28" s="198" t="s">
        <v>390</v>
      </c>
      <c r="C28" s="126"/>
      <c r="D28" s="224"/>
      <c r="E28" s="199"/>
    </row>
    <row r="29" spans="1:5" s="186" customFormat="1" ht="12" customHeight="1">
      <c r="A29" s="179" t="s">
        <v>68</v>
      </c>
      <c r="B29" s="13" t="s">
        <v>367</v>
      </c>
      <c r="C29" s="113">
        <f>+C30+C31+C32</f>
        <v>0</v>
      </c>
      <c r="D29" s="217">
        <f>+D30+D31+D32</f>
        <v>0</v>
      </c>
      <c r="E29" s="185">
        <f>+E30+E31+E32</f>
        <v>0</v>
      </c>
    </row>
    <row r="30" spans="1:5" s="186" customFormat="1" ht="12" customHeight="1">
      <c r="A30" s="196" t="s">
        <v>70</v>
      </c>
      <c r="B30" s="72" t="s">
        <v>93</v>
      </c>
      <c r="C30" s="98"/>
      <c r="D30" s="223"/>
      <c r="E30" s="197"/>
    </row>
    <row r="31" spans="1:5" s="186" customFormat="1" ht="12" customHeight="1">
      <c r="A31" s="196" t="s">
        <v>72</v>
      </c>
      <c r="B31" s="56" t="s">
        <v>95</v>
      </c>
      <c r="C31" s="117"/>
      <c r="D31" s="220"/>
      <c r="E31" s="192"/>
    </row>
    <row r="32" spans="1:5" s="186" customFormat="1" ht="12" customHeight="1">
      <c r="A32" s="190" t="s">
        <v>74</v>
      </c>
      <c r="B32" s="198" t="s">
        <v>97</v>
      </c>
      <c r="C32" s="126"/>
      <c r="D32" s="224"/>
      <c r="E32" s="199"/>
    </row>
    <row r="33" spans="1:5" s="186" customFormat="1" ht="12" customHeight="1">
      <c r="A33" s="179" t="s">
        <v>90</v>
      </c>
      <c r="B33" s="13" t="s">
        <v>266</v>
      </c>
      <c r="C33" s="194"/>
      <c r="D33" s="222"/>
      <c r="E33" s="195"/>
    </row>
    <row r="34" spans="1:5" s="186" customFormat="1" ht="12" customHeight="1">
      <c r="A34" s="179" t="s">
        <v>234</v>
      </c>
      <c r="B34" s="13" t="s">
        <v>368</v>
      </c>
      <c r="C34" s="194"/>
      <c r="D34" s="222"/>
      <c r="E34" s="195"/>
    </row>
    <row r="35" spans="1:5" s="186" customFormat="1" ht="12" customHeight="1">
      <c r="A35" s="179" t="s">
        <v>112</v>
      </c>
      <c r="B35" s="13" t="s">
        <v>391</v>
      </c>
      <c r="C35" s="113">
        <f>+C8+C19+C24+C25+C29+C33+C34</f>
        <v>0</v>
      </c>
      <c r="D35" s="217">
        <f>+D8+D19+D24+D25+D29+D33+D34</f>
        <v>0</v>
      </c>
      <c r="E35" s="185">
        <f>+E8+E19+E24+E25+E29+E33+E34</f>
        <v>0</v>
      </c>
    </row>
    <row r="36" spans="1:5" s="191" customFormat="1" ht="12" customHeight="1">
      <c r="A36" s="200" t="s">
        <v>122</v>
      </c>
      <c r="B36" s="13" t="s">
        <v>370</v>
      </c>
      <c r="C36" s="113">
        <f>+C37+C38+C39</f>
        <v>0</v>
      </c>
      <c r="D36" s="217">
        <f>+D37+D38+D39</f>
        <v>0</v>
      </c>
      <c r="E36" s="185">
        <f>+E37+E38+E39</f>
        <v>0</v>
      </c>
    </row>
    <row r="37" spans="1:5" s="191" customFormat="1" ht="15" customHeight="1">
      <c r="A37" s="196" t="s">
        <v>371</v>
      </c>
      <c r="B37" s="72" t="s">
        <v>322</v>
      </c>
      <c r="C37" s="98"/>
      <c r="D37" s="223"/>
      <c r="E37" s="197"/>
    </row>
    <row r="38" spans="1:5" s="191" customFormat="1" ht="15" customHeight="1">
      <c r="A38" s="196" t="s">
        <v>372</v>
      </c>
      <c r="B38" s="56" t="s">
        <v>373</v>
      </c>
      <c r="C38" s="117"/>
      <c r="D38" s="220"/>
      <c r="E38" s="192"/>
    </row>
    <row r="39" spans="1:5" ht="12.75">
      <c r="A39" s="190" t="s">
        <v>374</v>
      </c>
      <c r="B39" s="198" t="s">
        <v>375</v>
      </c>
      <c r="C39" s="126"/>
      <c r="D39" s="224"/>
      <c r="E39" s="199"/>
    </row>
    <row r="40" spans="1:5" s="183" customFormat="1" ht="16.5" customHeight="1">
      <c r="A40" s="200" t="s">
        <v>246</v>
      </c>
      <c r="B40" s="201" t="s">
        <v>376</v>
      </c>
      <c r="C40" s="113">
        <f>+C35+C36</f>
        <v>0</v>
      </c>
      <c r="D40" s="217">
        <f>+D35+D36</f>
        <v>0</v>
      </c>
      <c r="E40" s="185">
        <f>+E35+E36</f>
        <v>0</v>
      </c>
    </row>
    <row r="41" spans="1:5" s="208" customFormat="1" ht="12" customHeight="1">
      <c r="A41" s="202"/>
      <c r="B41" s="203"/>
      <c r="C41" s="204"/>
      <c r="D41" s="204"/>
      <c r="E41" s="204"/>
    </row>
    <row r="42" spans="1:5" ht="12" customHeight="1">
      <c r="A42" s="205"/>
      <c r="B42" s="206"/>
      <c r="C42" s="207"/>
      <c r="D42" s="207"/>
      <c r="E42" s="207"/>
    </row>
    <row r="43" spans="1:5" ht="12" customHeight="1">
      <c r="A43" s="533" t="s">
        <v>254</v>
      </c>
      <c r="B43" s="533"/>
      <c r="C43" s="533"/>
      <c r="D43" s="533"/>
      <c r="E43" s="533"/>
    </row>
    <row r="44" spans="1:5" ht="12" customHeight="1">
      <c r="A44" s="179" t="s">
        <v>12</v>
      </c>
      <c r="B44" s="13" t="s">
        <v>377</v>
      </c>
      <c r="C44" s="113">
        <f>SUM(C45:C49)</f>
        <v>640080</v>
      </c>
      <c r="D44" s="113">
        <f>SUM(D45:D49)</f>
        <v>640080</v>
      </c>
      <c r="E44" s="185">
        <f>SUM(E45:E49)</f>
        <v>354702</v>
      </c>
    </row>
    <row r="45" spans="1:5" ht="12" customHeight="1">
      <c r="A45" s="190" t="s">
        <v>14</v>
      </c>
      <c r="B45" s="72" t="s">
        <v>176</v>
      </c>
      <c r="C45" s="98"/>
      <c r="D45" s="98"/>
      <c r="E45" s="197"/>
    </row>
    <row r="46" spans="1:5" ht="12" customHeight="1">
      <c r="A46" s="190" t="s">
        <v>16</v>
      </c>
      <c r="B46" s="56" t="s">
        <v>177</v>
      </c>
      <c r="C46" s="102"/>
      <c r="D46" s="102"/>
      <c r="E46" s="127"/>
    </row>
    <row r="47" spans="1:5" ht="12" customHeight="1">
      <c r="A47" s="190" t="s">
        <v>18</v>
      </c>
      <c r="B47" s="56" t="s">
        <v>178</v>
      </c>
      <c r="C47" s="102">
        <v>640080</v>
      </c>
      <c r="D47" s="102">
        <v>640080</v>
      </c>
      <c r="E47" s="127">
        <v>354702</v>
      </c>
    </row>
    <row r="48" spans="1:5" s="208" customFormat="1" ht="12" customHeight="1">
      <c r="A48" s="190" t="s">
        <v>20</v>
      </c>
      <c r="B48" s="56" t="s">
        <v>179</v>
      </c>
      <c r="C48" s="102"/>
      <c r="D48" s="102"/>
      <c r="E48" s="127"/>
    </row>
    <row r="49" spans="1:5" ht="12" customHeight="1">
      <c r="A49" s="190" t="s">
        <v>22</v>
      </c>
      <c r="B49" s="56" t="s">
        <v>181</v>
      </c>
      <c r="C49" s="102"/>
      <c r="D49" s="102"/>
      <c r="E49" s="127"/>
    </row>
    <row r="50" spans="1:5" ht="12" customHeight="1">
      <c r="A50" s="179" t="s">
        <v>26</v>
      </c>
      <c r="B50" s="13" t="s">
        <v>378</v>
      </c>
      <c r="C50" s="113">
        <f>SUM(C51:C53)</f>
        <v>0</v>
      </c>
      <c r="D50" s="113">
        <f>SUM(D51:D53)</f>
        <v>0</v>
      </c>
      <c r="E50" s="185">
        <f>SUM(E51:E53)</f>
        <v>0</v>
      </c>
    </row>
    <row r="51" spans="1:5" ht="12" customHeight="1">
      <c r="A51" s="190" t="s">
        <v>28</v>
      </c>
      <c r="B51" s="72" t="s">
        <v>202</v>
      </c>
      <c r="C51" s="98"/>
      <c r="D51" s="98"/>
      <c r="E51" s="197"/>
    </row>
    <row r="52" spans="1:5" ht="12" customHeight="1">
      <c r="A52" s="190" t="s">
        <v>30</v>
      </c>
      <c r="B52" s="56" t="s">
        <v>204</v>
      </c>
      <c r="C52" s="102"/>
      <c r="D52" s="102"/>
      <c r="E52" s="127"/>
    </row>
    <row r="53" spans="1:5" ht="15" customHeight="1">
      <c r="A53" s="190" t="s">
        <v>32</v>
      </c>
      <c r="B53" s="56" t="s">
        <v>379</v>
      </c>
      <c r="C53" s="102"/>
      <c r="D53" s="102"/>
      <c r="E53" s="127"/>
    </row>
    <row r="54" spans="1:5" ht="22.5">
      <c r="A54" s="190" t="s">
        <v>34</v>
      </c>
      <c r="B54" s="56" t="s">
        <v>392</v>
      </c>
      <c r="C54" s="102"/>
      <c r="D54" s="102"/>
      <c r="E54" s="127"/>
    </row>
    <row r="55" spans="1:5" ht="15" customHeight="1">
      <c r="A55" s="179" t="s">
        <v>40</v>
      </c>
      <c r="B55" s="209" t="s">
        <v>381</v>
      </c>
      <c r="C55" s="113">
        <f>+C44+C50</f>
        <v>640080</v>
      </c>
      <c r="D55" s="113">
        <f>+D44+D50</f>
        <v>640080</v>
      </c>
      <c r="E55" s="185">
        <f>+E44+E50</f>
        <v>354702</v>
      </c>
    </row>
    <row r="56" spans="3:5" ht="12.75">
      <c r="C56" s="210"/>
      <c r="D56" s="210"/>
      <c r="E56" s="210"/>
    </row>
    <row r="57" spans="1:5" ht="12.75">
      <c r="A57" s="211" t="s">
        <v>382</v>
      </c>
      <c r="B57" s="212"/>
      <c r="C57" s="213"/>
      <c r="D57" s="213"/>
      <c r="E57" s="214"/>
    </row>
    <row r="58" spans="1:5" ht="12.75">
      <c r="A58" s="215" t="s">
        <v>383</v>
      </c>
      <c r="B58" s="216"/>
      <c r="C58" s="213"/>
      <c r="D58" s="213"/>
      <c r="E58" s="214"/>
    </row>
  </sheetData>
  <sheetProtection selectLockedCells="1" selectUnlockedCells="1"/>
  <mergeCells count="4">
    <mergeCell ref="B2:D2"/>
    <mergeCell ref="B3:D3"/>
    <mergeCell ref="A7:E7"/>
    <mergeCell ref="A43:E43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74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50"/>
  </sheetPr>
  <dimension ref="A1:K149"/>
  <sheetViews>
    <sheetView zoomScaleSheetLayoutView="100" zoomScalePageLayoutView="0" workbookViewId="0" topLeftCell="A109">
      <selection activeCell="E154" sqref="E154"/>
    </sheetView>
  </sheetViews>
  <sheetFormatPr defaultColWidth="9.00390625" defaultRowHeight="12.75"/>
  <cols>
    <col min="1" max="1" width="14.875" style="225" customWidth="1"/>
    <col min="2" max="2" width="65.375" style="226" customWidth="1"/>
    <col min="3" max="5" width="17.00390625" style="227" customWidth="1"/>
    <col min="6" max="16384" width="9.375" style="161" customWidth="1"/>
  </cols>
  <sheetData>
    <row r="1" spans="1:5" s="166" customFormat="1" ht="16.5" customHeight="1">
      <c r="A1" s="162"/>
      <c r="B1" s="163"/>
      <c r="C1" s="164"/>
      <c r="D1" s="228"/>
      <c r="E1" s="164" t="s">
        <v>833</v>
      </c>
    </row>
    <row r="2" spans="1:5" s="169" customFormat="1" ht="15.75" customHeight="1">
      <c r="A2" s="167" t="s">
        <v>255</v>
      </c>
      <c r="B2" s="531" t="s">
        <v>350</v>
      </c>
      <c r="C2" s="531"/>
      <c r="D2" s="531"/>
      <c r="E2" s="229" t="s">
        <v>354</v>
      </c>
    </row>
    <row r="3" spans="1:5" s="169" customFormat="1" ht="24">
      <c r="A3" s="170" t="s">
        <v>411</v>
      </c>
      <c r="B3" s="532" t="s">
        <v>793</v>
      </c>
      <c r="C3" s="532"/>
      <c r="D3" s="532"/>
      <c r="E3" s="230" t="s">
        <v>354</v>
      </c>
    </row>
    <row r="4" spans="1:5" s="174" customFormat="1" ht="15.75" customHeight="1">
      <c r="A4" s="172"/>
      <c r="B4" s="172"/>
      <c r="C4" s="173"/>
      <c r="D4" s="173"/>
      <c r="E4" s="173"/>
    </row>
    <row r="5" spans="1:5" ht="24">
      <c r="A5" s="175" t="s">
        <v>355</v>
      </c>
      <c r="B5" s="176" t="s">
        <v>356</v>
      </c>
      <c r="C5" s="177" t="s">
        <v>4</v>
      </c>
      <c r="D5" s="177" t="s">
        <v>5</v>
      </c>
      <c r="E5" s="178" t="s">
        <v>6</v>
      </c>
    </row>
    <row r="6" spans="1:5" s="183" customFormat="1" ht="12.75" customHeight="1">
      <c r="A6" s="179" t="s">
        <v>7</v>
      </c>
      <c r="B6" s="180" t="s">
        <v>8</v>
      </c>
      <c r="C6" s="180" t="s">
        <v>9</v>
      </c>
      <c r="D6" s="181" t="s">
        <v>10</v>
      </c>
      <c r="E6" s="182" t="s">
        <v>11</v>
      </c>
    </row>
    <row r="7" spans="1:5" s="183" customFormat="1" ht="15.75" customHeight="1">
      <c r="A7" s="533" t="s">
        <v>253</v>
      </c>
      <c r="B7" s="533"/>
      <c r="C7" s="533"/>
      <c r="D7" s="533"/>
      <c r="E7" s="533"/>
    </row>
    <row r="8" spans="1:5" s="183" customFormat="1" ht="12" customHeight="1">
      <c r="A8" s="8" t="s">
        <v>12</v>
      </c>
      <c r="B8" s="13" t="s">
        <v>13</v>
      </c>
      <c r="C8" s="231">
        <f>SUM(C9:C14)</f>
        <v>27916942</v>
      </c>
      <c r="D8" s="231">
        <f>SUM(D9:D14)</f>
        <v>29988381</v>
      </c>
      <c r="E8" s="15">
        <f>SUM(E9:E14)</f>
        <v>29988381</v>
      </c>
    </row>
    <row r="9" spans="1:5" s="186" customFormat="1" ht="12" customHeight="1">
      <c r="A9" s="232" t="s">
        <v>14</v>
      </c>
      <c r="B9" s="18" t="s">
        <v>15</v>
      </c>
      <c r="C9" s="233">
        <v>16692688</v>
      </c>
      <c r="D9" s="233">
        <v>17692688</v>
      </c>
      <c r="E9" s="20">
        <v>17692688</v>
      </c>
    </row>
    <row r="10" spans="1:5" s="191" customFormat="1" ht="12" customHeight="1">
      <c r="A10" s="234" t="s">
        <v>16</v>
      </c>
      <c r="B10" s="22" t="s">
        <v>784</v>
      </c>
      <c r="C10" s="235"/>
      <c r="D10" s="235"/>
      <c r="E10" s="24"/>
    </row>
    <row r="11" spans="1:5" s="191" customFormat="1" ht="12" customHeight="1">
      <c r="A11" s="234" t="s">
        <v>18</v>
      </c>
      <c r="B11" s="22" t="s">
        <v>19</v>
      </c>
      <c r="C11" s="235">
        <v>10024254</v>
      </c>
      <c r="D11" s="235">
        <v>8773616</v>
      </c>
      <c r="E11" s="24">
        <v>8773616</v>
      </c>
    </row>
    <row r="12" spans="1:5" s="191" customFormat="1" ht="12" customHeight="1">
      <c r="A12" s="234" t="s">
        <v>20</v>
      </c>
      <c r="B12" s="22" t="s">
        <v>21</v>
      </c>
      <c r="C12" s="235">
        <v>1200000</v>
      </c>
      <c r="D12" s="235">
        <v>1200000</v>
      </c>
      <c r="E12" s="24">
        <v>1200000</v>
      </c>
    </row>
    <row r="13" spans="1:5" s="191" customFormat="1" ht="12" customHeight="1">
      <c r="A13" s="234" t="s">
        <v>22</v>
      </c>
      <c r="B13" s="22" t="s">
        <v>23</v>
      </c>
      <c r="C13" s="235"/>
      <c r="D13" s="235"/>
      <c r="E13" s="24"/>
    </row>
    <row r="14" spans="1:5" s="186" customFormat="1" ht="12" customHeight="1">
      <c r="A14" s="236" t="s">
        <v>24</v>
      </c>
      <c r="B14" s="30" t="s">
        <v>25</v>
      </c>
      <c r="C14" s="237">
        <v>0</v>
      </c>
      <c r="D14" s="237">
        <v>2322077</v>
      </c>
      <c r="E14" s="28">
        <v>2322077</v>
      </c>
    </row>
    <row r="15" spans="1:5" s="186" customFormat="1" ht="12" customHeight="1">
      <c r="A15" s="8" t="s">
        <v>26</v>
      </c>
      <c r="B15" s="29" t="s">
        <v>27</v>
      </c>
      <c r="C15" s="231">
        <f>SUM(C16:C20)</f>
        <v>0</v>
      </c>
      <c r="D15" s="231">
        <f>SUM(D16:D20)</f>
        <v>0</v>
      </c>
      <c r="E15" s="15">
        <f>SUM(E16:E20)</f>
        <v>0</v>
      </c>
    </row>
    <row r="16" spans="1:5" s="186" customFormat="1" ht="12" customHeight="1">
      <c r="A16" s="232" t="s">
        <v>28</v>
      </c>
      <c r="B16" s="18" t="s">
        <v>29</v>
      </c>
      <c r="C16" s="233"/>
      <c r="D16" s="233"/>
      <c r="E16" s="20"/>
    </row>
    <row r="17" spans="1:5" s="186" customFormat="1" ht="12" customHeight="1">
      <c r="A17" s="234" t="s">
        <v>30</v>
      </c>
      <c r="B17" s="22" t="s">
        <v>31</v>
      </c>
      <c r="C17" s="235"/>
      <c r="D17" s="235"/>
      <c r="E17" s="24"/>
    </row>
    <row r="18" spans="1:5" s="186" customFormat="1" ht="12" customHeight="1">
      <c r="A18" s="234" t="s">
        <v>32</v>
      </c>
      <c r="B18" s="22" t="s">
        <v>33</v>
      </c>
      <c r="C18" s="235"/>
      <c r="D18" s="235"/>
      <c r="E18" s="24"/>
    </row>
    <row r="19" spans="1:5" s="186" customFormat="1" ht="12" customHeight="1">
      <c r="A19" s="234" t="s">
        <v>34</v>
      </c>
      <c r="B19" s="22" t="s">
        <v>35</v>
      </c>
      <c r="C19" s="235"/>
      <c r="D19" s="235"/>
      <c r="E19" s="24"/>
    </row>
    <row r="20" spans="1:5" s="186" customFormat="1" ht="12" customHeight="1">
      <c r="A20" s="234" t="s">
        <v>36</v>
      </c>
      <c r="B20" s="22" t="s">
        <v>37</v>
      </c>
      <c r="C20" s="235"/>
      <c r="D20" s="235"/>
      <c r="E20" s="24"/>
    </row>
    <row r="21" spans="1:5" s="191" customFormat="1" ht="12" customHeight="1">
      <c r="A21" s="236" t="s">
        <v>38</v>
      </c>
      <c r="B21" s="30" t="s">
        <v>39</v>
      </c>
      <c r="C21" s="237"/>
      <c r="D21" s="237"/>
      <c r="E21" s="28"/>
    </row>
    <row r="22" spans="1:5" s="191" customFormat="1" ht="12" customHeight="1">
      <c r="A22" s="8" t="s">
        <v>40</v>
      </c>
      <c r="B22" s="13" t="s">
        <v>41</v>
      </c>
      <c r="C22" s="231">
        <f>SUM(C23:C27)</f>
        <v>0</v>
      </c>
      <c r="D22" s="231">
        <f>SUM(D23:D27)</f>
        <v>1250000</v>
      </c>
      <c r="E22" s="15">
        <f>SUM(E23:E27)</f>
        <v>1250000</v>
      </c>
    </row>
    <row r="23" spans="1:5" s="191" customFormat="1" ht="12" customHeight="1">
      <c r="A23" s="232" t="s">
        <v>42</v>
      </c>
      <c r="B23" s="18" t="s">
        <v>43</v>
      </c>
      <c r="C23" s="233"/>
      <c r="D23" s="233">
        <v>1250000</v>
      </c>
      <c r="E23" s="20">
        <v>1250000</v>
      </c>
    </row>
    <row r="24" spans="1:5" s="186" customFormat="1" ht="12" customHeight="1">
      <c r="A24" s="234" t="s">
        <v>44</v>
      </c>
      <c r="B24" s="22" t="s">
        <v>45</v>
      </c>
      <c r="C24" s="235"/>
      <c r="D24" s="235"/>
      <c r="E24" s="24"/>
    </row>
    <row r="25" spans="1:5" s="191" customFormat="1" ht="12" customHeight="1">
      <c r="A25" s="234" t="s">
        <v>46</v>
      </c>
      <c r="B25" s="22" t="s">
        <v>47</v>
      </c>
      <c r="C25" s="235"/>
      <c r="D25" s="235"/>
      <c r="E25" s="24"/>
    </row>
    <row r="26" spans="1:5" s="191" customFormat="1" ht="12" customHeight="1">
      <c r="A26" s="234" t="s">
        <v>48</v>
      </c>
      <c r="B26" s="22" t="s">
        <v>49</v>
      </c>
      <c r="C26" s="235"/>
      <c r="D26" s="235"/>
      <c r="E26" s="24"/>
    </row>
    <row r="27" spans="1:5" s="191" customFormat="1" ht="12" customHeight="1">
      <c r="A27" s="234" t="s">
        <v>50</v>
      </c>
      <c r="B27" s="22" t="s">
        <v>51</v>
      </c>
      <c r="C27" s="235"/>
      <c r="D27" s="235"/>
      <c r="E27" s="24"/>
    </row>
    <row r="28" spans="1:5" s="191" customFormat="1" ht="12" customHeight="1">
      <c r="A28" s="236" t="s">
        <v>52</v>
      </c>
      <c r="B28" s="26" t="s">
        <v>53</v>
      </c>
      <c r="C28" s="237"/>
      <c r="D28" s="237"/>
      <c r="E28" s="28"/>
    </row>
    <row r="29" spans="1:5" s="191" customFormat="1" ht="12" customHeight="1">
      <c r="A29" s="8" t="s">
        <v>54</v>
      </c>
      <c r="B29" s="13" t="s">
        <v>55</v>
      </c>
      <c r="C29" s="231">
        <f>SUM(C30:C35)</f>
        <v>0</v>
      </c>
      <c r="D29" s="231">
        <f>SUM(D30:D35)</f>
        <v>0</v>
      </c>
      <c r="E29" s="15">
        <f>SUM(E30:E35)</f>
        <v>0</v>
      </c>
    </row>
    <row r="30" spans="1:5" s="191" customFormat="1" ht="12" customHeight="1">
      <c r="A30" s="232" t="s">
        <v>56</v>
      </c>
      <c r="B30" s="18" t="s">
        <v>57</v>
      </c>
      <c r="C30" s="233"/>
      <c r="D30" s="233">
        <f>+D31+D32</f>
        <v>0</v>
      </c>
      <c r="E30" s="20">
        <f>+E31+E32</f>
        <v>0</v>
      </c>
    </row>
    <row r="31" spans="1:5" s="191" customFormat="1" ht="12" customHeight="1">
      <c r="A31" s="234" t="s">
        <v>58</v>
      </c>
      <c r="B31" s="22" t="s">
        <v>59</v>
      </c>
      <c r="C31" s="235"/>
      <c r="D31" s="235"/>
      <c r="E31" s="24"/>
    </row>
    <row r="32" spans="1:5" s="191" customFormat="1" ht="12" customHeight="1">
      <c r="A32" s="234" t="s">
        <v>60</v>
      </c>
      <c r="B32" s="22" t="s">
        <v>61</v>
      </c>
      <c r="C32" s="235"/>
      <c r="D32" s="235"/>
      <c r="E32" s="24"/>
    </row>
    <row r="33" spans="1:5" s="191" customFormat="1" ht="12" customHeight="1">
      <c r="A33" s="234" t="s">
        <v>62</v>
      </c>
      <c r="B33" s="22" t="s">
        <v>412</v>
      </c>
      <c r="C33" s="235"/>
      <c r="D33" s="235"/>
      <c r="E33" s="24"/>
    </row>
    <row r="34" spans="1:5" s="191" customFormat="1" ht="12" customHeight="1">
      <c r="A34" s="234" t="s">
        <v>64</v>
      </c>
      <c r="B34" s="22" t="s">
        <v>65</v>
      </c>
      <c r="C34" s="235"/>
      <c r="D34" s="235"/>
      <c r="E34" s="24"/>
    </row>
    <row r="35" spans="1:5" s="191" customFormat="1" ht="12" customHeight="1">
      <c r="A35" s="236" t="s">
        <v>66</v>
      </c>
      <c r="B35" s="30" t="s">
        <v>67</v>
      </c>
      <c r="C35" s="237"/>
      <c r="D35" s="237"/>
      <c r="E35" s="28"/>
    </row>
    <row r="36" spans="1:5" s="191" customFormat="1" ht="12" customHeight="1">
      <c r="A36" s="8" t="s">
        <v>68</v>
      </c>
      <c r="B36" s="13" t="s">
        <v>69</v>
      </c>
      <c r="C36" s="231">
        <f>SUM(C37:C46)</f>
        <v>0</v>
      </c>
      <c r="D36" s="231">
        <f>SUM(D37:D46)</f>
        <v>0</v>
      </c>
      <c r="E36" s="15">
        <f>SUM(E37:E46)</f>
        <v>0</v>
      </c>
    </row>
    <row r="37" spans="1:5" s="191" customFormat="1" ht="12" customHeight="1">
      <c r="A37" s="232" t="s">
        <v>70</v>
      </c>
      <c r="B37" s="18" t="s">
        <v>71</v>
      </c>
      <c r="C37" s="233"/>
      <c r="D37" s="233"/>
      <c r="E37" s="20"/>
    </row>
    <row r="38" spans="1:5" s="191" customFormat="1" ht="12" customHeight="1">
      <c r="A38" s="234" t="s">
        <v>72</v>
      </c>
      <c r="B38" s="22" t="s">
        <v>73</v>
      </c>
      <c r="C38" s="235"/>
      <c r="D38" s="235"/>
      <c r="E38" s="24"/>
    </row>
    <row r="39" spans="1:5" s="191" customFormat="1" ht="12" customHeight="1">
      <c r="A39" s="234" t="s">
        <v>74</v>
      </c>
      <c r="B39" s="22" t="s">
        <v>75</v>
      </c>
      <c r="C39" s="235"/>
      <c r="D39" s="235"/>
      <c r="E39" s="24"/>
    </row>
    <row r="40" spans="1:5" s="191" customFormat="1" ht="12" customHeight="1">
      <c r="A40" s="234" t="s">
        <v>76</v>
      </c>
      <c r="B40" s="22" t="s">
        <v>77</v>
      </c>
      <c r="C40" s="235"/>
      <c r="D40" s="235"/>
      <c r="E40" s="24"/>
    </row>
    <row r="41" spans="1:5" s="191" customFormat="1" ht="12" customHeight="1">
      <c r="A41" s="234" t="s">
        <v>78</v>
      </c>
      <c r="B41" s="22" t="s">
        <v>79</v>
      </c>
      <c r="C41" s="235"/>
      <c r="D41" s="235"/>
      <c r="E41" s="24"/>
    </row>
    <row r="42" spans="1:5" s="191" customFormat="1" ht="12" customHeight="1">
      <c r="A42" s="234" t="s">
        <v>80</v>
      </c>
      <c r="B42" s="22" t="s">
        <v>81</v>
      </c>
      <c r="C42" s="235"/>
      <c r="D42" s="235"/>
      <c r="E42" s="24"/>
    </row>
    <row r="43" spans="1:5" s="191" customFormat="1" ht="12" customHeight="1">
      <c r="A43" s="234" t="s">
        <v>82</v>
      </c>
      <c r="B43" s="22" t="s">
        <v>83</v>
      </c>
      <c r="C43" s="235"/>
      <c r="D43" s="235"/>
      <c r="E43" s="24"/>
    </row>
    <row r="44" spans="1:5" s="191" customFormat="1" ht="12" customHeight="1">
      <c r="A44" s="234" t="s">
        <v>84</v>
      </c>
      <c r="B44" s="22" t="s">
        <v>85</v>
      </c>
      <c r="C44" s="235"/>
      <c r="D44" s="235"/>
      <c r="E44" s="24"/>
    </row>
    <row r="45" spans="1:5" s="191" customFormat="1" ht="12" customHeight="1">
      <c r="A45" s="234" t="s">
        <v>86</v>
      </c>
      <c r="B45" s="22" t="s">
        <v>87</v>
      </c>
      <c r="C45" s="235"/>
      <c r="D45" s="235"/>
      <c r="E45" s="24"/>
    </row>
    <row r="46" spans="1:5" s="186" customFormat="1" ht="12" customHeight="1">
      <c r="A46" s="236" t="s">
        <v>88</v>
      </c>
      <c r="B46" s="26" t="s">
        <v>89</v>
      </c>
      <c r="C46" s="237"/>
      <c r="D46" s="237"/>
      <c r="E46" s="28"/>
    </row>
    <row r="47" spans="1:5" s="191" customFormat="1" ht="12" customHeight="1">
      <c r="A47" s="8" t="s">
        <v>90</v>
      </c>
      <c r="B47" s="13" t="s">
        <v>91</v>
      </c>
      <c r="C47" s="231">
        <f>SUM(C48:C52)</f>
        <v>0</v>
      </c>
      <c r="D47" s="231">
        <f>SUM(D48:D52)</f>
        <v>0</v>
      </c>
      <c r="E47" s="15">
        <f>SUM(E48:E52)</f>
        <v>0</v>
      </c>
    </row>
    <row r="48" spans="1:5" s="191" customFormat="1" ht="12" customHeight="1">
      <c r="A48" s="232" t="s">
        <v>92</v>
      </c>
      <c r="B48" s="18" t="s">
        <v>93</v>
      </c>
      <c r="C48" s="233"/>
      <c r="D48" s="233"/>
      <c r="E48" s="20"/>
    </row>
    <row r="49" spans="1:5" s="191" customFormat="1" ht="12" customHeight="1">
      <c r="A49" s="234" t="s">
        <v>94</v>
      </c>
      <c r="B49" s="22" t="s">
        <v>95</v>
      </c>
      <c r="C49" s="235"/>
      <c r="D49" s="235"/>
      <c r="E49" s="24"/>
    </row>
    <row r="50" spans="1:5" s="191" customFormat="1" ht="12" customHeight="1">
      <c r="A50" s="234" t="s">
        <v>96</v>
      </c>
      <c r="B50" s="22" t="s">
        <v>97</v>
      </c>
      <c r="C50" s="235"/>
      <c r="D50" s="235"/>
      <c r="E50" s="24"/>
    </row>
    <row r="51" spans="1:5" s="191" customFormat="1" ht="12" customHeight="1">
      <c r="A51" s="234" t="s">
        <v>98</v>
      </c>
      <c r="B51" s="22" t="s">
        <v>99</v>
      </c>
      <c r="C51" s="235"/>
      <c r="D51" s="235"/>
      <c r="E51" s="24"/>
    </row>
    <row r="52" spans="1:5" s="191" customFormat="1" ht="12" customHeight="1">
      <c r="A52" s="236" t="s">
        <v>100</v>
      </c>
      <c r="B52" s="26" t="s">
        <v>101</v>
      </c>
      <c r="C52" s="237"/>
      <c r="D52" s="237"/>
      <c r="E52" s="28"/>
    </row>
    <row r="53" spans="1:5" s="191" customFormat="1" ht="12" customHeight="1">
      <c r="A53" s="8" t="s">
        <v>102</v>
      </c>
      <c r="B53" s="13" t="s">
        <v>103</v>
      </c>
      <c r="C53" s="231">
        <f>SUM(C54:C56)</f>
        <v>0</v>
      </c>
      <c r="D53" s="231">
        <f>SUM(D54:D56)</f>
        <v>0</v>
      </c>
      <c r="E53" s="15">
        <f>SUM(E54:E56)</f>
        <v>0</v>
      </c>
    </row>
    <row r="54" spans="1:5" s="186" customFormat="1" ht="12" customHeight="1">
      <c r="A54" s="232" t="s">
        <v>104</v>
      </c>
      <c r="B54" s="18" t="s">
        <v>105</v>
      </c>
      <c r="C54" s="233"/>
      <c r="D54" s="233"/>
      <c r="E54" s="20"/>
    </row>
    <row r="55" spans="1:5" s="186" customFormat="1" ht="12" customHeight="1">
      <c r="A55" s="234" t="s">
        <v>106</v>
      </c>
      <c r="B55" s="22" t="s">
        <v>107</v>
      </c>
      <c r="C55" s="235"/>
      <c r="D55" s="235"/>
      <c r="E55" s="24"/>
    </row>
    <row r="56" spans="1:5" s="186" customFormat="1" ht="12" customHeight="1">
      <c r="A56" s="234" t="s">
        <v>108</v>
      </c>
      <c r="B56" s="22" t="s">
        <v>109</v>
      </c>
      <c r="C56" s="235"/>
      <c r="D56" s="235"/>
      <c r="E56" s="24"/>
    </row>
    <row r="57" spans="1:5" s="186" customFormat="1" ht="12" customHeight="1">
      <c r="A57" s="236" t="s">
        <v>110</v>
      </c>
      <c r="B57" s="26" t="s">
        <v>111</v>
      </c>
      <c r="C57" s="237"/>
      <c r="D57" s="237"/>
      <c r="E57" s="28"/>
    </row>
    <row r="58" spans="1:5" s="191" customFormat="1" ht="12" customHeight="1">
      <c r="A58" s="8" t="s">
        <v>112</v>
      </c>
      <c r="B58" s="29" t="s">
        <v>113</v>
      </c>
      <c r="C58" s="231">
        <f>SUM(C59:C61)</f>
        <v>0</v>
      </c>
      <c r="D58" s="231">
        <f>SUM(D59:D61)</f>
        <v>0</v>
      </c>
      <c r="E58" s="15">
        <f>SUM(E59:E61)</f>
        <v>0</v>
      </c>
    </row>
    <row r="59" spans="1:5" s="191" customFormat="1" ht="12" customHeight="1">
      <c r="A59" s="232" t="s">
        <v>114</v>
      </c>
      <c r="B59" s="18" t="s">
        <v>115</v>
      </c>
      <c r="C59" s="235"/>
      <c r="D59" s="235"/>
      <c r="E59" s="24"/>
    </row>
    <row r="60" spans="1:5" s="191" customFormat="1" ht="12" customHeight="1">
      <c r="A60" s="234" t="s">
        <v>116</v>
      </c>
      <c r="B60" s="22" t="s">
        <v>413</v>
      </c>
      <c r="C60" s="235"/>
      <c r="D60" s="235"/>
      <c r="E60" s="24"/>
    </row>
    <row r="61" spans="1:5" s="191" customFormat="1" ht="12" customHeight="1">
      <c r="A61" s="234" t="s">
        <v>118</v>
      </c>
      <c r="B61" s="22" t="s">
        <v>119</v>
      </c>
      <c r="C61" s="235"/>
      <c r="D61" s="235"/>
      <c r="E61" s="24"/>
    </row>
    <row r="62" spans="1:5" s="191" customFormat="1" ht="12" customHeight="1">
      <c r="A62" s="236" t="s">
        <v>120</v>
      </c>
      <c r="B62" s="26" t="s">
        <v>121</v>
      </c>
      <c r="C62" s="235"/>
      <c r="D62" s="235"/>
      <c r="E62" s="24"/>
    </row>
    <row r="63" spans="1:5" s="191" customFormat="1" ht="12" customHeight="1">
      <c r="A63" s="8" t="s">
        <v>122</v>
      </c>
      <c r="B63" s="13" t="s">
        <v>123</v>
      </c>
      <c r="C63" s="231">
        <f>+C8+C15+C22+C29+C36+C47+C53+C58</f>
        <v>27916942</v>
      </c>
      <c r="D63" s="231">
        <f>+D8+D15+D22+D29+D36+D47+D53+D58</f>
        <v>31238381</v>
      </c>
      <c r="E63" s="15">
        <f>+E8+E15+E22+E29+E36+E47+E53+E58</f>
        <v>31238381</v>
      </c>
    </row>
    <row r="64" spans="1:5" s="191" customFormat="1" ht="12" customHeight="1">
      <c r="A64" s="238" t="s">
        <v>414</v>
      </c>
      <c r="B64" s="29" t="s">
        <v>125</v>
      </c>
      <c r="C64" s="231">
        <f>SUM(C65:C67)</f>
        <v>0</v>
      </c>
      <c r="D64" s="231">
        <f>SUM(D65:D67)</f>
        <v>0</v>
      </c>
      <c r="E64" s="15">
        <f>SUM(E65:E67)</f>
        <v>0</v>
      </c>
    </row>
    <row r="65" spans="1:5" s="191" customFormat="1" ht="12" customHeight="1">
      <c r="A65" s="232" t="s">
        <v>126</v>
      </c>
      <c r="B65" s="18" t="s">
        <v>127</v>
      </c>
      <c r="C65" s="235"/>
      <c r="D65" s="235"/>
      <c r="E65" s="24"/>
    </row>
    <row r="66" spans="1:5" s="191" customFormat="1" ht="12" customHeight="1">
      <c r="A66" s="234" t="s">
        <v>128</v>
      </c>
      <c r="B66" s="22" t="s">
        <v>129</v>
      </c>
      <c r="C66" s="235"/>
      <c r="D66" s="235"/>
      <c r="E66" s="24"/>
    </row>
    <row r="67" spans="1:5" s="191" customFormat="1" ht="12" customHeight="1">
      <c r="A67" s="236" t="s">
        <v>130</v>
      </c>
      <c r="B67" s="239" t="s">
        <v>415</v>
      </c>
      <c r="C67" s="235"/>
      <c r="D67" s="235"/>
      <c r="E67" s="24"/>
    </row>
    <row r="68" spans="1:5" s="191" customFormat="1" ht="12" customHeight="1">
      <c r="A68" s="238" t="s">
        <v>132</v>
      </c>
      <c r="B68" s="29" t="s">
        <v>133</v>
      </c>
      <c r="C68" s="231">
        <f>SUM(C69:C72)</f>
        <v>0</v>
      </c>
      <c r="D68" s="231">
        <f>SUM(D69:D72)</f>
        <v>0</v>
      </c>
      <c r="E68" s="15">
        <f>SUM(E69:E72)</f>
        <v>0</v>
      </c>
    </row>
    <row r="69" spans="1:5" s="191" customFormat="1" ht="12" customHeight="1">
      <c r="A69" s="232" t="s">
        <v>134</v>
      </c>
      <c r="B69" s="18" t="s">
        <v>135</v>
      </c>
      <c r="C69" s="235"/>
      <c r="D69" s="235"/>
      <c r="E69" s="24"/>
    </row>
    <row r="70" spans="1:5" s="191" customFormat="1" ht="12" customHeight="1">
      <c r="A70" s="234" t="s">
        <v>136</v>
      </c>
      <c r="B70" s="22" t="s">
        <v>137</v>
      </c>
      <c r="C70" s="235"/>
      <c r="D70" s="235"/>
      <c r="E70" s="24"/>
    </row>
    <row r="71" spans="1:5" s="191" customFormat="1" ht="12" customHeight="1">
      <c r="A71" s="234" t="s">
        <v>138</v>
      </c>
      <c r="B71" s="22" t="s">
        <v>139</v>
      </c>
      <c r="C71" s="235"/>
      <c r="D71" s="235"/>
      <c r="E71" s="24"/>
    </row>
    <row r="72" spans="1:5" s="191" customFormat="1" ht="12" customHeight="1">
      <c r="A72" s="236" t="s">
        <v>140</v>
      </c>
      <c r="B72" s="26" t="s">
        <v>141</v>
      </c>
      <c r="C72" s="235"/>
      <c r="D72" s="235"/>
      <c r="E72" s="24"/>
    </row>
    <row r="73" spans="1:5" s="191" customFormat="1" ht="12" customHeight="1">
      <c r="A73" s="238" t="s">
        <v>142</v>
      </c>
      <c r="B73" s="29" t="s">
        <v>143</v>
      </c>
      <c r="C73" s="231">
        <f>SUM(C74:C75)</f>
        <v>0</v>
      </c>
      <c r="D73" s="231">
        <f>SUM(D74:D75)</f>
        <v>0</v>
      </c>
      <c r="E73" s="15">
        <f>SUM(E74:E75)</f>
        <v>0</v>
      </c>
    </row>
    <row r="74" spans="1:5" s="191" customFormat="1" ht="12" customHeight="1">
      <c r="A74" s="232" t="s">
        <v>144</v>
      </c>
      <c r="B74" s="18" t="s">
        <v>145</v>
      </c>
      <c r="C74" s="235"/>
      <c r="D74" s="235"/>
      <c r="E74" s="24"/>
    </row>
    <row r="75" spans="1:5" s="191" customFormat="1" ht="12" customHeight="1">
      <c r="A75" s="236" t="s">
        <v>146</v>
      </c>
      <c r="B75" s="26" t="s">
        <v>147</v>
      </c>
      <c r="C75" s="235"/>
      <c r="D75" s="235"/>
      <c r="E75" s="24"/>
    </row>
    <row r="76" spans="1:5" s="191" customFormat="1" ht="12" customHeight="1">
      <c r="A76" s="238" t="s">
        <v>148</v>
      </c>
      <c r="B76" s="29" t="s">
        <v>149</v>
      </c>
      <c r="C76" s="231">
        <f>SUM(C77:C79)</f>
        <v>0</v>
      </c>
      <c r="D76" s="231">
        <f>SUM(D77:D79)</f>
        <v>5907869</v>
      </c>
      <c r="E76" s="15">
        <f>SUM(E77:E79)</f>
        <v>5907869</v>
      </c>
    </row>
    <row r="77" spans="1:5" s="191" customFormat="1" ht="12" customHeight="1">
      <c r="A77" s="232" t="s">
        <v>150</v>
      </c>
      <c r="B77" s="18" t="s">
        <v>151</v>
      </c>
      <c r="C77" s="235"/>
      <c r="D77" s="235">
        <v>5907869</v>
      </c>
      <c r="E77" s="24">
        <v>5907869</v>
      </c>
    </row>
    <row r="78" spans="1:5" s="191" customFormat="1" ht="12" customHeight="1">
      <c r="A78" s="234" t="s">
        <v>152</v>
      </c>
      <c r="B78" s="22" t="s">
        <v>153</v>
      </c>
      <c r="C78" s="235"/>
      <c r="D78" s="235"/>
      <c r="E78" s="24"/>
    </row>
    <row r="79" spans="1:5" s="191" customFormat="1" ht="12" customHeight="1">
      <c r="A79" s="236" t="s">
        <v>154</v>
      </c>
      <c r="B79" s="26" t="s">
        <v>155</v>
      </c>
      <c r="C79" s="235"/>
      <c r="D79" s="235"/>
      <c r="E79" s="24"/>
    </row>
    <row r="80" spans="1:5" s="191" customFormat="1" ht="12" customHeight="1">
      <c r="A80" s="238" t="s">
        <v>156</v>
      </c>
      <c r="B80" s="29" t="s">
        <v>157</v>
      </c>
      <c r="C80" s="231">
        <f>SUM(C81:C84)</f>
        <v>0</v>
      </c>
      <c r="D80" s="231">
        <f>SUM(D81:D84)</f>
        <v>0</v>
      </c>
      <c r="E80" s="15">
        <f>SUM(E81:E84)</f>
        <v>0</v>
      </c>
    </row>
    <row r="81" spans="1:5" s="191" customFormat="1" ht="12" customHeight="1">
      <c r="A81" s="240" t="s">
        <v>158</v>
      </c>
      <c r="B81" s="18" t="s">
        <v>159</v>
      </c>
      <c r="C81" s="235"/>
      <c r="D81" s="235"/>
      <c r="E81" s="24"/>
    </row>
    <row r="82" spans="1:5" s="191" customFormat="1" ht="12" customHeight="1">
      <c r="A82" s="241" t="s">
        <v>160</v>
      </c>
      <c r="B82" s="22" t="s">
        <v>161</v>
      </c>
      <c r="C82" s="235"/>
      <c r="D82" s="235"/>
      <c r="E82" s="24"/>
    </row>
    <row r="83" spans="1:5" s="191" customFormat="1" ht="12" customHeight="1">
      <c r="A83" s="241" t="s">
        <v>162</v>
      </c>
      <c r="B83" s="22" t="s">
        <v>163</v>
      </c>
      <c r="C83" s="235"/>
      <c r="D83" s="235"/>
      <c r="E83" s="24"/>
    </row>
    <row r="84" spans="1:5" s="191" customFormat="1" ht="12" customHeight="1">
      <c r="A84" s="242" t="s">
        <v>164</v>
      </c>
      <c r="B84" s="26" t="s">
        <v>165</v>
      </c>
      <c r="C84" s="235"/>
      <c r="D84" s="235"/>
      <c r="E84" s="24"/>
    </row>
    <row r="85" spans="1:5" s="191" customFormat="1" ht="12" customHeight="1">
      <c r="A85" s="238" t="s">
        <v>166</v>
      </c>
      <c r="B85" s="29" t="s">
        <v>167</v>
      </c>
      <c r="C85" s="243"/>
      <c r="D85" s="243"/>
      <c r="E85" s="38"/>
    </row>
    <row r="86" spans="1:5" s="191" customFormat="1" ht="12" customHeight="1">
      <c r="A86" s="238" t="s">
        <v>168</v>
      </c>
      <c r="B86" s="244" t="s">
        <v>169</v>
      </c>
      <c r="C86" s="231">
        <f>+C64+C68+C73+C76+C80+C85</f>
        <v>0</v>
      </c>
      <c r="D86" s="231">
        <f>+D64+D68+D73+D76+D80+D85</f>
        <v>5907869</v>
      </c>
      <c r="E86" s="15">
        <f>+E64+E68+E73+E76+E80+E85</f>
        <v>5907869</v>
      </c>
    </row>
    <row r="87" spans="1:5" s="191" customFormat="1" ht="12" customHeight="1">
      <c r="A87" s="245" t="s">
        <v>170</v>
      </c>
      <c r="B87" s="246" t="s">
        <v>416</v>
      </c>
      <c r="C87" s="231">
        <f>+C63+C86</f>
        <v>27916942</v>
      </c>
      <c r="D87" s="231">
        <f>+D63+D86</f>
        <v>37146250</v>
      </c>
      <c r="E87" s="15">
        <f>+E63+E86</f>
        <v>37146250</v>
      </c>
    </row>
    <row r="88" spans="1:5" s="191" customFormat="1" ht="15" customHeight="1">
      <c r="A88" s="202"/>
      <c r="B88" s="203"/>
      <c r="C88" s="204"/>
      <c r="D88" s="204"/>
      <c r="E88" s="204"/>
    </row>
    <row r="89" spans="1:5" ht="12.75">
      <c r="A89" s="205"/>
      <c r="B89" s="206"/>
      <c r="C89" s="207"/>
      <c r="D89" s="207"/>
      <c r="E89" s="207"/>
    </row>
    <row r="90" spans="1:5" s="183" customFormat="1" ht="16.5" customHeight="1">
      <c r="A90" s="533" t="s">
        <v>254</v>
      </c>
      <c r="B90" s="533"/>
      <c r="C90" s="533"/>
      <c r="D90" s="533"/>
      <c r="E90" s="533"/>
    </row>
    <row r="91" spans="1:5" s="208" customFormat="1" ht="12" customHeight="1">
      <c r="A91" s="247" t="s">
        <v>12</v>
      </c>
      <c r="B91" s="49" t="s">
        <v>175</v>
      </c>
      <c r="C91" s="50">
        <f>SUM(C92:C96)</f>
        <v>0</v>
      </c>
      <c r="D91" s="50">
        <f>SUM(D92:D96)</f>
        <v>0</v>
      </c>
      <c r="E91" s="50">
        <f>SUM(E92:E96)</f>
        <v>0</v>
      </c>
    </row>
    <row r="92" spans="1:5" ht="12" customHeight="1">
      <c r="A92" s="248" t="s">
        <v>14</v>
      </c>
      <c r="B92" s="53" t="s">
        <v>176</v>
      </c>
      <c r="C92" s="54"/>
      <c r="D92" s="54"/>
      <c r="E92" s="54"/>
    </row>
    <row r="93" spans="1:5" ht="12" customHeight="1">
      <c r="A93" s="234" t="s">
        <v>16</v>
      </c>
      <c r="B93" s="56" t="s">
        <v>177</v>
      </c>
      <c r="C93" s="23"/>
      <c r="D93" s="23"/>
      <c r="E93" s="23"/>
    </row>
    <row r="94" spans="1:5" ht="12" customHeight="1">
      <c r="A94" s="234" t="s">
        <v>18</v>
      </c>
      <c r="B94" s="56" t="s">
        <v>178</v>
      </c>
      <c r="C94" s="27"/>
      <c r="D94" s="27"/>
      <c r="E94" s="27"/>
    </row>
    <row r="95" spans="1:5" ht="12" customHeight="1">
      <c r="A95" s="234" t="s">
        <v>20</v>
      </c>
      <c r="B95" s="57" t="s">
        <v>179</v>
      </c>
      <c r="C95" s="27"/>
      <c r="D95" s="27"/>
      <c r="E95" s="27"/>
    </row>
    <row r="96" spans="1:5" ht="12" customHeight="1">
      <c r="A96" s="234" t="s">
        <v>180</v>
      </c>
      <c r="B96" s="58" t="s">
        <v>181</v>
      </c>
      <c r="C96" s="27"/>
      <c r="D96" s="27"/>
      <c r="E96" s="27"/>
    </row>
    <row r="97" spans="1:5" ht="12" customHeight="1">
      <c r="A97" s="234" t="s">
        <v>24</v>
      </c>
      <c r="B97" s="56" t="s">
        <v>182</v>
      </c>
      <c r="C97" s="27"/>
      <c r="D97" s="27"/>
      <c r="E97" s="27"/>
    </row>
    <row r="98" spans="1:5" ht="12" customHeight="1">
      <c r="A98" s="234" t="s">
        <v>183</v>
      </c>
      <c r="B98" s="59" t="s">
        <v>184</v>
      </c>
      <c r="C98" s="27"/>
      <c r="D98" s="27"/>
      <c r="E98" s="27"/>
    </row>
    <row r="99" spans="1:5" ht="12" customHeight="1">
      <c r="A99" s="234" t="s">
        <v>185</v>
      </c>
      <c r="B99" s="60" t="s">
        <v>186</v>
      </c>
      <c r="C99" s="27"/>
      <c r="D99" s="27"/>
      <c r="E99" s="27"/>
    </row>
    <row r="100" spans="1:5" ht="12" customHeight="1">
      <c r="A100" s="234" t="s">
        <v>187</v>
      </c>
      <c r="B100" s="60" t="s">
        <v>188</v>
      </c>
      <c r="C100" s="27"/>
      <c r="D100" s="27"/>
      <c r="E100" s="27"/>
    </row>
    <row r="101" spans="1:5" ht="12" customHeight="1">
      <c r="A101" s="234" t="s">
        <v>189</v>
      </c>
      <c r="B101" s="59" t="s">
        <v>190</v>
      </c>
      <c r="C101" s="27"/>
      <c r="D101" s="27"/>
      <c r="E101" s="27"/>
    </row>
    <row r="102" spans="1:5" ht="12" customHeight="1">
      <c r="A102" s="234" t="s">
        <v>191</v>
      </c>
      <c r="B102" s="59" t="s">
        <v>192</v>
      </c>
      <c r="C102" s="27"/>
      <c r="D102" s="27"/>
      <c r="E102" s="27"/>
    </row>
    <row r="103" spans="1:5" ht="12" customHeight="1">
      <c r="A103" s="234" t="s">
        <v>193</v>
      </c>
      <c r="B103" s="60" t="s">
        <v>194</v>
      </c>
      <c r="C103" s="27"/>
      <c r="D103" s="27"/>
      <c r="E103" s="27"/>
    </row>
    <row r="104" spans="1:5" ht="12" customHeight="1">
      <c r="A104" s="249" t="s">
        <v>195</v>
      </c>
      <c r="B104" s="62" t="s">
        <v>196</v>
      </c>
      <c r="C104" s="27"/>
      <c r="D104" s="27"/>
      <c r="E104" s="27"/>
    </row>
    <row r="105" spans="1:5" ht="12" customHeight="1">
      <c r="A105" s="234" t="s">
        <v>197</v>
      </c>
      <c r="B105" s="62" t="s">
        <v>198</v>
      </c>
      <c r="C105" s="27"/>
      <c r="D105" s="27"/>
      <c r="E105" s="27"/>
    </row>
    <row r="106" spans="1:5" s="208" customFormat="1" ht="12" customHeight="1">
      <c r="A106" s="250" t="s">
        <v>199</v>
      </c>
      <c r="B106" s="64" t="s">
        <v>200</v>
      </c>
      <c r="C106" s="65"/>
      <c r="D106" s="65"/>
      <c r="E106" s="65"/>
    </row>
    <row r="107" spans="1:5" ht="12" customHeight="1">
      <c r="A107" s="8" t="s">
        <v>26</v>
      </c>
      <c r="B107" s="67" t="s">
        <v>201</v>
      </c>
      <c r="C107" s="14">
        <f>+C108+C110+C112</f>
        <v>0</v>
      </c>
      <c r="D107" s="14">
        <f>+D108+D110+D112</f>
        <v>0</v>
      </c>
      <c r="E107" s="14">
        <f>+E108+E110+E112</f>
        <v>0</v>
      </c>
    </row>
    <row r="108" spans="1:5" ht="12" customHeight="1">
      <c r="A108" s="232" t="s">
        <v>28</v>
      </c>
      <c r="B108" s="56" t="s">
        <v>202</v>
      </c>
      <c r="C108" s="19"/>
      <c r="D108" s="19"/>
      <c r="E108" s="19"/>
    </row>
    <row r="109" spans="1:5" ht="12" customHeight="1">
      <c r="A109" s="232" t="s">
        <v>30</v>
      </c>
      <c r="B109" s="68" t="s">
        <v>203</v>
      </c>
      <c r="C109" s="19"/>
      <c r="D109" s="19"/>
      <c r="E109" s="19"/>
    </row>
    <row r="110" spans="1:5" ht="12" customHeight="1">
      <c r="A110" s="232" t="s">
        <v>32</v>
      </c>
      <c r="B110" s="68" t="s">
        <v>204</v>
      </c>
      <c r="C110" s="23"/>
      <c r="D110" s="23"/>
      <c r="E110" s="23"/>
    </row>
    <row r="111" spans="1:5" ht="12" customHeight="1">
      <c r="A111" s="232" t="s">
        <v>34</v>
      </c>
      <c r="B111" s="68" t="s">
        <v>205</v>
      </c>
      <c r="C111" s="24"/>
      <c r="D111" s="24"/>
      <c r="E111" s="24"/>
    </row>
    <row r="112" spans="1:5" ht="12" customHeight="1">
      <c r="A112" s="232" t="s">
        <v>36</v>
      </c>
      <c r="B112" s="30" t="s">
        <v>206</v>
      </c>
      <c r="C112" s="24"/>
      <c r="D112" s="24"/>
      <c r="E112" s="24"/>
    </row>
    <row r="113" spans="1:5" ht="12" customHeight="1">
      <c r="A113" s="232" t="s">
        <v>38</v>
      </c>
      <c r="B113" s="69" t="s">
        <v>207</v>
      </c>
      <c r="C113" s="24"/>
      <c r="D113" s="24"/>
      <c r="E113" s="24"/>
    </row>
    <row r="114" spans="1:5" ht="12" customHeight="1">
      <c r="A114" s="232" t="s">
        <v>208</v>
      </c>
      <c r="B114" s="70" t="s">
        <v>209</v>
      </c>
      <c r="C114" s="24"/>
      <c r="D114" s="24"/>
      <c r="E114" s="24"/>
    </row>
    <row r="115" spans="1:5" ht="12" customHeight="1">
      <c r="A115" s="232" t="s">
        <v>210</v>
      </c>
      <c r="B115" s="60" t="s">
        <v>188</v>
      </c>
      <c r="C115" s="24"/>
      <c r="D115" s="24"/>
      <c r="E115" s="24"/>
    </row>
    <row r="116" spans="1:5" ht="12" customHeight="1">
      <c r="A116" s="232" t="s">
        <v>211</v>
      </c>
      <c r="B116" s="60" t="s">
        <v>212</v>
      </c>
      <c r="C116" s="24"/>
      <c r="D116" s="24"/>
      <c r="E116" s="24"/>
    </row>
    <row r="117" spans="1:5" ht="12" customHeight="1">
      <c r="A117" s="232" t="s">
        <v>213</v>
      </c>
      <c r="B117" s="60" t="s">
        <v>214</v>
      </c>
      <c r="C117" s="24"/>
      <c r="D117" s="24"/>
      <c r="E117" s="24"/>
    </row>
    <row r="118" spans="1:5" ht="12" customHeight="1">
      <c r="A118" s="232" t="s">
        <v>215</v>
      </c>
      <c r="B118" s="60" t="s">
        <v>194</v>
      </c>
      <c r="C118" s="24"/>
      <c r="D118" s="24"/>
      <c r="E118" s="24"/>
    </row>
    <row r="119" spans="1:5" ht="12" customHeight="1">
      <c r="A119" s="232" t="s">
        <v>216</v>
      </c>
      <c r="B119" s="60" t="s">
        <v>217</v>
      </c>
      <c r="C119" s="24"/>
      <c r="D119" s="24"/>
      <c r="E119" s="24"/>
    </row>
    <row r="120" spans="1:5" ht="12" customHeight="1">
      <c r="A120" s="249" t="s">
        <v>218</v>
      </c>
      <c r="B120" s="60" t="s">
        <v>219</v>
      </c>
      <c r="C120" s="28"/>
      <c r="D120" s="28"/>
      <c r="E120" s="28"/>
    </row>
    <row r="121" spans="1:5" ht="12" customHeight="1">
      <c r="A121" s="8" t="s">
        <v>40</v>
      </c>
      <c r="B121" s="13" t="s">
        <v>220</v>
      </c>
      <c r="C121" s="14">
        <f>+C122+C123</f>
        <v>0</v>
      </c>
      <c r="D121" s="14">
        <f>+D122+D123</f>
        <v>0</v>
      </c>
      <c r="E121" s="14">
        <f>+E122+E123</f>
        <v>0</v>
      </c>
    </row>
    <row r="122" spans="1:5" ht="12" customHeight="1">
      <c r="A122" s="232" t="s">
        <v>42</v>
      </c>
      <c r="B122" s="72" t="s">
        <v>221</v>
      </c>
      <c r="C122" s="19"/>
      <c r="D122" s="19"/>
      <c r="E122" s="19"/>
    </row>
    <row r="123" spans="1:5" ht="12" customHeight="1">
      <c r="A123" s="236" t="s">
        <v>44</v>
      </c>
      <c r="B123" s="68" t="s">
        <v>222</v>
      </c>
      <c r="C123" s="27"/>
      <c r="D123" s="27"/>
      <c r="E123" s="27"/>
    </row>
    <row r="124" spans="1:5" ht="12" customHeight="1">
      <c r="A124" s="8" t="s">
        <v>223</v>
      </c>
      <c r="B124" s="13" t="s">
        <v>224</v>
      </c>
      <c r="C124" s="14">
        <f>+C91+C107+C121</f>
        <v>0</v>
      </c>
      <c r="D124" s="14">
        <f>+D91+D107+D121</f>
        <v>0</v>
      </c>
      <c r="E124" s="14">
        <f>+E91+E107+E121</f>
        <v>0</v>
      </c>
    </row>
    <row r="125" spans="1:5" ht="12" customHeight="1">
      <c r="A125" s="8" t="s">
        <v>68</v>
      </c>
      <c r="B125" s="13" t="s">
        <v>417</v>
      </c>
      <c r="C125" s="14">
        <f>+C126+C127+C128</f>
        <v>0</v>
      </c>
      <c r="D125" s="14">
        <f>+D126+D127+D128</f>
        <v>0</v>
      </c>
      <c r="E125" s="14">
        <f>+E126+E127+E128</f>
        <v>0</v>
      </c>
    </row>
    <row r="126" spans="1:5" ht="12" customHeight="1">
      <c r="A126" s="232" t="s">
        <v>70</v>
      </c>
      <c r="B126" s="72" t="s">
        <v>226</v>
      </c>
      <c r="C126" s="24"/>
      <c r="D126" s="24"/>
      <c r="E126" s="24"/>
    </row>
    <row r="127" spans="1:5" ht="12" customHeight="1">
      <c r="A127" s="232" t="s">
        <v>72</v>
      </c>
      <c r="B127" s="72" t="s">
        <v>227</v>
      </c>
      <c r="C127" s="24"/>
      <c r="D127" s="24"/>
      <c r="E127" s="24"/>
    </row>
    <row r="128" spans="1:5" ht="12" customHeight="1">
      <c r="A128" s="249" t="s">
        <v>74</v>
      </c>
      <c r="B128" s="73" t="s">
        <v>228</v>
      </c>
      <c r="C128" s="24"/>
      <c r="D128" s="24"/>
      <c r="E128" s="24"/>
    </row>
    <row r="129" spans="1:5" ht="12" customHeight="1">
      <c r="A129" s="8" t="s">
        <v>90</v>
      </c>
      <c r="B129" s="13" t="s">
        <v>229</v>
      </c>
      <c r="C129" s="14">
        <f>+C130+C131+C132+C133</f>
        <v>0</v>
      </c>
      <c r="D129" s="14">
        <f>+D130+D131+D132+D133</f>
        <v>0</v>
      </c>
      <c r="E129" s="14">
        <f>+E130+E131+E132+E133</f>
        <v>0</v>
      </c>
    </row>
    <row r="130" spans="1:5" ht="12" customHeight="1">
      <c r="A130" s="232" t="s">
        <v>92</v>
      </c>
      <c r="B130" s="72" t="s">
        <v>230</v>
      </c>
      <c r="C130" s="24"/>
      <c r="D130" s="24"/>
      <c r="E130" s="24"/>
    </row>
    <row r="131" spans="1:5" ht="12" customHeight="1">
      <c r="A131" s="232" t="s">
        <v>94</v>
      </c>
      <c r="B131" s="72" t="s">
        <v>231</v>
      </c>
      <c r="C131" s="24"/>
      <c r="D131" s="24"/>
      <c r="E131" s="24"/>
    </row>
    <row r="132" spans="1:5" ht="12" customHeight="1">
      <c r="A132" s="232" t="s">
        <v>96</v>
      </c>
      <c r="B132" s="72" t="s">
        <v>232</v>
      </c>
      <c r="C132" s="24"/>
      <c r="D132" s="24"/>
      <c r="E132" s="24"/>
    </row>
    <row r="133" spans="1:5" s="208" customFormat="1" ht="12" customHeight="1">
      <c r="A133" s="249" t="s">
        <v>98</v>
      </c>
      <c r="B133" s="73" t="s">
        <v>233</v>
      </c>
      <c r="C133" s="24"/>
      <c r="D133" s="24"/>
      <c r="E133" s="24"/>
    </row>
    <row r="134" spans="1:11" ht="12.75">
      <c r="A134" s="8" t="s">
        <v>234</v>
      </c>
      <c r="B134" s="13" t="s">
        <v>418</v>
      </c>
      <c r="C134" s="14">
        <f>+C135+C136+C137+C139+C138</f>
        <v>1115955</v>
      </c>
      <c r="D134" s="14">
        <f>+D135+D136+D137+D139+D138</f>
        <v>7769229</v>
      </c>
      <c r="E134" s="14">
        <f>+E135+E136+E137+E139+E138</f>
        <v>6571611</v>
      </c>
      <c r="K134" s="251"/>
    </row>
    <row r="135" spans="1:5" ht="12.75">
      <c r="A135" s="232" t="s">
        <v>104</v>
      </c>
      <c r="B135" s="72" t="s">
        <v>236</v>
      </c>
      <c r="C135" s="24"/>
      <c r="D135" s="24"/>
      <c r="E135" s="24"/>
    </row>
    <row r="136" spans="1:5" ht="12" customHeight="1">
      <c r="A136" s="232" t="s">
        <v>106</v>
      </c>
      <c r="B136" s="72" t="s">
        <v>237</v>
      </c>
      <c r="C136" s="24">
        <v>1115955</v>
      </c>
      <c r="D136" s="24">
        <v>7769229</v>
      </c>
      <c r="E136" s="24">
        <v>6571611</v>
      </c>
    </row>
    <row r="137" spans="1:5" s="208" customFormat="1" ht="12" customHeight="1">
      <c r="A137" s="232" t="s">
        <v>108</v>
      </c>
      <c r="B137" s="72" t="s">
        <v>419</v>
      </c>
      <c r="C137" s="24"/>
      <c r="D137" s="24"/>
      <c r="E137" s="24"/>
    </row>
    <row r="138" spans="1:5" s="208" customFormat="1" ht="12" customHeight="1">
      <c r="A138" s="232" t="s">
        <v>110</v>
      </c>
      <c r="B138" s="72" t="s">
        <v>238</v>
      </c>
      <c r="C138" s="24"/>
      <c r="D138" s="24"/>
      <c r="E138" s="24"/>
    </row>
    <row r="139" spans="1:5" s="208" customFormat="1" ht="12" customHeight="1">
      <c r="A139" s="249" t="s">
        <v>420</v>
      </c>
      <c r="B139" s="73" t="s">
        <v>239</v>
      </c>
      <c r="C139" s="24"/>
      <c r="D139" s="24"/>
      <c r="E139" s="24"/>
    </row>
    <row r="140" spans="1:5" s="208" customFormat="1" ht="12" customHeight="1">
      <c r="A140" s="8" t="s">
        <v>112</v>
      </c>
      <c r="B140" s="13" t="s">
        <v>421</v>
      </c>
      <c r="C140" s="74">
        <f>+C141+C142+C143+C144</f>
        <v>0</v>
      </c>
      <c r="D140" s="74">
        <f>+D141+D142+D143+D144</f>
        <v>0</v>
      </c>
      <c r="E140" s="74">
        <f>+E141+E142+E143+E144</f>
        <v>0</v>
      </c>
    </row>
    <row r="141" spans="1:5" s="208" customFormat="1" ht="12" customHeight="1">
      <c r="A141" s="232" t="s">
        <v>114</v>
      </c>
      <c r="B141" s="72" t="s">
        <v>241</v>
      </c>
      <c r="C141" s="24"/>
      <c r="D141" s="24"/>
      <c r="E141" s="24"/>
    </row>
    <row r="142" spans="1:5" s="208" customFormat="1" ht="12" customHeight="1">
      <c r="A142" s="232" t="s">
        <v>116</v>
      </c>
      <c r="B142" s="72" t="s">
        <v>242</v>
      </c>
      <c r="C142" s="24"/>
      <c r="D142" s="24"/>
      <c r="E142" s="24"/>
    </row>
    <row r="143" spans="1:5" s="208" customFormat="1" ht="12" customHeight="1">
      <c r="A143" s="232" t="s">
        <v>118</v>
      </c>
      <c r="B143" s="72" t="s">
        <v>243</v>
      </c>
      <c r="C143" s="24"/>
      <c r="D143" s="24"/>
      <c r="E143" s="24"/>
    </row>
    <row r="144" spans="1:5" ht="12.75" customHeight="1">
      <c r="A144" s="232" t="s">
        <v>120</v>
      </c>
      <c r="B144" s="72" t="s">
        <v>244</v>
      </c>
      <c r="C144" s="24"/>
      <c r="D144" s="24"/>
      <c r="E144" s="24"/>
    </row>
    <row r="145" spans="1:5" ht="12" customHeight="1">
      <c r="A145" s="8" t="s">
        <v>122</v>
      </c>
      <c r="B145" s="13" t="s">
        <v>245</v>
      </c>
      <c r="C145" s="78">
        <f>+C125+C129+C134+C140</f>
        <v>1115955</v>
      </c>
      <c r="D145" s="78">
        <f>+D125+D129+D134+D140</f>
        <v>7769229</v>
      </c>
      <c r="E145" s="78">
        <f>+E125+E129+E134+E140</f>
        <v>6571611</v>
      </c>
    </row>
    <row r="146" spans="1:5" ht="15" customHeight="1">
      <c r="A146" s="252" t="s">
        <v>246</v>
      </c>
      <c r="B146" s="81" t="s">
        <v>247</v>
      </c>
      <c r="C146" s="78">
        <f>+C124+C145</f>
        <v>1115955</v>
      </c>
      <c r="D146" s="78">
        <f>+D124+D145</f>
        <v>7769229</v>
      </c>
      <c r="E146" s="78">
        <f>SUM(E97,E136)</f>
        <v>6571611</v>
      </c>
    </row>
    <row r="148" spans="1:5" ht="15" customHeight="1">
      <c r="A148" s="253" t="s">
        <v>382</v>
      </c>
      <c r="B148" s="254"/>
      <c r="C148" s="213"/>
      <c r="D148" s="255"/>
      <c r="E148" s="256"/>
    </row>
    <row r="149" spans="1:5" ht="14.25" customHeight="1">
      <c r="A149" s="253" t="s">
        <v>383</v>
      </c>
      <c r="B149" s="254"/>
      <c r="C149" s="213"/>
      <c r="D149" s="255"/>
      <c r="E149" s="256"/>
    </row>
  </sheetData>
  <sheetProtection selectLockedCells="1" selectUnlockedCells="1"/>
  <mergeCells count="4">
    <mergeCell ref="B2:D2"/>
    <mergeCell ref="B3:D3"/>
    <mergeCell ref="A7:E7"/>
    <mergeCell ref="A90:E90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70" r:id="rId1"/>
  <rowBreaks count="1" manualBreakCount="1">
    <brk id="8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J33"/>
  <sheetViews>
    <sheetView zoomScaleSheetLayoutView="115" zoomScalePageLayoutView="0" workbookViewId="0" topLeftCell="A1">
      <selection activeCell="I8" sqref="I8"/>
    </sheetView>
  </sheetViews>
  <sheetFormatPr defaultColWidth="9.00390625" defaultRowHeight="12.75"/>
  <cols>
    <col min="1" max="1" width="6.875" style="83" customWidth="1"/>
    <col min="2" max="2" width="55.125" style="84" customWidth="1"/>
    <col min="3" max="5" width="16.375" style="83" customWidth="1"/>
    <col min="6" max="6" width="55.125" style="83" customWidth="1"/>
    <col min="7" max="9" width="16.375" style="83" customWidth="1"/>
    <col min="10" max="10" width="4.875" style="83" customWidth="1"/>
    <col min="11" max="16384" width="9.375" style="83" customWidth="1"/>
  </cols>
  <sheetData>
    <row r="1" spans="2:10" ht="39.75" customHeight="1">
      <c r="B1" s="523" t="s">
        <v>310</v>
      </c>
      <c r="C1" s="523"/>
      <c r="D1" s="523"/>
      <c r="E1" s="523"/>
      <c r="F1" s="523"/>
      <c r="G1" s="523"/>
      <c r="H1" s="523"/>
      <c r="I1" s="523"/>
      <c r="J1" s="527" t="s">
        <v>805</v>
      </c>
    </row>
    <row r="2" spans="7:10" ht="13.5">
      <c r="G2" s="85"/>
      <c r="H2" s="85"/>
      <c r="I2" s="85"/>
      <c r="J2" s="527"/>
    </row>
    <row r="3" spans="1:10" ht="24" customHeight="1">
      <c r="A3" s="525" t="s">
        <v>2</v>
      </c>
      <c r="B3" s="526" t="s">
        <v>253</v>
      </c>
      <c r="C3" s="526"/>
      <c r="D3" s="526"/>
      <c r="E3" s="526"/>
      <c r="F3" s="525" t="s">
        <v>254</v>
      </c>
      <c r="G3" s="525"/>
      <c r="H3" s="525"/>
      <c r="I3" s="525"/>
      <c r="J3" s="527"/>
    </row>
    <row r="4" spans="1:10" s="90" customFormat="1" ht="35.25" customHeight="1">
      <c r="A4" s="525"/>
      <c r="B4" s="86" t="s">
        <v>255</v>
      </c>
      <c r="C4" s="87" t="str">
        <f>+'2.1.mell  '!C4</f>
        <v>2017. évi eredeti előirányzat</v>
      </c>
      <c r="D4" s="88" t="str">
        <f>+'2.1.mell  '!D4</f>
        <v>2017. évi módosított előirányzat</v>
      </c>
      <c r="E4" s="87" t="str">
        <f>+'2.1.mell  '!E4</f>
        <v>2017. évi teljesítés</v>
      </c>
      <c r="F4" s="86" t="s">
        <v>255</v>
      </c>
      <c r="G4" s="87" t="str">
        <f>+'2.1.mell  '!C4</f>
        <v>2017. évi eredeti előirányzat</v>
      </c>
      <c r="H4" s="88" t="str">
        <f>+'2.1.mell  '!D4</f>
        <v>2017. évi módosított előirányzat</v>
      </c>
      <c r="I4" s="89" t="str">
        <f>+'2.1.mell  '!E4</f>
        <v>2017. évi teljesítés</v>
      </c>
      <c r="J4" s="527"/>
    </row>
    <row r="5" spans="1:10" s="90" customFormat="1" ht="12.75">
      <c r="A5" s="91" t="s">
        <v>7</v>
      </c>
      <c r="B5" s="92" t="s">
        <v>8</v>
      </c>
      <c r="C5" s="93" t="s">
        <v>9</v>
      </c>
      <c r="D5" s="93" t="s">
        <v>10</v>
      </c>
      <c r="E5" s="93" t="s">
        <v>11</v>
      </c>
      <c r="F5" s="92" t="s">
        <v>256</v>
      </c>
      <c r="G5" s="93" t="s">
        <v>257</v>
      </c>
      <c r="H5" s="93" t="s">
        <v>258</v>
      </c>
      <c r="I5" s="94" t="s">
        <v>259</v>
      </c>
      <c r="J5" s="527"/>
    </row>
    <row r="6" spans="1:10" ht="12.75" customHeight="1">
      <c r="A6" s="96" t="s">
        <v>12</v>
      </c>
      <c r="B6" s="97" t="s">
        <v>311</v>
      </c>
      <c r="C6" s="98"/>
      <c r="D6" s="98">
        <v>1250000</v>
      </c>
      <c r="E6" s="98">
        <v>1250000</v>
      </c>
      <c r="F6" s="97" t="s">
        <v>202</v>
      </c>
      <c r="G6" s="98"/>
      <c r="H6" s="98">
        <v>1921750</v>
      </c>
      <c r="I6" s="99">
        <v>1921750</v>
      </c>
      <c r="J6" s="527"/>
    </row>
    <row r="7" spans="1:10" ht="12.75">
      <c r="A7" s="100" t="s">
        <v>26</v>
      </c>
      <c r="B7" s="101" t="s">
        <v>312</v>
      </c>
      <c r="C7" s="102"/>
      <c r="D7" s="102"/>
      <c r="E7" s="102"/>
      <c r="F7" s="101" t="s">
        <v>313</v>
      </c>
      <c r="G7" s="102"/>
      <c r="H7" s="102"/>
      <c r="I7" s="103"/>
      <c r="J7" s="527"/>
    </row>
    <row r="8" spans="1:10" ht="12.75" customHeight="1">
      <c r="A8" s="100" t="s">
        <v>40</v>
      </c>
      <c r="B8" s="101" t="s">
        <v>314</v>
      </c>
      <c r="C8" s="102"/>
      <c r="D8" s="102"/>
      <c r="E8" s="102"/>
      <c r="F8" s="101" t="s">
        <v>204</v>
      </c>
      <c r="G8" s="102"/>
      <c r="H8" s="102"/>
      <c r="I8" s="103"/>
      <c r="J8" s="527"/>
    </row>
    <row r="9" spans="1:10" ht="12.75" customHeight="1">
      <c r="A9" s="100" t="s">
        <v>223</v>
      </c>
      <c r="B9" s="101" t="s">
        <v>315</v>
      </c>
      <c r="C9" s="102"/>
      <c r="D9" s="102"/>
      <c r="E9" s="102"/>
      <c r="F9" s="101" t="s">
        <v>316</v>
      </c>
      <c r="G9" s="102"/>
      <c r="H9" s="102"/>
      <c r="I9" s="103"/>
      <c r="J9" s="527"/>
    </row>
    <row r="10" spans="1:10" ht="12.75" customHeight="1">
      <c r="A10" s="100" t="s">
        <v>68</v>
      </c>
      <c r="B10" s="101" t="s">
        <v>317</v>
      </c>
      <c r="C10" s="102"/>
      <c r="D10" s="102"/>
      <c r="E10" s="102"/>
      <c r="F10" s="101" t="s">
        <v>206</v>
      </c>
      <c r="G10" s="102"/>
      <c r="H10" s="102"/>
      <c r="I10" s="103"/>
      <c r="J10" s="527"/>
    </row>
    <row r="11" spans="1:10" ht="12.75" customHeight="1">
      <c r="A11" s="100" t="s">
        <v>90</v>
      </c>
      <c r="B11" s="101" t="s">
        <v>318</v>
      </c>
      <c r="C11" s="105"/>
      <c r="D11" s="105"/>
      <c r="E11" s="105"/>
      <c r="F11" s="122"/>
      <c r="G11" s="102"/>
      <c r="H11" s="102"/>
      <c r="I11" s="103"/>
      <c r="J11" s="527"/>
    </row>
    <row r="12" spans="1:10" ht="12.75" customHeight="1">
      <c r="A12" s="100" t="s">
        <v>234</v>
      </c>
      <c r="B12" s="106"/>
      <c r="C12" s="102"/>
      <c r="D12" s="102"/>
      <c r="E12" s="102"/>
      <c r="F12" s="122"/>
      <c r="G12" s="102"/>
      <c r="H12" s="102"/>
      <c r="I12" s="103"/>
      <c r="J12" s="527"/>
    </row>
    <row r="13" spans="1:10" ht="12.75" customHeight="1">
      <c r="A13" s="100" t="s">
        <v>112</v>
      </c>
      <c r="B13" s="106"/>
      <c r="C13" s="102"/>
      <c r="D13" s="102"/>
      <c r="E13" s="102"/>
      <c r="F13" s="122"/>
      <c r="G13" s="102"/>
      <c r="H13" s="102"/>
      <c r="I13" s="103"/>
      <c r="J13" s="527"/>
    </row>
    <row r="14" spans="1:10" ht="12.75" customHeight="1">
      <c r="A14" s="100" t="s">
        <v>122</v>
      </c>
      <c r="B14" s="123"/>
      <c r="C14" s="105"/>
      <c r="D14" s="105"/>
      <c r="E14" s="105"/>
      <c r="F14" s="122"/>
      <c r="G14" s="102"/>
      <c r="H14" s="102"/>
      <c r="I14" s="103"/>
      <c r="J14" s="527"/>
    </row>
    <row r="15" spans="1:10" ht="12.75">
      <c r="A15" s="100" t="s">
        <v>246</v>
      </c>
      <c r="B15" s="106"/>
      <c r="C15" s="105"/>
      <c r="D15" s="105"/>
      <c r="E15" s="105"/>
      <c r="F15" s="122"/>
      <c r="G15" s="102"/>
      <c r="H15" s="102"/>
      <c r="I15" s="103"/>
      <c r="J15" s="527"/>
    </row>
    <row r="16" spans="1:10" ht="12.75" customHeight="1">
      <c r="A16" s="114" t="s">
        <v>269</v>
      </c>
      <c r="B16" s="124"/>
      <c r="C16" s="125"/>
      <c r="D16" s="126"/>
      <c r="E16" s="127"/>
      <c r="F16" s="115" t="s">
        <v>268</v>
      </c>
      <c r="G16" s="102"/>
      <c r="H16" s="102"/>
      <c r="I16" s="103"/>
      <c r="J16" s="527"/>
    </row>
    <row r="17" spans="1:10" ht="15.75" customHeight="1">
      <c r="A17" s="111" t="s">
        <v>270</v>
      </c>
      <c r="B17" s="112" t="s">
        <v>319</v>
      </c>
      <c r="C17" s="113">
        <f>+C6+C8+C9+C11+C12+C13+C14+C15+C16</f>
        <v>0</v>
      </c>
      <c r="D17" s="113">
        <f>+D6+D8+D9+D11+D12+D13+D14+D15+D16</f>
        <v>1250000</v>
      </c>
      <c r="E17" s="113">
        <f>+E6+E8+E9+E11+E12+E13+E14+E15+E16</f>
        <v>1250000</v>
      </c>
      <c r="F17" s="112" t="s">
        <v>320</v>
      </c>
      <c r="G17" s="113">
        <f>+G6+G8+G10+G11+G12+G13+G14+G15+G16</f>
        <v>0</v>
      </c>
      <c r="H17" s="113">
        <f>+H6+H8+H10+H11+H12+H13+H14+H15+H16</f>
        <v>1921750</v>
      </c>
      <c r="I17" s="128">
        <f>+I6+I8+I10+I11+I12+I13+I14+I15+I16</f>
        <v>1921750</v>
      </c>
      <c r="J17" s="527"/>
    </row>
    <row r="18" spans="1:10" ht="12.75" customHeight="1">
      <c r="A18" s="96" t="s">
        <v>271</v>
      </c>
      <c r="B18" s="129" t="s">
        <v>321</v>
      </c>
      <c r="C18" s="130">
        <f>+C19+C20+C21+C22+C23</f>
        <v>0</v>
      </c>
      <c r="D18" s="130">
        <f>+D19+D20+D21+D22+D23</f>
        <v>0</v>
      </c>
      <c r="E18" s="130">
        <f>+E19+E20+E21+E22+E23</f>
        <v>0</v>
      </c>
      <c r="F18" s="101" t="s">
        <v>276</v>
      </c>
      <c r="G18" s="98"/>
      <c r="H18" s="98"/>
      <c r="I18" s="99"/>
      <c r="J18" s="527"/>
    </row>
    <row r="19" spans="1:10" ht="12.75" customHeight="1">
      <c r="A19" s="100" t="s">
        <v>274</v>
      </c>
      <c r="B19" s="131" t="s">
        <v>322</v>
      </c>
      <c r="C19" s="102"/>
      <c r="D19" s="102"/>
      <c r="E19" s="102"/>
      <c r="F19" s="101" t="s">
        <v>323</v>
      </c>
      <c r="G19" s="102"/>
      <c r="H19" s="102"/>
      <c r="I19" s="103"/>
      <c r="J19" s="527"/>
    </row>
    <row r="20" spans="1:10" ht="12.75" customHeight="1">
      <c r="A20" s="96" t="s">
        <v>277</v>
      </c>
      <c r="B20" s="131" t="s">
        <v>324</v>
      </c>
      <c r="C20" s="102"/>
      <c r="D20" s="102"/>
      <c r="E20" s="102"/>
      <c r="F20" s="101" t="s">
        <v>282</v>
      </c>
      <c r="G20" s="102"/>
      <c r="H20" s="102"/>
      <c r="I20" s="103"/>
      <c r="J20" s="527"/>
    </row>
    <row r="21" spans="1:10" ht="12.75" customHeight="1">
      <c r="A21" s="100" t="s">
        <v>280</v>
      </c>
      <c r="B21" s="131" t="s">
        <v>325</v>
      </c>
      <c r="C21" s="102"/>
      <c r="D21" s="102"/>
      <c r="E21" s="102"/>
      <c r="F21" s="101" t="s">
        <v>285</v>
      </c>
      <c r="G21" s="102"/>
      <c r="H21" s="102"/>
      <c r="I21" s="103"/>
      <c r="J21" s="527"/>
    </row>
    <row r="22" spans="1:10" ht="12.75" customHeight="1">
      <c r="A22" s="96" t="s">
        <v>283</v>
      </c>
      <c r="B22" s="131" t="s">
        <v>326</v>
      </c>
      <c r="C22" s="102"/>
      <c r="D22" s="102"/>
      <c r="E22" s="102"/>
      <c r="F22" s="115" t="s">
        <v>288</v>
      </c>
      <c r="G22" s="102"/>
      <c r="H22" s="102"/>
      <c r="I22" s="103"/>
      <c r="J22" s="527"/>
    </row>
    <row r="23" spans="1:10" ht="12.75" customHeight="1">
      <c r="A23" s="100" t="s">
        <v>286</v>
      </c>
      <c r="B23" s="132" t="s">
        <v>327</v>
      </c>
      <c r="C23" s="102"/>
      <c r="D23" s="102"/>
      <c r="E23" s="102"/>
      <c r="F23" s="101" t="s">
        <v>328</v>
      </c>
      <c r="G23" s="102"/>
      <c r="H23" s="102"/>
      <c r="I23" s="103"/>
      <c r="J23" s="527"/>
    </row>
    <row r="24" spans="1:10" ht="12.75" customHeight="1">
      <c r="A24" s="96" t="s">
        <v>289</v>
      </c>
      <c r="B24" s="133" t="s">
        <v>329</v>
      </c>
      <c r="C24" s="118">
        <f>+C25+C26+C27+C28+C29</f>
        <v>0</v>
      </c>
      <c r="D24" s="118">
        <f>+D25+D26+D27+D28+D29</f>
        <v>0</v>
      </c>
      <c r="E24" s="118">
        <f>+E25+E26+E27+E28+E29</f>
        <v>0</v>
      </c>
      <c r="F24" s="97" t="s">
        <v>294</v>
      </c>
      <c r="G24" s="102"/>
      <c r="H24" s="102"/>
      <c r="I24" s="103"/>
      <c r="J24" s="527"/>
    </row>
    <row r="25" spans="1:10" ht="12.75" customHeight="1">
      <c r="A25" s="100" t="s">
        <v>292</v>
      </c>
      <c r="B25" s="132" t="s">
        <v>330</v>
      </c>
      <c r="C25" s="102"/>
      <c r="D25" s="102"/>
      <c r="E25" s="102"/>
      <c r="F25" s="97" t="s">
        <v>331</v>
      </c>
      <c r="G25" s="102"/>
      <c r="H25" s="102"/>
      <c r="I25" s="103"/>
      <c r="J25" s="527"/>
    </row>
    <row r="26" spans="1:10" ht="12.75" customHeight="1">
      <c r="A26" s="96" t="s">
        <v>295</v>
      </c>
      <c r="B26" s="132" t="s">
        <v>332</v>
      </c>
      <c r="C26" s="102"/>
      <c r="D26" s="102"/>
      <c r="E26" s="102"/>
      <c r="F26" s="134"/>
      <c r="G26" s="102"/>
      <c r="H26" s="102"/>
      <c r="I26" s="103"/>
      <c r="J26" s="527"/>
    </row>
    <row r="27" spans="1:10" ht="12.75" customHeight="1">
      <c r="A27" s="100" t="s">
        <v>298</v>
      </c>
      <c r="B27" s="131" t="s">
        <v>333</v>
      </c>
      <c r="C27" s="102"/>
      <c r="D27" s="102"/>
      <c r="E27" s="102"/>
      <c r="F27" s="134"/>
      <c r="G27" s="102"/>
      <c r="H27" s="102"/>
      <c r="I27" s="103"/>
      <c r="J27" s="527"/>
    </row>
    <row r="28" spans="1:10" ht="12.75" customHeight="1">
      <c r="A28" s="96" t="s">
        <v>301</v>
      </c>
      <c r="B28" s="135" t="s">
        <v>334</v>
      </c>
      <c r="C28" s="102"/>
      <c r="D28" s="102"/>
      <c r="E28" s="102"/>
      <c r="F28" s="106"/>
      <c r="G28" s="102"/>
      <c r="H28" s="102"/>
      <c r="I28" s="103"/>
      <c r="J28" s="527"/>
    </row>
    <row r="29" spans="1:10" ht="12.75" customHeight="1">
      <c r="A29" s="100" t="s">
        <v>304</v>
      </c>
      <c r="B29" s="136" t="s">
        <v>335</v>
      </c>
      <c r="C29" s="102"/>
      <c r="D29" s="102"/>
      <c r="E29" s="102"/>
      <c r="F29" s="134"/>
      <c r="G29" s="102"/>
      <c r="H29" s="102"/>
      <c r="I29" s="103"/>
      <c r="J29" s="527"/>
    </row>
    <row r="30" spans="1:10" ht="24.75" customHeight="1">
      <c r="A30" s="111" t="s">
        <v>307</v>
      </c>
      <c r="B30" s="112" t="s">
        <v>336</v>
      </c>
      <c r="C30" s="113">
        <f>+C18+C24</f>
        <v>0</v>
      </c>
      <c r="D30" s="113">
        <f>+D18+D24</f>
        <v>0</v>
      </c>
      <c r="E30" s="113">
        <f>+E18+E24</f>
        <v>0</v>
      </c>
      <c r="F30" s="112" t="s">
        <v>337</v>
      </c>
      <c r="G30" s="113">
        <f>SUM(G18:G29)</f>
        <v>0</v>
      </c>
      <c r="H30" s="113">
        <f>SUM(H18:H29)</f>
        <v>0</v>
      </c>
      <c r="I30" s="128">
        <f>SUM(I18:I29)</f>
        <v>0</v>
      </c>
      <c r="J30" s="527"/>
    </row>
    <row r="31" spans="1:10" ht="16.5" customHeight="1">
      <c r="A31" s="111" t="s">
        <v>338</v>
      </c>
      <c r="B31" s="119" t="s">
        <v>339</v>
      </c>
      <c r="C31" s="120">
        <f>+C17+C30</f>
        <v>0</v>
      </c>
      <c r="D31" s="120">
        <f>+D17+D30</f>
        <v>1250000</v>
      </c>
      <c r="E31" s="121">
        <f>+E17+E30</f>
        <v>1250000</v>
      </c>
      <c r="F31" s="119" t="s">
        <v>340</v>
      </c>
      <c r="G31" s="120">
        <f>+G17+G30</f>
        <v>0</v>
      </c>
      <c r="H31" s="120">
        <f>+H17+H30</f>
        <v>1921750</v>
      </c>
      <c r="I31" s="137">
        <f>+I17+I30</f>
        <v>1921750</v>
      </c>
      <c r="J31" s="527"/>
    </row>
    <row r="32" spans="1:10" ht="16.5" customHeight="1">
      <c r="A32" s="111" t="s">
        <v>341</v>
      </c>
      <c r="B32" s="119" t="s">
        <v>305</v>
      </c>
      <c r="C32" s="120"/>
      <c r="D32" s="120"/>
      <c r="E32" s="121"/>
      <c r="F32" s="119" t="s">
        <v>306</v>
      </c>
      <c r="G32" s="120" t="str">
        <f>IF(C17-G17&gt;0,C17-G17,"-")</f>
        <v>-</v>
      </c>
      <c r="H32" s="120" t="str">
        <f>IF(D17-H17&gt;0,D17-H17,"-")</f>
        <v>-</v>
      </c>
      <c r="I32" s="137"/>
      <c r="J32" s="527"/>
    </row>
    <row r="33" spans="1:10" ht="16.5" customHeight="1">
      <c r="A33" s="111" t="s">
        <v>342</v>
      </c>
      <c r="B33" s="119" t="s">
        <v>308</v>
      </c>
      <c r="C33" s="120" t="str">
        <f>IF(C26-G26&lt;0,G26-C26,"-")</f>
        <v>-</v>
      </c>
      <c r="D33" s="120" t="str">
        <f>IF(D26-H26&lt;0,H26-D26,"-")</f>
        <v>-</v>
      </c>
      <c r="E33" s="121" t="str">
        <f>IF(E26-I26&lt;0,I26-E26,"-")</f>
        <v>-</v>
      </c>
      <c r="F33" s="119" t="s">
        <v>309</v>
      </c>
      <c r="G33" s="120" t="str">
        <f>IF(C26-G26&gt;0,C26-G26,"-")</f>
        <v>-</v>
      </c>
      <c r="H33" s="120" t="str">
        <f>IF(D26-H26&gt;0,D26-H26,"-")</f>
        <v>-</v>
      </c>
      <c r="I33" s="137" t="str">
        <f>IF(E26-I26&gt;0,E26-I26,"-")</f>
        <v>-</v>
      </c>
      <c r="J33" s="527"/>
    </row>
  </sheetData>
  <sheetProtection selectLockedCells="1" selectUnlockedCells="1"/>
  <mergeCells count="5">
    <mergeCell ref="B1:I1"/>
    <mergeCell ref="J1:J33"/>
    <mergeCell ref="A3:A4"/>
    <mergeCell ref="B3:E3"/>
    <mergeCell ref="F3:I3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landscape" paperSize="9" scale="65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50"/>
  </sheetPr>
  <dimension ref="A1:H24"/>
  <sheetViews>
    <sheetView zoomScalePageLayoutView="0" workbookViewId="0" topLeftCell="A1">
      <selection activeCell="G8" sqref="G8"/>
    </sheetView>
  </sheetViews>
  <sheetFormatPr defaultColWidth="9.00390625" defaultRowHeight="12.75"/>
  <cols>
    <col min="1" max="1" width="39.625" style="138" customWidth="1"/>
    <col min="2" max="7" width="15.625" style="139" customWidth="1"/>
    <col min="8" max="8" width="5.125" style="139" customWidth="1"/>
    <col min="9" max="16384" width="9.375" style="139" customWidth="1"/>
  </cols>
  <sheetData>
    <row r="1" spans="1:8" ht="18" customHeight="1">
      <c r="A1" s="528" t="s">
        <v>343</v>
      </c>
      <c r="B1" s="528"/>
      <c r="C1" s="528"/>
      <c r="D1" s="528"/>
      <c r="E1" s="528"/>
      <c r="F1" s="528"/>
      <c r="G1" s="528"/>
      <c r="H1" s="529" t="s">
        <v>834</v>
      </c>
    </row>
    <row r="2" spans="1:8" ht="22.5" customHeight="1" thickBot="1">
      <c r="A2" s="84"/>
      <c r="B2" s="83"/>
      <c r="C2" s="83"/>
      <c r="D2" s="83"/>
      <c r="E2" s="83"/>
      <c r="F2" s="530"/>
      <c r="G2" s="530"/>
      <c r="H2" s="529"/>
    </row>
    <row r="3" spans="1:8" s="142" customFormat="1" ht="50.25" customHeight="1" thickBot="1">
      <c r="A3" s="86" t="s">
        <v>344</v>
      </c>
      <c r="B3" s="87" t="s">
        <v>345</v>
      </c>
      <c r="C3" s="87" t="s">
        <v>346</v>
      </c>
      <c r="D3" s="87" t="s">
        <v>800</v>
      </c>
      <c r="E3" s="87" t="s">
        <v>801</v>
      </c>
      <c r="F3" s="140" t="s">
        <v>802</v>
      </c>
      <c r="G3" s="141" t="s">
        <v>837</v>
      </c>
      <c r="H3" s="529"/>
    </row>
    <row r="4" spans="1:8" s="83" customFormat="1" ht="12" customHeight="1" thickBot="1">
      <c r="A4" s="143" t="s">
        <v>7</v>
      </c>
      <c r="B4" s="144" t="s">
        <v>8</v>
      </c>
      <c r="C4" s="144" t="s">
        <v>9</v>
      </c>
      <c r="D4" s="144" t="s">
        <v>10</v>
      </c>
      <c r="E4" s="144" t="s">
        <v>11</v>
      </c>
      <c r="F4" s="145" t="s">
        <v>256</v>
      </c>
      <c r="G4" s="146" t="s">
        <v>347</v>
      </c>
      <c r="H4" s="529"/>
    </row>
    <row r="5" spans="1:8" ht="15.75" customHeight="1">
      <c r="A5" s="106" t="s">
        <v>835</v>
      </c>
      <c r="B5" s="147">
        <v>692790</v>
      </c>
      <c r="C5" s="148" t="s">
        <v>836</v>
      </c>
      <c r="D5" s="147"/>
      <c r="E5" s="147">
        <v>692790</v>
      </c>
      <c r="F5" s="149">
        <v>692790</v>
      </c>
      <c r="G5" s="150">
        <f aca="true" t="shared" si="0" ref="G5:G23">+D5+F5</f>
        <v>692790</v>
      </c>
      <c r="H5" s="529"/>
    </row>
    <row r="6" spans="1:8" ht="15.75" customHeight="1">
      <c r="A6" s="106" t="s">
        <v>838</v>
      </c>
      <c r="B6" s="147">
        <v>710985</v>
      </c>
      <c r="C6" s="148" t="s">
        <v>836</v>
      </c>
      <c r="D6" s="147"/>
      <c r="E6" s="147">
        <v>710985</v>
      </c>
      <c r="F6" s="149">
        <v>710985</v>
      </c>
      <c r="G6" s="150">
        <v>710985</v>
      </c>
      <c r="H6" s="529"/>
    </row>
    <row r="7" spans="1:8" ht="15.75" customHeight="1">
      <c r="A7" s="106" t="s">
        <v>839</v>
      </c>
      <c r="B7" s="147">
        <v>517975</v>
      </c>
      <c r="C7" s="148" t="s">
        <v>836</v>
      </c>
      <c r="D7" s="147"/>
      <c r="E7" s="147">
        <v>517975</v>
      </c>
      <c r="F7" s="149">
        <v>517975</v>
      </c>
      <c r="G7" s="150">
        <v>517975</v>
      </c>
      <c r="H7" s="529"/>
    </row>
    <row r="8" spans="1:8" ht="15.75" customHeight="1">
      <c r="A8" s="151"/>
      <c r="B8" s="147"/>
      <c r="C8" s="148"/>
      <c r="D8" s="147"/>
      <c r="E8" s="147"/>
      <c r="F8" s="149"/>
      <c r="G8" s="150">
        <f t="shared" si="0"/>
        <v>0</v>
      </c>
      <c r="H8" s="529"/>
    </row>
    <row r="9" spans="1:8" ht="15.75" customHeight="1">
      <c r="A9" s="106"/>
      <c r="B9" s="147"/>
      <c r="C9" s="148"/>
      <c r="D9" s="147"/>
      <c r="E9" s="147"/>
      <c r="F9" s="149"/>
      <c r="G9" s="150">
        <f t="shared" si="0"/>
        <v>0</v>
      </c>
      <c r="H9" s="529"/>
    </row>
    <row r="10" spans="1:8" ht="15.75" customHeight="1">
      <c r="A10" s="151"/>
      <c r="B10" s="147"/>
      <c r="C10" s="148"/>
      <c r="D10" s="147"/>
      <c r="E10" s="147"/>
      <c r="F10" s="149"/>
      <c r="G10" s="150">
        <f t="shared" si="0"/>
        <v>0</v>
      </c>
      <c r="H10" s="529"/>
    </row>
    <row r="11" spans="1:8" ht="15.75" customHeight="1">
      <c r="A11" s="106"/>
      <c r="B11" s="147"/>
      <c r="C11" s="148"/>
      <c r="D11" s="147"/>
      <c r="E11" s="147"/>
      <c r="F11" s="149"/>
      <c r="G11" s="150">
        <f t="shared" si="0"/>
        <v>0</v>
      </c>
      <c r="H11" s="529"/>
    </row>
    <row r="12" spans="1:8" ht="15.75" customHeight="1">
      <c r="A12" s="106"/>
      <c r="B12" s="147"/>
      <c r="C12" s="148"/>
      <c r="D12" s="147"/>
      <c r="E12" s="147"/>
      <c r="F12" s="149"/>
      <c r="G12" s="150">
        <f t="shared" si="0"/>
        <v>0</v>
      </c>
      <c r="H12" s="529"/>
    </row>
    <row r="13" spans="1:8" ht="15.75" customHeight="1">
      <c r="A13" s="106"/>
      <c r="B13" s="147"/>
      <c r="C13" s="148"/>
      <c r="D13" s="147"/>
      <c r="E13" s="147"/>
      <c r="F13" s="149"/>
      <c r="G13" s="150">
        <f t="shared" si="0"/>
        <v>0</v>
      </c>
      <c r="H13" s="529"/>
    </row>
    <row r="14" spans="1:8" ht="15.75" customHeight="1">
      <c r="A14" s="106"/>
      <c r="B14" s="147"/>
      <c r="C14" s="148"/>
      <c r="D14" s="147"/>
      <c r="E14" s="147"/>
      <c r="F14" s="149"/>
      <c r="G14" s="150">
        <f t="shared" si="0"/>
        <v>0</v>
      </c>
      <c r="H14" s="529"/>
    </row>
    <row r="15" spans="1:8" ht="15.75" customHeight="1">
      <c r="A15" s="106"/>
      <c r="B15" s="147"/>
      <c r="C15" s="148"/>
      <c r="D15" s="147"/>
      <c r="E15" s="147"/>
      <c r="F15" s="149"/>
      <c r="G15" s="150">
        <f t="shared" si="0"/>
        <v>0</v>
      </c>
      <c r="H15" s="529"/>
    </row>
    <row r="16" spans="1:8" ht="15.75" customHeight="1">
      <c r="A16" s="106"/>
      <c r="B16" s="147"/>
      <c r="C16" s="148"/>
      <c r="D16" s="147"/>
      <c r="E16" s="147"/>
      <c r="F16" s="149"/>
      <c r="G16" s="150">
        <f t="shared" si="0"/>
        <v>0</v>
      </c>
      <c r="H16" s="529"/>
    </row>
    <row r="17" spans="1:8" ht="15.75" customHeight="1">
      <c r="A17" s="106"/>
      <c r="B17" s="147"/>
      <c r="C17" s="148"/>
      <c r="D17" s="147"/>
      <c r="E17" s="147"/>
      <c r="F17" s="149"/>
      <c r="G17" s="150">
        <f t="shared" si="0"/>
        <v>0</v>
      </c>
      <c r="H17" s="529"/>
    </row>
    <row r="18" spans="1:8" ht="15.75" customHeight="1">
      <c r="A18" s="106"/>
      <c r="B18" s="147"/>
      <c r="C18" s="148"/>
      <c r="D18" s="147"/>
      <c r="E18" s="147"/>
      <c r="F18" s="149"/>
      <c r="G18" s="150">
        <f t="shared" si="0"/>
        <v>0</v>
      </c>
      <c r="H18" s="529"/>
    </row>
    <row r="19" spans="1:8" ht="15.75" customHeight="1">
      <c r="A19" s="106"/>
      <c r="B19" s="147"/>
      <c r="C19" s="148"/>
      <c r="D19" s="147"/>
      <c r="E19" s="147"/>
      <c r="F19" s="149"/>
      <c r="G19" s="150">
        <f t="shared" si="0"/>
        <v>0</v>
      </c>
      <c r="H19" s="529"/>
    </row>
    <row r="20" spans="1:8" ht="15.75" customHeight="1">
      <c r="A20" s="106"/>
      <c r="B20" s="147"/>
      <c r="C20" s="148"/>
      <c r="D20" s="147"/>
      <c r="E20" s="147"/>
      <c r="F20" s="149"/>
      <c r="G20" s="150">
        <f t="shared" si="0"/>
        <v>0</v>
      </c>
      <c r="H20" s="529"/>
    </row>
    <row r="21" spans="1:8" ht="15.75" customHeight="1">
      <c r="A21" s="106"/>
      <c r="B21" s="147"/>
      <c r="C21" s="148"/>
      <c r="D21" s="147"/>
      <c r="E21" s="147"/>
      <c r="F21" s="149"/>
      <c r="G21" s="150">
        <f t="shared" si="0"/>
        <v>0</v>
      </c>
      <c r="H21" s="529"/>
    </row>
    <row r="22" spans="1:8" ht="15.75" customHeight="1">
      <c r="A22" s="106"/>
      <c r="B22" s="147"/>
      <c r="C22" s="148"/>
      <c r="D22" s="147"/>
      <c r="E22" s="147"/>
      <c r="F22" s="149"/>
      <c r="G22" s="150">
        <f t="shared" si="0"/>
        <v>0</v>
      </c>
      <c r="H22" s="529"/>
    </row>
    <row r="23" spans="1:8" ht="15.75" customHeight="1" thickBot="1">
      <c r="A23" s="108"/>
      <c r="B23" s="152"/>
      <c r="C23" s="153"/>
      <c r="D23" s="152"/>
      <c r="E23" s="152"/>
      <c r="F23" s="154"/>
      <c r="G23" s="150">
        <f t="shared" si="0"/>
        <v>0</v>
      </c>
      <c r="H23" s="529"/>
    </row>
    <row r="24" spans="1:8" s="159" customFormat="1" ht="18" customHeight="1" thickBot="1">
      <c r="A24" s="155" t="s">
        <v>348</v>
      </c>
      <c r="B24" s="156">
        <f>SUM(B5:B23)</f>
        <v>1921750</v>
      </c>
      <c r="C24" s="157"/>
      <c r="D24" s="156">
        <f>SUM(D5:D23)</f>
        <v>0</v>
      </c>
      <c r="E24" s="156">
        <f>SUM(E5:E23)</f>
        <v>1921750</v>
      </c>
      <c r="F24" s="156">
        <f>SUM(F5:F23)</f>
        <v>1921750</v>
      </c>
      <c r="G24" s="158">
        <f>SUM(G5:G23)</f>
        <v>1921750</v>
      </c>
      <c r="H24" s="529"/>
    </row>
  </sheetData>
  <sheetProtection/>
  <mergeCells count="3">
    <mergeCell ref="A1:G1"/>
    <mergeCell ref="H1:H24"/>
    <mergeCell ref="F2:G2"/>
  </mergeCells>
  <printOptions horizontalCentered="1"/>
  <pageMargins left="0.7875" right="0.7875" top="1" bottom="0.9840277777777777" header="0.5118055555555555" footer="0.5118055555555555"/>
  <pageSetup horizontalDpi="300" verticalDpi="300" orientation="landscape" paperSize="9" scale="103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50"/>
  </sheetPr>
  <dimension ref="A1:E33"/>
  <sheetViews>
    <sheetView view="pageLayout" workbookViewId="0" topLeftCell="A1">
      <selection activeCell="A11" sqref="A11"/>
    </sheetView>
  </sheetViews>
  <sheetFormatPr defaultColWidth="9.00390625" defaultRowHeight="12.75"/>
  <cols>
    <col min="1" max="1" width="6.625" style="257" customWidth="1"/>
    <col min="2" max="2" width="42.50390625" style="257" customWidth="1"/>
    <col min="3" max="3" width="20.875" style="257" customWidth="1"/>
    <col min="4" max="5" width="12.875" style="257" customWidth="1"/>
    <col min="6" max="16384" width="9.375" style="257" customWidth="1"/>
  </cols>
  <sheetData>
    <row r="1" spans="3:5" ht="13.5">
      <c r="C1" s="258"/>
      <c r="D1" s="258"/>
      <c r="E1" s="258"/>
    </row>
    <row r="2" spans="1:5" ht="42.75" customHeight="1">
      <c r="A2" s="259" t="s">
        <v>2</v>
      </c>
      <c r="B2" s="260" t="s">
        <v>422</v>
      </c>
      <c r="C2" s="260" t="s">
        <v>423</v>
      </c>
      <c r="D2" s="261" t="s">
        <v>424</v>
      </c>
      <c r="E2" s="262" t="s">
        <v>425</v>
      </c>
    </row>
    <row r="3" spans="1:5" ht="15.75" customHeight="1">
      <c r="A3" s="263" t="s">
        <v>12</v>
      </c>
      <c r="B3" s="264" t="s">
        <v>792</v>
      </c>
      <c r="C3" s="264" t="s">
        <v>426</v>
      </c>
      <c r="D3" s="265">
        <v>48000</v>
      </c>
      <c r="E3" s="266">
        <v>48000</v>
      </c>
    </row>
    <row r="4" spans="1:5" ht="22.5" customHeight="1">
      <c r="A4" s="267" t="s">
        <v>26</v>
      </c>
      <c r="B4" s="268" t="s">
        <v>427</v>
      </c>
      <c r="C4" s="264" t="s">
        <v>426</v>
      </c>
      <c r="D4" s="269">
        <v>926652</v>
      </c>
      <c r="E4" s="270">
        <v>926652</v>
      </c>
    </row>
    <row r="5" spans="1:5" ht="15.75" customHeight="1">
      <c r="A5" s="267" t="s">
        <v>40</v>
      </c>
      <c r="B5" s="271" t="s">
        <v>428</v>
      </c>
      <c r="C5" s="271" t="s">
        <v>426</v>
      </c>
      <c r="D5" s="269">
        <v>279000</v>
      </c>
      <c r="E5" s="270">
        <v>279000</v>
      </c>
    </row>
    <row r="6" spans="1:5" ht="15.75" customHeight="1">
      <c r="A6" s="267" t="s">
        <v>223</v>
      </c>
      <c r="B6" s="271" t="s">
        <v>429</v>
      </c>
      <c r="C6" s="271" t="s">
        <v>426</v>
      </c>
      <c r="D6" s="269">
        <v>50000</v>
      </c>
      <c r="E6" s="270">
        <v>50000</v>
      </c>
    </row>
    <row r="7" spans="1:5" ht="15.75" customHeight="1">
      <c r="A7" s="267" t="s">
        <v>68</v>
      </c>
      <c r="B7" s="271" t="s">
        <v>430</v>
      </c>
      <c r="C7" s="271" t="s">
        <v>426</v>
      </c>
      <c r="D7" s="269">
        <v>500000</v>
      </c>
      <c r="E7" s="270">
        <v>500000</v>
      </c>
    </row>
    <row r="8" spans="1:5" ht="15.75" customHeight="1">
      <c r="A8" s="267" t="s">
        <v>90</v>
      </c>
      <c r="B8" s="271" t="s">
        <v>431</v>
      </c>
      <c r="C8" s="271" t="s">
        <v>432</v>
      </c>
      <c r="D8" s="269">
        <v>200000</v>
      </c>
      <c r="E8" s="270">
        <v>200000</v>
      </c>
    </row>
    <row r="9" spans="1:5" ht="15.75" customHeight="1">
      <c r="A9" s="267" t="s">
        <v>234</v>
      </c>
      <c r="B9" s="271" t="s">
        <v>433</v>
      </c>
      <c r="C9" s="271" t="s">
        <v>434</v>
      </c>
      <c r="D9" s="269">
        <v>25000</v>
      </c>
      <c r="E9" s="270">
        <v>25000</v>
      </c>
    </row>
    <row r="10" spans="1:5" ht="15.75" customHeight="1">
      <c r="A10" s="267" t="s">
        <v>112</v>
      </c>
      <c r="B10" s="271" t="s">
        <v>435</v>
      </c>
      <c r="C10" s="271" t="s">
        <v>426</v>
      </c>
      <c r="D10" s="269">
        <v>133000</v>
      </c>
      <c r="E10" s="270">
        <v>133000</v>
      </c>
    </row>
    <row r="11" spans="1:5" ht="15.75" customHeight="1">
      <c r="A11" s="267" t="s">
        <v>270</v>
      </c>
      <c r="B11" s="271"/>
      <c r="C11" s="271"/>
      <c r="D11" s="269"/>
      <c r="E11" s="270"/>
    </row>
    <row r="12" spans="1:5" ht="15.75" customHeight="1">
      <c r="A12" s="267" t="s">
        <v>271</v>
      </c>
      <c r="B12" s="271"/>
      <c r="C12" s="271"/>
      <c r="D12" s="269"/>
      <c r="E12" s="270"/>
    </row>
    <row r="13" spans="1:5" ht="15.75" customHeight="1">
      <c r="A13" s="267" t="s">
        <v>274</v>
      </c>
      <c r="B13" s="271"/>
      <c r="C13" s="271"/>
      <c r="D13" s="269"/>
      <c r="E13" s="270"/>
    </row>
    <row r="14" spans="1:5" ht="15.75" customHeight="1">
      <c r="A14" s="267" t="s">
        <v>277</v>
      </c>
      <c r="B14" s="271"/>
      <c r="C14" s="271"/>
      <c r="D14" s="269"/>
      <c r="E14" s="270"/>
    </row>
    <row r="15" spans="1:5" ht="15.75" customHeight="1">
      <c r="A15" s="267" t="s">
        <v>280</v>
      </c>
      <c r="B15" s="271"/>
      <c r="C15" s="271"/>
      <c r="D15" s="269"/>
      <c r="E15" s="270"/>
    </row>
    <row r="16" spans="1:5" ht="15.75" customHeight="1">
      <c r="A16" s="267" t="s">
        <v>283</v>
      </c>
      <c r="B16" s="271"/>
      <c r="C16" s="271"/>
      <c r="D16" s="269"/>
      <c r="E16" s="270"/>
    </row>
    <row r="17" spans="1:5" ht="15.75" customHeight="1">
      <c r="A17" s="267" t="s">
        <v>286</v>
      </c>
      <c r="B17" s="271"/>
      <c r="C17" s="271"/>
      <c r="D17" s="269"/>
      <c r="E17" s="270"/>
    </row>
    <row r="18" spans="1:5" ht="15.75" customHeight="1">
      <c r="A18" s="267" t="s">
        <v>289</v>
      </c>
      <c r="B18" s="271"/>
      <c r="C18" s="271"/>
      <c r="D18" s="269"/>
      <c r="E18" s="270"/>
    </row>
    <row r="19" spans="1:5" ht="15.75" customHeight="1">
      <c r="A19" s="267" t="s">
        <v>292</v>
      </c>
      <c r="B19" s="271"/>
      <c r="C19" s="271"/>
      <c r="D19" s="269"/>
      <c r="E19" s="270"/>
    </row>
    <row r="20" spans="1:5" ht="15.75" customHeight="1">
      <c r="A20" s="267" t="s">
        <v>295</v>
      </c>
      <c r="B20" s="271"/>
      <c r="C20" s="271"/>
      <c r="D20" s="269"/>
      <c r="E20" s="270"/>
    </row>
    <row r="21" spans="1:5" ht="15.75" customHeight="1">
      <c r="A21" s="267" t="s">
        <v>298</v>
      </c>
      <c r="B21" s="271"/>
      <c r="C21" s="271"/>
      <c r="D21" s="269"/>
      <c r="E21" s="270"/>
    </row>
    <row r="22" spans="1:5" ht="15.75" customHeight="1">
      <c r="A22" s="267" t="s">
        <v>301</v>
      </c>
      <c r="B22" s="271"/>
      <c r="C22" s="271"/>
      <c r="D22" s="269"/>
      <c r="E22" s="270"/>
    </row>
    <row r="23" spans="1:5" ht="15.75" customHeight="1">
      <c r="A23" s="267" t="s">
        <v>304</v>
      </c>
      <c r="B23" s="271"/>
      <c r="C23" s="271"/>
      <c r="D23" s="269"/>
      <c r="E23" s="270"/>
    </row>
    <row r="24" spans="1:5" ht="15.75" customHeight="1">
      <c r="A24" s="267" t="s">
        <v>307</v>
      </c>
      <c r="B24" s="271"/>
      <c r="C24" s="271"/>
      <c r="D24" s="269"/>
      <c r="E24" s="270"/>
    </row>
    <row r="25" spans="1:5" ht="15.75" customHeight="1">
      <c r="A25" s="267" t="s">
        <v>338</v>
      </c>
      <c r="B25" s="271"/>
      <c r="C25" s="271"/>
      <c r="D25" s="269"/>
      <c r="E25" s="270"/>
    </row>
    <row r="26" spans="1:5" ht="15.75" customHeight="1">
      <c r="A26" s="267" t="s">
        <v>341</v>
      </c>
      <c r="B26" s="271"/>
      <c r="C26" s="271"/>
      <c r="D26" s="269"/>
      <c r="E26" s="270"/>
    </row>
    <row r="27" spans="1:5" ht="15.75" customHeight="1">
      <c r="A27" s="267" t="s">
        <v>342</v>
      </c>
      <c r="B27" s="271"/>
      <c r="C27" s="271"/>
      <c r="D27" s="269"/>
      <c r="E27" s="270"/>
    </row>
    <row r="28" spans="1:5" ht="15.75" customHeight="1">
      <c r="A28" s="267" t="s">
        <v>436</v>
      </c>
      <c r="B28" s="271"/>
      <c r="C28" s="271"/>
      <c r="D28" s="269"/>
      <c r="E28" s="270"/>
    </row>
    <row r="29" spans="1:5" ht="15.75" customHeight="1">
      <c r="A29" s="267" t="s">
        <v>437</v>
      </c>
      <c r="B29" s="271"/>
      <c r="C29" s="271"/>
      <c r="D29" s="269"/>
      <c r="E29" s="270"/>
    </row>
    <row r="30" spans="1:5" ht="15.75" customHeight="1">
      <c r="A30" s="267" t="s">
        <v>438</v>
      </c>
      <c r="B30" s="271"/>
      <c r="C30" s="271"/>
      <c r="D30" s="269"/>
      <c r="E30" s="270"/>
    </row>
    <row r="31" spans="1:5" ht="15.75" customHeight="1">
      <c r="A31" s="267" t="s">
        <v>439</v>
      </c>
      <c r="B31" s="271"/>
      <c r="C31" s="271"/>
      <c r="D31" s="269"/>
      <c r="E31" s="270"/>
    </row>
    <row r="32" spans="1:5" ht="15.75" customHeight="1">
      <c r="A32" s="272" t="s">
        <v>440</v>
      </c>
      <c r="B32" s="273"/>
      <c r="C32" s="273"/>
      <c r="D32" s="274"/>
      <c r="E32" s="275"/>
    </row>
    <row r="33" spans="1:5" ht="15.75" customHeight="1">
      <c r="A33" s="534" t="s">
        <v>441</v>
      </c>
      <c r="B33" s="534"/>
      <c r="C33" s="276"/>
      <c r="D33" s="277">
        <f>SUM(D3:D32)</f>
        <v>2161652</v>
      </c>
      <c r="E33" s="278">
        <f>SUM(E3:E32)</f>
        <v>2161652</v>
      </c>
    </row>
  </sheetData>
  <sheetProtection selectLockedCells="1" selectUnlockedCells="1"/>
  <mergeCells count="1">
    <mergeCell ref="A33:B33"/>
  </mergeCells>
  <printOptions horizontalCentered="1"/>
  <pageMargins left="0.7875" right="0.7875" top="1.547222222222222" bottom="0.9840277777777777" header="0.7875" footer="0.5118055555555555"/>
  <pageSetup horizontalDpi="300" verticalDpi="300" orientation="portrait" paperSize="9" scale="95" r:id="rId1"/>
  <headerFooter alignWithMargins="0">
    <oddHeader>&amp;C&amp;"Times New Roman CE,Félkövér"&amp;12
K I M U T A T Á S
a 2017. évi céljelleggel juttatott támogatások felhasználásáról&amp;R&amp;"Times New Roman CE,Félkövér dőlt"&amp;11 5. melléklet a 3/2018. (VI.11.) önkormányzati rendelethez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50"/>
  </sheetPr>
  <dimension ref="A1:D30"/>
  <sheetViews>
    <sheetView view="pageLayout" workbookViewId="0" topLeftCell="A7">
      <selection activeCell="D21" sqref="D21"/>
    </sheetView>
  </sheetViews>
  <sheetFormatPr defaultColWidth="9.00390625" defaultRowHeight="12.75"/>
  <cols>
    <col min="1" max="1" width="5.875" style="279" customWidth="1"/>
    <col min="2" max="2" width="55.875" style="280" customWidth="1"/>
    <col min="3" max="4" width="14.875" style="280" customWidth="1"/>
    <col min="5" max="16384" width="9.375" style="280" customWidth="1"/>
  </cols>
  <sheetData>
    <row r="1" spans="1:4" s="282" customFormat="1" ht="15">
      <c r="A1" s="281"/>
      <c r="D1" s="283"/>
    </row>
    <row r="2" spans="1:4" s="287" customFormat="1" ht="48" customHeight="1">
      <c r="A2" s="284" t="s">
        <v>442</v>
      </c>
      <c r="B2" s="285" t="s">
        <v>3</v>
      </c>
      <c r="C2" s="285" t="s">
        <v>443</v>
      </c>
      <c r="D2" s="286" t="s">
        <v>444</v>
      </c>
    </row>
    <row r="3" spans="1:4" s="287" customFormat="1" ht="13.5" customHeight="1">
      <c r="A3" s="288" t="s">
        <v>7</v>
      </c>
      <c r="B3" s="289" t="s">
        <v>8</v>
      </c>
      <c r="C3" s="289" t="s">
        <v>9</v>
      </c>
      <c r="D3" s="290" t="s">
        <v>10</v>
      </c>
    </row>
    <row r="4" spans="1:4" ht="18" customHeight="1">
      <c r="A4" s="291" t="s">
        <v>12</v>
      </c>
      <c r="B4" s="292" t="s">
        <v>445</v>
      </c>
      <c r="C4" s="293"/>
      <c r="D4" s="294"/>
    </row>
    <row r="5" spans="1:4" ht="18" customHeight="1">
      <c r="A5" s="295" t="s">
        <v>26</v>
      </c>
      <c r="B5" s="296" t="s">
        <v>446</v>
      </c>
      <c r="C5" s="297"/>
      <c r="D5" s="298"/>
    </row>
    <row r="6" spans="1:4" ht="18" customHeight="1">
      <c r="A6" s="295" t="s">
        <v>40</v>
      </c>
      <c r="B6" s="296" t="s">
        <v>447</v>
      </c>
      <c r="C6" s="297"/>
      <c r="D6" s="298"/>
    </row>
    <row r="7" spans="1:4" ht="18" customHeight="1">
      <c r="A7" s="295" t="s">
        <v>223</v>
      </c>
      <c r="B7" s="296" t="s">
        <v>448</v>
      </c>
      <c r="C7" s="297"/>
      <c r="D7" s="298"/>
    </row>
    <row r="8" spans="1:4" ht="18" customHeight="1">
      <c r="A8" s="299" t="s">
        <v>68</v>
      </c>
      <c r="B8" s="296" t="s">
        <v>449</v>
      </c>
      <c r="C8" s="297"/>
      <c r="D8" s="298"/>
    </row>
    <row r="9" spans="1:4" ht="18" customHeight="1">
      <c r="A9" s="295" t="s">
        <v>90</v>
      </c>
      <c r="B9" s="296" t="s">
        <v>450</v>
      </c>
      <c r="C9" s="297"/>
      <c r="D9" s="298"/>
    </row>
    <row r="10" spans="1:4" ht="18" customHeight="1">
      <c r="A10" s="299" t="s">
        <v>234</v>
      </c>
      <c r="B10" s="300" t="s">
        <v>451</v>
      </c>
      <c r="C10" s="297"/>
      <c r="D10" s="298"/>
    </row>
    <row r="11" spans="1:4" ht="18" customHeight="1">
      <c r="A11" s="299" t="s">
        <v>112</v>
      </c>
      <c r="B11" s="300" t="s">
        <v>452</v>
      </c>
      <c r="C11" s="297"/>
      <c r="D11" s="298"/>
    </row>
    <row r="12" spans="1:4" ht="18" customHeight="1">
      <c r="A12" s="295" t="s">
        <v>122</v>
      </c>
      <c r="B12" s="300" t="s">
        <v>453</v>
      </c>
      <c r="C12" s="297"/>
      <c r="D12" s="298"/>
    </row>
    <row r="13" spans="1:4" ht="18" customHeight="1">
      <c r="A13" s="299" t="s">
        <v>246</v>
      </c>
      <c r="B13" s="300" t="s">
        <v>454</v>
      </c>
      <c r="C13" s="297"/>
      <c r="D13" s="298"/>
    </row>
    <row r="14" spans="1:4" ht="22.5">
      <c r="A14" s="295" t="s">
        <v>269</v>
      </c>
      <c r="B14" s="300" t="s">
        <v>455</v>
      </c>
      <c r="C14" s="297"/>
      <c r="D14" s="298"/>
    </row>
    <row r="15" spans="1:4" ht="18" customHeight="1">
      <c r="A15" s="299" t="s">
        <v>270</v>
      </c>
      <c r="B15" s="296" t="s">
        <v>456</v>
      </c>
      <c r="C15" s="297">
        <v>41561</v>
      </c>
      <c r="D15" s="298">
        <v>41561</v>
      </c>
    </row>
    <row r="16" spans="1:4" ht="18" customHeight="1">
      <c r="A16" s="295" t="s">
        <v>271</v>
      </c>
      <c r="B16" s="296" t="s">
        <v>457</v>
      </c>
      <c r="C16" s="297"/>
      <c r="D16" s="298"/>
    </row>
    <row r="17" spans="1:4" ht="18" customHeight="1">
      <c r="A17" s="299" t="s">
        <v>274</v>
      </c>
      <c r="B17" s="296" t="s">
        <v>458</v>
      </c>
      <c r="C17" s="297"/>
      <c r="D17" s="298"/>
    </row>
    <row r="18" spans="1:4" ht="18" customHeight="1">
      <c r="A18" s="295" t="s">
        <v>277</v>
      </c>
      <c r="B18" s="296" t="s">
        <v>459</v>
      </c>
      <c r="C18" s="297"/>
      <c r="D18" s="298"/>
    </row>
    <row r="19" spans="1:4" ht="18" customHeight="1">
      <c r="A19" s="299" t="s">
        <v>280</v>
      </c>
      <c r="B19" s="296" t="s">
        <v>460</v>
      </c>
      <c r="C19" s="297"/>
      <c r="D19" s="298"/>
    </row>
    <row r="20" spans="1:4" ht="18" customHeight="1">
      <c r="A20" s="295" t="s">
        <v>283</v>
      </c>
      <c r="B20" s="301" t="s">
        <v>840</v>
      </c>
      <c r="C20" s="297">
        <v>56224</v>
      </c>
      <c r="D20" s="298">
        <v>45235</v>
      </c>
    </row>
    <row r="21" spans="1:4" ht="18" customHeight="1">
      <c r="A21" s="299" t="s">
        <v>286</v>
      </c>
      <c r="B21" s="301"/>
      <c r="C21" s="297"/>
      <c r="D21" s="298"/>
    </row>
    <row r="22" spans="1:4" ht="18" customHeight="1">
      <c r="A22" s="295" t="s">
        <v>289</v>
      </c>
      <c r="B22" s="301"/>
      <c r="C22" s="297"/>
      <c r="D22" s="298"/>
    </row>
    <row r="23" spans="1:4" ht="18" customHeight="1">
      <c r="A23" s="299" t="s">
        <v>292</v>
      </c>
      <c r="B23" s="301"/>
      <c r="C23" s="297"/>
      <c r="D23" s="298"/>
    </row>
    <row r="24" spans="1:4" ht="18" customHeight="1">
      <c r="A24" s="295" t="s">
        <v>295</v>
      </c>
      <c r="B24" s="301"/>
      <c r="C24" s="297"/>
      <c r="D24" s="298"/>
    </row>
    <row r="25" spans="1:4" ht="18" customHeight="1">
      <c r="A25" s="299" t="s">
        <v>298</v>
      </c>
      <c r="B25" s="301"/>
      <c r="C25" s="297"/>
      <c r="D25" s="298"/>
    </row>
    <row r="26" spans="1:4" ht="18" customHeight="1">
      <c r="A26" s="295" t="s">
        <v>301</v>
      </c>
      <c r="B26" s="301"/>
      <c r="C26" s="297"/>
      <c r="D26" s="298"/>
    </row>
    <row r="27" spans="1:4" ht="18" customHeight="1">
      <c r="A27" s="299" t="s">
        <v>304</v>
      </c>
      <c r="B27" s="301"/>
      <c r="C27" s="297"/>
      <c r="D27" s="298"/>
    </row>
    <row r="28" spans="1:4" ht="18" customHeight="1">
      <c r="A28" s="302" t="s">
        <v>307</v>
      </c>
      <c r="B28" s="303"/>
      <c r="C28" s="304"/>
      <c r="D28" s="305"/>
    </row>
    <row r="29" spans="1:4" ht="18" customHeight="1">
      <c r="A29" s="306" t="s">
        <v>338</v>
      </c>
      <c r="B29" s="307" t="s">
        <v>441</v>
      </c>
      <c r="C29" s="308">
        <f>+C4+C5+C6+C7+C8+C15+C16+C17+C18+C19+C20+C21+C22+C23+C24+C25+C26+C27+C28</f>
        <v>97785</v>
      </c>
      <c r="D29" s="309">
        <f>+D4+D5+D6+D7+D8+D15+D16+D17+D18+D19+D20+D21+D22+D23+D24+D25+D26+D27+D28</f>
        <v>86796</v>
      </c>
    </row>
    <row r="30" spans="1:4" ht="25.5" customHeight="1">
      <c r="A30" s="310"/>
      <c r="B30" s="535" t="s">
        <v>461</v>
      </c>
      <c r="C30" s="535"/>
      <c r="D30" s="535"/>
    </row>
  </sheetData>
  <sheetProtection/>
  <mergeCells count="1">
    <mergeCell ref="B30:D30"/>
  </mergeCells>
  <printOptions horizontalCentered="1"/>
  <pageMargins left="0.7875" right="0.7875" top="1.7020833333333334" bottom="0.9840277777777777" header="0.7875" footer="0.5118055555555555"/>
  <pageSetup horizontalDpi="300" verticalDpi="300" orientation="portrait" paperSize="9" scale="95" r:id="rId1"/>
  <headerFooter alignWithMargins="0">
    <oddHeader>&amp;C&amp;"Times New Roman CE,Félkövér"&amp;12
Az önkormányzat által adott közvetett támogatások
(kedvezmények)&amp;R&amp;"Times New Roman CE,Félkövér dőlt"&amp;11 6. melléklet a 3/2018. (VI.11.) önkormányzati rendelethez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indexed="50"/>
  </sheetPr>
  <dimension ref="A1:H30"/>
  <sheetViews>
    <sheetView view="pageLayout" workbookViewId="0" topLeftCell="A4">
      <selection activeCell="H30" sqref="H30"/>
    </sheetView>
  </sheetViews>
  <sheetFormatPr defaultColWidth="9.00390625" defaultRowHeight="12.75"/>
  <cols>
    <col min="1" max="1" width="6.375" style="311" customWidth="1"/>
    <col min="2" max="2" width="41.625" style="311" customWidth="1"/>
    <col min="3" max="3" width="17.875" style="311" customWidth="1"/>
    <col min="4" max="4" width="13.00390625" style="311" customWidth="1"/>
    <col min="5" max="6" width="17.875" style="311" customWidth="1"/>
    <col min="7" max="7" width="12.00390625" style="311" customWidth="1"/>
    <col min="8" max="8" width="17.875" style="311" customWidth="1"/>
    <col min="9" max="16384" width="9.375" style="311" customWidth="1"/>
  </cols>
  <sheetData>
    <row r="1" spans="1:8" ht="30" customHeight="1">
      <c r="A1" s="536" t="s">
        <v>462</v>
      </c>
      <c r="B1" s="536"/>
      <c r="C1" s="536"/>
      <c r="D1" s="536"/>
      <c r="E1" s="536"/>
      <c r="F1" s="536"/>
      <c r="G1" s="536"/>
      <c r="H1" s="536"/>
    </row>
    <row r="2" spans="1:8" ht="15.75">
      <c r="A2" s="537" t="s">
        <v>841</v>
      </c>
      <c r="B2" s="537"/>
      <c r="C2" s="537"/>
      <c r="D2" s="537"/>
      <c r="E2" s="537"/>
      <c r="F2" s="537"/>
      <c r="G2" s="537"/>
      <c r="H2" s="312"/>
    </row>
    <row r="3" spans="1:8" ht="46.5" customHeight="1">
      <c r="A3" s="538" t="s">
        <v>463</v>
      </c>
      <c r="B3" s="538"/>
      <c r="C3" s="313" t="s">
        <v>464</v>
      </c>
      <c r="D3" s="314" t="s">
        <v>465</v>
      </c>
      <c r="E3" s="315" t="s">
        <v>466</v>
      </c>
      <c r="F3" s="314" t="s">
        <v>467</v>
      </c>
      <c r="G3" s="314" t="s">
        <v>465</v>
      </c>
      <c r="H3" s="316" t="s">
        <v>468</v>
      </c>
    </row>
    <row r="4" spans="1:8" s="323" customFormat="1" ht="12.75">
      <c r="A4" s="317" t="s">
        <v>12</v>
      </c>
      <c r="B4" s="318" t="s">
        <v>469</v>
      </c>
      <c r="C4" s="319">
        <v>182951755</v>
      </c>
      <c r="D4" s="320">
        <f>SUM(D5:D8)</f>
        <v>0</v>
      </c>
      <c r="E4" s="320">
        <v>182951755</v>
      </c>
      <c r="F4" s="321">
        <v>176645338</v>
      </c>
      <c r="G4" s="320">
        <f>SUM(G5:G8)</f>
        <v>0</v>
      </c>
      <c r="H4" s="322">
        <v>176645338</v>
      </c>
    </row>
    <row r="5" spans="1:8" ht="12.75">
      <c r="A5" s="324" t="s">
        <v>26</v>
      </c>
      <c r="B5" s="325" t="s">
        <v>470</v>
      </c>
      <c r="C5" s="326"/>
      <c r="D5" s="327"/>
      <c r="E5" s="328">
        <f>D5+C5</f>
        <v>0</v>
      </c>
      <c r="F5" s="329">
        <v>503458</v>
      </c>
      <c r="G5" s="329"/>
      <c r="H5" s="330">
        <f>G5+F5</f>
        <v>503458</v>
      </c>
    </row>
    <row r="6" spans="1:8" ht="12.75">
      <c r="A6" s="331" t="s">
        <v>40</v>
      </c>
      <c r="B6" s="332" t="s">
        <v>471</v>
      </c>
      <c r="C6" s="333">
        <v>182951755</v>
      </c>
      <c r="D6" s="334"/>
      <c r="E6" s="335">
        <f>D6+C6</f>
        <v>182951755</v>
      </c>
      <c r="F6" s="336">
        <v>176141880</v>
      </c>
      <c r="G6" s="336"/>
      <c r="H6" s="337">
        <f>G6+F6</f>
        <v>176141880</v>
      </c>
    </row>
    <row r="7" spans="1:8" ht="12.75">
      <c r="A7" s="331" t="s">
        <v>223</v>
      </c>
      <c r="B7" s="332" t="s">
        <v>472</v>
      </c>
      <c r="C7" s="338"/>
      <c r="D7" s="339"/>
      <c r="E7" s="335">
        <f>D7+C7</f>
        <v>0</v>
      </c>
      <c r="F7" s="340"/>
      <c r="G7" s="340"/>
      <c r="H7" s="337">
        <f>G7+F7</f>
        <v>0</v>
      </c>
    </row>
    <row r="8" spans="1:8" ht="12.75">
      <c r="A8" s="341" t="s">
        <v>68</v>
      </c>
      <c r="B8" s="342" t="s">
        <v>473</v>
      </c>
      <c r="C8" s="343"/>
      <c r="D8" s="344"/>
      <c r="E8" s="345">
        <f>D8+C8</f>
        <v>0</v>
      </c>
      <c r="F8" s="346"/>
      <c r="G8" s="346"/>
      <c r="H8" s="347">
        <f>G8+F8</f>
        <v>0</v>
      </c>
    </row>
    <row r="9" spans="1:8" s="323" customFormat="1" ht="12.75">
      <c r="A9" s="348" t="s">
        <v>90</v>
      </c>
      <c r="B9" s="349" t="s">
        <v>474</v>
      </c>
      <c r="C9" s="350"/>
      <c r="D9" s="351">
        <f>SUM(D10:D11)</f>
        <v>0</v>
      </c>
      <c r="E9" s="351">
        <f>SUM(E10:E11)</f>
        <v>0</v>
      </c>
      <c r="F9" s="351">
        <f>SUM(F10:F11)</f>
        <v>0</v>
      </c>
      <c r="G9" s="351">
        <f>SUM(G10:G11)</f>
        <v>0</v>
      </c>
      <c r="H9" s="352">
        <f>SUM(H10:H11)</f>
        <v>0</v>
      </c>
    </row>
    <row r="10" spans="1:8" ht="12.75">
      <c r="A10" s="324" t="s">
        <v>234</v>
      </c>
      <c r="B10" s="325" t="s">
        <v>475</v>
      </c>
      <c r="C10" s="353"/>
      <c r="D10" s="354"/>
      <c r="E10" s="328">
        <f>D10+C10</f>
        <v>0</v>
      </c>
      <c r="F10" s="355">
        <v>0</v>
      </c>
      <c r="G10" s="354"/>
      <c r="H10" s="330">
        <f aca="true" t="shared" si="0" ref="H10:H15">G10+F10</f>
        <v>0</v>
      </c>
    </row>
    <row r="11" spans="1:8" ht="12.75">
      <c r="A11" s="331" t="s">
        <v>112</v>
      </c>
      <c r="B11" s="332" t="s">
        <v>476</v>
      </c>
      <c r="C11" s="338"/>
      <c r="D11" s="339"/>
      <c r="E11" s="335">
        <f>D11+C11</f>
        <v>0</v>
      </c>
      <c r="F11" s="340"/>
      <c r="G11" s="339"/>
      <c r="H11" s="337">
        <f t="shared" si="0"/>
        <v>0</v>
      </c>
    </row>
    <row r="12" spans="1:8" ht="12.75">
      <c r="A12" s="356" t="s">
        <v>122</v>
      </c>
      <c r="B12" s="357" t="s">
        <v>477</v>
      </c>
      <c r="C12" s="358">
        <v>16420218</v>
      </c>
      <c r="D12" s="359"/>
      <c r="E12" s="360">
        <f>D12+C12</f>
        <v>16420218</v>
      </c>
      <c r="F12" s="361">
        <v>14345765</v>
      </c>
      <c r="G12" s="359"/>
      <c r="H12" s="362">
        <f t="shared" si="0"/>
        <v>14345765</v>
      </c>
    </row>
    <row r="13" spans="1:8" ht="12.75">
      <c r="A13" s="363" t="s">
        <v>246</v>
      </c>
      <c r="B13" s="357" t="s">
        <v>478</v>
      </c>
      <c r="C13" s="358">
        <v>816262</v>
      </c>
      <c r="D13" s="359"/>
      <c r="E13" s="360">
        <f>D13+C13</f>
        <v>816262</v>
      </c>
      <c r="F13" s="361">
        <v>605419</v>
      </c>
      <c r="G13" s="359"/>
      <c r="H13" s="362">
        <f t="shared" si="0"/>
        <v>605419</v>
      </c>
    </row>
    <row r="14" spans="1:8" ht="21.75">
      <c r="A14" s="363" t="s">
        <v>269</v>
      </c>
      <c r="B14" s="364" t="s">
        <v>479</v>
      </c>
      <c r="C14" s="365"/>
      <c r="D14" s="366"/>
      <c r="E14" s="367"/>
      <c r="F14" s="368"/>
      <c r="G14" s="366"/>
      <c r="H14" s="369">
        <f t="shared" si="0"/>
        <v>0</v>
      </c>
    </row>
    <row r="15" spans="1:8" ht="12.75">
      <c r="A15" s="363" t="s">
        <v>270</v>
      </c>
      <c r="B15" s="357" t="s">
        <v>480</v>
      </c>
      <c r="C15" s="365"/>
      <c r="D15" s="366"/>
      <c r="E15" s="367"/>
      <c r="F15" s="368"/>
      <c r="G15" s="366"/>
      <c r="H15" s="369">
        <f t="shared" si="0"/>
        <v>0</v>
      </c>
    </row>
    <row r="16" spans="1:8" ht="12.75">
      <c r="A16" s="370" t="s">
        <v>271</v>
      </c>
      <c r="B16" s="371" t="s">
        <v>481</v>
      </c>
      <c r="C16" s="372">
        <f aca="true" t="shared" si="1" ref="C16:H16">SUM(C4,C9,C12:C15)</f>
        <v>200188235</v>
      </c>
      <c r="D16" s="373">
        <f t="shared" si="1"/>
        <v>0</v>
      </c>
      <c r="E16" s="373">
        <f t="shared" si="1"/>
        <v>200188235</v>
      </c>
      <c r="F16" s="373">
        <f t="shared" si="1"/>
        <v>191596522</v>
      </c>
      <c r="G16" s="373">
        <f t="shared" si="1"/>
        <v>0</v>
      </c>
      <c r="H16" s="374">
        <f t="shared" si="1"/>
        <v>191596522</v>
      </c>
    </row>
    <row r="17" spans="1:8" ht="46.5" customHeight="1">
      <c r="A17" s="539" t="s">
        <v>482</v>
      </c>
      <c r="B17" s="539"/>
      <c r="C17" s="375" t="s">
        <v>464</v>
      </c>
      <c r="D17" s="376" t="s">
        <v>465</v>
      </c>
      <c r="E17" s="377" t="s">
        <v>466</v>
      </c>
      <c r="F17" s="376" t="s">
        <v>467</v>
      </c>
      <c r="G17" s="376" t="s">
        <v>465</v>
      </c>
      <c r="H17" s="378" t="s">
        <v>468</v>
      </c>
    </row>
    <row r="18" spans="1:8" ht="12.75">
      <c r="A18" s="379" t="s">
        <v>271</v>
      </c>
      <c r="B18" s="318" t="s">
        <v>483</v>
      </c>
      <c r="C18" s="380">
        <v>192709920</v>
      </c>
      <c r="D18" s="320">
        <f>SUM(D19:D22)</f>
        <v>0</v>
      </c>
      <c r="E18" s="320">
        <v>192709920</v>
      </c>
      <c r="F18" s="320">
        <v>186699629</v>
      </c>
      <c r="G18" s="320"/>
      <c r="H18" s="322">
        <v>186699629</v>
      </c>
    </row>
    <row r="19" spans="1:8" ht="12.75">
      <c r="A19" s="381" t="s">
        <v>274</v>
      </c>
      <c r="B19" s="325" t="s">
        <v>484</v>
      </c>
      <c r="C19" s="353">
        <v>251332297</v>
      </c>
      <c r="D19" s="354"/>
      <c r="E19" s="328">
        <f>D19+C19</f>
        <v>251332297</v>
      </c>
      <c r="F19" s="354">
        <v>251332297</v>
      </c>
      <c r="G19" s="354"/>
      <c r="H19" s="382">
        <v>251332297</v>
      </c>
    </row>
    <row r="20" spans="1:8" ht="12.75">
      <c r="A20" s="383" t="s">
        <v>277</v>
      </c>
      <c r="B20" s="332" t="s">
        <v>485</v>
      </c>
      <c r="C20" s="343">
        <v>33366257</v>
      </c>
      <c r="D20" s="344"/>
      <c r="E20" s="345">
        <f>D20+C20</f>
        <v>33366257</v>
      </c>
      <c r="F20" s="344">
        <v>33366257</v>
      </c>
      <c r="G20" s="344"/>
      <c r="H20" s="384">
        <v>33366257</v>
      </c>
    </row>
    <row r="21" spans="1:8" ht="12.75">
      <c r="A21" s="383" t="s">
        <v>280</v>
      </c>
      <c r="B21" s="385" t="s">
        <v>486</v>
      </c>
      <c r="C21" s="343">
        <v>-77218730</v>
      </c>
      <c r="D21" s="344"/>
      <c r="E21" s="345">
        <f>D21+C21</f>
        <v>-77218730</v>
      </c>
      <c r="F21" s="344">
        <v>-91988634</v>
      </c>
      <c r="G21" s="344"/>
      <c r="H21" s="384">
        <v>-91988634</v>
      </c>
    </row>
    <row r="22" spans="1:8" ht="12.75">
      <c r="A22" s="383" t="s">
        <v>283</v>
      </c>
      <c r="B22" s="385" t="s">
        <v>487</v>
      </c>
      <c r="C22" s="343">
        <v>-14769904</v>
      </c>
      <c r="D22" s="344"/>
      <c r="E22" s="345">
        <f>D22+C22</f>
        <v>-14769904</v>
      </c>
      <c r="F22" s="344">
        <v>-6010291</v>
      </c>
      <c r="G22" s="344"/>
      <c r="H22" s="384">
        <v>-6010291</v>
      </c>
    </row>
    <row r="23" spans="1:8" ht="12.75">
      <c r="A23" s="386" t="s">
        <v>286</v>
      </c>
      <c r="B23" s="387" t="s">
        <v>488</v>
      </c>
      <c r="C23" s="388">
        <v>5018908</v>
      </c>
      <c r="D23" s="351">
        <f>SUM(D24:D26)</f>
        <v>0</v>
      </c>
      <c r="E23" s="351">
        <f>SUM(E24:E26)</f>
        <v>5018908</v>
      </c>
      <c r="F23" s="351">
        <v>2338625</v>
      </c>
      <c r="G23" s="351"/>
      <c r="H23" s="352">
        <v>2338625</v>
      </c>
    </row>
    <row r="24" spans="1:8" ht="12.75">
      <c r="A24" s="383" t="s">
        <v>289</v>
      </c>
      <c r="B24" s="325" t="s">
        <v>489</v>
      </c>
      <c r="C24" s="353">
        <v>2000897</v>
      </c>
      <c r="D24" s="354"/>
      <c r="E24" s="335">
        <f>D24+C24</f>
        <v>2000897</v>
      </c>
      <c r="F24" s="354">
        <v>867627</v>
      </c>
      <c r="G24" s="354"/>
      <c r="H24" s="382">
        <v>867627</v>
      </c>
    </row>
    <row r="25" spans="1:8" ht="12.75">
      <c r="A25" s="383"/>
      <c r="B25" s="332" t="s">
        <v>490</v>
      </c>
      <c r="C25" s="389">
        <v>1115955</v>
      </c>
      <c r="D25" s="390"/>
      <c r="E25" s="328">
        <f>D25+C25</f>
        <v>1115955</v>
      </c>
      <c r="F25" s="390">
        <v>1199484</v>
      </c>
      <c r="G25" s="390"/>
      <c r="H25" s="391">
        <v>1199484</v>
      </c>
    </row>
    <row r="26" spans="1:8" ht="12.75">
      <c r="A26" s="392" t="s">
        <v>292</v>
      </c>
      <c r="B26" s="385" t="s">
        <v>491</v>
      </c>
      <c r="C26" s="343">
        <v>1902056</v>
      </c>
      <c r="D26" s="344"/>
      <c r="E26" s="345">
        <f>D26+C26</f>
        <v>1902056</v>
      </c>
      <c r="F26" s="344">
        <v>271514</v>
      </c>
      <c r="G26" s="344"/>
      <c r="H26" s="384">
        <v>271514</v>
      </c>
    </row>
    <row r="27" spans="1:8" ht="21">
      <c r="A27" s="386" t="s">
        <v>295</v>
      </c>
      <c r="B27" s="393" t="s">
        <v>492</v>
      </c>
      <c r="C27" s="388"/>
      <c r="D27" s="351">
        <f>SUM(D28:D29)</f>
        <v>0</v>
      </c>
      <c r="E27" s="351"/>
      <c r="F27" s="351"/>
      <c r="G27" s="351"/>
      <c r="H27" s="352"/>
    </row>
    <row r="28" spans="1:8" ht="21.75">
      <c r="A28" s="386" t="s">
        <v>298</v>
      </c>
      <c r="B28" s="394" t="s">
        <v>493</v>
      </c>
      <c r="C28" s="395"/>
      <c r="D28" s="396"/>
      <c r="E28" s="397">
        <f>D28+C28</f>
        <v>0</v>
      </c>
      <c r="F28" s="396"/>
      <c r="G28" s="396"/>
      <c r="H28" s="398"/>
    </row>
    <row r="29" spans="1:8" ht="12.75">
      <c r="A29" s="399" t="s">
        <v>301</v>
      </c>
      <c r="B29" s="400" t="s">
        <v>494</v>
      </c>
      <c r="C29" s="365">
        <v>2459407</v>
      </c>
      <c r="D29" s="366"/>
      <c r="E29" s="367">
        <f>D29+C29</f>
        <v>2459407</v>
      </c>
      <c r="F29" s="366">
        <v>2558268</v>
      </c>
      <c r="G29" s="366"/>
      <c r="H29" s="401">
        <v>2558268</v>
      </c>
    </row>
    <row r="30" spans="1:8" ht="12.75">
      <c r="A30" s="402" t="s">
        <v>307</v>
      </c>
      <c r="B30" s="403" t="s">
        <v>495</v>
      </c>
      <c r="C30" s="404">
        <f>C18+C23+C27+C29</f>
        <v>200188235</v>
      </c>
      <c r="D30" s="404">
        <f>D18+D23+D27+D29</f>
        <v>0</v>
      </c>
      <c r="E30" s="404">
        <f>E18+E23+E27+E29</f>
        <v>200188235</v>
      </c>
      <c r="F30" s="405">
        <f>SUM(F18,F23,F27,F28,F29)</f>
        <v>191596522</v>
      </c>
      <c r="G30" s="405"/>
      <c r="H30" s="406">
        <f>SUM(H18,H23,H27,H28,H29)</f>
        <v>191596522</v>
      </c>
    </row>
  </sheetData>
  <sheetProtection selectLockedCells="1" selectUnlockedCells="1"/>
  <mergeCells count="4">
    <mergeCell ref="A1:H1"/>
    <mergeCell ref="A2:G2"/>
    <mergeCell ref="A3:B3"/>
    <mergeCell ref="A17:B17"/>
  </mergeCells>
  <printOptions/>
  <pageMargins left="0.7083333333333334" right="0.7083333333333334" top="0.5513888888888889" bottom="0.5513888888888889" header="0.31527777777777777" footer="0.5118055555555555"/>
  <pageSetup horizontalDpi="300" verticalDpi="300" orientation="landscape" paperSize="9" r:id="rId1"/>
  <headerFooter alignWithMargins="0">
    <oddHeader>&amp;R&amp;"Times New Roman CE,Félkövér"7.a. melléklet a 3/2018. (VI.11. ) önkormányzati rendelethez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indexed="50"/>
  </sheetPr>
  <dimension ref="A1:E48"/>
  <sheetViews>
    <sheetView view="pageLayout" workbookViewId="0" topLeftCell="A26">
      <selection activeCell="E51" sqref="E51"/>
    </sheetView>
  </sheetViews>
  <sheetFormatPr defaultColWidth="9.00390625" defaultRowHeight="12.75"/>
  <cols>
    <col min="1" max="1" width="4.875" style="311" customWidth="1"/>
    <col min="2" max="2" width="47.125" style="311" customWidth="1"/>
    <col min="3" max="4" width="14.375" style="311" customWidth="1"/>
    <col min="5" max="5" width="14.50390625" style="311" customWidth="1"/>
    <col min="6" max="16384" width="9.375" style="311" customWidth="1"/>
  </cols>
  <sheetData>
    <row r="1" spans="1:5" ht="15.75">
      <c r="A1" s="540" t="s">
        <v>496</v>
      </c>
      <c r="B1" s="540"/>
      <c r="C1" s="540"/>
      <c r="D1" s="540"/>
      <c r="E1" s="540"/>
    </row>
    <row r="2" spans="1:5" ht="15.75">
      <c r="A2" s="541" t="s">
        <v>497</v>
      </c>
      <c r="B2" s="541"/>
      <c r="C2" s="541"/>
      <c r="D2" s="541"/>
      <c r="E2" s="541"/>
    </row>
    <row r="3" spans="1:5" ht="15.75">
      <c r="A3" s="542" t="s">
        <v>842</v>
      </c>
      <c r="B3" s="542"/>
      <c r="C3" s="542"/>
      <c r="D3" s="542"/>
      <c r="E3" s="542"/>
    </row>
    <row r="4" spans="1:5" ht="13.5">
      <c r="A4" s="543"/>
      <c r="B4" s="543"/>
      <c r="C4" s="543"/>
      <c r="D4" s="543"/>
      <c r="E4" s="543"/>
    </row>
    <row r="5" spans="1:5" ht="12.75" customHeight="1">
      <c r="A5" s="544" t="s">
        <v>2</v>
      </c>
      <c r="B5" s="545" t="s">
        <v>255</v>
      </c>
      <c r="C5" s="407" t="s">
        <v>498</v>
      </c>
      <c r="D5" s="407" t="s">
        <v>499</v>
      </c>
      <c r="E5" s="546" t="s">
        <v>6</v>
      </c>
    </row>
    <row r="6" spans="1:5" ht="12.75">
      <c r="A6" s="544"/>
      <c r="B6" s="545"/>
      <c r="C6" s="547" t="s">
        <v>500</v>
      </c>
      <c r="D6" s="547"/>
      <c r="E6" s="546"/>
    </row>
    <row r="7" spans="1:5" ht="13.5" customHeight="1">
      <c r="A7" s="408" t="s">
        <v>7</v>
      </c>
      <c r="B7" s="409" t="s">
        <v>8</v>
      </c>
      <c r="C7" s="409" t="s">
        <v>9</v>
      </c>
      <c r="D7" s="409" t="s">
        <v>10</v>
      </c>
      <c r="E7" s="410" t="s">
        <v>11</v>
      </c>
    </row>
    <row r="8" spans="1:5" ht="12.75" customHeight="1">
      <c r="A8" s="411">
        <v>1</v>
      </c>
      <c r="B8" s="412" t="s">
        <v>261</v>
      </c>
      <c r="C8" s="413">
        <v>24501465</v>
      </c>
      <c r="D8" s="413">
        <v>29012906</v>
      </c>
      <c r="E8" s="414">
        <v>28139050</v>
      </c>
    </row>
    <row r="9" spans="1:5" ht="12.75" customHeight="1">
      <c r="A9" s="415">
        <v>2</v>
      </c>
      <c r="B9" s="416" t="s">
        <v>501</v>
      </c>
      <c r="C9" s="417">
        <v>4626475</v>
      </c>
      <c r="D9" s="417">
        <v>4725546</v>
      </c>
      <c r="E9" s="418">
        <v>4443101</v>
      </c>
    </row>
    <row r="10" spans="1:5" ht="12.75" customHeight="1">
      <c r="A10" s="415">
        <v>3</v>
      </c>
      <c r="B10" s="416" t="s">
        <v>502</v>
      </c>
      <c r="C10" s="417">
        <v>28801274</v>
      </c>
      <c r="D10" s="417">
        <v>30827815</v>
      </c>
      <c r="E10" s="418">
        <v>24634702</v>
      </c>
    </row>
    <row r="11" spans="1:5" ht="12.75" customHeight="1">
      <c r="A11" s="415">
        <v>4</v>
      </c>
      <c r="B11" s="419" t="s">
        <v>179</v>
      </c>
      <c r="C11" s="417">
        <v>4332950</v>
      </c>
      <c r="D11" s="417">
        <v>4894128</v>
      </c>
      <c r="E11" s="418">
        <v>3350843</v>
      </c>
    </row>
    <row r="12" spans="1:5" ht="12.75" customHeight="1">
      <c r="A12" s="415">
        <v>6</v>
      </c>
      <c r="B12" s="416" t="s">
        <v>181</v>
      </c>
      <c r="C12" s="417">
        <v>1940896</v>
      </c>
      <c r="D12" s="417">
        <v>3355420</v>
      </c>
      <c r="E12" s="418">
        <v>3200906</v>
      </c>
    </row>
    <row r="13" spans="1:5" ht="12.75" customHeight="1">
      <c r="A13" s="415">
        <v>7</v>
      </c>
      <c r="B13" s="420" t="s">
        <v>503</v>
      </c>
      <c r="C13" s="421">
        <f>SUM(C8:C12)</f>
        <v>64203060</v>
      </c>
      <c r="D13" s="421">
        <f>SUM(D8:D12)</f>
        <v>72815815</v>
      </c>
      <c r="E13" s="422">
        <f>SUM(E8:E12)</f>
        <v>63768602</v>
      </c>
    </row>
    <row r="14" spans="1:5" ht="12.75" customHeight="1">
      <c r="A14" s="415">
        <v>8</v>
      </c>
      <c r="B14" s="416" t="s">
        <v>202</v>
      </c>
      <c r="C14" s="417"/>
      <c r="D14" s="417">
        <v>1921750</v>
      </c>
      <c r="E14" s="418">
        <v>1921750</v>
      </c>
    </row>
    <row r="15" spans="1:5" ht="12.75" customHeight="1">
      <c r="A15" s="423">
        <v>9</v>
      </c>
      <c r="B15" s="424" t="s">
        <v>204</v>
      </c>
      <c r="C15" s="425"/>
      <c r="D15" s="425"/>
      <c r="E15" s="426"/>
    </row>
    <row r="16" spans="1:5" ht="12.75" customHeight="1">
      <c r="A16" s="415">
        <v>10</v>
      </c>
      <c r="B16" s="416" t="s">
        <v>206</v>
      </c>
      <c r="C16" s="417"/>
      <c r="D16" s="417"/>
      <c r="E16" s="418"/>
    </row>
    <row r="17" spans="1:5" ht="12.75" customHeight="1">
      <c r="A17" s="427">
        <v>14</v>
      </c>
      <c r="B17" s="428" t="s">
        <v>504</v>
      </c>
      <c r="C17" s="429">
        <f>SUM(C14:C16)</f>
        <v>0</v>
      </c>
      <c r="D17" s="429">
        <f>SUM(D14:D16)</f>
        <v>1921750</v>
      </c>
      <c r="E17" s="430">
        <f>SUM(E14:E16)</f>
        <v>1921750</v>
      </c>
    </row>
    <row r="18" spans="1:5" ht="12.75" customHeight="1">
      <c r="A18" s="431">
        <v>21</v>
      </c>
      <c r="B18" s="419" t="s">
        <v>221</v>
      </c>
      <c r="C18" s="390">
        <v>1718034</v>
      </c>
      <c r="D18" s="390">
        <v>4428308</v>
      </c>
      <c r="E18" s="432"/>
    </row>
    <row r="19" spans="1:5" ht="12.75" customHeight="1">
      <c r="A19" s="433">
        <v>22</v>
      </c>
      <c r="B19" s="434" t="s">
        <v>222</v>
      </c>
      <c r="C19" s="435"/>
      <c r="D19" s="435"/>
      <c r="E19" s="436"/>
    </row>
    <row r="20" spans="1:5" ht="12.75" customHeight="1">
      <c r="A20" s="427"/>
      <c r="B20" s="428" t="s">
        <v>268</v>
      </c>
      <c r="C20" s="429">
        <f>SUM(C18:C19)</f>
        <v>1718034</v>
      </c>
      <c r="D20" s="429">
        <f>SUM(D18:D19)</f>
        <v>4428308</v>
      </c>
      <c r="E20" s="430">
        <f>SUM(E18:E19)</f>
        <v>0</v>
      </c>
    </row>
    <row r="21" spans="1:5" ht="12.75" customHeight="1">
      <c r="A21" s="437">
        <v>15</v>
      </c>
      <c r="B21" s="438" t="s">
        <v>505</v>
      </c>
      <c r="C21" s="439">
        <f>SUM(C17,C13,C20)</f>
        <v>65921094</v>
      </c>
      <c r="D21" s="439">
        <f>SUM(D17,D13,D20)</f>
        <v>79165873</v>
      </c>
      <c r="E21" s="440">
        <f>SUM(E17,E13,E20)</f>
        <v>65690352</v>
      </c>
    </row>
    <row r="22" spans="1:5" ht="12.75" customHeight="1">
      <c r="A22" s="431">
        <v>16</v>
      </c>
      <c r="B22" s="419" t="s">
        <v>506</v>
      </c>
      <c r="C22" s="390"/>
      <c r="D22" s="390"/>
      <c r="E22" s="432"/>
    </row>
    <row r="23" spans="1:5" ht="12.75" customHeight="1">
      <c r="A23" s="423">
        <v>17</v>
      </c>
      <c r="B23" s="424" t="s">
        <v>507</v>
      </c>
      <c r="C23" s="344"/>
      <c r="D23" s="344"/>
      <c r="E23" s="441"/>
    </row>
    <row r="24" spans="1:5" ht="12.75" customHeight="1">
      <c r="A24" s="423">
        <v>17</v>
      </c>
      <c r="B24" s="424" t="s">
        <v>508</v>
      </c>
      <c r="C24" s="344">
        <v>1115955</v>
      </c>
      <c r="D24" s="344">
        <v>7023824</v>
      </c>
      <c r="E24" s="441">
        <v>5824430</v>
      </c>
    </row>
    <row r="25" spans="1:5" ht="12.75" customHeight="1">
      <c r="A25" s="423">
        <v>18</v>
      </c>
      <c r="B25" s="424" t="s">
        <v>509</v>
      </c>
      <c r="C25" s="344"/>
      <c r="D25" s="344"/>
      <c r="E25" s="441"/>
    </row>
    <row r="26" spans="1:5" ht="12.75" customHeight="1">
      <c r="A26" s="427">
        <v>19</v>
      </c>
      <c r="B26" s="428" t="s">
        <v>510</v>
      </c>
      <c r="C26" s="429">
        <f>SUM(C22:C25)</f>
        <v>1115955</v>
      </c>
      <c r="D26" s="429">
        <f>SUM(D22:D25)</f>
        <v>7023824</v>
      </c>
      <c r="E26" s="430">
        <f>SUM(E22:E25)</f>
        <v>5824430</v>
      </c>
    </row>
    <row r="27" spans="1:5" ht="12.75" customHeight="1">
      <c r="A27" s="427">
        <v>23</v>
      </c>
      <c r="B27" s="428" t="s">
        <v>511</v>
      </c>
      <c r="C27" s="429">
        <f>SUM(C21,C26)</f>
        <v>67037049</v>
      </c>
      <c r="D27" s="429">
        <f>SUM(D21,D26)</f>
        <v>86189697</v>
      </c>
      <c r="E27" s="430">
        <f>SUM(E21,E26)</f>
        <v>71514782</v>
      </c>
    </row>
    <row r="28" spans="1:5" ht="12.75" customHeight="1">
      <c r="A28" s="411">
        <v>24</v>
      </c>
      <c r="B28" s="416" t="s">
        <v>260</v>
      </c>
      <c r="C28" s="354">
        <v>27916942</v>
      </c>
      <c r="D28" s="354">
        <v>29988381</v>
      </c>
      <c r="E28" s="442">
        <v>29988381</v>
      </c>
    </row>
    <row r="29" spans="1:5" ht="12.75" customHeight="1">
      <c r="A29" s="415">
        <v>25</v>
      </c>
      <c r="B29" s="416" t="s">
        <v>512</v>
      </c>
      <c r="C29" s="339">
        <v>16017737</v>
      </c>
      <c r="D29" s="339">
        <v>21733528</v>
      </c>
      <c r="E29" s="443">
        <v>21733528</v>
      </c>
    </row>
    <row r="30" spans="1:5" ht="12.75" customHeight="1">
      <c r="A30" s="415">
        <v>26</v>
      </c>
      <c r="B30" s="416" t="s">
        <v>513</v>
      </c>
      <c r="C30" s="339"/>
      <c r="D30" s="339">
        <v>1250000</v>
      </c>
      <c r="E30" s="443">
        <v>1250000</v>
      </c>
    </row>
    <row r="31" spans="1:5" ht="12.75" customHeight="1">
      <c r="A31" s="415">
        <v>27</v>
      </c>
      <c r="B31" s="416" t="s">
        <v>265</v>
      </c>
      <c r="C31" s="339">
        <v>4543000</v>
      </c>
      <c r="D31" s="339">
        <v>5906812</v>
      </c>
      <c r="E31" s="443">
        <v>5550814</v>
      </c>
    </row>
    <row r="32" spans="1:5" ht="12.75" customHeight="1">
      <c r="A32" s="415">
        <v>28</v>
      </c>
      <c r="B32" s="416" t="s">
        <v>514</v>
      </c>
      <c r="C32" s="339">
        <v>4036207</v>
      </c>
      <c r="D32" s="339">
        <v>6879944</v>
      </c>
      <c r="E32" s="443">
        <v>6529843</v>
      </c>
    </row>
    <row r="33" spans="1:5" ht="12.75" customHeight="1">
      <c r="A33" s="415">
        <v>29</v>
      </c>
      <c r="B33" s="416" t="s">
        <v>314</v>
      </c>
      <c r="C33" s="339"/>
      <c r="D33" s="339"/>
      <c r="E33" s="443"/>
    </row>
    <row r="34" spans="1:5" ht="12.75" customHeight="1">
      <c r="A34" s="415">
        <v>30</v>
      </c>
      <c r="B34" s="416" t="s">
        <v>266</v>
      </c>
      <c r="C34" s="339"/>
      <c r="D34" s="339"/>
      <c r="E34" s="443"/>
    </row>
    <row r="35" spans="1:5" ht="12.75" customHeight="1">
      <c r="A35" s="423">
        <v>31</v>
      </c>
      <c r="B35" s="416" t="s">
        <v>368</v>
      </c>
      <c r="C35" s="344"/>
      <c r="D35" s="344"/>
      <c r="E35" s="441"/>
    </row>
    <row r="36" spans="1:5" ht="26.25" customHeight="1">
      <c r="A36" s="427">
        <v>36</v>
      </c>
      <c r="B36" s="428" t="s">
        <v>515</v>
      </c>
      <c r="C36" s="444">
        <f>SUM(C28:C35)</f>
        <v>52513886</v>
      </c>
      <c r="D36" s="444">
        <f>SUM(D28:D35)</f>
        <v>65758665</v>
      </c>
      <c r="E36" s="445">
        <f>SUM(E28:E35)</f>
        <v>65052566</v>
      </c>
    </row>
    <row r="37" spans="1:5" ht="12.75" customHeight="1">
      <c r="A37" s="411">
        <v>37</v>
      </c>
      <c r="B37" s="412" t="s">
        <v>516</v>
      </c>
      <c r="C37" s="354"/>
      <c r="D37" s="354"/>
      <c r="E37" s="442"/>
    </row>
    <row r="38" spans="1:5" ht="12.75" customHeight="1">
      <c r="A38" s="415">
        <v>38</v>
      </c>
      <c r="B38" s="412" t="s">
        <v>797</v>
      </c>
      <c r="C38" s="339"/>
      <c r="D38" s="339">
        <v>5907869</v>
      </c>
      <c r="E38" s="443">
        <v>5907869</v>
      </c>
    </row>
    <row r="39" spans="1:5" ht="12.75" customHeight="1">
      <c r="A39" s="415">
        <v>39</v>
      </c>
      <c r="B39" s="419" t="s">
        <v>517</v>
      </c>
      <c r="C39" s="354">
        <v>14523163</v>
      </c>
      <c r="D39" s="354">
        <v>14523162</v>
      </c>
      <c r="E39" s="442">
        <v>14523162</v>
      </c>
    </row>
    <row r="40" spans="1:5" ht="12.75" customHeight="1">
      <c r="A40" s="411">
        <v>40</v>
      </c>
      <c r="B40" s="424" t="s">
        <v>518</v>
      </c>
      <c r="C40" s="354"/>
      <c r="D40" s="354"/>
      <c r="E40" s="442"/>
    </row>
    <row r="41" spans="1:5" ht="12.75" customHeight="1">
      <c r="A41" s="423">
        <v>41</v>
      </c>
      <c r="B41" s="424" t="s">
        <v>519</v>
      </c>
      <c r="C41" s="344"/>
      <c r="D41" s="344"/>
      <c r="E41" s="441"/>
    </row>
    <row r="42" spans="1:5" ht="12.75" customHeight="1">
      <c r="A42" s="427">
        <v>42</v>
      </c>
      <c r="B42" s="428" t="s">
        <v>520</v>
      </c>
      <c r="C42" s="444">
        <f>SUM(C37:C41)</f>
        <v>14523163</v>
      </c>
      <c r="D42" s="444">
        <f>SUM(D37:D41)</f>
        <v>20431031</v>
      </c>
      <c r="E42" s="445">
        <f>SUM(E37:E41)</f>
        <v>20431031</v>
      </c>
    </row>
    <row r="43" spans="1:5" ht="12.75" customHeight="1">
      <c r="A43" s="446">
        <v>43</v>
      </c>
      <c r="B43" s="438" t="s">
        <v>521</v>
      </c>
      <c r="C43" s="447">
        <f>C36+C42</f>
        <v>67037049</v>
      </c>
      <c r="D43" s="447">
        <f>D36+D42</f>
        <v>86189696</v>
      </c>
      <c r="E43" s="448">
        <f>E36+E42</f>
        <v>85483597</v>
      </c>
    </row>
    <row r="44" spans="1:5" ht="12.75" customHeight="1">
      <c r="A44" s="449">
        <v>47</v>
      </c>
      <c r="B44" s="450" t="s">
        <v>522</v>
      </c>
      <c r="C44" s="444">
        <f>SUM(C36,C42)</f>
        <v>67037049</v>
      </c>
      <c r="D44" s="444">
        <f>SUM(D36,D42)</f>
        <v>86189696</v>
      </c>
      <c r="E44" s="445">
        <f>SUM(E36,E42)</f>
        <v>85483597</v>
      </c>
    </row>
    <row r="45" spans="1:5" ht="31.5" customHeight="1">
      <c r="A45" s="427">
        <v>48</v>
      </c>
      <c r="B45" s="428" t="s">
        <v>523</v>
      </c>
      <c r="C45" s="444"/>
      <c r="D45" s="444"/>
      <c r="E45" s="444"/>
    </row>
    <row r="46" spans="1:5" ht="42" customHeight="1">
      <c r="A46" s="427">
        <v>49</v>
      </c>
      <c r="B46" s="428" t="s">
        <v>524</v>
      </c>
      <c r="C46" s="444"/>
      <c r="D46" s="444"/>
      <c r="E46" s="444"/>
    </row>
    <row r="47" spans="1:5" ht="12.75" customHeight="1">
      <c r="A47" s="427">
        <v>50</v>
      </c>
      <c r="B47" s="428" t="s">
        <v>525</v>
      </c>
      <c r="C47" s="444"/>
      <c r="D47" s="444"/>
      <c r="E47" s="445"/>
    </row>
    <row r="48" spans="1:5" ht="23.25" customHeight="1">
      <c r="A48" s="446">
        <v>51</v>
      </c>
      <c r="B48" s="438" t="s">
        <v>526</v>
      </c>
      <c r="C48" s="451"/>
      <c r="D48" s="451"/>
      <c r="E48" s="448"/>
    </row>
  </sheetData>
  <sheetProtection selectLockedCells="1" selectUnlockedCells="1"/>
  <mergeCells count="8">
    <mergeCell ref="A1:E1"/>
    <mergeCell ref="A2:E2"/>
    <mergeCell ref="A3:E3"/>
    <mergeCell ref="A4:E4"/>
    <mergeCell ref="A5:A6"/>
    <mergeCell ref="B5:B6"/>
    <mergeCell ref="E5:E6"/>
    <mergeCell ref="C6:D6"/>
  </mergeCells>
  <printOptions/>
  <pageMargins left="0.7083333333333334" right="0.7083333333333334" top="0.7486111111111111" bottom="0.7479166666666667" header="0.31527777777777777" footer="0.5118055555555555"/>
  <pageSetup horizontalDpi="300" verticalDpi="300" orientation="portrait" paperSize="9" r:id="rId1"/>
  <headerFooter alignWithMargins="0">
    <oddHeader>&amp;R&amp;"Times New Roman CE,Félkövér"7.b. melléklet a 3/2018. (VI.11. ) önkormányzati rendelethez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indexed="50"/>
  </sheetPr>
  <dimension ref="A1:J23"/>
  <sheetViews>
    <sheetView view="pageLayout" workbookViewId="0" topLeftCell="A1">
      <selection activeCell="I22" sqref="I22:J22"/>
    </sheetView>
  </sheetViews>
  <sheetFormatPr defaultColWidth="9.00390625" defaultRowHeight="12.75"/>
  <cols>
    <col min="1" max="16384" width="9.375" style="311" customWidth="1"/>
  </cols>
  <sheetData>
    <row r="1" spans="1:10" ht="12.75">
      <c r="A1" s="552" t="s">
        <v>527</v>
      </c>
      <c r="B1" s="552"/>
      <c r="C1" s="552"/>
      <c r="D1" s="552"/>
      <c r="E1" s="552"/>
      <c r="F1" s="552"/>
      <c r="G1" s="552"/>
      <c r="H1" s="552"/>
      <c r="I1" s="552"/>
      <c r="J1" s="552"/>
    </row>
    <row r="2" spans="1:10" ht="12.75">
      <c r="A2" s="553"/>
      <c r="B2" s="553"/>
      <c r="C2" s="553"/>
      <c r="D2" s="553"/>
      <c r="E2" s="553"/>
      <c r="F2" s="553"/>
      <c r="G2" s="553"/>
      <c r="H2" s="553"/>
      <c r="I2" s="553"/>
      <c r="J2" s="553"/>
    </row>
    <row r="3" spans="1:10" ht="12.75" customHeight="1">
      <c r="A3" s="452" t="s">
        <v>2</v>
      </c>
      <c r="B3" s="554" t="s">
        <v>255</v>
      </c>
      <c r="C3" s="554"/>
      <c r="D3" s="554"/>
      <c r="E3" s="554"/>
      <c r="F3" s="554"/>
      <c r="G3" s="554"/>
      <c r="H3" s="554"/>
      <c r="I3" s="554" t="s">
        <v>528</v>
      </c>
      <c r="J3" s="554"/>
    </row>
    <row r="4" spans="1:10" ht="12.75">
      <c r="A4" s="453" t="s">
        <v>12</v>
      </c>
      <c r="B4" s="555" t="s">
        <v>26</v>
      </c>
      <c r="C4" s="555"/>
      <c r="D4" s="555"/>
      <c r="E4" s="555"/>
      <c r="F4" s="555"/>
      <c r="G4" s="555"/>
      <c r="H4" s="555"/>
      <c r="I4" s="556" t="s">
        <v>40</v>
      </c>
      <c r="J4" s="556"/>
    </row>
    <row r="5" spans="1:10" ht="12.75" customHeight="1">
      <c r="A5" s="454" t="s">
        <v>354</v>
      </c>
      <c r="B5" s="551" t="s">
        <v>529</v>
      </c>
      <c r="C5" s="551"/>
      <c r="D5" s="551"/>
      <c r="E5" s="551"/>
      <c r="F5" s="551"/>
      <c r="G5" s="551"/>
      <c r="H5" s="551"/>
      <c r="I5" s="550" t="s">
        <v>843</v>
      </c>
      <c r="J5" s="550"/>
    </row>
    <row r="6" spans="1:10" ht="12.75" customHeight="1">
      <c r="A6" s="454" t="s">
        <v>351</v>
      </c>
      <c r="B6" s="551" t="s">
        <v>530</v>
      </c>
      <c r="C6" s="551"/>
      <c r="D6" s="551"/>
      <c r="E6" s="551"/>
      <c r="F6" s="551"/>
      <c r="G6" s="551"/>
      <c r="H6" s="551"/>
      <c r="I6" s="550" t="s">
        <v>844</v>
      </c>
      <c r="J6" s="550"/>
    </row>
    <row r="7" spans="1:10" ht="12.75" customHeight="1">
      <c r="A7" s="455" t="s">
        <v>259</v>
      </c>
      <c r="B7" s="548" t="s">
        <v>531</v>
      </c>
      <c r="C7" s="548"/>
      <c r="D7" s="548"/>
      <c r="E7" s="548"/>
      <c r="F7" s="548"/>
      <c r="G7" s="548"/>
      <c r="H7" s="548"/>
      <c r="I7" s="549">
        <v>-637786</v>
      </c>
      <c r="J7" s="549"/>
    </row>
    <row r="8" spans="1:10" ht="12.75" customHeight="1">
      <c r="A8" s="454" t="s">
        <v>385</v>
      </c>
      <c r="B8" s="551" t="s">
        <v>532</v>
      </c>
      <c r="C8" s="551"/>
      <c r="D8" s="551"/>
      <c r="E8" s="551"/>
      <c r="F8" s="551"/>
      <c r="G8" s="551"/>
      <c r="H8" s="551"/>
      <c r="I8" s="550" t="s">
        <v>845</v>
      </c>
      <c r="J8" s="550"/>
    </row>
    <row r="9" spans="1:10" ht="12.75" customHeight="1">
      <c r="A9" s="454" t="s">
        <v>387</v>
      </c>
      <c r="B9" s="551" t="s">
        <v>533</v>
      </c>
      <c r="C9" s="551"/>
      <c r="D9" s="551"/>
      <c r="E9" s="551"/>
      <c r="F9" s="551"/>
      <c r="G9" s="551"/>
      <c r="H9" s="551"/>
      <c r="I9" s="550" t="s">
        <v>846</v>
      </c>
      <c r="J9" s="550"/>
    </row>
    <row r="10" spans="1:10" ht="12.75" customHeight="1">
      <c r="A10" s="455" t="s">
        <v>534</v>
      </c>
      <c r="B10" s="548" t="s">
        <v>535</v>
      </c>
      <c r="C10" s="548"/>
      <c r="D10" s="548"/>
      <c r="E10" s="548"/>
      <c r="F10" s="548"/>
      <c r="G10" s="548"/>
      <c r="H10" s="548"/>
      <c r="I10" s="549">
        <v>14606691</v>
      </c>
      <c r="J10" s="549"/>
    </row>
    <row r="11" spans="1:10" ht="12.75" customHeight="1">
      <c r="A11" s="455" t="s">
        <v>536</v>
      </c>
      <c r="B11" s="548" t="s">
        <v>537</v>
      </c>
      <c r="C11" s="548"/>
      <c r="D11" s="548"/>
      <c r="E11" s="548"/>
      <c r="F11" s="548"/>
      <c r="G11" s="548"/>
      <c r="H11" s="548"/>
      <c r="I11" s="549">
        <v>13968905</v>
      </c>
      <c r="J11" s="549"/>
    </row>
    <row r="12" spans="1:10" ht="12.75" customHeight="1">
      <c r="A12" s="454" t="s">
        <v>398</v>
      </c>
      <c r="B12" s="551" t="s">
        <v>538</v>
      </c>
      <c r="C12" s="551"/>
      <c r="D12" s="551"/>
      <c r="E12" s="551"/>
      <c r="F12" s="551"/>
      <c r="G12" s="551"/>
      <c r="H12" s="551"/>
      <c r="I12" s="550"/>
      <c r="J12" s="550"/>
    </row>
    <row r="13" spans="1:10" ht="12.75" customHeight="1">
      <c r="A13" s="454" t="s">
        <v>539</v>
      </c>
      <c r="B13" s="551" t="s">
        <v>540</v>
      </c>
      <c r="C13" s="551"/>
      <c r="D13" s="551"/>
      <c r="E13" s="551"/>
      <c r="F13" s="551"/>
      <c r="G13" s="551"/>
      <c r="H13" s="551"/>
      <c r="I13" s="550"/>
      <c r="J13" s="550"/>
    </row>
    <row r="14" spans="1:10" ht="12.75" customHeight="1">
      <c r="A14" s="455" t="s">
        <v>541</v>
      </c>
      <c r="B14" s="548" t="s">
        <v>542</v>
      </c>
      <c r="C14" s="548"/>
      <c r="D14" s="548"/>
      <c r="E14" s="548"/>
      <c r="F14" s="548"/>
      <c r="G14" s="548"/>
      <c r="H14" s="548"/>
      <c r="I14" s="549"/>
      <c r="J14" s="549"/>
    </row>
    <row r="15" spans="1:10" ht="12.75" customHeight="1">
      <c r="A15" s="454" t="s">
        <v>543</v>
      </c>
      <c r="B15" s="551" t="s">
        <v>544</v>
      </c>
      <c r="C15" s="551"/>
      <c r="D15" s="551"/>
      <c r="E15" s="551"/>
      <c r="F15" s="551"/>
      <c r="G15" s="551"/>
      <c r="H15" s="551"/>
      <c r="I15" s="550"/>
      <c r="J15" s="550"/>
    </row>
    <row r="16" spans="1:10" ht="12.75" customHeight="1">
      <c r="A16" s="454" t="s">
        <v>545</v>
      </c>
      <c r="B16" s="551" t="s">
        <v>546</v>
      </c>
      <c r="C16" s="551"/>
      <c r="D16" s="551"/>
      <c r="E16" s="551"/>
      <c r="F16" s="551"/>
      <c r="G16" s="551"/>
      <c r="H16" s="551"/>
      <c r="I16" s="550"/>
      <c r="J16" s="550"/>
    </row>
    <row r="17" spans="1:10" ht="12.75" customHeight="1">
      <c r="A17" s="455" t="s">
        <v>547</v>
      </c>
      <c r="B17" s="548" t="s">
        <v>548</v>
      </c>
      <c r="C17" s="548"/>
      <c r="D17" s="548"/>
      <c r="E17" s="548"/>
      <c r="F17" s="548"/>
      <c r="G17" s="548"/>
      <c r="H17" s="548"/>
      <c r="I17" s="549"/>
      <c r="J17" s="549"/>
    </row>
    <row r="18" spans="1:10" ht="12.75" customHeight="1">
      <c r="A18" s="455" t="s">
        <v>549</v>
      </c>
      <c r="B18" s="548" t="s">
        <v>550</v>
      </c>
      <c r="C18" s="548"/>
      <c r="D18" s="548"/>
      <c r="E18" s="548"/>
      <c r="F18" s="548"/>
      <c r="G18" s="548"/>
      <c r="H18" s="548"/>
      <c r="I18" s="549"/>
      <c r="J18" s="549"/>
    </row>
    <row r="19" spans="1:10" ht="12.75" customHeight="1">
      <c r="A19" s="455" t="s">
        <v>551</v>
      </c>
      <c r="B19" s="548" t="s">
        <v>552</v>
      </c>
      <c r="C19" s="548"/>
      <c r="D19" s="548"/>
      <c r="E19" s="548"/>
      <c r="F19" s="548"/>
      <c r="G19" s="548"/>
      <c r="H19" s="548"/>
      <c r="I19" s="549">
        <v>13968905</v>
      </c>
      <c r="J19" s="549"/>
    </row>
    <row r="20" spans="1:10" ht="12.75" customHeight="1">
      <c r="A20" s="455" t="s">
        <v>553</v>
      </c>
      <c r="B20" s="548" t="s">
        <v>554</v>
      </c>
      <c r="C20" s="548"/>
      <c r="D20" s="548"/>
      <c r="E20" s="548"/>
      <c r="F20" s="548"/>
      <c r="G20" s="548"/>
      <c r="H20" s="548"/>
      <c r="I20" s="550"/>
      <c r="J20" s="550"/>
    </row>
    <row r="21" spans="1:10" ht="12.75" customHeight="1">
      <c r="A21" s="455" t="s">
        <v>555</v>
      </c>
      <c r="B21" s="548" t="s">
        <v>556</v>
      </c>
      <c r="C21" s="548"/>
      <c r="D21" s="548"/>
      <c r="E21" s="548"/>
      <c r="F21" s="548"/>
      <c r="G21" s="548"/>
      <c r="H21" s="548"/>
      <c r="I21" s="549">
        <v>13968905</v>
      </c>
      <c r="J21" s="549"/>
    </row>
    <row r="22" spans="1:10" ht="12.75" customHeight="1">
      <c r="A22" s="455" t="s">
        <v>557</v>
      </c>
      <c r="B22" s="548" t="s">
        <v>558</v>
      </c>
      <c r="C22" s="548"/>
      <c r="D22" s="548"/>
      <c r="E22" s="548"/>
      <c r="F22" s="548"/>
      <c r="G22" s="548"/>
      <c r="H22" s="548"/>
      <c r="I22" s="549"/>
      <c r="J22" s="549"/>
    </row>
    <row r="23" spans="1:10" ht="12.75" customHeight="1">
      <c r="A23" s="455" t="s">
        <v>559</v>
      </c>
      <c r="B23" s="548" t="s">
        <v>560</v>
      </c>
      <c r="C23" s="548"/>
      <c r="D23" s="548"/>
      <c r="E23" s="548"/>
      <c r="F23" s="548"/>
      <c r="G23" s="548"/>
      <c r="H23" s="548"/>
      <c r="I23" s="549"/>
      <c r="J23" s="549"/>
    </row>
  </sheetData>
  <sheetProtection selectLockedCells="1" selectUnlockedCells="1"/>
  <mergeCells count="44">
    <mergeCell ref="A1:J1"/>
    <mergeCell ref="A2:J2"/>
    <mergeCell ref="B3:H3"/>
    <mergeCell ref="I3:J3"/>
    <mergeCell ref="B4:H4"/>
    <mergeCell ref="I4:J4"/>
    <mergeCell ref="B5:H5"/>
    <mergeCell ref="I5:J5"/>
    <mergeCell ref="B6:H6"/>
    <mergeCell ref="I6:J6"/>
    <mergeCell ref="B7:H7"/>
    <mergeCell ref="I7:J7"/>
    <mergeCell ref="B8:H8"/>
    <mergeCell ref="I8:J8"/>
    <mergeCell ref="B9:H9"/>
    <mergeCell ref="I9:J9"/>
    <mergeCell ref="B10:H10"/>
    <mergeCell ref="I10:J10"/>
    <mergeCell ref="B11:H11"/>
    <mergeCell ref="I11:J11"/>
    <mergeCell ref="B12:H12"/>
    <mergeCell ref="I12:J12"/>
    <mergeCell ref="B13:H13"/>
    <mergeCell ref="I13:J13"/>
    <mergeCell ref="B14:H14"/>
    <mergeCell ref="I14:J14"/>
    <mergeCell ref="B15:H15"/>
    <mergeCell ref="I15:J15"/>
    <mergeCell ref="B16:H16"/>
    <mergeCell ref="I16:J16"/>
    <mergeCell ref="B17:H17"/>
    <mergeCell ref="I17:J17"/>
    <mergeCell ref="B18:H18"/>
    <mergeCell ref="I18:J18"/>
    <mergeCell ref="B19:H19"/>
    <mergeCell ref="I19:J19"/>
    <mergeCell ref="B23:H23"/>
    <mergeCell ref="I23:J23"/>
    <mergeCell ref="B20:H20"/>
    <mergeCell ref="I20:J20"/>
    <mergeCell ref="B21:H21"/>
    <mergeCell ref="I21:J21"/>
    <mergeCell ref="B22:H22"/>
    <mergeCell ref="I22:J22"/>
  </mergeCells>
  <printOptions/>
  <pageMargins left="0.7083333333333334" right="0.7083333333333334" top="0.7486111111111111" bottom="0.7479166666666667" header="0.31527777777777777" footer="0.5118055555555555"/>
  <pageSetup horizontalDpi="300" verticalDpi="300" orientation="portrait" paperSize="9" r:id="rId1"/>
  <headerFooter alignWithMargins="0">
    <oddHeader>&amp;R&amp;"Times New Roman CE,Félkövér"7.c. melléklet a 3/2018. (VI.11. ) önkormányzati rendelethez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indexed="50"/>
  </sheetPr>
  <dimension ref="A1:E115"/>
  <sheetViews>
    <sheetView view="pageLayout" workbookViewId="0" topLeftCell="A96">
      <selection activeCell="D232" sqref="D232"/>
    </sheetView>
  </sheetViews>
  <sheetFormatPr defaultColWidth="9.00390625" defaultRowHeight="12.75"/>
  <cols>
    <col min="1" max="1" width="57.625" style="311" customWidth="1"/>
    <col min="2" max="2" width="6.625" style="311" customWidth="1"/>
    <col min="3" max="3" width="11.625" style="311" bestFit="1" customWidth="1"/>
    <col min="4" max="4" width="11.875" style="311" customWidth="1"/>
    <col min="5" max="16384" width="9.375" style="311" customWidth="1"/>
  </cols>
  <sheetData>
    <row r="1" spans="1:5" ht="15.75" customHeight="1">
      <c r="A1" s="557" t="s">
        <v>561</v>
      </c>
      <c r="B1" s="557"/>
      <c r="C1" s="557"/>
      <c r="D1" s="557"/>
      <c r="E1" s="557"/>
    </row>
    <row r="2" spans="1:5" ht="15.75">
      <c r="A2" s="456"/>
      <c r="B2" s="456"/>
      <c r="C2" s="558"/>
      <c r="D2" s="558"/>
      <c r="E2" s="558"/>
    </row>
    <row r="3" spans="1:5" ht="12.75" customHeight="1">
      <c r="A3" s="559" t="s">
        <v>562</v>
      </c>
      <c r="B3" s="560" t="s">
        <v>563</v>
      </c>
      <c r="C3" s="561" t="s">
        <v>564</v>
      </c>
      <c r="D3" s="561" t="s">
        <v>565</v>
      </c>
      <c r="E3" s="562" t="s">
        <v>566</v>
      </c>
    </row>
    <row r="4" spans="1:5" ht="12.75">
      <c r="A4" s="559"/>
      <c r="B4" s="560"/>
      <c r="C4" s="561"/>
      <c r="D4" s="561"/>
      <c r="E4" s="562"/>
    </row>
    <row r="5" spans="1:5" ht="12.75" customHeight="1">
      <c r="A5" s="559"/>
      <c r="B5" s="560"/>
      <c r="C5" s="563" t="s">
        <v>567</v>
      </c>
      <c r="D5" s="563"/>
      <c r="E5" s="563"/>
    </row>
    <row r="6" spans="1:5" ht="12.75">
      <c r="A6" s="457">
        <v>1</v>
      </c>
      <c r="B6" s="458">
        <v>2</v>
      </c>
      <c r="C6" s="458">
        <v>3</v>
      </c>
      <c r="D6" s="458">
        <v>4</v>
      </c>
      <c r="E6" s="459">
        <v>5</v>
      </c>
    </row>
    <row r="7" spans="1:5" ht="15.75" customHeight="1">
      <c r="A7" s="460" t="s">
        <v>568</v>
      </c>
      <c r="B7" s="461" t="s">
        <v>569</v>
      </c>
      <c r="C7" s="462">
        <f>C8+C15+C18+C19+C20</f>
        <v>503458</v>
      </c>
      <c r="D7" s="462">
        <f>D8+D15+D18+D19+D20</f>
        <v>503458</v>
      </c>
      <c r="E7" s="463"/>
    </row>
    <row r="8" spans="1:5" ht="15.75" customHeight="1">
      <c r="A8" s="464" t="s">
        <v>570</v>
      </c>
      <c r="B8" s="465" t="s">
        <v>571</v>
      </c>
      <c r="C8" s="466">
        <f>C9+C12</f>
        <v>0</v>
      </c>
      <c r="D8" s="466">
        <f>D9+D12</f>
        <v>0</v>
      </c>
      <c r="E8" s="467"/>
    </row>
    <row r="9" spans="1:5" ht="15.75" customHeight="1">
      <c r="A9" s="468" t="s">
        <v>572</v>
      </c>
      <c r="B9" s="465" t="s">
        <v>573</v>
      </c>
      <c r="C9" s="466">
        <f>SUM(C10:C11)</f>
        <v>0</v>
      </c>
      <c r="D9" s="466">
        <f>SUM(D10:D11)</f>
        <v>0</v>
      </c>
      <c r="E9" s="469"/>
    </row>
    <row r="10" spans="1:5" ht="15.75" customHeight="1">
      <c r="A10" s="470" t="s">
        <v>574</v>
      </c>
      <c r="B10" s="465" t="s">
        <v>575</v>
      </c>
      <c r="C10" s="471"/>
      <c r="D10" s="471"/>
      <c r="E10" s="469"/>
    </row>
    <row r="11" spans="1:5" ht="15.75" customHeight="1">
      <c r="A11" s="470" t="s">
        <v>576</v>
      </c>
      <c r="B11" s="465" t="s">
        <v>577</v>
      </c>
      <c r="C11" s="471"/>
      <c r="D11" s="471"/>
      <c r="E11" s="469"/>
    </row>
    <row r="12" spans="1:5" ht="15.75" customHeight="1">
      <c r="A12" s="468" t="s">
        <v>578</v>
      </c>
      <c r="B12" s="465" t="s">
        <v>579</v>
      </c>
      <c r="C12" s="466">
        <f>SUM(C13:C14)</f>
        <v>0</v>
      </c>
      <c r="D12" s="466">
        <f>SUM(D13:D14)</f>
        <v>0</v>
      </c>
      <c r="E12" s="469"/>
    </row>
    <row r="13" spans="1:5" ht="15.75" customHeight="1">
      <c r="A13" s="470" t="s">
        <v>580</v>
      </c>
      <c r="B13" s="465" t="s">
        <v>581</v>
      </c>
      <c r="C13" s="471"/>
      <c r="D13" s="471"/>
      <c r="E13" s="469"/>
    </row>
    <row r="14" spans="1:5" ht="15.75" customHeight="1">
      <c r="A14" s="470" t="s">
        <v>582</v>
      </c>
      <c r="B14" s="465" t="s">
        <v>583</v>
      </c>
      <c r="C14" s="471"/>
      <c r="D14" s="471"/>
      <c r="E14" s="469"/>
    </row>
    <row r="15" spans="1:5" ht="15.75" customHeight="1">
      <c r="A15" s="464" t="s">
        <v>584</v>
      </c>
      <c r="B15" s="465" t="s">
        <v>585</v>
      </c>
      <c r="C15" s="466">
        <v>503458</v>
      </c>
      <c r="D15" s="466">
        <v>503458</v>
      </c>
      <c r="E15" s="469"/>
    </row>
    <row r="16" spans="1:5" ht="15.75" customHeight="1">
      <c r="A16" s="470" t="s">
        <v>586</v>
      </c>
      <c r="B16" s="465" t="s">
        <v>246</v>
      </c>
      <c r="C16" s="471"/>
      <c r="D16" s="471"/>
      <c r="E16" s="469"/>
    </row>
    <row r="17" spans="1:5" ht="15.75" customHeight="1">
      <c r="A17" s="470" t="s">
        <v>587</v>
      </c>
      <c r="B17" s="465" t="s">
        <v>269</v>
      </c>
      <c r="C17" s="471"/>
      <c r="D17" s="471"/>
      <c r="E17" s="469"/>
    </row>
    <row r="18" spans="1:5" ht="15.75" customHeight="1">
      <c r="A18" s="464" t="s">
        <v>588</v>
      </c>
      <c r="B18" s="465" t="s">
        <v>270</v>
      </c>
      <c r="C18" s="471"/>
      <c r="D18" s="471"/>
      <c r="E18" s="469"/>
    </row>
    <row r="19" spans="1:5" ht="15.75" customHeight="1">
      <c r="A19" s="464" t="s">
        <v>589</v>
      </c>
      <c r="B19" s="465" t="s">
        <v>271</v>
      </c>
      <c r="C19" s="471"/>
      <c r="D19" s="472"/>
      <c r="E19" s="469"/>
    </row>
    <row r="20" spans="1:5" ht="15.75" customHeight="1">
      <c r="A20" s="464" t="s">
        <v>590</v>
      </c>
      <c r="B20" s="465" t="s">
        <v>274</v>
      </c>
      <c r="C20" s="472"/>
      <c r="D20" s="471"/>
      <c r="E20" s="469"/>
    </row>
    <row r="21" spans="1:5" ht="15.75" customHeight="1">
      <c r="A21" s="473" t="s">
        <v>591</v>
      </c>
      <c r="B21" s="465" t="s">
        <v>277</v>
      </c>
      <c r="C21" s="474">
        <v>176141880</v>
      </c>
      <c r="D21" s="474">
        <v>176141880</v>
      </c>
      <c r="E21" s="475"/>
    </row>
    <row r="22" spans="1:5" ht="15.75" customHeight="1">
      <c r="A22" s="473" t="s">
        <v>592</v>
      </c>
      <c r="B22" s="465" t="s">
        <v>280</v>
      </c>
      <c r="C22" s="474">
        <v>169841169</v>
      </c>
      <c r="D22" s="474">
        <v>169841169</v>
      </c>
      <c r="E22" s="475"/>
    </row>
    <row r="23" spans="1:5" ht="15.75" customHeight="1">
      <c r="A23" s="473" t="s">
        <v>593</v>
      </c>
      <c r="B23" s="465"/>
      <c r="C23" s="474"/>
      <c r="D23" s="474"/>
      <c r="E23" s="475"/>
    </row>
    <row r="24" spans="1:5" ht="15.75" customHeight="1">
      <c r="A24" s="464" t="s">
        <v>594</v>
      </c>
      <c r="B24" s="465" t="s">
        <v>595</v>
      </c>
      <c r="C24" s="474">
        <v>6300711</v>
      </c>
      <c r="D24" s="474">
        <v>6300711</v>
      </c>
      <c r="E24" s="475"/>
    </row>
    <row r="25" spans="1:5" ht="15.75" customHeight="1">
      <c r="A25" s="464" t="s">
        <v>596</v>
      </c>
      <c r="B25" s="465" t="s">
        <v>597</v>
      </c>
      <c r="C25" s="474"/>
      <c r="D25" s="474"/>
      <c r="E25" s="467"/>
    </row>
    <row r="26" spans="1:5" ht="15.75" customHeight="1">
      <c r="A26" s="464" t="s">
        <v>598</v>
      </c>
      <c r="B26" s="465" t="s">
        <v>599</v>
      </c>
      <c r="C26" s="476"/>
      <c r="D26" s="476"/>
      <c r="E26" s="477"/>
    </row>
    <row r="27" spans="1:5" ht="15.75" customHeight="1">
      <c r="A27" s="473" t="s">
        <v>472</v>
      </c>
      <c r="B27" s="465" t="s">
        <v>600</v>
      </c>
      <c r="C27" s="472"/>
      <c r="D27" s="478"/>
      <c r="E27" s="469"/>
    </row>
    <row r="28" spans="1:5" ht="15.75" customHeight="1">
      <c r="A28" s="464" t="s">
        <v>601</v>
      </c>
      <c r="B28" s="465" t="s">
        <v>602</v>
      </c>
      <c r="C28" s="479"/>
      <c r="D28" s="480"/>
      <c r="E28" s="477"/>
    </row>
    <row r="29" spans="1:5" ht="15.75" customHeight="1">
      <c r="A29" s="473" t="s">
        <v>603</v>
      </c>
      <c r="B29" s="465" t="s">
        <v>604</v>
      </c>
      <c r="C29" s="474"/>
      <c r="D29" s="474"/>
      <c r="E29" s="475"/>
    </row>
    <row r="30" spans="1:5" ht="15.75" customHeight="1">
      <c r="A30" s="473" t="s">
        <v>605</v>
      </c>
      <c r="B30" s="465" t="s">
        <v>606</v>
      </c>
      <c r="C30" s="474">
        <v>176645338</v>
      </c>
      <c r="D30" s="474">
        <f>D7+D21+D27+D29</f>
        <v>176645338</v>
      </c>
      <c r="E30" s="475">
        <f>E7+E21+E27+E29</f>
        <v>0</v>
      </c>
    </row>
    <row r="31" spans="1:5" ht="15.75" customHeight="1">
      <c r="A31" s="473" t="s">
        <v>607</v>
      </c>
      <c r="B31" s="465" t="s">
        <v>608</v>
      </c>
      <c r="C31" s="472"/>
      <c r="D31" s="474">
        <f>D32+D40+D50</f>
        <v>0</v>
      </c>
      <c r="E31" s="475">
        <f>E32+E40+E50</f>
        <v>0</v>
      </c>
    </row>
    <row r="32" spans="1:5" ht="15.75" customHeight="1">
      <c r="A32" s="464" t="s">
        <v>609</v>
      </c>
      <c r="B32" s="465" t="s">
        <v>610</v>
      </c>
      <c r="C32" s="479"/>
      <c r="D32" s="476">
        <f>SUM(D33:D39)</f>
        <v>0</v>
      </c>
      <c r="E32" s="477"/>
    </row>
    <row r="33" spans="1:5" ht="15.75" customHeight="1">
      <c r="A33" s="481" t="s">
        <v>611</v>
      </c>
      <c r="B33" s="465" t="s">
        <v>612</v>
      </c>
      <c r="C33" s="472"/>
      <c r="D33" s="471"/>
      <c r="E33" s="469"/>
    </row>
    <row r="34" spans="1:5" ht="15.75" customHeight="1">
      <c r="A34" s="481" t="s">
        <v>613</v>
      </c>
      <c r="B34" s="465" t="s">
        <v>614</v>
      </c>
      <c r="C34" s="472"/>
      <c r="D34" s="471"/>
      <c r="E34" s="469"/>
    </row>
    <row r="35" spans="1:5" ht="15.75" customHeight="1">
      <c r="A35" s="481" t="s">
        <v>615</v>
      </c>
      <c r="B35" s="465" t="s">
        <v>616</v>
      </c>
      <c r="C35" s="472"/>
      <c r="D35" s="471"/>
      <c r="E35" s="469"/>
    </row>
    <row r="36" spans="1:5" ht="15.75" customHeight="1">
      <c r="A36" s="481" t="s">
        <v>617</v>
      </c>
      <c r="B36" s="465" t="s">
        <v>618</v>
      </c>
      <c r="C36" s="472"/>
      <c r="D36" s="471"/>
      <c r="E36" s="469"/>
    </row>
    <row r="37" spans="1:5" ht="15.75" customHeight="1">
      <c r="A37" s="481" t="s">
        <v>619</v>
      </c>
      <c r="B37" s="465" t="s">
        <v>620</v>
      </c>
      <c r="C37" s="472"/>
      <c r="D37" s="471"/>
      <c r="E37" s="469"/>
    </row>
    <row r="38" spans="1:5" ht="15.75" customHeight="1">
      <c r="A38" s="482" t="s">
        <v>621</v>
      </c>
      <c r="B38" s="465" t="s">
        <v>622</v>
      </c>
      <c r="C38" s="472"/>
      <c r="D38" s="471"/>
      <c r="E38" s="469"/>
    </row>
    <row r="39" spans="1:5" ht="15.75" customHeight="1">
      <c r="A39" s="481" t="s">
        <v>623</v>
      </c>
      <c r="B39" s="465" t="s">
        <v>624</v>
      </c>
      <c r="C39" s="472"/>
      <c r="D39" s="471"/>
      <c r="E39" s="469"/>
    </row>
    <row r="40" spans="1:5" ht="15.75" customHeight="1">
      <c r="A40" s="464" t="s">
        <v>625</v>
      </c>
      <c r="B40" s="465" t="s">
        <v>626</v>
      </c>
      <c r="C40" s="479"/>
      <c r="D40" s="476">
        <f>SUM(D41:D44)+D45</f>
        <v>0</v>
      </c>
      <c r="E40" s="483">
        <f>SUM(E41:E44)+E45</f>
        <v>0</v>
      </c>
    </row>
    <row r="41" spans="1:5" ht="15.75" customHeight="1">
      <c r="A41" s="481" t="s">
        <v>627</v>
      </c>
      <c r="B41" s="465" t="s">
        <v>628</v>
      </c>
      <c r="C41" s="472"/>
      <c r="D41" s="471"/>
      <c r="E41" s="469"/>
    </row>
    <row r="42" spans="1:5" ht="15.75" customHeight="1">
      <c r="A42" s="481" t="s">
        <v>629</v>
      </c>
      <c r="B42" s="465" t="s">
        <v>630</v>
      </c>
      <c r="C42" s="472"/>
      <c r="D42" s="471"/>
      <c r="E42" s="469"/>
    </row>
    <row r="43" spans="1:5" ht="15.75" customHeight="1">
      <c r="A43" s="481" t="s">
        <v>631</v>
      </c>
      <c r="B43" s="465" t="s">
        <v>632</v>
      </c>
      <c r="C43" s="472"/>
      <c r="D43" s="471"/>
      <c r="E43" s="469"/>
    </row>
    <row r="44" spans="1:5" ht="15.75" customHeight="1">
      <c r="A44" s="481" t="s">
        <v>633</v>
      </c>
      <c r="B44" s="465" t="s">
        <v>634</v>
      </c>
      <c r="C44" s="472"/>
      <c r="D44" s="471"/>
      <c r="E44" s="469"/>
    </row>
    <row r="45" spans="1:5" ht="15.75" customHeight="1">
      <c r="A45" s="481" t="s">
        <v>635</v>
      </c>
      <c r="B45" s="465" t="s">
        <v>636</v>
      </c>
      <c r="C45" s="472"/>
      <c r="D45" s="466">
        <f>SUM(D46:D49)</f>
        <v>0</v>
      </c>
      <c r="E45" s="484">
        <f>SUM(E46:E49)</f>
        <v>0</v>
      </c>
    </row>
    <row r="46" spans="1:5" ht="15.75" customHeight="1">
      <c r="A46" s="485" t="s">
        <v>637</v>
      </c>
      <c r="B46" s="465" t="s">
        <v>638</v>
      </c>
      <c r="C46" s="472"/>
      <c r="D46" s="471"/>
      <c r="E46" s="486"/>
    </row>
    <row r="47" spans="1:5" ht="15.75" customHeight="1">
      <c r="A47" s="485" t="s">
        <v>639</v>
      </c>
      <c r="B47" s="465" t="s">
        <v>640</v>
      </c>
      <c r="C47" s="472"/>
      <c r="D47" s="471"/>
      <c r="E47" s="469"/>
    </row>
    <row r="48" spans="1:5" ht="15.75" customHeight="1">
      <c r="A48" s="485" t="s">
        <v>641</v>
      </c>
      <c r="B48" s="465" t="s">
        <v>642</v>
      </c>
      <c r="C48" s="472"/>
      <c r="D48" s="471"/>
      <c r="E48" s="469"/>
    </row>
    <row r="49" spans="1:5" ht="15.75" customHeight="1">
      <c r="A49" s="485" t="s">
        <v>643</v>
      </c>
      <c r="B49" s="465" t="s">
        <v>644</v>
      </c>
      <c r="C49" s="472"/>
      <c r="D49" s="471"/>
      <c r="E49" s="469"/>
    </row>
    <row r="50" spans="1:5" ht="15.75" customHeight="1">
      <c r="A50" s="464" t="s">
        <v>645</v>
      </c>
      <c r="B50" s="465" t="s">
        <v>646</v>
      </c>
      <c r="C50" s="479"/>
      <c r="D50" s="476">
        <f>SUM(D51:D53)</f>
        <v>0</v>
      </c>
      <c r="E50" s="477"/>
    </row>
    <row r="51" spans="1:5" ht="15.75" customHeight="1">
      <c r="A51" s="481" t="s">
        <v>647</v>
      </c>
      <c r="B51" s="465" t="s">
        <v>648</v>
      </c>
      <c r="C51" s="472"/>
      <c r="D51" s="471"/>
      <c r="E51" s="469"/>
    </row>
    <row r="52" spans="1:5" ht="15.75" customHeight="1">
      <c r="A52" s="481" t="s">
        <v>649</v>
      </c>
      <c r="B52" s="465" t="s">
        <v>650</v>
      </c>
      <c r="C52" s="472"/>
      <c r="D52" s="471"/>
      <c r="E52" s="469"/>
    </row>
    <row r="53" spans="1:5" ht="15.75" customHeight="1">
      <c r="A53" s="481" t="s">
        <v>651</v>
      </c>
      <c r="B53" s="465" t="s">
        <v>652</v>
      </c>
      <c r="C53" s="472"/>
      <c r="D53" s="471"/>
      <c r="E53" s="469"/>
    </row>
    <row r="54" spans="1:5" ht="15.75" customHeight="1">
      <c r="A54" s="473" t="s">
        <v>653</v>
      </c>
      <c r="B54" s="465" t="s">
        <v>654</v>
      </c>
      <c r="C54" s="472"/>
      <c r="D54" s="474">
        <v>605419</v>
      </c>
      <c r="E54" s="469"/>
    </row>
    <row r="55" spans="1:5" ht="15.75" customHeight="1">
      <c r="A55" s="464" t="s">
        <v>655</v>
      </c>
      <c r="B55" s="465" t="s">
        <v>656</v>
      </c>
      <c r="C55" s="479"/>
      <c r="D55" s="480"/>
      <c r="E55" s="477"/>
    </row>
    <row r="56" spans="1:5" ht="15.75" customHeight="1">
      <c r="A56" s="464" t="s">
        <v>657</v>
      </c>
      <c r="B56" s="465" t="s">
        <v>658</v>
      </c>
      <c r="C56" s="479"/>
      <c r="D56" s="476">
        <v>605419</v>
      </c>
      <c r="E56" s="477"/>
    </row>
    <row r="57" spans="1:5" ht="15.75" customHeight="1">
      <c r="A57" s="481" t="s">
        <v>659</v>
      </c>
      <c r="B57" s="465" t="s">
        <v>660</v>
      </c>
      <c r="C57" s="472"/>
      <c r="D57" s="471"/>
      <c r="E57" s="469"/>
    </row>
    <row r="58" spans="1:5" ht="15.75" customHeight="1">
      <c r="A58" s="481" t="s">
        <v>661</v>
      </c>
      <c r="B58" s="465" t="s">
        <v>662</v>
      </c>
      <c r="C58" s="472"/>
      <c r="D58" s="471"/>
      <c r="E58" s="469"/>
    </row>
    <row r="59" spans="1:5" ht="15.75" customHeight="1">
      <c r="A59" s="481" t="s">
        <v>663</v>
      </c>
      <c r="B59" s="465" t="s">
        <v>664</v>
      </c>
      <c r="C59" s="472" t="s">
        <v>665</v>
      </c>
      <c r="D59" s="471"/>
      <c r="E59" s="469"/>
    </row>
    <row r="60" spans="1:5" ht="15.75" customHeight="1">
      <c r="A60" s="481" t="s">
        <v>666</v>
      </c>
      <c r="B60" s="465" t="s">
        <v>667</v>
      </c>
      <c r="C60" s="472"/>
      <c r="D60" s="471"/>
      <c r="E60" s="469"/>
    </row>
    <row r="61" spans="1:5" ht="15.75" customHeight="1">
      <c r="A61" s="464" t="s">
        <v>668</v>
      </c>
      <c r="B61" s="465" t="s">
        <v>669</v>
      </c>
      <c r="C61" s="479"/>
      <c r="D61" s="476">
        <f>D62+D68</f>
        <v>0</v>
      </c>
      <c r="E61" s="477"/>
    </row>
    <row r="62" spans="1:5" ht="15.75" customHeight="1">
      <c r="A62" s="481" t="s">
        <v>670</v>
      </c>
      <c r="B62" s="465" t="s">
        <v>671</v>
      </c>
      <c r="C62" s="472"/>
      <c r="D62" s="466">
        <f>SUM(D63:D67)</f>
        <v>0</v>
      </c>
      <c r="E62" s="469"/>
    </row>
    <row r="63" spans="1:5" ht="15.75" customHeight="1">
      <c r="A63" s="485" t="s">
        <v>672</v>
      </c>
      <c r="B63" s="465" t="s">
        <v>673</v>
      </c>
      <c r="C63" s="472"/>
      <c r="D63" s="471"/>
      <c r="E63" s="469"/>
    </row>
    <row r="64" spans="1:5" ht="15.75" customHeight="1">
      <c r="A64" s="485" t="s">
        <v>674</v>
      </c>
      <c r="B64" s="465" t="s">
        <v>675</v>
      </c>
      <c r="C64" s="472"/>
      <c r="D64" s="471"/>
      <c r="E64" s="469"/>
    </row>
    <row r="65" spans="1:5" ht="15.75" customHeight="1">
      <c r="A65" s="485" t="s">
        <v>676</v>
      </c>
      <c r="B65" s="465" t="s">
        <v>677</v>
      </c>
      <c r="C65" s="472"/>
      <c r="D65" s="471"/>
      <c r="E65" s="469"/>
    </row>
    <row r="66" spans="1:5" ht="15.75" customHeight="1">
      <c r="A66" s="485" t="s">
        <v>678</v>
      </c>
      <c r="B66" s="465" t="s">
        <v>679</v>
      </c>
      <c r="C66" s="472"/>
      <c r="D66" s="471"/>
      <c r="E66" s="469"/>
    </row>
    <row r="67" spans="1:5" ht="15.75" customHeight="1">
      <c r="A67" s="485" t="s">
        <v>680</v>
      </c>
      <c r="B67" s="465" t="s">
        <v>681</v>
      </c>
      <c r="C67" s="472"/>
      <c r="D67" s="471"/>
      <c r="E67" s="469"/>
    </row>
    <row r="68" spans="1:5" ht="15.75" customHeight="1">
      <c r="A68" s="481" t="s">
        <v>682</v>
      </c>
      <c r="B68" s="465" t="s">
        <v>683</v>
      </c>
      <c r="C68" s="472"/>
      <c r="D68" s="466">
        <f>SUM(D69:D73)</f>
        <v>0</v>
      </c>
      <c r="E68" s="469"/>
    </row>
    <row r="69" spans="1:5" ht="15.75" customHeight="1">
      <c r="A69" s="485" t="s">
        <v>684</v>
      </c>
      <c r="B69" s="465" t="s">
        <v>685</v>
      </c>
      <c r="C69" s="472"/>
      <c r="D69" s="471"/>
      <c r="E69" s="469"/>
    </row>
    <row r="70" spans="1:5" ht="15.75" customHeight="1">
      <c r="A70" s="485" t="s">
        <v>686</v>
      </c>
      <c r="B70" s="465" t="s">
        <v>687</v>
      </c>
      <c r="C70" s="472"/>
      <c r="D70" s="471"/>
      <c r="E70" s="469"/>
    </row>
    <row r="71" spans="1:5" ht="15.75" customHeight="1">
      <c r="A71" s="485" t="s">
        <v>688</v>
      </c>
      <c r="B71" s="465" t="s">
        <v>689</v>
      </c>
      <c r="C71" s="472"/>
      <c r="D71" s="471"/>
      <c r="E71" s="469"/>
    </row>
    <row r="72" spans="1:5" ht="15.75" customHeight="1">
      <c r="A72" s="485" t="s">
        <v>690</v>
      </c>
      <c r="B72" s="465" t="s">
        <v>691</v>
      </c>
      <c r="C72" s="472"/>
      <c r="D72" s="471"/>
      <c r="E72" s="469"/>
    </row>
    <row r="73" spans="1:5" ht="15.75" customHeight="1">
      <c r="A73" s="485" t="s">
        <v>692</v>
      </c>
      <c r="B73" s="465" t="s">
        <v>693</v>
      </c>
      <c r="C73" s="472"/>
      <c r="D73" s="471"/>
      <c r="E73" s="469"/>
    </row>
    <row r="74" spans="1:5" ht="15.75" customHeight="1">
      <c r="A74" s="464" t="s">
        <v>694</v>
      </c>
      <c r="B74" s="465" t="s">
        <v>695</v>
      </c>
      <c r="C74" s="479"/>
      <c r="D74" s="480"/>
      <c r="E74" s="477"/>
    </row>
    <row r="75" spans="1:5" ht="15.75" customHeight="1">
      <c r="A75" s="464" t="s">
        <v>696</v>
      </c>
      <c r="B75" s="465" t="s">
        <v>697</v>
      </c>
      <c r="C75" s="479"/>
      <c r="D75" s="480"/>
      <c r="E75" s="477"/>
    </row>
    <row r="76" spans="1:5" ht="15.75" customHeight="1">
      <c r="A76" s="464" t="s">
        <v>698</v>
      </c>
      <c r="B76" s="465" t="s">
        <v>699</v>
      </c>
      <c r="C76" s="479"/>
      <c r="D76" s="476">
        <f>SUM(D77:D78)</f>
        <v>0</v>
      </c>
      <c r="E76" s="477"/>
    </row>
    <row r="77" spans="1:5" ht="15.75" customHeight="1">
      <c r="A77" s="481" t="s">
        <v>700</v>
      </c>
      <c r="B77" s="465" t="s">
        <v>701</v>
      </c>
      <c r="C77" s="472"/>
      <c r="D77" s="471"/>
      <c r="E77" s="469"/>
    </row>
    <row r="78" spans="1:5" ht="15.75" customHeight="1">
      <c r="A78" s="481" t="s">
        <v>702</v>
      </c>
      <c r="B78" s="465" t="s">
        <v>703</v>
      </c>
      <c r="C78" s="472"/>
      <c r="D78" s="471"/>
      <c r="E78" s="469"/>
    </row>
    <row r="79" spans="1:5" ht="15.75" customHeight="1">
      <c r="A79" s="481" t="s">
        <v>704</v>
      </c>
      <c r="B79" s="465" t="s">
        <v>705</v>
      </c>
      <c r="C79" s="466"/>
      <c r="D79" s="466"/>
      <c r="E79" s="484"/>
    </row>
    <row r="80" spans="1:5" ht="15.75" customHeight="1">
      <c r="A80" s="481" t="s">
        <v>706</v>
      </c>
      <c r="B80" s="465" t="s">
        <v>707</v>
      </c>
      <c r="C80" s="466"/>
      <c r="D80" s="466"/>
      <c r="E80" s="484"/>
    </row>
    <row r="81" spans="1:5" ht="15.75" customHeight="1">
      <c r="A81" s="473" t="s">
        <v>708</v>
      </c>
      <c r="B81" s="465" t="s">
        <v>709</v>
      </c>
      <c r="C81" s="472"/>
      <c r="D81" s="474">
        <f>SUM(D82:D86)</f>
        <v>0</v>
      </c>
      <c r="E81" s="469"/>
    </row>
    <row r="82" spans="1:5" ht="15.75" customHeight="1">
      <c r="A82" s="464" t="s">
        <v>710</v>
      </c>
      <c r="B82" s="465" t="s">
        <v>711</v>
      </c>
      <c r="C82" s="479"/>
      <c r="D82" s="480"/>
      <c r="E82" s="477"/>
    </row>
    <row r="83" spans="1:5" ht="15.75" customHeight="1">
      <c r="A83" s="464" t="s">
        <v>712</v>
      </c>
      <c r="B83" s="465" t="s">
        <v>713</v>
      </c>
      <c r="C83" s="479"/>
      <c r="D83" s="480"/>
      <c r="E83" s="477"/>
    </row>
    <row r="84" spans="1:5" ht="15.75" customHeight="1">
      <c r="A84" s="464" t="s">
        <v>714</v>
      </c>
      <c r="B84" s="465" t="s">
        <v>715</v>
      </c>
      <c r="C84" s="479"/>
      <c r="D84" s="480"/>
      <c r="E84" s="477"/>
    </row>
    <row r="85" spans="1:5" ht="15.75" customHeight="1">
      <c r="A85" s="464" t="s">
        <v>716</v>
      </c>
      <c r="B85" s="465" t="s">
        <v>717</v>
      </c>
      <c r="C85" s="479"/>
      <c r="D85" s="480"/>
      <c r="E85" s="477"/>
    </row>
    <row r="86" spans="1:5" ht="15.75" customHeight="1">
      <c r="A86" s="464" t="s">
        <v>718</v>
      </c>
      <c r="B86" s="465" t="s">
        <v>719</v>
      </c>
      <c r="C86" s="479"/>
      <c r="D86" s="480"/>
      <c r="E86" s="477"/>
    </row>
    <row r="87" spans="1:5" ht="15.75" customHeight="1">
      <c r="A87" s="473" t="s">
        <v>720</v>
      </c>
      <c r="B87" s="465" t="s">
        <v>721</v>
      </c>
      <c r="C87" s="472"/>
      <c r="D87" s="474">
        <v>14345765</v>
      </c>
      <c r="E87" s="469"/>
    </row>
    <row r="88" spans="1:5" ht="15.75" customHeight="1">
      <c r="A88" s="464" t="s">
        <v>722</v>
      </c>
      <c r="B88" s="465" t="s">
        <v>723</v>
      </c>
      <c r="C88" s="479"/>
      <c r="D88" s="476">
        <v>32085</v>
      </c>
      <c r="E88" s="477"/>
    </row>
    <row r="89" spans="1:5" ht="15.75" customHeight="1">
      <c r="A89" s="468" t="s">
        <v>724</v>
      </c>
      <c r="B89" s="465" t="s">
        <v>725</v>
      </c>
      <c r="C89" s="472"/>
      <c r="D89" s="466">
        <v>32085</v>
      </c>
      <c r="E89" s="469"/>
    </row>
    <row r="90" spans="1:5" ht="15.75" customHeight="1">
      <c r="A90" s="481" t="s">
        <v>726</v>
      </c>
      <c r="B90" s="465" t="s">
        <v>727</v>
      </c>
      <c r="C90" s="472"/>
      <c r="D90" s="471">
        <v>32085</v>
      </c>
      <c r="E90" s="469"/>
    </row>
    <row r="91" spans="1:5" ht="15.75" customHeight="1">
      <c r="A91" s="481" t="s">
        <v>728</v>
      </c>
      <c r="B91" s="465" t="s">
        <v>729</v>
      </c>
      <c r="C91" s="472"/>
      <c r="D91" s="471"/>
      <c r="E91" s="469"/>
    </row>
    <row r="92" spans="1:5" ht="15.75" customHeight="1">
      <c r="A92" s="468" t="s">
        <v>730</v>
      </c>
      <c r="B92" s="465" t="s">
        <v>731</v>
      </c>
      <c r="C92" s="472"/>
      <c r="D92" s="471"/>
      <c r="E92" s="469"/>
    </row>
    <row r="93" spans="1:5" ht="15.75" customHeight="1">
      <c r="A93" s="468" t="s">
        <v>732</v>
      </c>
      <c r="B93" s="465" t="s">
        <v>733</v>
      </c>
      <c r="C93" s="472"/>
      <c r="D93" s="471"/>
      <c r="E93" s="469"/>
    </row>
    <row r="94" spans="1:5" ht="15.75" customHeight="1">
      <c r="A94" s="468" t="s">
        <v>734</v>
      </c>
      <c r="B94" s="465" t="s">
        <v>735</v>
      </c>
      <c r="C94" s="472"/>
      <c r="D94" s="471"/>
      <c r="E94" s="469"/>
    </row>
    <row r="95" spans="1:5" ht="15.75" customHeight="1">
      <c r="A95" s="464" t="s">
        <v>736</v>
      </c>
      <c r="B95" s="465" t="s">
        <v>737</v>
      </c>
      <c r="C95" s="479"/>
      <c r="D95" s="476">
        <v>14313680</v>
      </c>
      <c r="E95" s="477"/>
    </row>
    <row r="96" spans="1:5" ht="15.75" customHeight="1">
      <c r="A96" s="468" t="s">
        <v>738</v>
      </c>
      <c r="B96" s="465" t="s">
        <v>739</v>
      </c>
      <c r="C96" s="472"/>
      <c r="D96" s="471">
        <v>14313680</v>
      </c>
      <c r="E96" s="469"/>
    </row>
    <row r="97" spans="1:5" ht="15.75" customHeight="1">
      <c r="A97" s="468" t="s">
        <v>740</v>
      </c>
      <c r="B97" s="465" t="s">
        <v>741</v>
      </c>
      <c r="C97" s="472"/>
      <c r="D97" s="471"/>
      <c r="E97" s="469"/>
    </row>
    <row r="98" spans="1:5" ht="15.75" customHeight="1">
      <c r="A98" s="468" t="s">
        <v>742</v>
      </c>
      <c r="B98" s="465" t="s">
        <v>743</v>
      </c>
      <c r="C98" s="472"/>
      <c r="D98" s="471"/>
      <c r="E98" s="469"/>
    </row>
    <row r="99" spans="1:5" ht="15.75" customHeight="1">
      <c r="A99" s="468" t="s">
        <v>744</v>
      </c>
      <c r="B99" s="465" t="s">
        <v>745</v>
      </c>
      <c r="C99" s="472"/>
      <c r="D99" s="471"/>
      <c r="E99" s="469"/>
    </row>
    <row r="100" spans="1:5" ht="15.75" customHeight="1">
      <c r="A100" s="468" t="s">
        <v>746</v>
      </c>
      <c r="B100" s="465" t="s">
        <v>747</v>
      </c>
      <c r="C100" s="472"/>
      <c r="D100" s="471"/>
      <c r="E100" s="469"/>
    </row>
    <row r="101" spans="1:5" ht="15.75" customHeight="1">
      <c r="A101" s="468" t="s">
        <v>748</v>
      </c>
      <c r="B101" s="465" t="s">
        <v>749</v>
      </c>
      <c r="C101" s="472"/>
      <c r="D101" s="471"/>
      <c r="E101" s="469"/>
    </row>
    <row r="102" spans="1:5" ht="15.75" customHeight="1">
      <c r="A102" s="468" t="s">
        <v>750</v>
      </c>
      <c r="B102" s="465" t="s">
        <v>751</v>
      </c>
      <c r="C102" s="472"/>
      <c r="D102" s="471"/>
      <c r="E102" s="469"/>
    </row>
    <row r="103" spans="1:5" ht="15.75" customHeight="1">
      <c r="A103" s="468" t="s">
        <v>752</v>
      </c>
      <c r="B103" s="465" t="s">
        <v>753</v>
      </c>
      <c r="C103" s="472"/>
      <c r="D103" s="471"/>
      <c r="E103" s="469"/>
    </row>
    <row r="104" spans="1:5" ht="15.75" customHeight="1">
      <c r="A104" s="464" t="s">
        <v>754</v>
      </c>
      <c r="B104" s="465" t="s">
        <v>755</v>
      </c>
      <c r="C104" s="479"/>
      <c r="D104" s="487">
        <f>SUM(D105:D113)</f>
        <v>0</v>
      </c>
      <c r="E104" s="477"/>
    </row>
    <row r="105" spans="1:5" ht="15.75" customHeight="1">
      <c r="A105" s="468" t="s">
        <v>756</v>
      </c>
      <c r="B105" s="465" t="s">
        <v>757</v>
      </c>
      <c r="C105" s="472"/>
      <c r="D105" s="471"/>
      <c r="E105" s="469"/>
    </row>
    <row r="106" spans="1:5" ht="15.75" customHeight="1">
      <c r="A106" s="468" t="s">
        <v>758</v>
      </c>
      <c r="B106" s="465" t="s">
        <v>759</v>
      </c>
      <c r="C106" s="472"/>
      <c r="D106" s="471"/>
      <c r="E106" s="469"/>
    </row>
    <row r="107" spans="1:5" ht="15.75" customHeight="1">
      <c r="A107" s="468" t="s">
        <v>760</v>
      </c>
      <c r="B107" s="465" t="s">
        <v>761</v>
      </c>
      <c r="C107" s="472"/>
      <c r="D107" s="471"/>
      <c r="E107" s="469"/>
    </row>
    <row r="108" spans="1:5" ht="15.75" customHeight="1">
      <c r="A108" s="468" t="s">
        <v>762</v>
      </c>
      <c r="B108" s="465" t="s">
        <v>763</v>
      </c>
      <c r="C108" s="472"/>
      <c r="D108" s="471"/>
      <c r="E108" s="469"/>
    </row>
    <row r="109" spans="1:5" ht="15.75" customHeight="1">
      <c r="A109" s="468" t="s">
        <v>764</v>
      </c>
      <c r="B109" s="465" t="s">
        <v>765</v>
      </c>
      <c r="C109" s="472"/>
      <c r="D109" s="471"/>
      <c r="E109" s="469"/>
    </row>
    <row r="110" spans="1:5" ht="15.75" customHeight="1">
      <c r="A110" s="468" t="s">
        <v>766</v>
      </c>
      <c r="B110" s="465" t="s">
        <v>767</v>
      </c>
      <c r="C110" s="472"/>
      <c r="D110" s="471"/>
      <c r="E110" s="469"/>
    </row>
    <row r="111" spans="1:5" ht="15.75" customHeight="1">
      <c r="A111" s="468" t="s">
        <v>768</v>
      </c>
      <c r="B111" s="465" t="s">
        <v>769</v>
      </c>
      <c r="C111" s="472"/>
      <c r="D111" s="471"/>
      <c r="E111" s="469"/>
    </row>
    <row r="112" spans="1:5" ht="15.75" customHeight="1">
      <c r="A112" s="468" t="s">
        <v>770</v>
      </c>
      <c r="B112" s="465" t="s">
        <v>771</v>
      </c>
      <c r="C112" s="472"/>
      <c r="D112" s="471"/>
      <c r="E112" s="469"/>
    </row>
    <row r="113" spans="1:5" ht="15.75" customHeight="1">
      <c r="A113" s="464" t="s">
        <v>772</v>
      </c>
      <c r="B113" s="465" t="s">
        <v>773</v>
      </c>
      <c r="C113" s="479"/>
      <c r="D113" s="480"/>
      <c r="E113" s="477"/>
    </row>
    <row r="114" spans="1:5" ht="15.75" customHeight="1">
      <c r="A114" s="473" t="s">
        <v>774</v>
      </c>
      <c r="B114" s="465" t="s">
        <v>775</v>
      </c>
      <c r="C114" s="488"/>
      <c r="D114" s="474">
        <f>D31+D54+D81+D87+D113</f>
        <v>14951184</v>
      </c>
      <c r="E114" s="467"/>
    </row>
    <row r="115" spans="1:5" ht="15.75" customHeight="1">
      <c r="A115" s="489" t="s">
        <v>776</v>
      </c>
      <c r="B115" s="490" t="s">
        <v>777</v>
      </c>
      <c r="C115" s="491"/>
      <c r="D115" s="492">
        <f>D30+D114</f>
        <v>191596522</v>
      </c>
      <c r="E115" s="493"/>
    </row>
  </sheetData>
  <sheetProtection selectLockedCells="1" selectUnlockedCells="1"/>
  <mergeCells count="8">
    <mergeCell ref="A1:E1"/>
    <mergeCell ref="C2:E2"/>
    <mergeCell ref="A3:A5"/>
    <mergeCell ref="B3:B5"/>
    <mergeCell ref="C3:C4"/>
    <mergeCell ref="D3:D4"/>
    <mergeCell ref="E3:E4"/>
    <mergeCell ref="C5:E5"/>
  </mergeCells>
  <printOptions/>
  <pageMargins left="0.7083333333333334" right="0.7083333333333334" top="0.7486111111111111" bottom="0.7479166666666667" header="0.31527777777777777" footer="0.5118055555555555"/>
  <pageSetup horizontalDpi="300" verticalDpi="300" orientation="portrait" paperSize="9" r:id="rId1"/>
  <headerFooter alignWithMargins="0">
    <oddHeader>&amp;R8. melléklet a 3/2018. (VI.11. ) önkormányzati rendelethez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indexed="50"/>
  </sheetPr>
  <dimension ref="A1:C14"/>
  <sheetViews>
    <sheetView tabSelected="1" zoomScalePageLayoutView="0" workbookViewId="0" topLeftCell="A1">
      <selection activeCell="C12" sqref="C12"/>
    </sheetView>
  </sheetViews>
  <sheetFormatPr defaultColWidth="9.00390625" defaultRowHeight="12.75"/>
  <cols>
    <col min="1" max="1" width="7.625" style="257" customWidth="1"/>
    <col min="2" max="2" width="60.875" style="257" customWidth="1"/>
    <col min="3" max="3" width="25.625" style="257" customWidth="1"/>
    <col min="4" max="16384" width="9.375" style="257" customWidth="1"/>
  </cols>
  <sheetData>
    <row r="1" spans="2:3" ht="15">
      <c r="B1" s="257" t="s">
        <v>847</v>
      </c>
      <c r="C1" s="494"/>
    </row>
    <row r="2" spans="1:3" ht="14.25">
      <c r="A2" s="495"/>
      <c r="B2" s="495"/>
      <c r="C2" s="495"/>
    </row>
    <row r="3" spans="1:3" ht="33.75" customHeight="1">
      <c r="A3" s="564" t="s">
        <v>778</v>
      </c>
      <c r="B3" s="564"/>
      <c r="C3" s="564"/>
    </row>
    <row r="4" ht="12.75">
      <c r="C4" s="496"/>
    </row>
    <row r="5" spans="1:3" s="500" customFormat="1" ht="43.5" customHeight="1">
      <c r="A5" s="497" t="s">
        <v>442</v>
      </c>
      <c r="B5" s="498" t="s">
        <v>255</v>
      </c>
      <c r="C5" s="499" t="s">
        <v>796</v>
      </c>
    </row>
    <row r="6" spans="1:3" ht="28.5" customHeight="1">
      <c r="A6" s="501" t="s">
        <v>12</v>
      </c>
      <c r="B6" s="502" t="s">
        <v>848</v>
      </c>
      <c r="C6" s="503">
        <v>16420218</v>
      </c>
    </row>
    <row r="7" spans="1:3" ht="18" customHeight="1">
      <c r="A7" s="504" t="s">
        <v>26</v>
      </c>
      <c r="B7" s="505" t="s">
        <v>779</v>
      </c>
      <c r="C7" s="506">
        <v>16271363</v>
      </c>
    </row>
    <row r="8" spans="1:3" ht="18" customHeight="1">
      <c r="A8" s="504" t="s">
        <v>40</v>
      </c>
      <c r="B8" s="505" t="s">
        <v>780</v>
      </c>
      <c r="C8" s="506">
        <v>148855</v>
      </c>
    </row>
    <row r="9" spans="1:3" ht="18" customHeight="1">
      <c r="A9" s="504" t="s">
        <v>223</v>
      </c>
      <c r="B9" s="507" t="s">
        <v>781</v>
      </c>
      <c r="C9" s="506">
        <v>65052566</v>
      </c>
    </row>
    <row r="10" spans="1:3" ht="18" customHeight="1">
      <c r="A10" s="508" t="s">
        <v>68</v>
      </c>
      <c r="B10" s="509" t="s">
        <v>782</v>
      </c>
      <c r="C10" s="510">
        <v>65690352</v>
      </c>
    </row>
    <row r="11" spans="1:3" ht="18" customHeight="1">
      <c r="A11" s="511" t="s">
        <v>90</v>
      </c>
      <c r="B11" s="512" t="s">
        <v>783</v>
      </c>
      <c r="C11" s="513">
        <v>-1436677</v>
      </c>
    </row>
    <row r="12" spans="1:3" ht="25.5" customHeight="1">
      <c r="A12" s="514" t="s">
        <v>234</v>
      </c>
      <c r="B12" s="515" t="s">
        <v>849</v>
      </c>
      <c r="C12" s="516">
        <v>14345765</v>
      </c>
    </row>
    <row r="13" spans="1:3" ht="18" customHeight="1">
      <c r="A13" s="504" t="s">
        <v>112</v>
      </c>
      <c r="B13" s="505" t="s">
        <v>779</v>
      </c>
      <c r="C13" s="506">
        <v>14313680</v>
      </c>
    </row>
    <row r="14" spans="1:3" ht="18" customHeight="1">
      <c r="A14" s="511" t="s">
        <v>122</v>
      </c>
      <c r="B14" s="517" t="s">
        <v>780</v>
      </c>
      <c r="C14" s="513">
        <v>32085</v>
      </c>
    </row>
  </sheetData>
  <sheetProtection selectLockedCells="1" selectUnlockedCells="1"/>
  <mergeCells count="1">
    <mergeCell ref="A3:C3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</sheetPr>
  <dimension ref="A1:E58"/>
  <sheetViews>
    <sheetView zoomScaleSheetLayoutView="115" workbookViewId="0" topLeftCell="B17">
      <selection activeCell="E61" sqref="E61"/>
    </sheetView>
  </sheetViews>
  <sheetFormatPr defaultColWidth="9.00390625" defaultRowHeight="12.75"/>
  <cols>
    <col min="1" max="1" width="16.00390625" style="160" customWidth="1"/>
    <col min="2" max="2" width="59.375" style="161" customWidth="1"/>
    <col min="3" max="5" width="15.875" style="161" customWidth="1"/>
    <col min="6" max="16384" width="9.375" style="161" customWidth="1"/>
  </cols>
  <sheetData>
    <row r="1" spans="1:5" s="166" customFormat="1" ht="15.75" customHeight="1">
      <c r="A1" s="162"/>
      <c r="B1" s="163"/>
      <c r="C1" s="164"/>
      <c r="D1" s="164"/>
      <c r="E1" s="165" t="s">
        <v>806</v>
      </c>
    </row>
    <row r="2" spans="1:5" s="169" customFormat="1" ht="33.75" customHeight="1">
      <c r="A2" s="167" t="s">
        <v>349</v>
      </c>
      <c r="B2" s="531" t="s">
        <v>350</v>
      </c>
      <c r="C2" s="531"/>
      <c r="D2" s="531"/>
      <c r="E2" s="168" t="s">
        <v>351</v>
      </c>
    </row>
    <row r="3" spans="1:5" s="169" customFormat="1" ht="24">
      <c r="A3" s="170" t="s">
        <v>352</v>
      </c>
      <c r="B3" s="532" t="s">
        <v>353</v>
      </c>
      <c r="C3" s="532"/>
      <c r="D3" s="532"/>
      <c r="E3" s="171" t="s">
        <v>354</v>
      </c>
    </row>
    <row r="4" spans="1:5" s="174" customFormat="1" ht="15.75" customHeight="1">
      <c r="A4" s="172"/>
      <c r="B4" s="172"/>
      <c r="C4" s="173"/>
      <c r="D4" s="173"/>
      <c r="E4" s="173"/>
    </row>
    <row r="5" spans="1:5" ht="24">
      <c r="A5" s="175" t="s">
        <v>355</v>
      </c>
      <c r="B5" s="176" t="s">
        <v>356</v>
      </c>
      <c r="C5" s="177" t="s">
        <v>4</v>
      </c>
      <c r="D5" s="177" t="s">
        <v>5</v>
      </c>
      <c r="E5" s="178" t="s">
        <v>6</v>
      </c>
    </row>
    <row r="6" spans="1:5" s="183" customFormat="1" ht="12.75" customHeight="1">
      <c r="A6" s="179" t="s">
        <v>7</v>
      </c>
      <c r="B6" s="180" t="s">
        <v>8</v>
      </c>
      <c r="C6" s="180" t="s">
        <v>9</v>
      </c>
      <c r="D6" s="181" t="s">
        <v>10</v>
      </c>
      <c r="E6" s="182" t="s">
        <v>11</v>
      </c>
    </row>
    <row r="7" spans="1:5" s="183" customFormat="1" ht="15.75" customHeight="1">
      <c r="A7" s="533" t="s">
        <v>253</v>
      </c>
      <c r="B7" s="533"/>
      <c r="C7" s="533"/>
      <c r="D7" s="533"/>
      <c r="E7" s="533"/>
    </row>
    <row r="8" spans="1:5" s="186" customFormat="1" ht="12" customHeight="1">
      <c r="A8" s="179" t="s">
        <v>12</v>
      </c>
      <c r="B8" s="184" t="s">
        <v>357</v>
      </c>
      <c r="C8" s="113">
        <f>SUM(C9:C18)</f>
        <v>0</v>
      </c>
      <c r="D8" s="113">
        <f>SUM(D9:D18)</f>
        <v>0</v>
      </c>
      <c r="E8" s="185">
        <f>SUM(E9:E18)</f>
        <v>0</v>
      </c>
    </row>
    <row r="9" spans="1:5" s="186" customFormat="1" ht="12" customHeight="1">
      <c r="A9" s="187" t="s">
        <v>14</v>
      </c>
      <c r="B9" s="53" t="s">
        <v>71</v>
      </c>
      <c r="C9" s="188"/>
      <c r="D9" s="188"/>
      <c r="E9" s="189"/>
    </row>
    <row r="10" spans="1:5" s="186" customFormat="1" ht="12" customHeight="1">
      <c r="A10" s="190" t="s">
        <v>16</v>
      </c>
      <c r="B10" s="56" t="s">
        <v>73</v>
      </c>
      <c r="C10" s="102"/>
      <c r="D10" s="102"/>
      <c r="E10" s="127"/>
    </row>
    <row r="11" spans="1:5" s="186" customFormat="1" ht="12" customHeight="1">
      <c r="A11" s="190" t="s">
        <v>18</v>
      </c>
      <c r="B11" s="56" t="s">
        <v>75</v>
      </c>
      <c r="C11" s="102"/>
      <c r="D11" s="102"/>
      <c r="E11" s="127"/>
    </row>
    <row r="12" spans="1:5" s="186" customFormat="1" ht="12" customHeight="1">
      <c r="A12" s="190" t="s">
        <v>20</v>
      </c>
      <c r="B12" s="56" t="s">
        <v>77</v>
      </c>
      <c r="C12" s="102"/>
      <c r="D12" s="102"/>
      <c r="E12" s="127"/>
    </row>
    <row r="13" spans="1:5" s="186" customFormat="1" ht="12" customHeight="1">
      <c r="A13" s="190" t="s">
        <v>22</v>
      </c>
      <c r="B13" s="56" t="s">
        <v>79</v>
      </c>
      <c r="C13" s="102"/>
      <c r="D13" s="102"/>
      <c r="E13" s="127"/>
    </row>
    <row r="14" spans="1:5" s="186" customFormat="1" ht="12" customHeight="1">
      <c r="A14" s="190" t="s">
        <v>24</v>
      </c>
      <c r="B14" s="56" t="s">
        <v>358</v>
      </c>
      <c r="C14" s="102"/>
      <c r="D14" s="102"/>
      <c r="E14" s="127"/>
    </row>
    <row r="15" spans="1:5" s="191" customFormat="1" ht="12" customHeight="1">
      <c r="A15" s="190" t="s">
        <v>183</v>
      </c>
      <c r="B15" s="73" t="s">
        <v>359</v>
      </c>
      <c r="C15" s="102"/>
      <c r="D15" s="102"/>
      <c r="E15" s="127"/>
    </row>
    <row r="16" spans="1:5" s="191" customFormat="1" ht="12" customHeight="1">
      <c r="A16" s="190" t="s">
        <v>185</v>
      </c>
      <c r="B16" s="56" t="s">
        <v>85</v>
      </c>
      <c r="C16" s="117"/>
      <c r="D16" s="117"/>
      <c r="E16" s="192"/>
    </row>
    <row r="17" spans="1:5" s="186" customFormat="1" ht="12" customHeight="1">
      <c r="A17" s="190" t="s">
        <v>187</v>
      </c>
      <c r="B17" s="56" t="s">
        <v>87</v>
      </c>
      <c r="C17" s="102"/>
      <c r="D17" s="102"/>
      <c r="E17" s="127"/>
    </row>
    <row r="18" spans="1:5" s="191" customFormat="1" ht="12" customHeight="1">
      <c r="A18" s="190" t="s">
        <v>189</v>
      </c>
      <c r="B18" s="73" t="s">
        <v>89</v>
      </c>
      <c r="C18" s="109"/>
      <c r="D18" s="109"/>
      <c r="E18" s="193"/>
    </row>
    <row r="19" spans="1:5" s="191" customFormat="1" ht="21" customHeight="1">
      <c r="A19" s="179" t="s">
        <v>26</v>
      </c>
      <c r="B19" s="184" t="s">
        <v>360</v>
      </c>
      <c r="C19" s="113">
        <f>SUM(C20:C22)</f>
        <v>0</v>
      </c>
      <c r="D19" s="113">
        <f>SUM(D20:D22)</f>
        <v>0</v>
      </c>
      <c r="E19" s="185">
        <f>SUM(E20:E22)</f>
        <v>0</v>
      </c>
    </row>
    <row r="20" spans="1:5" s="191" customFormat="1" ht="12" customHeight="1">
      <c r="A20" s="190" t="s">
        <v>28</v>
      </c>
      <c r="B20" s="72" t="s">
        <v>29</v>
      </c>
      <c r="C20" s="102"/>
      <c r="D20" s="102"/>
      <c r="E20" s="127"/>
    </row>
    <row r="21" spans="1:5" s="191" customFormat="1" ht="12" customHeight="1">
      <c r="A21" s="190" t="s">
        <v>30</v>
      </c>
      <c r="B21" s="56" t="s">
        <v>361</v>
      </c>
      <c r="C21" s="102"/>
      <c r="D21" s="102"/>
      <c r="E21" s="127"/>
    </row>
    <row r="22" spans="1:5" s="191" customFormat="1" ht="12" customHeight="1">
      <c r="A22" s="190" t="s">
        <v>32</v>
      </c>
      <c r="B22" s="56" t="s">
        <v>362</v>
      </c>
      <c r="C22" s="102"/>
      <c r="D22" s="102"/>
      <c r="E22" s="127"/>
    </row>
    <row r="23" spans="1:5" s="191" customFormat="1" ht="12" customHeight="1">
      <c r="A23" s="190" t="s">
        <v>34</v>
      </c>
      <c r="B23" s="56" t="s">
        <v>363</v>
      </c>
      <c r="C23" s="102"/>
      <c r="D23" s="102"/>
      <c r="E23" s="127"/>
    </row>
    <row r="24" spans="1:5" s="191" customFormat="1" ht="12" customHeight="1">
      <c r="A24" s="179" t="s">
        <v>40</v>
      </c>
      <c r="B24" s="13" t="s">
        <v>265</v>
      </c>
      <c r="C24" s="194"/>
      <c r="D24" s="194"/>
      <c r="E24" s="195"/>
    </row>
    <row r="25" spans="1:5" s="191" customFormat="1" ht="12" customHeight="1">
      <c r="A25" s="179" t="s">
        <v>223</v>
      </c>
      <c r="B25" s="13" t="s">
        <v>364</v>
      </c>
      <c r="C25" s="113">
        <f>SUM(C26:C27)</f>
        <v>0</v>
      </c>
      <c r="D25" s="113">
        <f>SUM(D26:D27)</f>
        <v>0</v>
      </c>
      <c r="E25" s="185">
        <f>SUM(E26:E27)</f>
        <v>0</v>
      </c>
    </row>
    <row r="26" spans="1:5" s="191" customFormat="1" ht="12" customHeight="1">
      <c r="A26" s="196" t="s">
        <v>56</v>
      </c>
      <c r="B26" s="72" t="s">
        <v>361</v>
      </c>
      <c r="C26" s="98"/>
      <c r="D26" s="98"/>
      <c r="E26" s="197"/>
    </row>
    <row r="27" spans="1:5" s="191" customFormat="1" ht="12" customHeight="1">
      <c r="A27" s="196" t="s">
        <v>58</v>
      </c>
      <c r="B27" s="56" t="s">
        <v>365</v>
      </c>
      <c r="C27" s="117"/>
      <c r="D27" s="117"/>
      <c r="E27" s="192"/>
    </row>
    <row r="28" spans="1:5" s="191" customFormat="1" ht="12" customHeight="1">
      <c r="A28" s="190" t="s">
        <v>60</v>
      </c>
      <c r="B28" s="198" t="s">
        <v>366</v>
      </c>
      <c r="C28" s="126"/>
      <c r="D28" s="126"/>
      <c r="E28" s="199"/>
    </row>
    <row r="29" spans="1:5" s="191" customFormat="1" ht="12" customHeight="1">
      <c r="A29" s="179" t="s">
        <v>68</v>
      </c>
      <c r="B29" s="13" t="s">
        <v>367</v>
      </c>
      <c r="C29" s="113">
        <f>SUM(C30:C32)</f>
        <v>0</v>
      </c>
      <c r="D29" s="113">
        <f>SUM(D30:D32)</f>
        <v>0</v>
      </c>
      <c r="E29" s="185">
        <f>SUM(E30:E32)</f>
        <v>0</v>
      </c>
    </row>
    <row r="30" spans="1:5" s="191" customFormat="1" ht="12" customHeight="1">
      <c r="A30" s="196" t="s">
        <v>70</v>
      </c>
      <c r="B30" s="72" t="s">
        <v>93</v>
      </c>
      <c r="C30" s="98"/>
      <c r="D30" s="98"/>
      <c r="E30" s="197"/>
    </row>
    <row r="31" spans="1:5" s="191" customFormat="1" ht="12" customHeight="1">
      <c r="A31" s="196" t="s">
        <v>72</v>
      </c>
      <c r="B31" s="56" t="s">
        <v>95</v>
      </c>
      <c r="C31" s="117"/>
      <c r="D31" s="117"/>
      <c r="E31" s="192"/>
    </row>
    <row r="32" spans="1:5" s="191" customFormat="1" ht="12" customHeight="1">
      <c r="A32" s="190" t="s">
        <v>74</v>
      </c>
      <c r="B32" s="198" t="s">
        <v>97</v>
      </c>
      <c r="C32" s="126"/>
      <c r="D32" s="126"/>
      <c r="E32" s="199"/>
    </row>
    <row r="33" spans="1:5" s="191" customFormat="1" ht="12" customHeight="1">
      <c r="A33" s="179" t="s">
        <v>90</v>
      </c>
      <c r="B33" s="13" t="s">
        <v>266</v>
      </c>
      <c r="C33" s="194"/>
      <c r="D33" s="194"/>
      <c r="E33" s="195"/>
    </row>
    <row r="34" spans="1:5" s="186" customFormat="1" ht="12" customHeight="1">
      <c r="A34" s="179" t="s">
        <v>234</v>
      </c>
      <c r="B34" s="13" t="s">
        <v>368</v>
      </c>
      <c r="C34" s="194"/>
      <c r="D34" s="194"/>
      <c r="E34" s="195"/>
    </row>
    <row r="35" spans="1:5" s="186" customFormat="1" ht="12" customHeight="1">
      <c r="A35" s="179" t="s">
        <v>112</v>
      </c>
      <c r="B35" s="13" t="s">
        <v>369</v>
      </c>
      <c r="C35" s="113">
        <f>+C8+C19+C24+C25+C29+C33+C34</f>
        <v>0</v>
      </c>
      <c r="D35" s="113">
        <f>+D8+D19+D24+D25+D29+D33+D34</f>
        <v>0</v>
      </c>
      <c r="E35" s="185">
        <f>+E8+E19+E24+E25+E29+E33+E34</f>
        <v>0</v>
      </c>
    </row>
    <row r="36" spans="1:5" s="186" customFormat="1" ht="12" customHeight="1">
      <c r="A36" s="200" t="s">
        <v>122</v>
      </c>
      <c r="B36" s="13" t="s">
        <v>370</v>
      </c>
      <c r="C36" s="113">
        <f>+C37+C38+C39</f>
        <v>0</v>
      </c>
      <c r="D36" s="113">
        <f>+D37+D38+D39</f>
        <v>0</v>
      </c>
      <c r="E36" s="185">
        <f>+E37+E38+E39</f>
        <v>0</v>
      </c>
    </row>
    <row r="37" spans="1:5" s="186" customFormat="1" ht="12" customHeight="1">
      <c r="A37" s="196" t="s">
        <v>371</v>
      </c>
      <c r="B37" s="72" t="s">
        <v>322</v>
      </c>
      <c r="C37" s="98"/>
      <c r="D37" s="98"/>
      <c r="E37" s="197"/>
    </row>
    <row r="38" spans="1:5" s="191" customFormat="1" ht="12" customHeight="1">
      <c r="A38" s="196" t="s">
        <v>372</v>
      </c>
      <c r="B38" s="56" t="s">
        <v>373</v>
      </c>
      <c r="C38" s="117"/>
      <c r="D38" s="117"/>
      <c r="E38" s="192"/>
    </row>
    <row r="39" spans="1:5" s="191" customFormat="1" ht="12" customHeight="1">
      <c r="A39" s="190" t="s">
        <v>374</v>
      </c>
      <c r="B39" s="198" t="s">
        <v>375</v>
      </c>
      <c r="C39" s="126"/>
      <c r="D39" s="126"/>
      <c r="E39" s="199"/>
    </row>
    <row r="40" spans="1:5" s="191" customFormat="1" ht="15" customHeight="1">
      <c r="A40" s="200" t="s">
        <v>246</v>
      </c>
      <c r="B40" s="201" t="s">
        <v>376</v>
      </c>
      <c r="C40" s="113">
        <f>+C35+C36</f>
        <v>0</v>
      </c>
      <c r="D40" s="113">
        <f>+D35+D36</f>
        <v>0</v>
      </c>
      <c r="E40" s="185">
        <f>+E35+E36</f>
        <v>0</v>
      </c>
    </row>
    <row r="41" spans="1:5" s="191" customFormat="1" ht="15" customHeight="1">
      <c r="A41" s="202"/>
      <c r="B41" s="203"/>
      <c r="C41" s="204"/>
      <c r="D41" s="204"/>
      <c r="E41" s="204"/>
    </row>
    <row r="42" spans="1:5" ht="12.75">
      <c r="A42" s="205"/>
      <c r="B42" s="206"/>
      <c r="C42" s="207"/>
      <c r="D42" s="207"/>
      <c r="E42" s="207"/>
    </row>
    <row r="43" spans="1:5" s="183" customFormat="1" ht="16.5" customHeight="1">
      <c r="A43" s="533" t="s">
        <v>254</v>
      </c>
      <c r="B43" s="533"/>
      <c r="C43" s="533"/>
      <c r="D43" s="533"/>
      <c r="E43" s="533"/>
    </row>
    <row r="44" spans="1:5" s="208" customFormat="1" ht="12" customHeight="1">
      <c r="A44" s="179" t="s">
        <v>12</v>
      </c>
      <c r="B44" s="13" t="s">
        <v>377</v>
      </c>
      <c r="C44" s="113">
        <f>SUM(C45:C49)</f>
        <v>2032000</v>
      </c>
      <c r="D44" s="113">
        <f>SUM(D45:D49)</f>
        <v>2032000</v>
      </c>
      <c r="E44" s="128">
        <f>SUM(E45:E49)</f>
        <v>111989</v>
      </c>
    </row>
    <row r="45" spans="1:5" ht="12" customHeight="1">
      <c r="A45" s="190" t="s">
        <v>14</v>
      </c>
      <c r="B45" s="72" t="s">
        <v>176</v>
      </c>
      <c r="C45" s="98"/>
      <c r="D45" s="98"/>
      <c r="E45" s="99"/>
    </row>
    <row r="46" spans="1:5" ht="12" customHeight="1">
      <c r="A46" s="190" t="s">
        <v>16</v>
      </c>
      <c r="B46" s="56" t="s">
        <v>177</v>
      </c>
      <c r="C46" s="102"/>
      <c r="D46" s="102"/>
      <c r="E46" s="103"/>
    </row>
    <row r="47" spans="1:5" ht="12" customHeight="1">
      <c r="A47" s="190" t="s">
        <v>18</v>
      </c>
      <c r="B47" s="56" t="s">
        <v>178</v>
      </c>
      <c r="C47" s="102">
        <v>2032000</v>
      </c>
      <c r="D47" s="102">
        <v>2032000</v>
      </c>
      <c r="E47" s="103">
        <v>111989</v>
      </c>
    </row>
    <row r="48" spans="1:5" ht="12" customHeight="1">
      <c r="A48" s="190" t="s">
        <v>20</v>
      </c>
      <c r="B48" s="56" t="s">
        <v>179</v>
      </c>
      <c r="C48" s="102"/>
      <c r="D48" s="102"/>
      <c r="E48" s="103"/>
    </row>
    <row r="49" spans="1:5" ht="12" customHeight="1">
      <c r="A49" s="190" t="s">
        <v>22</v>
      </c>
      <c r="B49" s="56" t="s">
        <v>181</v>
      </c>
      <c r="C49" s="102"/>
      <c r="D49" s="102"/>
      <c r="E49" s="103"/>
    </row>
    <row r="50" spans="1:5" ht="12" customHeight="1">
      <c r="A50" s="179" t="s">
        <v>26</v>
      </c>
      <c r="B50" s="13" t="s">
        <v>378</v>
      </c>
      <c r="C50" s="113">
        <f>SUM(C51:C53)</f>
        <v>0</v>
      </c>
      <c r="D50" s="113">
        <f>SUM(D51:D53)</f>
        <v>0</v>
      </c>
      <c r="E50" s="128">
        <f>SUM(E51:E53)</f>
        <v>0</v>
      </c>
    </row>
    <row r="51" spans="1:5" s="208" customFormat="1" ht="12" customHeight="1">
      <c r="A51" s="190" t="s">
        <v>28</v>
      </c>
      <c r="B51" s="72" t="s">
        <v>202</v>
      </c>
      <c r="C51" s="98"/>
      <c r="D51" s="98"/>
      <c r="E51" s="99"/>
    </row>
    <row r="52" spans="1:5" ht="12" customHeight="1">
      <c r="A52" s="190" t="s">
        <v>30</v>
      </c>
      <c r="B52" s="56" t="s">
        <v>204</v>
      </c>
      <c r="C52" s="102"/>
      <c r="D52" s="102"/>
      <c r="E52" s="103"/>
    </row>
    <row r="53" spans="1:5" ht="12" customHeight="1">
      <c r="A53" s="190" t="s">
        <v>32</v>
      </c>
      <c r="B53" s="56" t="s">
        <v>379</v>
      </c>
      <c r="C53" s="102"/>
      <c r="D53" s="102"/>
      <c r="E53" s="103"/>
    </row>
    <row r="54" spans="1:5" ht="12" customHeight="1">
      <c r="A54" s="190" t="s">
        <v>34</v>
      </c>
      <c r="B54" s="56" t="s">
        <v>380</v>
      </c>
      <c r="C54" s="102"/>
      <c r="D54" s="102"/>
      <c r="E54" s="103"/>
    </row>
    <row r="55" spans="1:5" ht="12" customHeight="1">
      <c r="A55" s="179" t="s">
        <v>40</v>
      </c>
      <c r="B55" s="209" t="s">
        <v>381</v>
      </c>
      <c r="C55" s="113">
        <f>+C44+C50</f>
        <v>2032000</v>
      </c>
      <c r="D55" s="113">
        <f>+D44+D50</f>
        <v>2032000</v>
      </c>
      <c r="E55" s="128">
        <f>+E44+E50</f>
        <v>111989</v>
      </c>
    </row>
    <row r="56" spans="3:5" ht="12.75">
      <c r="C56" s="210"/>
      <c r="D56" s="210"/>
      <c r="E56" s="210"/>
    </row>
    <row r="57" spans="1:5" ht="15" customHeight="1">
      <c r="A57" s="211" t="s">
        <v>382</v>
      </c>
      <c r="B57" s="212"/>
      <c r="C57" s="213"/>
      <c r="D57" s="213"/>
      <c r="E57" s="214"/>
    </row>
    <row r="58" spans="1:5" ht="14.25" customHeight="1">
      <c r="A58" s="215" t="s">
        <v>383</v>
      </c>
      <c r="B58" s="216"/>
      <c r="C58" s="213"/>
      <c r="D58" s="213"/>
      <c r="E58" s="214"/>
    </row>
  </sheetData>
  <sheetProtection selectLockedCells="1" selectUnlockedCells="1"/>
  <mergeCells count="4">
    <mergeCell ref="B2:D2"/>
    <mergeCell ref="B3:D3"/>
    <mergeCell ref="A7:E7"/>
    <mergeCell ref="A43:E43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</sheetPr>
  <dimension ref="A1:E58"/>
  <sheetViews>
    <sheetView zoomScaleSheetLayoutView="115" zoomScalePageLayoutView="0" workbookViewId="0" topLeftCell="A19">
      <selection activeCell="E48" sqref="E48"/>
    </sheetView>
  </sheetViews>
  <sheetFormatPr defaultColWidth="9.00390625" defaultRowHeight="12.75"/>
  <cols>
    <col min="1" max="1" width="16.00390625" style="160" customWidth="1"/>
    <col min="2" max="2" width="59.375" style="161" customWidth="1"/>
    <col min="3" max="5" width="15.875" style="161" customWidth="1"/>
    <col min="6" max="16384" width="9.375" style="161" customWidth="1"/>
  </cols>
  <sheetData>
    <row r="1" spans="1:5" s="166" customFormat="1" ht="21" customHeight="1">
      <c r="A1" s="162"/>
      <c r="B1" s="163"/>
      <c r="C1" s="164"/>
      <c r="D1" s="164"/>
      <c r="E1" s="165" t="s">
        <v>807</v>
      </c>
    </row>
    <row r="2" spans="1:5" s="169" customFormat="1" ht="36" customHeight="1">
      <c r="A2" s="167" t="s">
        <v>349</v>
      </c>
      <c r="B2" s="531" t="s">
        <v>350</v>
      </c>
      <c r="C2" s="531"/>
      <c r="D2" s="531"/>
      <c r="E2" s="168" t="s">
        <v>351</v>
      </c>
    </row>
    <row r="3" spans="1:5" s="169" customFormat="1" ht="24">
      <c r="A3" s="170" t="s">
        <v>352</v>
      </c>
      <c r="B3" s="532" t="s">
        <v>384</v>
      </c>
      <c r="C3" s="532"/>
      <c r="D3" s="532"/>
      <c r="E3" s="171" t="s">
        <v>385</v>
      </c>
    </row>
    <row r="4" spans="1:5" s="174" customFormat="1" ht="15.75" customHeight="1">
      <c r="A4" s="172"/>
      <c r="B4" s="172"/>
      <c r="C4" s="173"/>
      <c r="D4" s="173"/>
      <c r="E4" s="173"/>
    </row>
    <row r="5" spans="1:5" ht="24">
      <c r="A5" s="175" t="s">
        <v>355</v>
      </c>
      <c r="B5" s="176" t="s">
        <v>356</v>
      </c>
      <c r="C5" s="177" t="s">
        <v>4</v>
      </c>
      <c r="D5" s="177" t="s">
        <v>5</v>
      </c>
      <c r="E5" s="178" t="s">
        <v>6</v>
      </c>
    </row>
    <row r="6" spans="1:5" s="183" customFormat="1" ht="12.75" customHeight="1">
      <c r="A6" s="179" t="s">
        <v>7</v>
      </c>
      <c r="B6" s="180" t="s">
        <v>8</v>
      </c>
      <c r="C6" s="180" t="s">
        <v>9</v>
      </c>
      <c r="D6" s="181" t="s">
        <v>10</v>
      </c>
      <c r="E6" s="182" t="s">
        <v>11</v>
      </c>
    </row>
    <row r="7" spans="1:5" s="183" customFormat="1" ht="15.75" customHeight="1">
      <c r="A7" s="533" t="s">
        <v>253</v>
      </c>
      <c r="B7" s="533"/>
      <c r="C7" s="533"/>
      <c r="D7" s="533"/>
      <c r="E7" s="533"/>
    </row>
    <row r="8" spans="1:5" s="186" customFormat="1" ht="12" customHeight="1">
      <c r="A8" s="179" t="s">
        <v>12</v>
      </c>
      <c r="B8" s="184" t="s">
        <v>357</v>
      </c>
      <c r="C8" s="113">
        <f>SUM(C9:C18)</f>
        <v>0</v>
      </c>
      <c r="D8" s="113">
        <f>SUM(D9:D18)</f>
        <v>0</v>
      </c>
      <c r="E8" s="185">
        <f>SUM(E9:E18)</f>
        <v>145080</v>
      </c>
    </row>
    <row r="9" spans="1:5" s="186" customFormat="1" ht="12" customHeight="1">
      <c r="A9" s="187" t="s">
        <v>14</v>
      </c>
      <c r="B9" s="53" t="s">
        <v>71</v>
      </c>
      <c r="C9" s="188"/>
      <c r="D9" s="188"/>
      <c r="E9" s="189"/>
    </row>
    <row r="10" spans="1:5" s="186" customFormat="1" ht="12" customHeight="1">
      <c r="A10" s="190" t="s">
        <v>16</v>
      </c>
      <c r="B10" s="56" t="s">
        <v>73</v>
      </c>
      <c r="C10" s="102"/>
      <c r="D10" s="102"/>
      <c r="E10" s="127">
        <v>145080</v>
      </c>
    </row>
    <row r="11" spans="1:5" s="186" customFormat="1" ht="12" customHeight="1">
      <c r="A11" s="190" t="s">
        <v>18</v>
      </c>
      <c r="B11" s="56" t="s">
        <v>75</v>
      </c>
      <c r="C11" s="102"/>
      <c r="D11" s="102"/>
      <c r="E11" s="127"/>
    </row>
    <row r="12" spans="1:5" s="186" customFormat="1" ht="12" customHeight="1">
      <c r="A12" s="190" t="s">
        <v>20</v>
      </c>
      <c r="B12" s="56" t="s">
        <v>77</v>
      </c>
      <c r="C12" s="102"/>
      <c r="D12" s="102"/>
      <c r="E12" s="127"/>
    </row>
    <row r="13" spans="1:5" s="186" customFormat="1" ht="12" customHeight="1">
      <c r="A13" s="190" t="s">
        <v>22</v>
      </c>
      <c r="B13" s="56" t="s">
        <v>79</v>
      </c>
      <c r="C13" s="102"/>
      <c r="D13" s="102"/>
      <c r="E13" s="127"/>
    </row>
    <row r="14" spans="1:5" s="186" customFormat="1" ht="12" customHeight="1">
      <c r="A14" s="190" t="s">
        <v>24</v>
      </c>
      <c r="B14" s="56" t="s">
        <v>358</v>
      </c>
      <c r="C14" s="102"/>
      <c r="D14" s="102"/>
      <c r="E14" s="127">
        <v>0</v>
      </c>
    </row>
    <row r="15" spans="1:5" s="191" customFormat="1" ht="12" customHeight="1">
      <c r="A15" s="190" t="s">
        <v>183</v>
      </c>
      <c r="B15" s="73" t="s">
        <v>359</v>
      </c>
      <c r="C15" s="102"/>
      <c r="D15" s="102"/>
      <c r="E15" s="127"/>
    </row>
    <row r="16" spans="1:5" s="191" customFormat="1" ht="12" customHeight="1">
      <c r="A16" s="190" t="s">
        <v>185</v>
      </c>
      <c r="B16" s="56" t="s">
        <v>85</v>
      </c>
      <c r="C16" s="117"/>
      <c r="D16" s="117"/>
      <c r="E16" s="192"/>
    </row>
    <row r="17" spans="1:5" s="186" customFormat="1" ht="12" customHeight="1">
      <c r="A17" s="190" t="s">
        <v>187</v>
      </c>
      <c r="B17" s="56" t="s">
        <v>87</v>
      </c>
      <c r="C17" s="102"/>
      <c r="D17" s="102"/>
      <c r="E17" s="127"/>
    </row>
    <row r="18" spans="1:5" s="191" customFormat="1" ht="12" customHeight="1">
      <c r="A18" s="190" t="s">
        <v>189</v>
      </c>
      <c r="B18" s="73" t="s">
        <v>89</v>
      </c>
      <c r="C18" s="109"/>
      <c r="D18" s="109"/>
      <c r="E18" s="193"/>
    </row>
    <row r="19" spans="1:5" s="191" customFormat="1" ht="18.75" customHeight="1">
      <c r="A19" s="179" t="s">
        <v>26</v>
      </c>
      <c r="B19" s="184" t="s">
        <v>360</v>
      </c>
      <c r="C19" s="113">
        <f>SUM(C20:C22)</f>
        <v>0</v>
      </c>
      <c r="D19" s="113">
        <f>SUM(D20:D22)</f>
        <v>0</v>
      </c>
      <c r="E19" s="185">
        <f>SUM(E20:E22)</f>
        <v>0</v>
      </c>
    </row>
    <row r="20" spans="1:5" s="191" customFormat="1" ht="12" customHeight="1">
      <c r="A20" s="190" t="s">
        <v>28</v>
      </c>
      <c r="B20" s="72" t="s">
        <v>29</v>
      </c>
      <c r="C20" s="102"/>
      <c r="D20" s="102"/>
      <c r="E20" s="127"/>
    </row>
    <row r="21" spans="1:5" s="191" customFormat="1" ht="12" customHeight="1">
      <c r="A21" s="190" t="s">
        <v>30</v>
      </c>
      <c r="B21" s="56" t="s">
        <v>361</v>
      </c>
      <c r="C21" s="102"/>
      <c r="D21" s="102"/>
      <c r="E21" s="127"/>
    </row>
    <row r="22" spans="1:5" s="191" customFormat="1" ht="12" customHeight="1">
      <c r="A22" s="190" t="s">
        <v>32</v>
      </c>
      <c r="B22" s="56" t="s">
        <v>362</v>
      </c>
      <c r="C22" s="102"/>
      <c r="D22" s="102"/>
      <c r="E22" s="127"/>
    </row>
    <row r="23" spans="1:5" s="191" customFormat="1" ht="12" customHeight="1">
      <c r="A23" s="190" t="s">
        <v>34</v>
      </c>
      <c r="B23" s="56" t="s">
        <v>363</v>
      </c>
      <c r="C23" s="102"/>
      <c r="D23" s="102"/>
      <c r="E23" s="127"/>
    </row>
    <row r="24" spans="1:5" s="191" customFormat="1" ht="12" customHeight="1">
      <c r="A24" s="179" t="s">
        <v>40</v>
      </c>
      <c r="B24" s="13" t="s">
        <v>265</v>
      </c>
      <c r="C24" s="194"/>
      <c r="D24" s="194"/>
      <c r="E24" s="195"/>
    </row>
    <row r="25" spans="1:5" s="191" customFormat="1" ht="12" customHeight="1">
      <c r="A25" s="179" t="s">
        <v>223</v>
      </c>
      <c r="B25" s="13" t="s">
        <v>364</v>
      </c>
      <c r="C25" s="113">
        <f>SUM(C26:C27)</f>
        <v>0</v>
      </c>
      <c r="D25" s="113">
        <f>SUM(D26:D27)</f>
        <v>0</v>
      </c>
      <c r="E25" s="185">
        <f>SUM(E26:E27)</f>
        <v>0</v>
      </c>
    </row>
    <row r="26" spans="1:5" s="191" customFormat="1" ht="12" customHeight="1">
      <c r="A26" s="196" t="s">
        <v>56</v>
      </c>
      <c r="B26" s="72" t="s">
        <v>361</v>
      </c>
      <c r="C26" s="98"/>
      <c r="D26" s="98"/>
      <c r="E26" s="197"/>
    </row>
    <row r="27" spans="1:5" s="191" customFormat="1" ht="12" customHeight="1">
      <c r="A27" s="196" t="s">
        <v>58</v>
      </c>
      <c r="B27" s="56" t="s">
        <v>365</v>
      </c>
      <c r="C27" s="117"/>
      <c r="D27" s="117"/>
      <c r="E27" s="192"/>
    </row>
    <row r="28" spans="1:5" s="191" customFormat="1" ht="12" customHeight="1">
      <c r="A28" s="190" t="s">
        <v>60</v>
      </c>
      <c r="B28" s="198" t="s">
        <v>366</v>
      </c>
      <c r="C28" s="126"/>
      <c r="D28" s="126"/>
      <c r="E28" s="199"/>
    </row>
    <row r="29" spans="1:5" s="191" customFormat="1" ht="12" customHeight="1">
      <c r="A29" s="179" t="s">
        <v>68</v>
      </c>
      <c r="B29" s="13" t="s">
        <v>367</v>
      </c>
      <c r="C29" s="113">
        <f>SUM(C30:C32)</f>
        <v>0</v>
      </c>
      <c r="D29" s="113">
        <f>SUM(D30:D32)</f>
        <v>0</v>
      </c>
      <c r="E29" s="185">
        <f>SUM(E30:E32)</f>
        <v>0</v>
      </c>
    </row>
    <row r="30" spans="1:5" s="191" customFormat="1" ht="12" customHeight="1">
      <c r="A30" s="196" t="s">
        <v>70</v>
      </c>
      <c r="B30" s="72" t="s">
        <v>93</v>
      </c>
      <c r="C30" s="98"/>
      <c r="D30" s="98"/>
      <c r="E30" s="197"/>
    </row>
    <row r="31" spans="1:5" s="191" customFormat="1" ht="12" customHeight="1">
      <c r="A31" s="196" t="s">
        <v>72</v>
      </c>
      <c r="B31" s="56" t="s">
        <v>95</v>
      </c>
      <c r="C31" s="117"/>
      <c r="D31" s="117"/>
      <c r="E31" s="192"/>
    </row>
    <row r="32" spans="1:5" s="191" customFormat="1" ht="12" customHeight="1">
      <c r="A32" s="190" t="s">
        <v>74</v>
      </c>
      <c r="B32" s="198" t="s">
        <v>97</v>
      </c>
      <c r="C32" s="126"/>
      <c r="D32" s="126"/>
      <c r="E32" s="199"/>
    </row>
    <row r="33" spans="1:5" s="191" customFormat="1" ht="12" customHeight="1">
      <c r="A33" s="179" t="s">
        <v>90</v>
      </c>
      <c r="B33" s="13" t="s">
        <v>266</v>
      </c>
      <c r="C33" s="194"/>
      <c r="D33" s="194"/>
      <c r="E33" s="195"/>
    </row>
    <row r="34" spans="1:5" s="186" customFormat="1" ht="12" customHeight="1">
      <c r="A34" s="179" t="s">
        <v>234</v>
      </c>
      <c r="B34" s="13" t="s">
        <v>368</v>
      </c>
      <c r="C34" s="194"/>
      <c r="D34" s="194"/>
      <c r="E34" s="195"/>
    </row>
    <row r="35" spans="1:5" s="186" customFormat="1" ht="12" customHeight="1">
      <c r="A35" s="179" t="s">
        <v>112</v>
      </c>
      <c r="B35" s="13" t="s">
        <v>369</v>
      </c>
      <c r="C35" s="113">
        <f>+C8+C19+C24+C25+C29+C33+C34</f>
        <v>0</v>
      </c>
      <c r="D35" s="113">
        <f>+D8+D19+D24+D25+D29+D33+D34</f>
        <v>0</v>
      </c>
      <c r="E35" s="185">
        <f>+E8+E19+E24+E25+E29+E33+E34</f>
        <v>145080</v>
      </c>
    </row>
    <row r="36" spans="1:5" s="186" customFormat="1" ht="12" customHeight="1">
      <c r="A36" s="200" t="s">
        <v>122</v>
      </c>
      <c r="B36" s="13" t="s">
        <v>370</v>
      </c>
      <c r="C36" s="113">
        <f>+C37+C38+C39</f>
        <v>0</v>
      </c>
      <c r="D36" s="113">
        <f>+D37+D38+D39</f>
        <v>0</v>
      </c>
      <c r="E36" s="185">
        <f>+E37+E38+E39</f>
        <v>0</v>
      </c>
    </row>
    <row r="37" spans="1:5" s="186" customFormat="1" ht="12" customHeight="1">
      <c r="A37" s="196" t="s">
        <v>371</v>
      </c>
      <c r="B37" s="72" t="s">
        <v>322</v>
      </c>
      <c r="C37" s="98"/>
      <c r="D37" s="98"/>
      <c r="E37" s="197"/>
    </row>
    <row r="38" spans="1:5" s="191" customFormat="1" ht="12" customHeight="1">
      <c r="A38" s="196" t="s">
        <v>372</v>
      </c>
      <c r="B38" s="56" t="s">
        <v>373</v>
      </c>
      <c r="C38" s="117"/>
      <c r="D38" s="117"/>
      <c r="E38" s="192"/>
    </row>
    <row r="39" spans="1:5" s="191" customFormat="1" ht="12" customHeight="1">
      <c r="A39" s="190" t="s">
        <v>374</v>
      </c>
      <c r="B39" s="198" t="s">
        <v>375</v>
      </c>
      <c r="C39" s="126"/>
      <c r="D39" s="126"/>
      <c r="E39" s="199"/>
    </row>
    <row r="40" spans="1:5" s="191" customFormat="1" ht="15" customHeight="1">
      <c r="A40" s="200" t="s">
        <v>246</v>
      </c>
      <c r="B40" s="201" t="s">
        <v>376</v>
      </c>
      <c r="C40" s="113">
        <f>+C35+C36</f>
        <v>0</v>
      </c>
      <c r="D40" s="113">
        <f>+D35+D36</f>
        <v>0</v>
      </c>
      <c r="E40" s="185">
        <f>+E35+E36</f>
        <v>145080</v>
      </c>
    </row>
    <row r="41" spans="1:5" s="191" customFormat="1" ht="15" customHeight="1">
      <c r="A41" s="202"/>
      <c r="B41" s="203"/>
      <c r="C41" s="204"/>
      <c r="D41" s="204"/>
      <c r="E41" s="204"/>
    </row>
    <row r="42" spans="1:5" ht="12.75">
      <c r="A42" s="205"/>
      <c r="B42" s="206"/>
      <c r="C42" s="207"/>
      <c r="D42" s="207"/>
      <c r="E42" s="207"/>
    </row>
    <row r="43" spans="1:5" s="183" customFormat="1" ht="16.5" customHeight="1">
      <c r="A43" s="533" t="s">
        <v>254</v>
      </c>
      <c r="B43" s="533"/>
      <c r="C43" s="533"/>
      <c r="D43" s="533"/>
      <c r="E43" s="533"/>
    </row>
    <row r="44" spans="1:5" s="208" customFormat="1" ht="12" customHeight="1">
      <c r="A44" s="179" t="s">
        <v>12</v>
      </c>
      <c r="B44" s="13" t="s">
        <v>377</v>
      </c>
      <c r="C44" s="113">
        <f>SUM(C45:C49)</f>
        <v>3742241</v>
      </c>
      <c r="D44" s="113">
        <f>SUM(D45:D49)</f>
        <v>3742241</v>
      </c>
      <c r="E44" s="128">
        <f>SUM(E45:E49)</f>
        <v>2695072</v>
      </c>
    </row>
    <row r="45" spans="1:5" ht="12" customHeight="1">
      <c r="A45" s="190" t="s">
        <v>14</v>
      </c>
      <c r="B45" s="72" t="s">
        <v>176</v>
      </c>
      <c r="C45" s="98">
        <v>1609500</v>
      </c>
      <c r="D45" s="98">
        <v>1609500</v>
      </c>
      <c r="E45" s="99">
        <v>1691439</v>
      </c>
    </row>
    <row r="46" spans="1:5" ht="12" customHeight="1">
      <c r="A46" s="190" t="s">
        <v>16</v>
      </c>
      <c r="B46" s="56" t="s">
        <v>177</v>
      </c>
      <c r="C46" s="102">
        <v>371371</v>
      </c>
      <c r="D46" s="102">
        <v>371371</v>
      </c>
      <c r="E46" s="103">
        <v>367301</v>
      </c>
    </row>
    <row r="47" spans="1:5" ht="12" customHeight="1">
      <c r="A47" s="190" t="s">
        <v>18</v>
      </c>
      <c r="B47" s="56" t="s">
        <v>178</v>
      </c>
      <c r="C47" s="102">
        <v>1761370</v>
      </c>
      <c r="D47" s="102">
        <v>1761370</v>
      </c>
      <c r="E47" s="103">
        <v>636332</v>
      </c>
    </row>
    <row r="48" spans="1:5" ht="12" customHeight="1">
      <c r="A48" s="190" t="s">
        <v>20</v>
      </c>
      <c r="B48" s="56" t="s">
        <v>179</v>
      </c>
      <c r="C48" s="102"/>
      <c r="D48" s="102"/>
      <c r="E48" s="103"/>
    </row>
    <row r="49" spans="1:5" ht="12" customHeight="1">
      <c r="A49" s="190" t="s">
        <v>22</v>
      </c>
      <c r="B49" s="56" t="s">
        <v>181</v>
      </c>
      <c r="C49" s="102"/>
      <c r="D49" s="102"/>
      <c r="E49" s="103"/>
    </row>
    <row r="50" spans="1:5" ht="12" customHeight="1">
      <c r="A50" s="179" t="s">
        <v>26</v>
      </c>
      <c r="B50" s="13" t="s">
        <v>378</v>
      </c>
      <c r="C50" s="113">
        <f>SUM(C51:C53)</f>
        <v>0</v>
      </c>
      <c r="D50" s="113">
        <f>SUM(D51:D53)</f>
        <v>0</v>
      </c>
      <c r="E50" s="128">
        <f>SUM(E51:E53)</f>
        <v>0</v>
      </c>
    </row>
    <row r="51" spans="1:5" s="208" customFormat="1" ht="12" customHeight="1">
      <c r="A51" s="190" t="s">
        <v>28</v>
      </c>
      <c r="B51" s="72" t="s">
        <v>202</v>
      </c>
      <c r="C51" s="98"/>
      <c r="D51" s="98"/>
      <c r="E51" s="99"/>
    </row>
    <row r="52" spans="1:5" ht="12" customHeight="1">
      <c r="A52" s="190" t="s">
        <v>30</v>
      </c>
      <c r="B52" s="56" t="s">
        <v>204</v>
      </c>
      <c r="C52" s="102"/>
      <c r="D52" s="102"/>
      <c r="E52" s="103"/>
    </row>
    <row r="53" spans="1:5" ht="12" customHeight="1">
      <c r="A53" s="190" t="s">
        <v>32</v>
      </c>
      <c r="B53" s="56" t="s">
        <v>379</v>
      </c>
      <c r="C53" s="102"/>
      <c r="D53" s="102"/>
      <c r="E53" s="103"/>
    </row>
    <row r="54" spans="1:5" ht="12" customHeight="1">
      <c r="A54" s="190" t="s">
        <v>34</v>
      </c>
      <c r="B54" s="56" t="s">
        <v>380</v>
      </c>
      <c r="C54" s="102"/>
      <c r="D54" s="102"/>
      <c r="E54" s="103"/>
    </row>
    <row r="55" spans="1:5" ht="12" customHeight="1">
      <c r="A55" s="179" t="s">
        <v>40</v>
      </c>
      <c r="B55" s="209" t="s">
        <v>381</v>
      </c>
      <c r="C55" s="113">
        <f>+C44+C50</f>
        <v>3742241</v>
      </c>
      <c r="D55" s="113">
        <f>+D44+D50</f>
        <v>3742241</v>
      </c>
      <c r="E55" s="128">
        <f>+E44+E50</f>
        <v>2695072</v>
      </c>
    </row>
    <row r="56" spans="3:5" ht="12.75">
      <c r="C56" s="210"/>
      <c r="D56" s="210"/>
      <c r="E56" s="210"/>
    </row>
    <row r="57" spans="1:5" ht="15" customHeight="1">
      <c r="A57" s="211" t="s">
        <v>382</v>
      </c>
      <c r="B57" s="212"/>
      <c r="C57" s="213">
        <v>1</v>
      </c>
      <c r="D57" s="213">
        <v>1</v>
      </c>
      <c r="E57" s="214">
        <v>1</v>
      </c>
    </row>
    <row r="58" spans="1:5" ht="14.25" customHeight="1">
      <c r="A58" s="215" t="s">
        <v>383</v>
      </c>
      <c r="B58" s="216"/>
      <c r="C58" s="213"/>
      <c r="D58" s="213"/>
      <c r="E58" s="214"/>
    </row>
  </sheetData>
  <sheetProtection selectLockedCells="1" selectUnlockedCells="1"/>
  <mergeCells count="4">
    <mergeCell ref="B2:D2"/>
    <mergeCell ref="B3:D3"/>
    <mergeCell ref="A7:E7"/>
    <mergeCell ref="A43:E43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A1:E58"/>
  <sheetViews>
    <sheetView zoomScaleSheetLayoutView="115" zoomScalePageLayoutView="0" workbookViewId="0" topLeftCell="A15">
      <selection activeCell="E48" sqref="E48"/>
    </sheetView>
  </sheetViews>
  <sheetFormatPr defaultColWidth="9.00390625" defaultRowHeight="12.75"/>
  <cols>
    <col min="1" max="1" width="16.00390625" style="160" customWidth="1"/>
    <col min="2" max="2" width="59.375" style="161" customWidth="1"/>
    <col min="3" max="5" width="15.875" style="161" customWidth="1"/>
    <col min="6" max="16384" width="9.375" style="161" customWidth="1"/>
  </cols>
  <sheetData>
    <row r="1" spans="1:5" s="166" customFormat="1" ht="21" customHeight="1">
      <c r="A1" s="162"/>
      <c r="B1" s="163"/>
      <c r="C1" s="164"/>
      <c r="D1" s="164"/>
      <c r="E1" s="165" t="s">
        <v>808</v>
      </c>
    </row>
    <row r="2" spans="1:5" s="169" customFormat="1" ht="34.5" customHeight="1">
      <c r="A2" s="167" t="s">
        <v>349</v>
      </c>
      <c r="B2" s="531" t="s">
        <v>350</v>
      </c>
      <c r="C2" s="531"/>
      <c r="D2" s="531"/>
      <c r="E2" s="168" t="s">
        <v>351</v>
      </c>
    </row>
    <row r="3" spans="1:5" s="169" customFormat="1" ht="24">
      <c r="A3" s="170" t="s">
        <v>352</v>
      </c>
      <c r="B3" s="532" t="s">
        <v>386</v>
      </c>
      <c r="C3" s="532"/>
      <c r="D3" s="532"/>
      <c r="E3" s="171" t="s">
        <v>387</v>
      </c>
    </row>
    <row r="4" spans="1:5" s="174" customFormat="1" ht="15.75" customHeight="1">
      <c r="A4" s="172"/>
      <c r="B4" s="172"/>
      <c r="C4" s="173"/>
      <c r="D4" s="173"/>
      <c r="E4" s="173"/>
    </row>
    <row r="5" spans="1:5" ht="24">
      <c r="A5" s="175" t="s">
        <v>355</v>
      </c>
      <c r="B5" s="176" t="s">
        <v>356</v>
      </c>
      <c r="C5" s="177" t="s">
        <v>4</v>
      </c>
      <c r="D5" s="177" t="s">
        <v>5</v>
      </c>
      <c r="E5" s="178" t="s">
        <v>6</v>
      </c>
    </row>
    <row r="6" spans="1:5" s="183" customFormat="1" ht="12.75" customHeight="1">
      <c r="A6" s="179" t="s">
        <v>7</v>
      </c>
      <c r="B6" s="180" t="s">
        <v>8</v>
      </c>
      <c r="C6" s="180" t="s">
        <v>9</v>
      </c>
      <c r="D6" s="181" t="s">
        <v>10</v>
      </c>
      <c r="E6" s="182" t="s">
        <v>11</v>
      </c>
    </row>
    <row r="7" spans="1:5" s="183" customFormat="1" ht="15.75" customHeight="1">
      <c r="A7" s="533" t="s">
        <v>253</v>
      </c>
      <c r="B7" s="533"/>
      <c r="C7" s="533"/>
      <c r="D7" s="533"/>
      <c r="E7" s="533"/>
    </row>
    <row r="8" spans="1:5" s="186" customFormat="1" ht="12" customHeight="1">
      <c r="A8" s="179" t="s">
        <v>12</v>
      </c>
      <c r="B8" s="184" t="s">
        <v>357</v>
      </c>
      <c r="C8" s="113">
        <f>SUM(C9:C18)</f>
        <v>1687875</v>
      </c>
      <c r="D8" s="113">
        <f>SUM(D9:D18)</f>
        <v>2765612</v>
      </c>
      <c r="E8" s="185">
        <f>SUM(E9:E18)</f>
        <v>4133568</v>
      </c>
    </row>
    <row r="9" spans="1:5" s="186" customFormat="1" ht="12" customHeight="1">
      <c r="A9" s="187" t="s">
        <v>14</v>
      </c>
      <c r="B9" s="53" t="s">
        <v>789</v>
      </c>
      <c r="C9" s="188"/>
      <c r="D9" s="188"/>
      <c r="E9" s="189"/>
    </row>
    <row r="10" spans="1:5" s="186" customFormat="1" ht="12" customHeight="1">
      <c r="A10" s="190" t="s">
        <v>16</v>
      </c>
      <c r="B10" s="56" t="s">
        <v>73</v>
      </c>
      <c r="C10" s="102">
        <v>476575</v>
      </c>
      <c r="D10" s="102">
        <v>476575</v>
      </c>
      <c r="E10" s="127">
        <v>490615</v>
      </c>
    </row>
    <row r="11" spans="1:5" s="186" customFormat="1" ht="12" customHeight="1">
      <c r="A11" s="190" t="s">
        <v>18</v>
      </c>
      <c r="B11" s="56" t="s">
        <v>75</v>
      </c>
      <c r="C11" s="102">
        <v>550000</v>
      </c>
      <c r="D11" s="102">
        <v>550000</v>
      </c>
      <c r="E11" s="127">
        <v>35000</v>
      </c>
    </row>
    <row r="12" spans="1:5" s="186" customFormat="1" ht="12" customHeight="1">
      <c r="A12" s="190" t="s">
        <v>20</v>
      </c>
      <c r="B12" s="56" t="s">
        <v>77</v>
      </c>
      <c r="C12" s="102">
        <v>420000</v>
      </c>
      <c r="D12" s="102">
        <v>420000</v>
      </c>
      <c r="E12" s="127">
        <v>315000</v>
      </c>
    </row>
    <row r="13" spans="1:5" s="186" customFormat="1" ht="12" customHeight="1">
      <c r="A13" s="190" t="s">
        <v>22</v>
      </c>
      <c r="B13" s="56" t="s">
        <v>79</v>
      </c>
      <c r="C13" s="102">
        <v>190000</v>
      </c>
      <c r="D13" s="102">
        <v>190000</v>
      </c>
      <c r="E13" s="127">
        <v>249289</v>
      </c>
    </row>
    <row r="14" spans="1:5" s="186" customFormat="1" ht="12" customHeight="1">
      <c r="A14" s="190" t="s">
        <v>24</v>
      </c>
      <c r="B14" s="56" t="s">
        <v>358</v>
      </c>
      <c r="C14" s="102">
        <v>51300</v>
      </c>
      <c r="D14" s="102">
        <v>51300</v>
      </c>
      <c r="E14" s="127">
        <v>490069</v>
      </c>
    </row>
    <row r="15" spans="1:5" s="191" customFormat="1" ht="12" customHeight="1">
      <c r="A15" s="190" t="s">
        <v>183</v>
      </c>
      <c r="B15" s="73" t="s">
        <v>359</v>
      </c>
      <c r="C15" s="102"/>
      <c r="D15" s="102"/>
      <c r="E15" s="127"/>
    </row>
    <row r="16" spans="1:5" s="191" customFormat="1" ht="12" customHeight="1">
      <c r="A16" s="190" t="s">
        <v>185</v>
      </c>
      <c r="B16" s="56" t="s">
        <v>85</v>
      </c>
      <c r="C16" s="117"/>
      <c r="D16" s="117"/>
      <c r="E16" s="192"/>
    </row>
    <row r="17" spans="1:5" s="186" customFormat="1" ht="12" customHeight="1">
      <c r="A17" s="190" t="s">
        <v>187</v>
      </c>
      <c r="B17" s="56" t="s">
        <v>790</v>
      </c>
      <c r="C17" s="102"/>
      <c r="D17" s="102"/>
      <c r="E17" s="127"/>
    </row>
    <row r="18" spans="1:5" s="191" customFormat="1" ht="12" customHeight="1">
      <c r="A18" s="190" t="s">
        <v>189</v>
      </c>
      <c r="B18" s="73" t="s">
        <v>89</v>
      </c>
      <c r="C18" s="109"/>
      <c r="D18" s="109">
        <v>1077737</v>
      </c>
      <c r="E18" s="193">
        <v>2553595</v>
      </c>
    </row>
    <row r="19" spans="1:5" s="191" customFormat="1" ht="21" customHeight="1">
      <c r="A19" s="179" t="s">
        <v>26</v>
      </c>
      <c r="B19" s="184" t="s">
        <v>360</v>
      </c>
      <c r="C19" s="113">
        <f>SUM(C20:C22)</f>
        <v>216725</v>
      </c>
      <c r="D19" s="113">
        <f>SUM(D20:D22)</f>
        <v>727001</v>
      </c>
      <c r="E19" s="185">
        <f>SUM(E20:E22)</f>
        <v>727001</v>
      </c>
    </row>
    <row r="20" spans="1:5" s="191" customFormat="1" ht="12" customHeight="1">
      <c r="A20" s="190" t="s">
        <v>28</v>
      </c>
      <c r="B20" s="72" t="s">
        <v>29</v>
      </c>
      <c r="C20" s="102"/>
      <c r="D20" s="102"/>
      <c r="E20" s="127"/>
    </row>
    <row r="21" spans="1:5" s="191" customFormat="1" ht="12" customHeight="1">
      <c r="A21" s="190" t="s">
        <v>30</v>
      </c>
      <c r="B21" s="56" t="s">
        <v>361</v>
      </c>
      <c r="C21" s="102"/>
      <c r="D21" s="102"/>
      <c r="E21" s="127"/>
    </row>
    <row r="22" spans="1:5" s="191" customFormat="1" ht="12" customHeight="1">
      <c r="A22" s="190" t="s">
        <v>32</v>
      </c>
      <c r="B22" s="56" t="s">
        <v>362</v>
      </c>
      <c r="C22" s="102">
        <v>216725</v>
      </c>
      <c r="D22" s="102">
        <v>727001</v>
      </c>
      <c r="E22" s="127">
        <v>727001</v>
      </c>
    </row>
    <row r="23" spans="1:5" s="191" customFormat="1" ht="12" customHeight="1">
      <c r="A23" s="190" t="s">
        <v>34</v>
      </c>
      <c r="B23" s="56" t="s">
        <v>363</v>
      </c>
      <c r="C23" s="102"/>
      <c r="D23" s="102"/>
      <c r="E23" s="127"/>
    </row>
    <row r="24" spans="1:5" s="191" customFormat="1" ht="12" customHeight="1">
      <c r="A24" s="179" t="s">
        <v>40</v>
      </c>
      <c r="B24" s="13" t="s">
        <v>265</v>
      </c>
      <c r="C24" s="194">
        <v>6000</v>
      </c>
      <c r="D24" s="194">
        <v>6000</v>
      </c>
      <c r="E24" s="195"/>
    </row>
    <row r="25" spans="1:5" s="191" customFormat="1" ht="22.5" customHeight="1">
      <c r="A25" s="179" t="s">
        <v>223</v>
      </c>
      <c r="B25" s="13" t="s">
        <v>364</v>
      </c>
      <c r="C25" s="113">
        <f>SUM(C26:C27)</f>
        <v>0</v>
      </c>
      <c r="D25" s="113">
        <f>SUM(D26:D27)</f>
        <v>0</v>
      </c>
      <c r="E25" s="185">
        <f>SUM(E26:E27)</f>
        <v>0</v>
      </c>
    </row>
    <row r="26" spans="1:5" s="191" customFormat="1" ht="12" customHeight="1">
      <c r="A26" s="196" t="s">
        <v>56</v>
      </c>
      <c r="B26" s="72" t="s">
        <v>361</v>
      </c>
      <c r="C26" s="98"/>
      <c r="D26" s="98"/>
      <c r="E26" s="197"/>
    </row>
    <row r="27" spans="1:5" s="191" customFormat="1" ht="12" customHeight="1">
      <c r="A27" s="196" t="s">
        <v>58</v>
      </c>
      <c r="B27" s="56" t="s">
        <v>365</v>
      </c>
      <c r="C27" s="117"/>
      <c r="D27" s="117"/>
      <c r="E27" s="192"/>
    </row>
    <row r="28" spans="1:5" s="191" customFormat="1" ht="12" customHeight="1">
      <c r="A28" s="190" t="s">
        <v>60</v>
      </c>
      <c r="B28" s="198" t="s">
        <v>366</v>
      </c>
      <c r="C28" s="126"/>
      <c r="D28" s="126"/>
      <c r="E28" s="199"/>
    </row>
    <row r="29" spans="1:5" s="191" customFormat="1" ht="12" customHeight="1">
      <c r="A29" s="179" t="s">
        <v>68</v>
      </c>
      <c r="B29" s="13" t="s">
        <v>367</v>
      </c>
      <c r="C29" s="113">
        <f>SUM(C30:C32)</f>
        <v>0</v>
      </c>
      <c r="D29" s="113">
        <f>SUM(D30:D32)</f>
        <v>0</v>
      </c>
      <c r="E29" s="185"/>
    </row>
    <row r="30" spans="1:5" s="191" customFormat="1" ht="12" customHeight="1">
      <c r="A30" s="196" t="s">
        <v>70</v>
      </c>
      <c r="B30" s="72" t="s">
        <v>93</v>
      </c>
      <c r="C30" s="98"/>
      <c r="D30" s="98"/>
      <c r="E30" s="197"/>
    </row>
    <row r="31" spans="1:5" s="191" customFormat="1" ht="12" customHeight="1">
      <c r="A31" s="196" t="s">
        <v>72</v>
      </c>
      <c r="B31" s="56" t="s">
        <v>95</v>
      </c>
      <c r="C31" s="117"/>
      <c r="D31" s="117"/>
      <c r="E31" s="192"/>
    </row>
    <row r="32" spans="1:5" s="191" customFormat="1" ht="12" customHeight="1">
      <c r="A32" s="190" t="s">
        <v>74</v>
      </c>
      <c r="B32" s="198" t="s">
        <v>97</v>
      </c>
      <c r="C32" s="126"/>
      <c r="D32" s="126"/>
      <c r="E32" s="199"/>
    </row>
    <row r="33" spans="1:5" s="191" customFormat="1" ht="12" customHeight="1">
      <c r="A33" s="179" t="s">
        <v>90</v>
      </c>
      <c r="B33" s="13" t="s">
        <v>266</v>
      </c>
      <c r="C33" s="194"/>
      <c r="D33" s="194"/>
      <c r="E33" s="195"/>
    </row>
    <row r="34" spans="1:5" s="186" customFormat="1" ht="12" customHeight="1">
      <c r="A34" s="179" t="s">
        <v>234</v>
      </c>
      <c r="B34" s="13" t="s">
        <v>368</v>
      </c>
      <c r="C34" s="194"/>
      <c r="D34" s="194"/>
      <c r="E34" s="195"/>
    </row>
    <row r="35" spans="1:5" s="186" customFormat="1" ht="12" customHeight="1">
      <c r="A35" s="179" t="s">
        <v>112</v>
      </c>
      <c r="B35" s="13" t="s">
        <v>369</v>
      </c>
      <c r="C35" s="113">
        <f>+C8+C19+C24+C25+C29+C33+C34</f>
        <v>1910600</v>
      </c>
      <c r="D35" s="113">
        <f>+D8+D19+D24+D25+D29+D33+D34</f>
        <v>3498613</v>
      </c>
      <c r="E35" s="185">
        <f>+E8+E19+E24+E25+E29+E33+E34</f>
        <v>4860569</v>
      </c>
    </row>
    <row r="36" spans="1:5" s="186" customFormat="1" ht="12" customHeight="1">
      <c r="A36" s="200" t="s">
        <v>122</v>
      </c>
      <c r="B36" s="13" t="s">
        <v>370</v>
      </c>
      <c r="C36" s="113">
        <f>+C37+C38+C39</f>
        <v>0</v>
      </c>
      <c r="D36" s="113">
        <f>+D37+D38+D39</f>
        <v>0</v>
      </c>
      <c r="E36" s="185">
        <f>+E37+E38+E39</f>
        <v>0</v>
      </c>
    </row>
    <row r="37" spans="1:5" s="186" customFormat="1" ht="12" customHeight="1">
      <c r="A37" s="196" t="s">
        <v>371</v>
      </c>
      <c r="B37" s="72" t="s">
        <v>322</v>
      </c>
      <c r="C37" s="98"/>
      <c r="D37" s="98"/>
      <c r="E37" s="197"/>
    </row>
    <row r="38" spans="1:5" s="191" customFormat="1" ht="12" customHeight="1">
      <c r="A38" s="196" t="s">
        <v>372</v>
      </c>
      <c r="B38" s="56" t="s">
        <v>373</v>
      </c>
      <c r="C38" s="117"/>
      <c r="D38" s="117"/>
      <c r="E38" s="192"/>
    </row>
    <row r="39" spans="1:5" s="191" customFormat="1" ht="12" customHeight="1">
      <c r="A39" s="190" t="s">
        <v>374</v>
      </c>
      <c r="B39" s="198" t="s">
        <v>375</v>
      </c>
      <c r="C39" s="126"/>
      <c r="D39" s="126"/>
      <c r="E39" s="199"/>
    </row>
    <row r="40" spans="1:5" s="191" customFormat="1" ht="15" customHeight="1">
      <c r="A40" s="200" t="s">
        <v>246</v>
      </c>
      <c r="B40" s="201" t="s">
        <v>376</v>
      </c>
      <c r="C40" s="113">
        <f>+C35+C36</f>
        <v>1910600</v>
      </c>
      <c r="D40" s="113">
        <f>+D35+D36</f>
        <v>3498613</v>
      </c>
      <c r="E40" s="185">
        <f>+E35+E36</f>
        <v>4860569</v>
      </c>
    </row>
    <row r="41" spans="1:5" s="191" customFormat="1" ht="15" customHeight="1">
      <c r="A41" s="202"/>
      <c r="B41" s="203"/>
      <c r="C41" s="204"/>
      <c r="D41" s="204"/>
      <c r="E41" s="204"/>
    </row>
    <row r="42" spans="1:5" ht="12.75">
      <c r="A42" s="205"/>
      <c r="B42" s="206"/>
      <c r="C42" s="207"/>
      <c r="D42" s="207"/>
      <c r="E42" s="207"/>
    </row>
    <row r="43" spans="1:5" s="183" customFormat="1" ht="16.5" customHeight="1">
      <c r="A43" s="533" t="s">
        <v>254</v>
      </c>
      <c r="B43" s="533"/>
      <c r="C43" s="533"/>
      <c r="D43" s="533"/>
      <c r="E43" s="533"/>
    </row>
    <row r="44" spans="1:5" s="208" customFormat="1" ht="12" customHeight="1">
      <c r="A44" s="179" t="s">
        <v>12</v>
      </c>
      <c r="B44" s="13" t="s">
        <v>377</v>
      </c>
      <c r="C44" s="113">
        <f>SUM(C45:C49)</f>
        <v>13655926</v>
      </c>
      <c r="D44" s="113">
        <f>SUM(D45:D49)</f>
        <v>17441360</v>
      </c>
      <c r="E44" s="128">
        <f>SUM(E45:E49)</f>
        <v>19358894</v>
      </c>
    </row>
    <row r="45" spans="1:5" ht="12" customHeight="1">
      <c r="A45" s="190" t="s">
        <v>14</v>
      </c>
      <c r="B45" s="72" t="s">
        <v>176</v>
      </c>
      <c r="C45" s="98">
        <v>6558735</v>
      </c>
      <c r="D45" s="98">
        <v>8567694</v>
      </c>
      <c r="E45" s="99">
        <v>8300948</v>
      </c>
    </row>
    <row r="46" spans="1:5" ht="12" customHeight="1">
      <c r="A46" s="190" t="s">
        <v>16</v>
      </c>
      <c r="B46" s="56" t="s">
        <v>177</v>
      </c>
      <c r="C46" s="102">
        <v>1482581</v>
      </c>
      <c r="D46" s="102">
        <v>1482581</v>
      </c>
      <c r="E46" s="103">
        <v>1466055</v>
      </c>
    </row>
    <row r="47" spans="1:5" ht="12" customHeight="1">
      <c r="A47" s="190" t="s">
        <v>18</v>
      </c>
      <c r="B47" s="56" t="s">
        <v>178</v>
      </c>
      <c r="C47" s="102">
        <v>5514610</v>
      </c>
      <c r="D47" s="102">
        <v>6982672</v>
      </c>
      <c r="E47" s="103">
        <v>8105536</v>
      </c>
    </row>
    <row r="48" spans="1:5" ht="12" customHeight="1">
      <c r="A48" s="190" t="s">
        <v>20</v>
      </c>
      <c r="B48" s="56" t="s">
        <v>179</v>
      </c>
      <c r="C48" s="102"/>
      <c r="D48" s="102">
        <v>0</v>
      </c>
      <c r="E48" s="103"/>
    </row>
    <row r="49" spans="1:5" ht="12" customHeight="1">
      <c r="A49" s="190" t="s">
        <v>22</v>
      </c>
      <c r="B49" s="56" t="s">
        <v>181</v>
      </c>
      <c r="C49" s="102">
        <v>100000</v>
      </c>
      <c r="D49" s="102">
        <v>408413</v>
      </c>
      <c r="E49" s="103">
        <v>1486355</v>
      </c>
    </row>
    <row r="50" spans="1:5" ht="12" customHeight="1">
      <c r="A50" s="179" t="s">
        <v>26</v>
      </c>
      <c r="B50" s="13" t="s">
        <v>378</v>
      </c>
      <c r="C50" s="113">
        <f>SUM(C51:C53)</f>
        <v>0</v>
      </c>
      <c r="D50" s="113">
        <f>SUM(D51:D53)</f>
        <v>517975</v>
      </c>
      <c r="E50" s="128">
        <f>SUM(E51:E53)</f>
        <v>517975</v>
      </c>
    </row>
    <row r="51" spans="1:5" s="208" customFormat="1" ht="12" customHeight="1">
      <c r="A51" s="190" t="s">
        <v>28</v>
      </c>
      <c r="B51" s="72" t="s">
        <v>202</v>
      </c>
      <c r="C51" s="98">
        <v>0</v>
      </c>
      <c r="D51" s="98">
        <v>517975</v>
      </c>
      <c r="E51" s="99">
        <v>517975</v>
      </c>
    </row>
    <row r="52" spans="1:5" ht="12" customHeight="1">
      <c r="A52" s="190" t="s">
        <v>30</v>
      </c>
      <c r="B52" s="56" t="s">
        <v>204</v>
      </c>
      <c r="C52" s="102"/>
      <c r="D52" s="102"/>
      <c r="E52" s="103"/>
    </row>
    <row r="53" spans="1:5" ht="12" customHeight="1">
      <c r="A53" s="190" t="s">
        <v>32</v>
      </c>
      <c r="B53" s="56" t="s">
        <v>379</v>
      </c>
      <c r="C53" s="102"/>
      <c r="D53" s="102"/>
      <c r="E53" s="103"/>
    </row>
    <row r="54" spans="1:5" ht="12" customHeight="1">
      <c r="A54" s="190" t="s">
        <v>34</v>
      </c>
      <c r="B54" s="56" t="s">
        <v>380</v>
      </c>
      <c r="C54" s="102"/>
      <c r="D54" s="102"/>
      <c r="E54" s="103"/>
    </row>
    <row r="55" spans="1:5" ht="12" customHeight="1">
      <c r="A55" s="179" t="s">
        <v>40</v>
      </c>
      <c r="B55" s="209" t="s">
        <v>381</v>
      </c>
      <c r="C55" s="113">
        <f>+C44+C50</f>
        <v>13655926</v>
      </c>
      <c r="D55" s="113">
        <f>+D44+D50</f>
        <v>17959335</v>
      </c>
      <c r="E55" s="128">
        <f>+E44+E50</f>
        <v>19876869</v>
      </c>
    </row>
    <row r="56" spans="3:5" ht="12.75">
      <c r="C56" s="210"/>
      <c r="D56" s="210"/>
      <c r="E56" s="210"/>
    </row>
    <row r="57" spans="1:5" ht="15" customHeight="1">
      <c r="A57" s="211" t="s">
        <v>382</v>
      </c>
      <c r="B57" s="212"/>
      <c r="C57" s="213">
        <v>1</v>
      </c>
      <c r="D57" s="213">
        <v>1</v>
      </c>
      <c r="E57" s="214">
        <v>1</v>
      </c>
    </row>
    <row r="58" spans="1:5" ht="14.25" customHeight="1">
      <c r="A58" s="215" t="s">
        <v>383</v>
      </c>
      <c r="B58" s="216"/>
      <c r="C58" s="213"/>
      <c r="D58" s="213"/>
      <c r="E58" s="214"/>
    </row>
  </sheetData>
  <sheetProtection selectLockedCells="1" selectUnlockedCells="1"/>
  <mergeCells count="4">
    <mergeCell ref="B2:D2"/>
    <mergeCell ref="B3:D3"/>
    <mergeCell ref="A7:E7"/>
    <mergeCell ref="A43:E43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0"/>
  </sheetPr>
  <dimension ref="A1:E58"/>
  <sheetViews>
    <sheetView zoomScaleSheetLayoutView="145" zoomScalePageLayoutView="0" workbookViewId="0" topLeftCell="A4">
      <selection activeCell="E41" sqref="E41"/>
    </sheetView>
  </sheetViews>
  <sheetFormatPr defaultColWidth="9.00390625" defaultRowHeight="12.75"/>
  <cols>
    <col min="1" max="1" width="18.625" style="160" customWidth="1"/>
    <col min="2" max="2" width="62.00390625" style="161" customWidth="1"/>
    <col min="3" max="5" width="15.875" style="161" customWidth="1"/>
    <col min="6" max="16384" width="9.375" style="161" customWidth="1"/>
  </cols>
  <sheetData>
    <row r="1" spans="1:5" s="166" customFormat="1" ht="21" customHeight="1">
      <c r="A1" s="162"/>
      <c r="B1" s="163"/>
      <c r="C1" s="164"/>
      <c r="D1" s="164"/>
      <c r="E1" s="165" t="s">
        <v>809</v>
      </c>
    </row>
    <row r="2" spans="1:5" s="169" customFormat="1" ht="25.5" customHeight="1">
      <c r="A2" s="167" t="s">
        <v>349</v>
      </c>
      <c r="B2" s="531" t="s">
        <v>350</v>
      </c>
      <c r="C2" s="531"/>
      <c r="D2" s="531"/>
      <c r="E2" s="168" t="s">
        <v>385</v>
      </c>
    </row>
    <row r="3" spans="1:5" s="169" customFormat="1" ht="24">
      <c r="A3" s="170" t="s">
        <v>388</v>
      </c>
      <c r="B3" s="532" t="s">
        <v>791</v>
      </c>
      <c r="C3" s="532"/>
      <c r="D3" s="532"/>
      <c r="E3" s="171" t="s">
        <v>354</v>
      </c>
    </row>
    <row r="4" spans="1:5" s="174" customFormat="1" ht="15.75" customHeight="1">
      <c r="A4" s="172"/>
      <c r="B4" s="172"/>
      <c r="C4" s="173"/>
      <c r="D4" s="173"/>
      <c r="E4" s="173"/>
    </row>
    <row r="5" spans="1:5" ht="24">
      <c r="A5" s="175" t="s">
        <v>355</v>
      </c>
      <c r="B5" s="176" t="s">
        <v>356</v>
      </c>
      <c r="C5" s="177" t="s">
        <v>4</v>
      </c>
      <c r="D5" s="177" t="s">
        <v>5</v>
      </c>
      <c r="E5" s="178" t="s">
        <v>6</v>
      </c>
    </row>
    <row r="6" spans="1:5" s="183" customFormat="1" ht="12.75" customHeight="1">
      <c r="A6" s="179" t="s">
        <v>7</v>
      </c>
      <c r="B6" s="180" t="s">
        <v>8</v>
      </c>
      <c r="C6" s="180" t="s">
        <v>9</v>
      </c>
      <c r="D6" s="181" t="s">
        <v>10</v>
      </c>
      <c r="E6" s="182" t="s">
        <v>11</v>
      </c>
    </row>
    <row r="7" spans="1:5" s="183" customFormat="1" ht="15.75" customHeight="1">
      <c r="A7" s="533" t="s">
        <v>253</v>
      </c>
      <c r="B7" s="533"/>
      <c r="C7" s="533"/>
      <c r="D7" s="533"/>
      <c r="E7" s="533"/>
    </row>
    <row r="8" spans="1:5" s="186" customFormat="1" ht="12" customHeight="1">
      <c r="A8" s="179" t="s">
        <v>12</v>
      </c>
      <c r="B8" s="184" t="s">
        <v>357</v>
      </c>
      <c r="C8" s="113">
        <f>SUM(C9:C18)</f>
        <v>0</v>
      </c>
      <c r="D8" s="217">
        <f>SUM(D9:D18)</f>
        <v>0</v>
      </c>
      <c r="E8" s="185">
        <f>SUM(E9:E18)</f>
        <v>0</v>
      </c>
    </row>
    <row r="9" spans="1:5" s="186" customFormat="1" ht="12" customHeight="1">
      <c r="A9" s="187" t="s">
        <v>14</v>
      </c>
      <c r="B9" s="53" t="s">
        <v>71</v>
      </c>
      <c r="C9" s="188"/>
      <c r="D9" s="218"/>
      <c r="E9" s="189"/>
    </row>
    <row r="10" spans="1:5" s="186" customFormat="1" ht="12" customHeight="1">
      <c r="A10" s="190" t="s">
        <v>16</v>
      </c>
      <c r="B10" s="56" t="s">
        <v>73</v>
      </c>
      <c r="C10" s="102"/>
      <c r="D10" s="219"/>
      <c r="E10" s="127"/>
    </row>
    <row r="11" spans="1:5" s="186" customFormat="1" ht="12" customHeight="1">
      <c r="A11" s="190" t="s">
        <v>18</v>
      </c>
      <c r="B11" s="56" t="s">
        <v>75</v>
      </c>
      <c r="C11" s="102"/>
      <c r="D11" s="219"/>
      <c r="E11" s="127"/>
    </row>
    <row r="12" spans="1:5" s="186" customFormat="1" ht="12" customHeight="1">
      <c r="A12" s="190" t="s">
        <v>20</v>
      </c>
      <c r="B12" s="56" t="s">
        <v>77</v>
      </c>
      <c r="C12" s="102"/>
      <c r="D12" s="219"/>
      <c r="E12" s="127"/>
    </row>
    <row r="13" spans="1:5" s="186" customFormat="1" ht="12" customHeight="1">
      <c r="A13" s="190" t="s">
        <v>22</v>
      </c>
      <c r="B13" s="56" t="s">
        <v>79</v>
      </c>
      <c r="C13" s="102"/>
      <c r="D13" s="219"/>
      <c r="E13" s="127"/>
    </row>
    <row r="14" spans="1:5" s="186" customFormat="1" ht="12" customHeight="1">
      <c r="A14" s="190" t="s">
        <v>24</v>
      </c>
      <c r="B14" s="56" t="s">
        <v>358</v>
      </c>
      <c r="C14" s="102"/>
      <c r="D14" s="219"/>
      <c r="E14" s="127"/>
    </row>
    <row r="15" spans="1:5" s="191" customFormat="1" ht="12" customHeight="1">
      <c r="A15" s="190" t="s">
        <v>183</v>
      </c>
      <c r="B15" s="73" t="s">
        <v>359</v>
      </c>
      <c r="C15" s="102"/>
      <c r="D15" s="219"/>
      <c r="E15" s="127"/>
    </row>
    <row r="16" spans="1:5" s="191" customFormat="1" ht="12" customHeight="1">
      <c r="A16" s="190" t="s">
        <v>185</v>
      </c>
      <c r="B16" s="56" t="s">
        <v>85</v>
      </c>
      <c r="C16" s="117"/>
      <c r="D16" s="220"/>
      <c r="E16" s="192"/>
    </row>
    <row r="17" spans="1:5" s="186" customFormat="1" ht="12" customHeight="1">
      <c r="A17" s="190" t="s">
        <v>187</v>
      </c>
      <c r="B17" s="56" t="s">
        <v>87</v>
      </c>
      <c r="C17" s="102"/>
      <c r="D17" s="219"/>
      <c r="E17" s="127"/>
    </row>
    <row r="18" spans="1:5" s="191" customFormat="1" ht="12" customHeight="1">
      <c r="A18" s="190" t="s">
        <v>189</v>
      </c>
      <c r="B18" s="73" t="s">
        <v>89</v>
      </c>
      <c r="C18" s="109"/>
      <c r="D18" s="221"/>
      <c r="E18" s="193"/>
    </row>
    <row r="19" spans="1:5" s="191" customFormat="1" ht="12" customHeight="1">
      <c r="A19" s="179" t="s">
        <v>26</v>
      </c>
      <c r="B19" s="184" t="s">
        <v>360</v>
      </c>
      <c r="C19" s="113">
        <f>SUM(C20:C22)</f>
        <v>0</v>
      </c>
      <c r="D19" s="217">
        <f>SUM(D20:D22)</f>
        <v>0</v>
      </c>
      <c r="E19" s="185">
        <f>SUM(E20:E22)</f>
        <v>0</v>
      </c>
    </row>
    <row r="20" spans="1:5" s="191" customFormat="1" ht="12" customHeight="1">
      <c r="A20" s="190" t="s">
        <v>28</v>
      </c>
      <c r="B20" s="72" t="s">
        <v>29</v>
      </c>
      <c r="C20" s="102"/>
      <c r="D20" s="219"/>
      <c r="E20" s="127"/>
    </row>
    <row r="21" spans="1:5" s="191" customFormat="1" ht="12" customHeight="1">
      <c r="A21" s="190" t="s">
        <v>30</v>
      </c>
      <c r="B21" s="56" t="s">
        <v>361</v>
      </c>
      <c r="C21" s="102"/>
      <c r="D21" s="219"/>
      <c r="E21" s="127"/>
    </row>
    <row r="22" spans="1:5" s="191" customFormat="1" ht="12" customHeight="1">
      <c r="A22" s="190" t="s">
        <v>32</v>
      </c>
      <c r="B22" s="56" t="s">
        <v>362</v>
      </c>
      <c r="C22" s="102"/>
      <c r="D22" s="219"/>
      <c r="E22" s="127"/>
    </row>
    <row r="23" spans="1:5" s="186" customFormat="1" ht="12" customHeight="1">
      <c r="A23" s="190" t="s">
        <v>34</v>
      </c>
      <c r="B23" s="56" t="s">
        <v>389</v>
      </c>
      <c r="C23" s="102"/>
      <c r="D23" s="219"/>
      <c r="E23" s="127"/>
    </row>
    <row r="24" spans="1:5" s="186" customFormat="1" ht="12" customHeight="1">
      <c r="A24" s="179" t="s">
        <v>40</v>
      </c>
      <c r="B24" s="13" t="s">
        <v>265</v>
      </c>
      <c r="C24" s="194">
        <v>4537000</v>
      </c>
      <c r="D24" s="222">
        <v>5900812</v>
      </c>
      <c r="E24" s="195">
        <v>5550814</v>
      </c>
    </row>
    <row r="25" spans="1:5" s="186" customFormat="1" ht="12" customHeight="1">
      <c r="A25" s="179" t="s">
        <v>223</v>
      </c>
      <c r="B25" s="13" t="s">
        <v>364</v>
      </c>
      <c r="C25" s="113">
        <f>+C26+C27</f>
        <v>0</v>
      </c>
      <c r="D25" s="217">
        <f>+D26+D27</f>
        <v>0</v>
      </c>
      <c r="E25" s="185">
        <f>+E26+E27</f>
        <v>0</v>
      </c>
    </row>
    <row r="26" spans="1:5" s="186" customFormat="1" ht="12" customHeight="1">
      <c r="A26" s="196" t="s">
        <v>56</v>
      </c>
      <c r="B26" s="72" t="s">
        <v>361</v>
      </c>
      <c r="C26" s="98"/>
      <c r="D26" s="223"/>
      <c r="E26" s="197"/>
    </row>
    <row r="27" spans="1:5" s="186" customFormat="1" ht="12" customHeight="1">
      <c r="A27" s="196" t="s">
        <v>58</v>
      </c>
      <c r="B27" s="56" t="s">
        <v>365</v>
      </c>
      <c r="C27" s="117"/>
      <c r="D27" s="220"/>
      <c r="E27" s="192"/>
    </row>
    <row r="28" spans="1:5" s="186" customFormat="1" ht="12" customHeight="1">
      <c r="A28" s="190" t="s">
        <v>60</v>
      </c>
      <c r="B28" s="198" t="s">
        <v>390</v>
      </c>
      <c r="C28" s="126"/>
      <c r="D28" s="224"/>
      <c r="E28" s="199"/>
    </row>
    <row r="29" spans="1:5" s="186" customFormat="1" ht="12" customHeight="1">
      <c r="A29" s="179" t="s">
        <v>68</v>
      </c>
      <c r="B29" s="13" t="s">
        <v>367</v>
      </c>
      <c r="C29" s="113">
        <f>+C30+C31+C32</f>
        <v>0</v>
      </c>
      <c r="D29" s="217">
        <f>+D30+D31+D32</f>
        <v>0</v>
      </c>
      <c r="E29" s="185">
        <f>+E30+E31+E32</f>
        <v>0</v>
      </c>
    </row>
    <row r="30" spans="1:5" s="186" customFormat="1" ht="12" customHeight="1">
      <c r="A30" s="196" t="s">
        <v>70</v>
      </c>
      <c r="B30" s="72" t="s">
        <v>93</v>
      </c>
      <c r="C30" s="98"/>
      <c r="D30" s="223"/>
      <c r="E30" s="197"/>
    </row>
    <row r="31" spans="1:5" s="186" customFormat="1" ht="12" customHeight="1">
      <c r="A31" s="196" t="s">
        <v>72</v>
      </c>
      <c r="B31" s="56" t="s">
        <v>95</v>
      </c>
      <c r="C31" s="117"/>
      <c r="D31" s="220"/>
      <c r="E31" s="192"/>
    </row>
    <row r="32" spans="1:5" s="186" customFormat="1" ht="12" customHeight="1">
      <c r="A32" s="190" t="s">
        <v>74</v>
      </c>
      <c r="B32" s="198" t="s">
        <v>97</v>
      </c>
      <c r="C32" s="126"/>
      <c r="D32" s="224"/>
      <c r="E32" s="199"/>
    </row>
    <row r="33" spans="1:5" s="186" customFormat="1" ht="12" customHeight="1">
      <c r="A33" s="179" t="s">
        <v>90</v>
      </c>
      <c r="B33" s="13" t="s">
        <v>266</v>
      </c>
      <c r="C33" s="194"/>
      <c r="D33" s="222"/>
      <c r="E33" s="195"/>
    </row>
    <row r="34" spans="1:5" s="186" customFormat="1" ht="12" customHeight="1">
      <c r="A34" s="179" t="s">
        <v>234</v>
      </c>
      <c r="B34" s="13" t="s">
        <v>368</v>
      </c>
      <c r="C34" s="194"/>
      <c r="D34" s="222"/>
      <c r="E34" s="195"/>
    </row>
    <row r="35" spans="1:5" s="186" customFormat="1" ht="12" customHeight="1">
      <c r="A35" s="179" t="s">
        <v>112</v>
      </c>
      <c r="B35" s="13" t="s">
        <v>391</v>
      </c>
      <c r="C35" s="113">
        <f>+C8+C19+C24+C25+C29+C33+C34</f>
        <v>4537000</v>
      </c>
      <c r="D35" s="217">
        <f>+D8+D19+D24+D25+D29+D33+D34</f>
        <v>5900812</v>
      </c>
      <c r="E35" s="185">
        <v>5550814</v>
      </c>
    </row>
    <row r="36" spans="1:5" s="191" customFormat="1" ht="12" customHeight="1">
      <c r="A36" s="200" t="s">
        <v>122</v>
      </c>
      <c r="B36" s="13" t="s">
        <v>370</v>
      </c>
      <c r="C36" s="113">
        <f>+C37+C38+C39</f>
        <v>0</v>
      </c>
      <c r="D36" s="217">
        <f>+D37+D38+D39</f>
        <v>0</v>
      </c>
      <c r="E36" s="185">
        <f>+E37+E38+E39</f>
        <v>0</v>
      </c>
    </row>
    <row r="37" spans="1:5" s="191" customFormat="1" ht="15" customHeight="1">
      <c r="A37" s="196" t="s">
        <v>371</v>
      </c>
      <c r="B37" s="72" t="s">
        <v>322</v>
      </c>
      <c r="C37" s="98"/>
      <c r="D37" s="223"/>
      <c r="E37" s="197"/>
    </row>
    <row r="38" spans="1:5" s="191" customFormat="1" ht="15" customHeight="1">
      <c r="A38" s="196" t="s">
        <v>372</v>
      </c>
      <c r="B38" s="56" t="s">
        <v>373</v>
      </c>
      <c r="C38" s="117"/>
      <c r="D38" s="220"/>
      <c r="E38" s="192"/>
    </row>
    <row r="39" spans="1:5" ht="12.75">
      <c r="A39" s="190" t="s">
        <v>374</v>
      </c>
      <c r="B39" s="198" t="s">
        <v>375</v>
      </c>
      <c r="C39" s="126"/>
      <c r="D39" s="224"/>
      <c r="E39" s="199"/>
    </row>
    <row r="40" spans="1:5" s="183" customFormat="1" ht="16.5" customHeight="1">
      <c r="A40" s="200" t="s">
        <v>246</v>
      </c>
      <c r="B40" s="201" t="s">
        <v>376</v>
      </c>
      <c r="C40" s="113">
        <f>+C35+C36</f>
        <v>4537000</v>
      </c>
      <c r="D40" s="217">
        <f>+D35+D36</f>
        <v>5900812</v>
      </c>
      <c r="E40" s="185">
        <v>5550814</v>
      </c>
    </row>
    <row r="41" spans="1:5" s="208" customFormat="1" ht="12" customHeight="1">
      <c r="A41" s="202"/>
      <c r="B41" s="203"/>
      <c r="C41" s="204"/>
      <c r="D41" s="204"/>
      <c r="E41" s="204"/>
    </row>
    <row r="42" spans="1:5" ht="12" customHeight="1">
      <c r="A42" s="205"/>
      <c r="B42" s="206"/>
      <c r="C42" s="207"/>
      <c r="D42" s="207"/>
      <c r="E42" s="207"/>
    </row>
    <row r="43" spans="1:5" ht="12" customHeight="1">
      <c r="A43" s="533" t="s">
        <v>254</v>
      </c>
      <c r="B43" s="533"/>
      <c r="C43" s="533"/>
      <c r="D43" s="533"/>
      <c r="E43" s="533"/>
    </row>
    <row r="44" spans="1:5" ht="12" customHeight="1">
      <c r="A44" s="179" t="s">
        <v>12</v>
      </c>
      <c r="B44" s="13" t="s">
        <v>377</v>
      </c>
      <c r="C44" s="113">
        <f>SUM(C45:C49)</f>
        <v>0</v>
      </c>
      <c r="D44" s="113">
        <f>SUM(D45:D49)</f>
        <v>0</v>
      </c>
      <c r="E44" s="185">
        <f>SUM(E45:E49)</f>
        <v>0</v>
      </c>
    </row>
    <row r="45" spans="1:5" ht="12" customHeight="1">
      <c r="A45" s="190" t="s">
        <v>14</v>
      </c>
      <c r="B45" s="72" t="s">
        <v>176</v>
      </c>
      <c r="C45" s="98"/>
      <c r="D45" s="98"/>
      <c r="E45" s="197"/>
    </row>
    <row r="46" spans="1:5" ht="12" customHeight="1">
      <c r="A46" s="190" t="s">
        <v>16</v>
      </c>
      <c r="B46" s="56" t="s">
        <v>177</v>
      </c>
      <c r="C46" s="102"/>
      <c r="D46" s="102"/>
      <c r="E46" s="127"/>
    </row>
    <row r="47" spans="1:5" ht="12" customHeight="1">
      <c r="A47" s="190" t="s">
        <v>18</v>
      </c>
      <c r="B47" s="56" t="s">
        <v>178</v>
      </c>
      <c r="C47" s="102"/>
      <c r="D47" s="102"/>
      <c r="E47" s="127"/>
    </row>
    <row r="48" spans="1:5" s="208" customFormat="1" ht="12" customHeight="1">
      <c r="A48" s="190" t="s">
        <v>20</v>
      </c>
      <c r="B48" s="56" t="s">
        <v>179</v>
      </c>
      <c r="C48" s="102"/>
      <c r="D48" s="102"/>
      <c r="E48" s="127"/>
    </row>
    <row r="49" spans="1:5" ht="12" customHeight="1">
      <c r="A49" s="190" t="s">
        <v>22</v>
      </c>
      <c r="B49" s="56" t="s">
        <v>181</v>
      </c>
      <c r="C49" s="102"/>
      <c r="D49" s="102"/>
      <c r="E49" s="127"/>
    </row>
    <row r="50" spans="1:5" ht="12" customHeight="1">
      <c r="A50" s="179" t="s">
        <v>26</v>
      </c>
      <c r="B50" s="13" t="s">
        <v>378</v>
      </c>
      <c r="C50" s="113">
        <f>SUM(C51:C53)</f>
        <v>0</v>
      </c>
      <c r="D50" s="113">
        <f>SUM(D51:D53)</f>
        <v>0</v>
      </c>
      <c r="E50" s="185">
        <f>SUM(E51:E53)</f>
        <v>0</v>
      </c>
    </row>
    <row r="51" spans="1:5" ht="12" customHeight="1">
      <c r="A51" s="190" t="s">
        <v>28</v>
      </c>
      <c r="B51" s="72" t="s">
        <v>202</v>
      </c>
      <c r="C51" s="98"/>
      <c r="D51" s="98"/>
      <c r="E51" s="197"/>
    </row>
    <row r="52" spans="1:5" ht="12" customHeight="1">
      <c r="A52" s="190" t="s">
        <v>30</v>
      </c>
      <c r="B52" s="56" t="s">
        <v>204</v>
      </c>
      <c r="C52" s="102"/>
      <c r="D52" s="102"/>
      <c r="E52" s="127"/>
    </row>
    <row r="53" spans="1:5" ht="15" customHeight="1">
      <c r="A53" s="190" t="s">
        <v>32</v>
      </c>
      <c r="B53" s="56" t="s">
        <v>379</v>
      </c>
      <c r="C53" s="102"/>
      <c r="D53" s="102"/>
      <c r="E53" s="127"/>
    </row>
    <row r="54" spans="1:5" ht="12.75">
      <c r="A54" s="190" t="s">
        <v>34</v>
      </c>
      <c r="B54" s="56" t="s">
        <v>392</v>
      </c>
      <c r="C54" s="102"/>
      <c r="D54" s="102"/>
      <c r="E54" s="127"/>
    </row>
    <row r="55" spans="1:5" ht="15" customHeight="1">
      <c r="A55" s="179" t="s">
        <v>40</v>
      </c>
      <c r="B55" s="209" t="s">
        <v>381</v>
      </c>
      <c r="C55" s="113">
        <f>+C44+C50</f>
        <v>0</v>
      </c>
      <c r="D55" s="113">
        <f>+D44+D50</f>
        <v>0</v>
      </c>
      <c r="E55" s="185">
        <f>+E44+E50</f>
        <v>0</v>
      </c>
    </row>
    <row r="56" spans="3:5" ht="12.75">
      <c r="C56" s="210"/>
      <c r="D56" s="210"/>
      <c r="E56" s="210"/>
    </row>
    <row r="57" spans="1:5" ht="12.75">
      <c r="A57" s="211" t="s">
        <v>382</v>
      </c>
      <c r="B57" s="212"/>
      <c r="C57" s="213"/>
      <c r="D57" s="213"/>
      <c r="E57" s="214"/>
    </row>
    <row r="58" spans="1:5" ht="12.75">
      <c r="A58" s="215" t="s">
        <v>383</v>
      </c>
      <c r="B58" s="216"/>
      <c r="C58" s="213"/>
      <c r="D58" s="213"/>
      <c r="E58" s="214"/>
    </row>
  </sheetData>
  <sheetProtection selectLockedCells="1" selectUnlockedCells="1"/>
  <mergeCells count="4">
    <mergeCell ref="B2:D2"/>
    <mergeCell ref="B3:D3"/>
    <mergeCell ref="A7:E7"/>
    <mergeCell ref="A43:E43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7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0"/>
  </sheetPr>
  <dimension ref="A1:E58"/>
  <sheetViews>
    <sheetView zoomScaleSheetLayoutView="145" zoomScalePageLayoutView="0" workbookViewId="0" topLeftCell="A16">
      <selection activeCell="E61" sqref="E61"/>
    </sheetView>
  </sheetViews>
  <sheetFormatPr defaultColWidth="9.00390625" defaultRowHeight="12.75"/>
  <cols>
    <col min="1" max="1" width="18.625" style="160" customWidth="1"/>
    <col min="2" max="2" width="62.00390625" style="161" customWidth="1"/>
    <col min="3" max="5" width="15.875" style="161" customWidth="1"/>
    <col min="6" max="16384" width="9.375" style="161" customWidth="1"/>
  </cols>
  <sheetData>
    <row r="1" spans="1:5" s="166" customFormat="1" ht="21" customHeight="1">
      <c r="A1" s="162"/>
      <c r="B1" s="163"/>
      <c r="C1" s="164"/>
      <c r="D1" s="164"/>
      <c r="E1" s="165" t="s">
        <v>810</v>
      </c>
    </row>
    <row r="2" spans="1:5" s="169" customFormat="1" ht="25.5" customHeight="1">
      <c r="A2" s="167" t="s">
        <v>349</v>
      </c>
      <c r="B2" s="531" t="s">
        <v>350</v>
      </c>
      <c r="C2" s="531"/>
      <c r="D2" s="531"/>
      <c r="E2" s="168" t="s">
        <v>385</v>
      </c>
    </row>
    <row r="3" spans="1:5" s="169" customFormat="1" ht="24">
      <c r="A3" s="170" t="s">
        <v>388</v>
      </c>
      <c r="B3" s="532" t="s">
        <v>811</v>
      </c>
      <c r="C3" s="532"/>
      <c r="D3" s="532"/>
      <c r="E3" s="171" t="s">
        <v>351</v>
      </c>
    </row>
    <row r="4" spans="1:5" s="174" customFormat="1" ht="15.75" customHeight="1">
      <c r="A4" s="172"/>
      <c r="B4" s="172"/>
      <c r="C4" s="173"/>
      <c r="D4" s="173"/>
      <c r="E4" s="173"/>
    </row>
    <row r="5" spans="1:5" ht="24">
      <c r="A5" s="175" t="s">
        <v>355</v>
      </c>
      <c r="B5" s="176" t="s">
        <v>356</v>
      </c>
      <c r="C5" s="177" t="s">
        <v>4</v>
      </c>
      <c r="D5" s="177" t="s">
        <v>5</v>
      </c>
      <c r="E5" s="178" t="s">
        <v>6</v>
      </c>
    </row>
    <row r="6" spans="1:5" s="183" customFormat="1" ht="12.75" customHeight="1">
      <c r="A6" s="179" t="s">
        <v>7</v>
      </c>
      <c r="B6" s="180" t="s">
        <v>8</v>
      </c>
      <c r="C6" s="180" t="s">
        <v>9</v>
      </c>
      <c r="D6" s="181" t="s">
        <v>10</v>
      </c>
      <c r="E6" s="182" t="s">
        <v>11</v>
      </c>
    </row>
    <row r="7" spans="1:5" s="183" customFormat="1" ht="15.75" customHeight="1">
      <c r="A7" s="533" t="s">
        <v>253</v>
      </c>
      <c r="B7" s="533"/>
      <c r="C7" s="533"/>
      <c r="D7" s="533"/>
      <c r="E7" s="533"/>
    </row>
    <row r="8" spans="1:5" s="186" customFormat="1" ht="12" customHeight="1">
      <c r="A8" s="179" t="s">
        <v>12</v>
      </c>
      <c r="B8" s="184" t="s">
        <v>357</v>
      </c>
      <c r="C8" s="113">
        <f>SUM(C9:C18)</f>
        <v>0</v>
      </c>
      <c r="D8" s="217">
        <f>SUM(D9:D18)</f>
        <v>0</v>
      </c>
      <c r="E8" s="185">
        <f>SUM(E9:E18)</f>
        <v>0</v>
      </c>
    </row>
    <row r="9" spans="1:5" s="186" customFormat="1" ht="12" customHeight="1">
      <c r="A9" s="187" t="s">
        <v>14</v>
      </c>
      <c r="B9" s="53" t="s">
        <v>71</v>
      </c>
      <c r="C9" s="188"/>
      <c r="D9" s="218"/>
      <c r="E9" s="189"/>
    </row>
    <row r="10" spans="1:5" s="186" customFormat="1" ht="12" customHeight="1">
      <c r="A10" s="190" t="s">
        <v>16</v>
      </c>
      <c r="B10" s="56" t="s">
        <v>73</v>
      </c>
      <c r="C10" s="102"/>
      <c r="D10" s="219"/>
      <c r="E10" s="127"/>
    </row>
    <row r="11" spans="1:5" s="186" customFormat="1" ht="12" customHeight="1">
      <c r="A11" s="190" t="s">
        <v>18</v>
      </c>
      <c r="B11" s="56" t="s">
        <v>75</v>
      </c>
      <c r="C11" s="102"/>
      <c r="D11" s="219"/>
      <c r="E11" s="127"/>
    </row>
    <row r="12" spans="1:5" s="186" customFormat="1" ht="12" customHeight="1">
      <c r="A12" s="190" t="s">
        <v>20</v>
      </c>
      <c r="B12" s="56" t="s">
        <v>77</v>
      </c>
      <c r="C12" s="102"/>
      <c r="D12" s="219"/>
      <c r="E12" s="127"/>
    </row>
    <row r="13" spans="1:5" s="186" customFormat="1" ht="12" customHeight="1">
      <c r="A13" s="190" t="s">
        <v>22</v>
      </c>
      <c r="B13" s="56" t="s">
        <v>79</v>
      </c>
      <c r="C13" s="102"/>
      <c r="D13" s="219"/>
      <c r="E13" s="127"/>
    </row>
    <row r="14" spans="1:5" s="186" customFormat="1" ht="12" customHeight="1">
      <c r="A14" s="190" t="s">
        <v>24</v>
      </c>
      <c r="B14" s="56" t="s">
        <v>358</v>
      </c>
      <c r="C14" s="102"/>
      <c r="D14" s="219"/>
      <c r="E14" s="127"/>
    </row>
    <row r="15" spans="1:5" s="191" customFormat="1" ht="12" customHeight="1">
      <c r="A15" s="190" t="s">
        <v>183</v>
      </c>
      <c r="B15" s="73" t="s">
        <v>359</v>
      </c>
      <c r="C15" s="102"/>
      <c r="D15" s="219"/>
      <c r="E15" s="127"/>
    </row>
    <row r="16" spans="1:5" s="191" customFormat="1" ht="12" customHeight="1">
      <c r="A16" s="190" t="s">
        <v>185</v>
      </c>
      <c r="B16" s="56" t="s">
        <v>85</v>
      </c>
      <c r="C16" s="117"/>
      <c r="D16" s="220"/>
      <c r="E16" s="192"/>
    </row>
    <row r="17" spans="1:5" s="186" customFormat="1" ht="12" customHeight="1">
      <c r="A17" s="190" t="s">
        <v>187</v>
      </c>
      <c r="B17" s="56" t="s">
        <v>87</v>
      </c>
      <c r="C17" s="102"/>
      <c r="D17" s="219"/>
      <c r="E17" s="127"/>
    </row>
    <row r="18" spans="1:5" s="191" customFormat="1" ht="12" customHeight="1">
      <c r="A18" s="190" t="s">
        <v>189</v>
      </c>
      <c r="B18" s="73" t="s">
        <v>89</v>
      </c>
      <c r="C18" s="109"/>
      <c r="D18" s="221"/>
      <c r="E18" s="193"/>
    </row>
    <row r="19" spans="1:5" s="191" customFormat="1" ht="12" customHeight="1">
      <c r="A19" s="179" t="s">
        <v>26</v>
      </c>
      <c r="B19" s="184" t="s">
        <v>360</v>
      </c>
      <c r="C19" s="113">
        <f>SUM(C20:C22)</f>
        <v>0</v>
      </c>
      <c r="D19" s="217">
        <f>SUM(D20:D22)</f>
        <v>0</v>
      </c>
      <c r="E19" s="185">
        <f>SUM(E20:E22)</f>
        <v>0</v>
      </c>
    </row>
    <row r="20" spans="1:5" s="191" customFormat="1" ht="12" customHeight="1">
      <c r="A20" s="190" t="s">
        <v>28</v>
      </c>
      <c r="B20" s="72" t="s">
        <v>29</v>
      </c>
      <c r="C20" s="102"/>
      <c r="D20" s="219"/>
      <c r="E20" s="127"/>
    </row>
    <row r="21" spans="1:5" s="191" customFormat="1" ht="12" customHeight="1">
      <c r="A21" s="190" t="s">
        <v>30</v>
      </c>
      <c r="B21" s="56" t="s">
        <v>361</v>
      </c>
      <c r="C21" s="102"/>
      <c r="D21" s="219"/>
      <c r="E21" s="127"/>
    </row>
    <row r="22" spans="1:5" s="191" customFormat="1" ht="12" customHeight="1">
      <c r="A22" s="190" t="s">
        <v>32</v>
      </c>
      <c r="B22" s="56" t="s">
        <v>362</v>
      </c>
      <c r="C22" s="102"/>
      <c r="D22" s="219"/>
      <c r="E22" s="127"/>
    </row>
    <row r="23" spans="1:5" s="186" customFormat="1" ht="12" customHeight="1">
      <c r="A23" s="190" t="s">
        <v>34</v>
      </c>
      <c r="B23" s="56" t="s">
        <v>389</v>
      </c>
      <c r="C23" s="102"/>
      <c r="D23" s="219"/>
      <c r="E23" s="127"/>
    </row>
    <row r="24" spans="1:5" s="186" customFormat="1" ht="12" customHeight="1">
      <c r="A24" s="179" t="s">
        <v>40</v>
      </c>
      <c r="B24" s="13" t="s">
        <v>265</v>
      </c>
      <c r="C24" s="194"/>
      <c r="D24" s="222"/>
      <c r="E24" s="195"/>
    </row>
    <row r="25" spans="1:5" s="186" customFormat="1" ht="12" customHeight="1">
      <c r="A25" s="179" t="s">
        <v>223</v>
      </c>
      <c r="B25" s="13" t="s">
        <v>364</v>
      </c>
      <c r="C25" s="113">
        <f>+C26+C27</f>
        <v>0</v>
      </c>
      <c r="D25" s="217">
        <f>+D26+D27</f>
        <v>0</v>
      </c>
      <c r="E25" s="185">
        <f>+E26+E27</f>
        <v>0</v>
      </c>
    </row>
    <row r="26" spans="1:5" s="186" customFormat="1" ht="12" customHeight="1">
      <c r="A26" s="196" t="s">
        <v>56</v>
      </c>
      <c r="B26" s="72" t="s">
        <v>361</v>
      </c>
      <c r="C26" s="98"/>
      <c r="D26" s="223"/>
      <c r="E26" s="197"/>
    </row>
    <row r="27" spans="1:5" s="186" customFormat="1" ht="12" customHeight="1">
      <c r="A27" s="196" t="s">
        <v>58</v>
      </c>
      <c r="B27" s="56" t="s">
        <v>365</v>
      </c>
      <c r="C27" s="117"/>
      <c r="D27" s="220"/>
      <c r="E27" s="192"/>
    </row>
    <row r="28" spans="1:5" s="186" customFormat="1" ht="12" customHeight="1">
      <c r="A28" s="190" t="s">
        <v>60</v>
      </c>
      <c r="B28" s="198" t="s">
        <v>390</v>
      </c>
      <c r="C28" s="126"/>
      <c r="D28" s="224"/>
      <c r="E28" s="199"/>
    </row>
    <row r="29" spans="1:5" s="186" customFormat="1" ht="12" customHeight="1">
      <c r="A29" s="179" t="s">
        <v>68</v>
      </c>
      <c r="B29" s="13" t="s">
        <v>367</v>
      </c>
      <c r="C29" s="113">
        <f>+C30+C31+C32</f>
        <v>0</v>
      </c>
      <c r="D29" s="217">
        <f>+D30+D31+D32</f>
        <v>0</v>
      </c>
      <c r="E29" s="185">
        <f>+E30+E31+E32</f>
        <v>0</v>
      </c>
    </row>
    <row r="30" spans="1:5" s="186" customFormat="1" ht="12" customHeight="1">
      <c r="A30" s="196" t="s">
        <v>70</v>
      </c>
      <c r="B30" s="72" t="s">
        <v>93</v>
      </c>
      <c r="C30" s="98"/>
      <c r="D30" s="223"/>
      <c r="E30" s="197"/>
    </row>
    <row r="31" spans="1:5" s="186" customFormat="1" ht="12" customHeight="1">
      <c r="A31" s="196" t="s">
        <v>72</v>
      </c>
      <c r="B31" s="56" t="s">
        <v>95</v>
      </c>
      <c r="C31" s="117"/>
      <c r="D31" s="220"/>
      <c r="E31" s="192"/>
    </row>
    <row r="32" spans="1:5" s="186" customFormat="1" ht="12" customHeight="1">
      <c r="A32" s="190" t="s">
        <v>74</v>
      </c>
      <c r="B32" s="198" t="s">
        <v>97</v>
      </c>
      <c r="C32" s="126"/>
      <c r="D32" s="224"/>
      <c r="E32" s="199"/>
    </row>
    <row r="33" spans="1:5" s="186" customFormat="1" ht="12" customHeight="1">
      <c r="A33" s="179" t="s">
        <v>90</v>
      </c>
      <c r="B33" s="13" t="s">
        <v>266</v>
      </c>
      <c r="C33" s="194"/>
      <c r="D33" s="222"/>
      <c r="E33" s="195"/>
    </row>
    <row r="34" spans="1:5" s="186" customFormat="1" ht="12" customHeight="1">
      <c r="A34" s="179" t="s">
        <v>234</v>
      </c>
      <c r="B34" s="13" t="s">
        <v>368</v>
      </c>
      <c r="C34" s="194"/>
      <c r="D34" s="222"/>
      <c r="E34" s="195"/>
    </row>
    <row r="35" spans="1:5" s="186" customFormat="1" ht="12" customHeight="1">
      <c r="A35" s="179" t="s">
        <v>112</v>
      </c>
      <c r="B35" s="13" t="s">
        <v>391</v>
      </c>
      <c r="C35" s="113">
        <f>+C8+C19+C24+C25+C29+C33+C34</f>
        <v>0</v>
      </c>
      <c r="D35" s="217">
        <f>+D8+D19+D24+D25+D29+D33+D34</f>
        <v>0</v>
      </c>
      <c r="E35" s="185">
        <f>+E8+E19+E24+E25+E29+E33+E34</f>
        <v>0</v>
      </c>
    </row>
    <row r="36" spans="1:5" s="191" customFormat="1" ht="12" customHeight="1">
      <c r="A36" s="200" t="s">
        <v>122</v>
      </c>
      <c r="B36" s="13" t="s">
        <v>370</v>
      </c>
      <c r="C36" s="113">
        <f>+C37+C38+C39</f>
        <v>14523163</v>
      </c>
      <c r="D36" s="217">
        <f>+D37+D38+D39</f>
        <v>14523163</v>
      </c>
      <c r="E36" s="185">
        <f>+E37+E38+E39</f>
        <v>14523162</v>
      </c>
    </row>
    <row r="37" spans="1:5" s="191" customFormat="1" ht="15" customHeight="1">
      <c r="A37" s="196" t="s">
        <v>371</v>
      </c>
      <c r="B37" s="72" t="s">
        <v>322</v>
      </c>
      <c r="C37" s="98">
        <v>14523163</v>
      </c>
      <c r="D37" s="223">
        <v>14523163</v>
      </c>
      <c r="E37" s="197">
        <v>14523162</v>
      </c>
    </row>
    <row r="38" spans="1:5" s="191" customFormat="1" ht="15" customHeight="1">
      <c r="A38" s="196" t="s">
        <v>372</v>
      </c>
      <c r="B38" s="56" t="s">
        <v>373</v>
      </c>
      <c r="C38" s="117"/>
      <c r="D38" s="220"/>
      <c r="E38" s="192"/>
    </row>
    <row r="39" spans="1:5" ht="12.75">
      <c r="A39" s="190" t="s">
        <v>374</v>
      </c>
      <c r="B39" s="198" t="s">
        <v>375</v>
      </c>
      <c r="C39" s="126"/>
      <c r="D39" s="224"/>
      <c r="E39" s="199"/>
    </row>
    <row r="40" spans="1:5" s="183" customFormat="1" ht="16.5" customHeight="1">
      <c r="A40" s="200" t="s">
        <v>246</v>
      </c>
      <c r="B40" s="201" t="s">
        <v>376</v>
      </c>
      <c r="C40" s="113">
        <f>+C35+C36</f>
        <v>14523163</v>
      </c>
      <c r="D40" s="217">
        <f>+D35+D36</f>
        <v>14523163</v>
      </c>
      <c r="E40" s="185">
        <f>+E35+E36</f>
        <v>14523162</v>
      </c>
    </row>
    <row r="41" spans="1:5" s="208" customFormat="1" ht="12" customHeight="1">
      <c r="A41" s="202"/>
      <c r="B41" s="203"/>
      <c r="C41" s="204"/>
      <c r="D41" s="204"/>
      <c r="E41" s="204"/>
    </row>
    <row r="42" spans="1:5" ht="12" customHeight="1">
      <c r="A42" s="205"/>
      <c r="B42" s="206"/>
      <c r="C42" s="207"/>
      <c r="D42" s="207"/>
      <c r="E42" s="207"/>
    </row>
    <row r="43" spans="1:5" ht="12" customHeight="1">
      <c r="A43" s="533" t="s">
        <v>254</v>
      </c>
      <c r="B43" s="533"/>
      <c r="C43" s="533"/>
      <c r="D43" s="533"/>
      <c r="E43" s="533"/>
    </row>
    <row r="44" spans="1:5" ht="12" customHeight="1">
      <c r="A44" s="179" t="s">
        <v>12</v>
      </c>
      <c r="B44" s="13" t="s">
        <v>377</v>
      </c>
      <c r="C44" s="113">
        <f>SUM(C45:C49)</f>
        <v>0</v>
      </c>
      <c r="D44" s="113">
        <f>SUM(D45:D49)</f>
        <v>0</v>
      </c>
      <c r="E44" s="185">
        <f>SUM(E45:E49)</f>
        <v>0</v>
      </c>
    </row>
    <row r="45" spans="1:5" ht="12" customHeight="1">
      <c r="A45" s="190" t="s">
        <v>14</v>
      </c>
      <c r="B45" s="72" t="s">
        <v>176</v>
      </c>
      <c r="C45" s="98"/>
      <c r="D45" s="98"/>
      <c r="E45" s="197"/>
    </row>
    <row r="46" spans="1:5" ht="12" customHeight="1">
      <c r="A46" s="190" t="s">
        <v>16</v>
      </c>
      <c r="B46" s="56" t="s">
        <v>177</v>
      </c>
      <c r="C46" s="102"/>
      <c r="D46" s="102"/>
      <c r="E46" s="127"/>
    </row>
    <row r="47" spans="1:5" ht="12" customHeight="1">
      <c r="A47" s="190" t="s">
        <v>18</v>
      </c>
      <c r="B47" s="56" t="s">
        <v>178</v>
      </c>
      <c r="C47" s="102"/>
      <c r="D47" s="102"/>
      <c r="E47" s="127"/>
    </row>
    <row r="48" spans="1:5" s="208" customFormat="1" ht="12" customHeight="1">
      <c r="A48" s="190" t="s">
        <v>20</v>
      </c>
      <c r="B48" s="56" t="s">
        <v>179</v>
      </c>
      <c r="C48" s="102"/>
      <c r="D48" s="102"/>
      <c r="E48" s="127"/>
    </row>
    <row r="49" spans="1:5" ht="12" customHeight="1">
      <c r="A49" s="190" t="s">
        <v>22</v>
      </c>
      <c r="B49" s="56" t="s">
        <v>181</v>
      </c>
      <c r="C49" s="102"/>
      <c r="D49" s="102"/>
      <c r="E49" s="127"/>
    </row>
    <row r="50" spans="1:5" ht="12" customHeight="1">
      <c r="A50" s="179" t="s">
        <v>26</v>
      </c>
      <c r="B50" s="13" t="s">
        <v>378</v>
      </c>
      <c r="C50" s="113"/>
      <c r="D50" s="113"/>
      <c r="E50" s="185"/>
    </row>
    <row r="51" spans="1:5" ht="12" customHeight="1">
      <c r="A51" s="190" t="s">
        <v>28</v>
      </c>
      <c r="B51" s="72" t="s">
        <v>202</v>
      </c>
      <c r="C51" s="98"/>
      <c r="D51" s="98"/>
      <c r="E51" s="197"/>
    </row>
    <row r="52" spans="1:5" ht="12" customHeight="1">
      <c r="A52" s="190" t="s">
        <v>30</v>
      </c>
      <c r="B52" s="56" t="s">
        <v>204</v>
      </c>
      <c r="C52" s="102"/>
      <c r="D52" s="102"/>
      <c r="E52" s="127"/>
    </row>
    <row r="53" spans="1:5" ht="15" customHeight="1">
      <c r="A53" s="190" t="s">
        <v>32</v>
      </c>
      <c r="B53" s="56" t="s">
        <v>379</v>
      </c>
      <c r="C53" s="102"/>
      <c r="D53" s="102"/>
      <c r="E53" s="127"/>
    </row>
    <row r="54" spans="1:5" ht="12.75">
      <c r="A54" s="190" t="s">
        <v>34</v>
      </c>
      <c r="B54" s="56" t="s">
        <v>268</v>
      </c>
      <c r="C54" s="102">
        <v>2628330</v>
      </c>
      <c r="D54" s="102">
        <v>5338604</v>
      </c>
      <c r="E54" s="127">
        <v>1792824</v>
      </c>
    </row>
    <row r="55" spans="1:5" ht="15" customHeight="1">
      <c r="A55" s="179" t="s">
        <v>40</v>
      </c>
      <c r="B55" s="209" t="s">
        <v>381</v>
      </c>
      <c r="C55" s="113">
        <v>2628330</v>
      </c>
      <c r="D55" s="113">
        <v>5338604</v>
      </c>
      <c r="E55" s="185">
        <v>1792824</v>
      </c>
    </row>
    <row r="56" spans="3:5" ht="12.75">
      <c r="C56" s="210"/>
      <c r="D56" s="210"/>
      <c r="E56" s="210"/>
    </row>
    <row r="57" spans="1:5" ht="12.75">
      <c r="A57" s="211" t="s">
        <v>382</v>
      </c>
      <c r="B57" s="212"/>
      <c r="C57" s="213"/>
      <c r="D57" s="213"/>
      <c r="E57" s="214"/>
    </row>
    <row r="58" spans="1:5" ht="12.75">
      <c r="A58" s="215" t="s">
        <v>383</v>
      </c>
      <c r="B58" s="216"/>
      <c r="C58" s="213"/>
      <c r="D58" s="213"/>
      <c r="E58" s="214"/>
    </row>
  </sheetData>
  <sheetProtection selectLockedCells="1" selectUnlockedCells="1"/>
  <mergeCells count="4">
    <mergeCell ref="B2:D2"/>
    <mergeCell ref="B3:D3"/>
    <mergeCell ref="A7:E7"/>
    <mergeCell ref="A43:E43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0"/>
  </sheetPr>
  <dimension ref="A1:E58"/>
  <sheetViews>
    <sheetView zoomScaleSheetLayoutView="145" zoomScalePageLayoutView="0" workbookViewId="0" topLeftCell="A16">
      <selection activeCell="E50" sqref="E50"/>
    </sheetView>
  </sheetViews>
  <sheetFormatPr defaultColWidth="9.00390625" defaultRowHeight="12.75"/>
  <cols>
    <col min="1" max="1" width="18.625" style="160" customWidth="1"/>
    <col min="2" max="2" width="62.00390625" style="161" customWidth="1"/>
    <col min="3" max="5" width="15.875" style="161" customWidth="1"/>
    <col min="6" max="16384" width="9.375" style="161" customWidth="1"/>
  </cols>
  <sheetData>
    <row r="1" spans="1:5" s="166" customFormat="1" ht="21" customHeight="1">
      <c r="A1" s="162"/>
      <c r="B1" s="163"/>
      <c r="C1" s="164"/>
      <c r="D1" s="164"/>
      <c r="E1" s="165" t="s">
        <v>812</v>
      </c>
    </row>
    <row r="2" spans="1:5" s="169" customFormat="1" ht="25.5" customHeight="1">
      <c r="A2" s="167" t="s">
        <v>349</v>
      </c>
      <c r="B2" s="531" t="s">
        <v>350</v>
      </c>
      <c r="C2" s="531"/>
      <c r="D2" s="531"/>
      <c r="E2" s="168" t="s">
        <v>385</v>
      </c>
    </row>
    <row r="3" spans="1:5" s="169" customFormat="1" ht="24">
      <c r="A3" s="170" t="s">
        <v>388</v>
      </c>
      <c r="B3" s="532" t="s">
        <v>393</v>
      </c>
      <c r="C3" s="532"/>
      <c r="D3" s="532"/>
      <c r="E3" s="171" t="s">
        <v>385</v>
      </c>
    </row>
    <row r="4" spans="1:5" s="174" customFormat="1" ht="15.75" customHeight="1">
      <c r="A4" s="172"/>
      <c r="B4" s="172"/>
      <c r="C4" s="173"/>
      <c r="D4" s="173"/>
      <c r="E4" s="173"/>
    </row>
    <row r="5" spans="1:5" ht="24">
      <c r="A5" s="175" t="s">
        <v>355</v>
      </c>
      <c r="B5" s="176" t="s">
        <v>356</v>
      </c>
      <c r="C5" s="177" t="s">
        <v>4</v>
      </c>
      <c r="D5" s="177" t="s">
        <v>5</v>
      </c>
      <c r="E5" s="178" t="s">
        <v>6</v>
      </c>
    </row>
    <row r="6" spans="1:5" s="183" customFormat="1" ht="12.75" customHeight="1">
      <c r="A6" s="179" t="s">
        <v>7</v>
      </c>
      <c r="B6" s="180" t="s">
        <v>8</v>
      </c>
      <c r="C6" s="180" t="s">
        <v>9</v>
      </c>
      <c r="D6" s="181" t="s">
        <v>10</v>
      </c>
      <c r="E6" s="182" t="s">
        <v>11</v>
      </c>
    </row>
    <row r="7" spans="1:5" s="183" customFormat="1" ht="15.75" customHeight="1">
      <c r="A7" s="533" t="s">
        <v>253</v>
      </c>
      <c r="B7" s="533"/>
      <c r="C7" s="533"/>
      <c r="D7" s="533"/>
      <c r="E7" s="533"/>
    </row>
    <row r="8" spans="1:5" s="186" customFormat="1" ht="12" customHeight="1">
      <c r="A8" s="179" t="s">
        <v>12</v>
      </c>
      <c r="B8" s="184" t="s">
        <v>357</v>
      </c>
      <c r="C8" s="113">
        <f>SUM(C9:C18)</f>
        <v>0</v>
      </c>
      <c r="D8" s="217">
        <f>SUM(D9:D18)</f>
        <v>0</v>
      </c>
      <c r="E8" s="185">
        <f>SUM(E9:E18)</f>
        <v>0</v>
      </c>
    </row>
    <row r="9" spans="1:5" s="186" customFormat="1" ht="12" customHeight="1">
      <c r="A9" s="187" t="s">
        <v>14</v>
      </c>
      <c r="B9" s="53" t="s">
        <v>71</v>
      </c>
      <c r="C9" s="188"/>
      <c r="D9" s="218"/>
      <c r="E9" s="189"/>
    </row>
    <row r="10" spans="1:5" s="186" customFormat="1" ht="12" customHeight="1">
      <c r="A10" s="190" t="s">
        <v>16</v>
      </c>
      <c r="B10" s="56" t="s">
        <v>73</v>
      </c>
      <c r="C10" s="102"/>
      <c r="D10" s="219"/>
      <c r="E10" s="127"/>
    </row>
    <row r="11" spans="1:5" s="186" customFormat="1" ht="12" customHeight="1">
      <c r="A11" s="190" t="s">
        <v>18</v>
      </c>
      <c r="B11" s="56" t="s">
        <v>75</v>
      </c>
      <c r="C11" s="102"/>
      <c r="D11" s="219"/>
      <c r="E11" s="127"/>
    </row>
    <row r="12" spans="1:5" s="186" customFormat="1" ht="12" customHeight="1">
      <c r="A12" s="190" t="s">
        <v>20</v>
      </c>
      <c r="B12" s="56" t="s">
        <v>77</v>
      </c>
      <c r="C12" s="102"/>
      <c r="D12" s="219"/>
      <c r="E12" s="127"/>
    </row>
    <row r="13" spans="1:5" s="186" customFormat="1" ht="12" customHeight="1">
      <c r="A13" s="190" t="s">
        <v>22</v>
      </c>
      <c r="B13" s="56" t="s">
        <v>79</v>
      </c>
      <c r="C13" s="102"/>
      <c r="D13" s="219"/>
      <c r="E13" s="127"/>
    </row>
    <row r="14" spans="1:5" s="186" customFormat="1" ht="12" customHeight="1">
      <c r="A14" s="190" t="s">
        <v>24</v>
      </c>
      <c r="B14" s="56" t="s">
        <v>358</v>
      </c>
      <c r="C14" s="102"/>
      <c r="D14" s="219"/>
      <c r="E14" s="127"/>
    </row>
    <row r="15" spans="1:5" s="191" customFormat="1" ht="12" customHeight="1">
      <c r="A15" s="190" t="s">
        <v>183</v>
      </c>
      <c r="B15" s="73" t="s">
        <v>359</v>
      </c>
      <c r="C15" s="102"/>
      <c r="D15" s="219"/>
      <c r="E15" s="127"/>
    </row>
    <row r="16" spans="1:5" s="191" customFormat="1" ht="12" customHeight="1">
      <c r="A16" s="190" t="s">
        <v>185</v>
      </c>
      <c r="B16" s="56" t="s">
        <v>85</v>
      </c>
      <c r="C16" s="117"/>
      <c r="D16" s="220"/>
      <c r="E16" s="192"/>
    </row>
    <row r="17" spans="1:5" s="186" customFormat="1" ht="12" customHeight="1">
      <c r="A17" s="190" t="s">
        <v>187</v>
      </c>
      <c r="B17" s="56" t="s">
        <v>87</v>
      </c>
      <c r="C17" s="102"/>
      <c r="D17" s="219"/>
      <c r="E17" s="127"/>
    </row>
    <row r="18" spans="1:5" s="191" customFormat="1" ht="12" customHeight="1">
      <c r="A18" s="190" t="s">
        <v>189</v>
      </c>
      <c r="B18" s="73" t="s">
        <v>89</v>
      </c>
      <c r="C18" s="109"/>
      <c r="D18" s="221"/>
      <c r="E18" s="193"/>
    </row>
    <row r="19" spans="1:5" s="191" customFormat="1" ht="12" customHeight="1">
      <c r="A19" s="179" t="s">
        <v>26</v>
      </c>
      <c r="B19" s="184" t="s">
        <v>360</v>
      </c>
      <c r="C19" s="113">
        <f>SUM(C20:C22)</f>
        <v>0</v>
      </c>
      <c r="D19" s="217">
        <f>SUM(D20:D22)</f>
        <v>0</v>
      </c>
      <c r="E19" s="185">
        <f>SUM(E20:E22)</f>
        <v>0</v>
      </c>
    </row>
    <row r="20" spans="1:5" s="191" customFormat="1" ht="12" customHeight="1">
      <c r="A20" s="190" t="s">
        <v>28</v>
      </c>
      <c r="B20" s="72" t="s">
        <v>29</v>
      </c>
      <c r="C20" s="102"/>
      <c r="D20" s="219"/>
      <c r="E20" s="127"/>
    </row>
    <row r="21" spans="1:5" s="191" customFormat="1" ht="12" customHeight="1">
      <c r="A21" s="190" t="s">
        <v>30</v>
      </c>
      <c r="B21" s="56" t="s">
        <v>361</v>
      </c>
      <c r="C21" s="102"/>
      <c r="D21" s="219"/>
      <c r="E21" s="127"/>
    </row>
    <row r="22" spans="1:5" s="191" customFormat="1" ht="12" customHeight="1">
      <c r="A22" s="190" t="s">
        <v>32</v>
      </c>
      <c r="B22" s="56" t="s">
        <v>362</v>
      </c>
      <c r="C22" s="102"/>
      <c r="D22" s="219"/>
      <c r="E22" s="127"/>
    </row>
    <row r="23" spans="1:5" s="186" customFormat="1" ht="12" customHeight="1">
      <c r="A23" s="190" t="s">
        <v>34</v>
      </c>
      <c r="B23" s="56" t="s">
        <v>389</v>
      </c>
      <c r="C23" s="102"/>
      <c r="D23" s="219"/>
      <c r="E23" s="127"/>
    </row>
    <row r="24" spans="1:5" s="186" customFormat="1" ht="12" customHeight="1">
      <c r="A24" s="179" t="s">
        <v>40</v>
      </c>
      <c r="B24" s="13" t="s">
        <v>265</v>
      </c>
      <c r="C24" s="194"/>
      <c r="D24" s="222"/>
      <c r="E24" s="195"/>
    </row>
    <row r="25" spans="1:5" s="186" customFormat="1" ht="12" customHeight="1">
      <c r="A25" s="179" t="s">
        <v>223</v>
      </c>
      <c r="B25" s="13" t="s">
        <v>364</v>
      </c>
      <c r="C25" s="113">
        <f>+C26+C27</f>
        <v>0</v>
      </c>
      <c r="D25" s="217">
        <f>+D26+D27</f>
        <v>0</v>
      </c>
      <c r="E25" s="185">
        <f>+E26+E27</f>
        <v>0</v>
      </c>
    </row>
    <row r="26" spans="1:5" s="186" customFormat="1" ht="12" customHeight="1">
      <c r="A26" s="196" t="s">
        <v>56</v>
      </c>
      <c r="B26" s="72" t="s">
        <v>361</v>
      </c>
      <c r="C26" s="98"/>
      <c r="D26" s="223"/>
      <c r="E26" s="197"/>
    </row>
    <row r="27" spans="1:5" s="186" customFormat="1" ht="12" customHeight="1">
      <c r="A27" s="196" t="s">
        <v>58</v>
      </c>
      <c r="B27" s="56" t="s">
        <v>365</v>
      </c>
      <c r="C27" s="117"/>
      <c r="D27" s="220"/>
      <c r="E27" s="192"/>
    </row>
    <row r="28" spans="1:5" s="186" customFormat="1" ht="12" customHeight="1">
      <c r="A28" s="190" t="s">
        <v>60</v>
      </c>
      <c r="B28" s="198" t="s">
        <v>390</v>
      </c>
      <c r="C28" s="126"/>
      <c r="D28" s="224"/>
      <c r="E28" s="199"/>
    </row>
    <row r="29" spans="1:5" s="186" customFormat="1" ht="12" customHeight="1">
      <c r="A29" s="179" t="s">
        <v>68</v>
      </c>
      <c r="B29" s="13" t="s">
        <v>367</v>
      </c>
      <c r="C29" s="113">
        <f>+C30+C31+C32</f>
        <v>0</v>
      </c>
      <c r="D29" s="217">
        <f>+D30+D31+D32</f>
        <v>0</v>
      </c>
      <c r="E29" s="185">
        <f>+E30+E31+E32</f>
        <v>0</v>
      </c>
    </row>
    <row r="30" spans="1:5" s="186" customFormat="1" ht="12" customHeight="1">
      <c r="A30" s="196" t="s">
        <v>70</v>
      </c>
      <c r="B30" s="72" t="s">
        <v>93</v>
      </c>
      <c r="C30" s="98"/>
      <c r="D30" s="223"/>
      <c r="E30" s="197"/>
    </row>
    <row r="31" spans="1:5" s="186" customFormat="1" ht="12" customHeight="1">
      <c r="A31" s="196" t="s">
        <v>72</v>
      </c>
      <c r="B31" s="56" t="s">
        <v>95</v>
      </c>
      <c r="C31" s="117"/>
      <c r="D31" s="220"/>
      <c r="E31" s="192"/>
    </row>
    <row r="32" spans="1:5" s="186" customFormat="1" ht="12" customHeight="1">
      <c r="A32" s="190" t="s">
        <v>74</v>
      </c>
      <c r="B32" s="198" t="s">
        <v>97</v>
      </c>
      <c r="C32" s="126"/>
      <c r="D32" s="224"/>
      <c r="E32" s="199"/>
    </row>
    <row r="33" spans="1:5" s="186" customFormat="1" ht="12" customHeight="1">
      <c r="A33" s="179" t="s">
        <v>90</v>
      </c>
      <c r="B33" s="13" t="s">
        <v>266</v>
      </c>
      <c r="C33" s="194"/>
      <c r="D33" s="222"/>
      <c r="E33" s="195"/>
    </row>
    <row r="34" spans="1:5" s="186" customFormat="1" ht="12" customHeight="1">
      <c r="A34" s="179" t="s">
        <v>234</v>
      </c>
      <c r="B34" s="13" t="s">
        <v>368</v>
      </c>
      <c r="C34" s="194"/>
      <c r="D34" s="222"/>
      <c r="E34" s="195"/>
    </row>
    <row r="35" spans="1:5" s="186" customFormat="1" ht="12" customHeight="1">
      <c r="A35" s="179" t="s">
        <v>112</v>
      </c>
      <c r="B35" s="13" t="s">
        <v>391</v>
      </c>
      <c r="C35" s="113">
        <f>+C8+C19+C24+C25+C29+C33+C34</f>
        <v>0</v>
      </c>
      <c r="D35" s="217">
        <f>+D8+D19+D24+D25+D29+D33+D34</f>
        <v>0</v>
      </c>
      <c r="E35" s="185">
        <f>+E8+E19+E24+E25+E29+E33+E34</f>
        <v>0</v>
      </c>
    </row>
    <row r="36" spans="1:5" s="191" customFormat="1" ht="12" customHeight="1">
      <c r="A36" s="200" t="s">
        <v>122</v>
      </c>
      <c r="B36" s="13" t="s">
        <v>370</v>
      </c>
      <c r="C36" s="113">
        <f>+C37+C38+C39</f>
        <v>0</v>
      </c>
      <c r="D36" s="217">
        <f>+D37+D38+D39</f>
        <v>0</v>
      </c>
      <c r="E36" s="185">
        <f>+E37+E38+E39</f>
        <v>0</v>
      </c>
    </row>
    <row r="37" spans="1:5" s="191" customFormat="1" ht="15" customHeight="1">
      <c r="A37" s="196" t="s">
        <v>371</v>
      </c>
      <c r="B37" s="72" t="s">
        <v>322</v>
      </c>
      <c r="C37" s="98"/>
      <c r="D37" s="223"/>
      <c r="E37" s="197"/>
    </row>
    <row r="38" spans="1:5" s="191" customFormat="1" ht="15" customHeight="1">
      <c r="A38" s="196" t="s">
        <v>372</v>
      </c>
      <c r="B38" s="56" t="s">
        <v>373</v>
      </c>
      <c r="C38" s="117"/>
      <c r="D38" s="220"/>
      <c r="E38" s="192"/>
    </row>
    <row r="39" spans="1:5" ht="12.75">
      <c r="A39" s="190" t="s">
        <v>374</v>
      </c>
      <c r="B39" s="198" t="s">
        <v>375</v>
      </c>
      <c r="C39" s="126"/>
      <c r="D39" s="224"/>
      <c r="E39" s="199"/>
    </row>
    <row r="40" spans="1:5" s="183" customFormat="1" ht="16.5" customHeight="1">
      <c r="A40" s="200" t="s">
        <v>246</v>
      </c>
      <c r="B40" s="201" t="s">
        <v>376</v>
      </c>
      <c r="C40" s="113">
        <f>+C35+C36</f>
        <v>0</v>
      </c>
      <c r="D40" s="217">
        <f>+D35+D36</f>
        <v>0</v>
      </c>
      <c r="E40" s="185">
        <f>+E35+E36</f>
        <v>0</v>
      </c>
    </row>
    <row r="41" spans="1:5" s="208" customFormat="1" ht="12" customHeight="1">
      <c r="A41" s="202"/>
      <c r="B41" s="203"/>
      <c r="C41" s="204"/>
      <c r="D41" s="204"/>
      <c r="E41" s="204"/>
    </row>
    <row r="42" spans="1:5" ht="12" customHeight="1">
      <c r="A42" s="205"/>
      <c r="B42" s="206"/>
      <c r="C42" s="207"/>
      <c r="D42" s="207"/>
      <c r="E42" s="207"/>
    </row>
    <row r="43" spans="1:5" ht="12" customHeight="1">
      <c r="A43" s="533" t="s">
        <v>254</v>
      </c>
      <c r="B43" s="533"/>
      <c r="C43" s="533"/>
      <c r="D43" s="533"/>
      <c r="E43" s="533"/>
    </row>
    <row r="44" spans="1:5" ht="12" customHeight="1">
      <c r="A44" s="179" t="s">
        <v>12</v>
      </c>
      <c r="B44" s="13" t="s">
        <v>377</v>
      </c>
      <c r="C44" s="113">
        <v>900000</v>
      </c>
      <c r="D44" s="113">
        <f>SUM(D45:D49)</f>
        <v>247714</v>
      </c>
      <c r="E44" s="185">
        <f>SUM(E45:E49)</f>
        <v>644500</v>
      </c>
    </row>
    <row r="45" spans="1:5" ht="12" customHeight="1">
      <c r="A45" s="190" t="s">
        <v>14</v>
      </c>
      <c r="B45" s="72" t="s">
        <v>176</v>
      </c>
      <c r="C45" s="98"/>
      <c r="D45" s="98"/>
      <c r="E45" s="197"/>
    </row>
    <row r="46" spans="1:5" ht="12" customHeight="1">
      <c r="A46" s="190" t="s">
        <v>16</v>
      </c>
      <c r="B46" s="56" t="s">
        <v>177</v>
      </c>
      <c r="C46" s="102"/>
      <c r="D46" s="102"/>
      <c r="E46" s="127"/>
    </row>
    <row r="47" spans="1:5" ht="12" customHeight="1">
      <c r="A47" s="190" t="s">
        <v>18</v>
      </c>
      <c r="B47" s="56" t="s">
        <v>178</v>
      </c>
      <c r="C47" s="102"/>
      <c r="D47" s="102"/>
      <c r="E47" s="127"/>
    </row>
    <row r="48" spans="1:5" s="208" customFormat="1" ht="12" customHeight="1">
      <c r="A48" s="190" t="s">
        <v>20</v>
      </c>
      <c r="B48" s="56" t="s">
        <v>179</v>
      </c>
      <c r="C48" s="102"/>
      <c r="D48" s="102"/>
      <c r="E48" s="127"/>
    </row>
    <row r="49" spans="1:5" ht="12" customHeight="1">
      <c r="A49" s="190" t="s">
        <v>22</v>
      </c>
      <c r="B49" s="56" t="s">
        <v>181</v>
      </c>
      <c r="C49" s="102">
        <v>180000</v>
      </c>
      <c r="D49" s="102">
        <v>247714</v>
      </c>
      <c r="E49" s="127">
        <v>644500</v>
      </c>
    </row>
    <row r="50" spans="1:5" ht="12" customHeight="1">
      <c r="A50" s="179" t="s">
        <v>26</v>
      </c>
      <c r="B50" s="13" t="s">
        <v>378</v>
      </c>
      <c r="C50" s="113">
        <f>SUM(C51:C53)</f>
        <v>0</v>
      </c>
      <c r="D50" s="113">
        <f>SUM(D51:D53)</f>
        <v>0</v>
      </c>
      <c r="E50" s="185">
        <f>SUM(E51:E53)</f>
        <v>0</v>
      </c>
    </row>
    <row r="51" spans="1:5" ht="12" customHeight="1">
      <c r="A51" s="190" t="s">
        <v>28</v>
      </c>
      <c r="B51" s="72" t="s">
        <v>202</v>
      </c>
      <c r="C51" s="98"/>
      <c r="D51" s="98"/>
      <c r="E51" s="197"/>
    </row>
    <row r="52" spans="1:5" ht="12" customHeight="1">
      <c r="A52" s="190" t="s">
        <v>30</v>
      </c>
      <c r="B52" s="56" t="s">
        <v>204</v>
      </c>
      <c r="C52" s="102"/>
      <c r="D52" s="102"/>
      <c r="E52" s="127"/>
    </row>
    <row r="53" spans="1:5" ht="15" customHeight="1">
      <c r="A53" s="190" t="s">
        <v>32</v>
      </c>
      <c r="B53" s="56" t="s">
        <v>379</v>
      </c>
      <c r="C53" s="102"/>
      <c r="D53" s="102"/>
      <c r="E53" s="127"/>
    </row>
    <row r="54" spans="1:5" ht="12.75">
      <c r="A54" s="190" t="s">
        <v>34</v>
      </c>
      <c r="B54" s="56" t="s">
        <v>392</v>
      </c>
      <c r="C54" s="102"/>
      <c r="D54" s="102"/>
      <c r="E54" s="127"/>
    </row>
    <row r="55" spans="1:5" ht="15" customHeight="1">
      <c r="A55" s="179" t="s">
        <v>40</v>
      </c>
      <c r="B55" s="209" t="s">
        <v>381</v>
      </c>
      <c r="C55" s="113">
        <f>+C44+C50</f>
        <v>900000</v>
      </c>
      <c r="D55" s="113">
        <f>+D44+D50</f>
        <v>247714</v>
      </c>
      <c r="E55" s="185">
        <f>+E44+E50</f>
        <v>644500</v>
      </c>
    </row>
    <row r="56" spans="3:5" ht="12.75">
      <c r="C56" s="210"/>
      <c r="D56" s="210"/>
      <c r="E56" s="210"/>
    </row>
    <row r="57" spans="1:5" ht="12.75">
      <c r="A57" s="211" t="s">
        <v>382</v>
      </c>
      <c r="B57" s="212"/>
      <c r="C57" s="213"/>
      <c r="D57" s="213"/>
      <c r="E57" s="214"/>
    </row>
    <row r="58" spans="1:5" ht="12.75">
      <c r="A58" s="215" t="s">
        <v>383</v>
      </c>
      <c r="B58" s="216"/>
      <c r="C58" s="213"/>
      <c r="D58" s="213"/>
      <c r="E58" s="214"/>
    </row>
  </sheetData>
  <sheetProtection selectLockedCells="1" selectUnlockedCells="1"/>
  <mergeCells count="4">
    <mergeCell ref="B2:D2"/>
    <mergeCell ref="B3:D3"/>
    <mergeCell ref="A7:E7"/>
    <mergeCell ref="A43:E43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Klári</cp:lastModifiedBy>
  <cp:lastPrinted>2018-06-06T09:56:03Z</cp:lastPrinted>
  <dcterms:modified xsi:type="dcterms:W3CDTF">2018-06-06T10:01:10Z</dcterms:modified>
  <cp:category/>
  <cp:version/>
  <cp:contentType/>
  <cp:contentStatus/>
</cp:coreProperties>
</file>