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1700" windowHeight="6540" tabRatio="727" firstSheet="14" activeTab="18"/>
  </bookViews>
  <sheets>
    <sheet name="ÖSSZEFÜGGÉSEK" sheetId="75" r:id="rId1"/>
    <sheet name="1.1.sz.mell." sheetId="1" r:id="rId2"/>
    <sheet name="1.2.sz.mell." sheetId="108" r:id="rId3"/>
    <sheet name="1.3.sz.mell." sheetId="111" r:id="rId4"/>
    <sheet name="1.4.sz.mell." sheetId="112" r:id="rId5"/>
    <sheet name="2.1.sz.mell  " sheetId="73" r:id="rId6"/>
    <sheet name="2.2.sz.mell  " sheetId="61" r:id="rId7"/>
    <sheet name="3.sz.mell." sheetId="63" r:id="rId8"/>
    <sheet name="4.sz.mell." sheetId="64" r:id="rId9"/>
    <sheet name="5.1. sz. mell" sheetId="3" r:id="rId10"/>
    <sheet name="5.2. sz. mell" sheetId="113" r:id="rId11"/>
    <sheet name="5.3. sz. mell" sheetId="114" r:id="rId12"/>
    <sheet name="5.4. sz. mell" sheetId="115" r:id="rId13"/>
    <sheet name="6.1. sz. mell" sheetId="79" r:id="rId14"/>
    <sheet name="6.2. sz. mell" sheetId="116" r:id="rId15"/>
    <sheet name="6.3. sz. mell" sheetId="118" r:id="rId16"/>
    <sheet name="7.1. sz. mell." sheetId="84" r:id="rId17"/>
    <sheet name="7.1.1. sz. mell." sheetId="119" r:id="rId18"/>
    <sheet name="8. sz. mell" sheetId="107" r:id="rId19"/>
  </sheets>
  <definedNames>
    <definedName name="_xlnm.Print_Titles" localSheetId="9">'5.1. sz. mell'!$1:$6</definedName>
    <definedName name="_xlnm.Print_Titles" localSheetId="10">'5.2. sz. mell'!$1:$6</definedName>
    <definedName name="_xlnm.Print_Titles" localSheetId="11">'5.3. sz. mell'!$1:$6</definedName>
    <definedName name="_xlnm.Print_Titles" localSheetId="12">'5.4. sz. mell'!$1:$6</definedName>
    <definedName name="_xlnm.Print_Titles" localSheetId="13">'6.1. sz. mell'!$1:$6</definedName>
    <definedName name="_xlnm.Print_Titles" localSheetId="14">'6.2. sz. mell'!$1:$6</definedName>
    <definedName name="_xlnm.Print_Titles" localSheetId="15">'6.3. sz. mell'!$1:$6</definedName>
    <definedName name="_xlnm.Print_Titles" localSheetId="16">'7.1. sz. mell.'!$1:$6</definedName>
    <definedName name="_xlnm.Print_Titles" localSheetId="17">'7.1.1.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5">'2.1.sz.mell  '!$A$1:$J$32</definedName>
  </definedNames>
  <calcPr calcId="124519"/>
</workbook>
</file>

<file path=xl/calcChain.xml><?xml version="1.0" encoding="utf-8"?>
<calcChain xmlns="http://schemas.openxmlformats.org/spreadsheetml/2006/main">
  <c r="E1" i="119"/>
  <c r="E1" i="118"/>
  <c r="E1" i="116"/>
  <c r="E1" i="115"/>
  <c r="E1" i="114"/>
  <c r="E1" i="113"/>
  <c r="H1" i="64"/>
  <c r="H1" i="63"/>
  <c r="M46" i="84"/>
  <c r="M45"/>
  <c r="E134" i="115"/>
  <c r="D134"/>
  <c r="C134"/>
  <c r="E134" i="114"/>
  <c r="D134"/>
  <c r="C134"/>
  <c r="E134" i="113"/>
  <c r="D134"/>
  <c r="C134"/>
  <c r="E134" i="3"/>
  <c r="D134"/>
  <c r="C134"/>
  <c r="D3" i="63"/>
  <c r="E50" i="119"/>
  <c r="D50"/>
  <c r="C50"/>
  <c r="E44"/>
  <c r="D44"/>
  <c r="D55" s="1"/>
  <c r="C44"/>
  <c r="E36"/>
  <c r="D36"/>
  <c r="C36"/>
  <c r="E29"/>
  <c r="D29"/>
  <c r="C29"/>
  <c r="E25"/>
  <c r="D25"/>
  <c r="C25"/>
  <c r="E19"/>
  <c r="D19"/>
  <c r="C19"/>
  <c r="E8"/>
  <c r="E35" s="1"/>
  <c r="E40" s="1"/>
  <c r="D8"/>
  <c r="D35"/>
  <c r="C8"/>
  <c r="D44" i="84"/>
  <c r="E44"/>
  <c r="D50"/>
  <c r="E50"/>
  <c r="D55"/>
  <c r="E55"/>
  <c r="C50"/>
  <c r="C44"/>
  <c r="D8"/>
  <c r="E8"/>
  <c r="D19"/>
  <c r="E19"/>
  <c r="D25"/>
  <c r="E25"/>
  <c r="D29"/>
  <c r="E29"/>
  <c r="D35"/>
  <c r="E35"/>
  <c r="D36"/>
  <c r="E36"/>
  <c r="D40"/>
  <c r="E40"/>
  <c r="C36"/>
  <c r="C29"/>
  <c r="C25"/>
  <c r="C19"/>
  <c r="C8"/>
  <c r="C35" s="1"/>
  <c r="C40" s="1"/>
  <c r="E50" i="118"/>
  <c r="D50"/>
  <c r="C50"/>
  <c r="E44"/>
  <c r="E55" s="1"/>
  <c r="D44"/>
  <c r="C44"/>
  <c r="C55" s="1"/>
  <c r="E36"/>
  <c r="D36"/>
  <c r="C36"/>
  <c r="E29"/>
  <c r="D29"/>
  <c r="C29"/>
  <c r="E25"/>
  <c r="D25"/>
  <c r="C25"/>
  <c r="E19"/>
  <c r="D19"/>
  <c r="C19"/>
  <c r="E8"/>
  <c r="D8"/>
  <c r="D35" s="1"/>
  <c r="D40" s="1"/>
  <c r="C8"/>
  <c r="C35" s="1"/>
  <c r="C40" s="1"/>
  <c r="E50" i="116"/>
  <c r="D50"/>
  <c r="C50"/>
  <c r="E44"/>
  <c r="E55" s="1"/>
  <c r="D44"/>
  <c r="C44"/>
  <c r="C55" s="1"/>
  <c r="E36"/>
  <c r="D36"/>
  <c r="C36"/>
  <c r="E29"/>
  <c r="D29"/>
  <c r="C29"/>
  <c r="E25"/>
  <c r="D25"/>
  <c r="C25"/>
  <c r="E19"/>
  <c r="D19"/>
  <c r="C19"/>
  <c r="E8"/>
  <c r="D8"/>
  <c r="C8"/>
  <c r="C35" s="1"/>
  <c r="C40" s="1"/>
  <c r="D44" i="79"/>
  <c r="E44"/>
  <c r="D50"/>
  <c r="E50"/>
  <c r="D55"/>
  <c r="E55"/>
  <c r="C50"/>
  <c r="C44"/>
  <c r="D8"/>
  <c r="E8"/>
  <c r="D19"/>
  <c r="E19"/>
  <c r="D25"/>
  <c r="E25"/>
  <c r="D29"/>
  <c r="E29"/>
  <c r="D35"/>
  <c r="E35"/>
  <c r="D36"/>
  <c r="E36"/>
  <c r="D40"/>
  <c r="E40"/>
  <c r="C36"/>
  <c r="C29"/>
  <c r="C25"/>
  <c r="C19"/>
  <c r="C8"/>
  <c r="E140" i="115"/>
  <c r="D140"/>
  <c r="C140"/>
  <c r="E129"/>
  <c r="D129"/>
  <c r="C129"/>
  <c r="E125"/>
  <c r="E145" s="1"/>
  <c r="D125"/>
  <c r="C125"/>
  <c r="C145" s="1"/>
  <c r="E121"/>
  <c r="D121"/>
  <c r="C121"/>
  <c r="E107"/>
  <c r="D107"/>
  <c r="C107"/>
  <c r="E91"/>
  <c r="D91"/>
  <c r="D124" s="1"/>
  <c r="C91"/>
  <c r="C124" s="1"/>
  <c r="C146" s="1"/>
  <c r="E80"/>
  <c r="D80"/>
  <c r="C80"/>
  <c r="E76"/>
  <c r="D76"/>
  <c r="C76"/>
  <c r="E73"/>
  <c r="D73"/>
  <c r="C73"/>
  <c r="E68"/>
  <c r="D68"/>
  <c r="C68"/>
  <c r="E64"/>
  <c r="E86"/>
  <c r="D64"/>
  <c r="D86"/>
  <c r="C64"/>
  <c r="C86"/>
  <c r="E58"/>
  <c r="D58"/>
  <c r="C58"/>
  <c r="E53"/>
  <c r="D53"/>
  <c r="C53"/>
  <c r="E47"/>
  <c r="D47"/>
  <c r="C47"/>
  <c r="E36"/>
  <c r="D36"/>
  <c r="C36"/>
  <c r="E30"/>
  <c r="D30"/>
  <c r="D29" s="1"/>
  <c r="C30"/>
  <c r="E29"/>
  <c r="C29"/>
  <c r="E22"/>
  <c r="D22"/>
  <c r="C22"/>
  <c r="E15"/>
  <c r="D15"/>
  <c r="C15"/>
  <c r="E8"/>
  <c r="E63" s="1"/>
  <c r="E87" s="1"/>
  <c r="D8"/>
  <c r="D63" s="1"/>
  <c r="D87" s="1"/>
  <c r="C8"/>
  <c r="C63" s="1"/>
  <c r="C87" s="1"/>
  <c r="E140" i="114"/>
  <c r="D140"/>
  <c r="C140"/>
  <c r="E129"/>
  <c r="D129"/>
  <c r="C129"/>
  <c r="E125"/>
  <c r="D125"/>
  <c r="D145" s="1"/>
  <c r="C125"/>
  <c r="E121"/>
  <c r="D121"/>
  <c r="C121"/>
  <c r="E107"/>
  <c r="D107"/>
  <c r="C107"/>
  <c r="E91"/>
  <c r="D91"/>
  <c r="C91"/>
  <c r="E80"/>
  <c r="D80"/>
  <c r="C80"/>
  <c r="E76"/>
  <c r="D76"/>
  <c r="C76"/>
  <c r="E73"/>
  <c r="D73"/>
  <c r="C73"/>
  <c r="E68"/>
  <c r="D68"/>
  <c r="C68"/>
  <c r="E64"/>
  <c r="E86" s="1"/>
  <c r="D64"/>
  <c r="D86" s="1"/>
  <c r="C64"/>
  <c r="C86" s="1"/>
  <c r="E58"/>
  <c r="D58"/>
  <c r="C58"/>
  <c r="E53"/>
  <c r="D53"/>
  <c r="C53"/>
  <c r="E47"/>
  <c r="D47"/>
  <c r="C47"/>
  <c r="E36"/>
  <c r="D36"/>
  <c r="C36"/>
  <c r="E30"/>
  <c r="E29" s="1"/>
  <c r="D30"/>
  <c r="D29" s="1"/>
  <c r="C30"/>
  <c r="C29" s="1"/>
  <c r="E22"/>
  <c r="D22"/>
  <c r="C22"/>
  <c r="E15"/>
  <c r="D15"/>
  <c r="C15"/>
  <c r="E8"/>
  <c r="D8"/>
  <c r="C8"/>
  <c r="E140" i="113"/>
  <c r="D140"/>
  <c r="C140"/>
  <c r="E129"/>
  <c r="D129"/>
  <c r="C129"/>
  <c r="E125"/>
  <c r="D125"/>
  <c r="D145" s="1"/>
  <c r="C125"/>
  <c r="E121"/>
  <c r="D121"/>
  <c r="C121"/>
  <c r="E107"/>
  <c r="D107"/>
  <c r="C107"/>
  <c r="E91"/>
  <c r="E124" s="1"/>
  <c r="D91"/>
  <c r="D124" s="1"/>
  <c r="D146" s="1"/>
  <c r="C91"/>
  <c r="E80"/>
  <c r="D80"/>
  <c r="C80"/>
  <c r="E76"/>
  <c r="D76"/>
  <c r="C76"/>
  <c r="E73"/>
  <c r="D73"/>
  <c r="C73"/>
  <c r="E68"/>
  <c r="D68"/>
  <c r="C68"/>
  <c r="E64"/>
  <c r="E86" s="1"/>
  <c r="D64"/>
  <c r="D86" s="1"/>
  <c r="C64"/>
  <c r="C86" s="1"/>
  <c r="E58"/>
  <c r="D58"/>
  <c r="C58"/>
  <c r="E53"/>
  <c r="D53"/>
  <c r="C53"/>
  <c r="E47"/>
  <c r="D47"/>
  <c r="C47"/>
  <c r="E36"/>
  <c r="D36"/>
  <c r="C36"/>
  <c r="E30"/>
  <c r="E29" s="1"/>
  <c r="D30"/>
  <c r="D29" s="1"/>
  <c r="C30"/>
  <c r="C29" s="1"/>
  <c r="E22"/>
  <c r="D22"/>
  <c r="C22"/>
  <c r="E15"/>
  <c r="D15"/>
  <c r="C15"/>
  <c r="E8"/>
  <c r="D8"/>
  <c r="C8"/>
  <c r="D91" i="3"/>
  <c r="E91"/>
  <c r="D107"/>
  <c r="E107"/>
  <c r="D121"/>
  <c r="E121"/>
  <c r="D124"/>
  <c r="E124"/>
  <c r="D125"/>
  <c r="E125"/>
  <c r="D129"/>
  <c r="E129"/>
  <c r="D140"/>
  <c r="E140"/>
  <c r="D145"/>
  <c r="E145"/>
  <c r="D146"/>
  <c r="E146"/>
  <c r="C140"/>
  <c r="C129"/>
  <c r="C125"/>
  <c r="C145" s="1"/>
  <c r="C121"/>
  <c r="C107"/>
  <c r="C91"/>
  <c r="D8"/>
  <c r="E8"/>
  <c r="D15"/>
  <c r="E15"/>
  <c r="D22"/>
  <c r="E22"/>
  <c r="D30"/>
  <c r="D29" s="1"/>
  <c r="E30"/>
  <c r="E29" s="1"/>
  <c r="D36"/>
  <c r="E36"/>
  <c r="D47"/>
  <c r="E47"/>
  <c r="D53"/>
  <c r="E53"/>
  <c r="D58"/>
  <c r="E58"/>
  <c r="D64"/>
  <c r="E64"/>
  <c r="D68"/>
  <c r="E68"/>
  <c r="D73"/>
  <c r="E73"/>
  <c r="D76"/>
  <c r="E76"/>
  <c r="D80"/>
  <c r="E80"/>
  <c r="D86"/>
  <c r="E86"/>
  <c r="C80"/>
  <c r="C76"/>
  <c r="C73"/>
  <c r="C68"/>
  <c r="C64"/>
  <c r="C58"/>
  <c r="C53"/>
  <c r="C47"/>
  <c r="C36"/>
  <c r="C30"/>
  <c r="C29" s="1"/>
  <c r="C22"/>
  <c r="C15"/>
  <c r="C8"/>
  <c r="G3" i="63"/>
  <c r="G3" i="64" s="1"/>
  <c r="F3" i="63"/>
  <c r="F3" i="64" s="1"/>
  <c r="E3" i="63"/>
  <c r="E3" i="64" s="1"/>
  <c r="D3"/>
  <c r="C3" i="1"/>
  <c r="A34" i="75"/>
  <c r="A28"/>
  <c r="A22"/>
  <c r="A16"/>
  <c r="A10"/>
  <c r="H17" i="61"/>
  <c r="I17"/>
  <c r="H30"/>
  <c r="I30"/>
  <c r="H31"/>
  <c r="I31"/>
  <c r="H33"/>
  <c r="I33"/>
  <c r="G33"/>
  <c r="G30"/>
  <c r="G17"/>
  <c r="D17"/>
  <c r="E17"/>
  <c r="D18"/>
  <c r="E18"/>
  <c r="D24"/>
  <c r="E24"/>
  <c r="D30"/>
  <c r="E30"/>
  <c r="D31"/>
  <c r="E31"/>
  <c r="E32"/>
  <c r="D33"/>
  <c r="E33"/>
  <c r="C33"/>
  <c r="C24"/>
  <c r="C18"/>
  <c r="C17"/>
  <c r="C32" s="1"/>
  <c r="E4" i="73"/>
  <c r="I4" i="61" s="1"/>
  <c r="C4" i="73"/>
  <c r="G4" i="61" s="1"/>
  <c r="H18" i="73"/>
  <c r="I18"/>
  <c r="H27"/>
  <c r="I27"/>
  <c r="H28"/>
  <c r="I28"/>
  <c r="G27"/>
  <c r="G18"/>
  <c r="D18"/>
  <c r="E18"/>
  <c r="D19"/>
  <c r="E19"/>
  <c r="D24"/>
  <c r="E24"/>
  <c r="D27"/>
  <c r="E27"/>
  <c r="D28"/>
  <c r="E29"/>
  <c r="C24"/>
  <c r="C19"/>
  <c r="C27" s="1"/>
  <c r="C18"/>
  <c r="E140" i="112"/>
  <c r="D140"/>
  <c r="C140"/>
  <c r="E135"/>
  <c r="D135"/>
  <c r="C135"/>
  <c r="E130"/>
  <c r="D130"/>
  <c r="C130"/>
  <c r="E126"/>
  <c r="D126"/>
  <c r="D145" s="1"/>
  <c r="C126"/>
  <c r="E122"/>
  <c r="D122"/>
  <c r="C122"/>
  <c r="E108"/>
  <c r="D108"/>
  <c r="C108"/>
  <c r="E92"/>
  <c r="D92"/>
  <c r="D125" s="1"/>
  <c r="C92"/>
  <c r="C125" s="1"/>
  <c r="E78"/>
  <c r="D78"/>
  <c r="C78"/>
  <c r="E74"/>
  <c r="D74"/>
  <c r="C74"/>
  <c r="E71"/>
  <c r="D71"/>
  <c r="C71"/>
  <c r="E66"/>
  <c r="D66"/>
  <c r="C66"/>
  <c r="E62"/>
  <c r="D62"/>
  <c r="D84" s="1"/>
  <c r="D151" s="1"/>
  <c r="C62"/>
  <c r="E56"/>
  <c r="D56"/>
  <c r="C56"/>
  <c r="E51"/>
  <c r="D51"/>
  <c r="C51"/>
  <c r="E45"/>
  <c r="D45"/>
  <c r="C45"/>
  <c r="E34"/>
  <c r="D34"/>
  <c r="C34"/>
  <c r="E28"/>
  <c r="D28"/>
  <c r="D27" s="1"/>
  <c r="C28"/>
  <c r="E27"/>
  <c r="C27"/>
  <c r="E20"/>
  <c r="D20"/>
  <c r="C20"/>
  <c r="E13"/>
  <c r="D13"/>
  <c r="C13"/>
  <c r="E6"/>
  <c r="E61" s="1"/>
  <c r="D6"/>
  <c r="C6"/>
  <c r="C61" s="1"/>
  <c r="C3"/>
  <c r="C89" s="1"/>
  <c r="E140" i="111"/>
  <c r="D140"/>
  <c r="C140"/>
  <c r="E135"/>
  <c r="D135"/>
  <c r="C135"/>
  <c r="E130"/>
  <c r="D130"/>
  <c r="C130"/>
  <c r="E126"/>
  <c r="D126"/>
  <c r="D145" s="1"/>
  <c r="C126"/>
  <c r="E122"/>
  <c r="D122"/>
  <c r="C122"/>
  <c r="E108"/>
  <c r="D108"/>
  <c r="D125" s="1"/>
  <c r="D146" s="1"/>
  <c r="C108"/>
  <c r="E92"/>
  <c r="D92"/>
  <c r="C92"/>
  <c r="E78"/>
  <c r="D78"/>
  <c r="C78"/>
  <c r="E74"/>
  <c r="D74"/>
  <c r="C74"/>
  <c r="E71"/>
  <c r="D71"/>
  <c r="C71"/>
  <c r="E66"/>
  <c r="D66"/>
  <c r="C66"/>
  <c r="E62"/>
  <c r="E84" s="1"/>
  <c r="D62"/>
  <c r="C62"/>
  <c r="C84" s="1"/>
  <c r="E56"/>
  <c r="D56"/>
  <c r="C56"/>
  <c r="E51"/>
  <c r="D51"/>
  <c r="C51"/>
  <c r="E45"/>
  <c r="D45"/>
  <c r="C45"/>
  <c r="E34"/>
  <c r="D34"/>
  <c r="C34"/>
  <c r="E28"/>
  <c r="E27" s="1"/>
  <c r="D28"/>
  <c r="D27" s="1"/>
  <c r="C28"/>
  <c r="C27"/>
  <c r="E20"/>
  <c r="D20"/>
  <c r="C20"/>
  <c r="E13"/>
  <c r="D13"/>
  <c r="C13"/>
  <c r="E6"/>
  <c r="D6"/>
  <c r="C6"/>
  <c r="C3"/>
  <c r="C89" s="1"/>
  <c r="C3" i="108"/>
  <c r="C89" s="1"/>
  <c r="E140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D108"/>
  <c r="C108"/>
  <c r="E92"/>
  <c r="D92"/>
  <c r="C92"/>
  <c r="E78"/>
  <c r="D78"/>
  <c r="C78"/>
  <c r="E74"/>
  <c r="D74"/>
  <c r="C74"/>
  <c r="E71"/>
  <c r="D71"/>
  <c r="C71"/>
  <c r="E66"/>
  <c r="D66"/>
  <c r="C66"/>
  <c r="E62"/>
  <c r="D62"/>
  <c r="C62"/>
  <c r="C84" s="1"/>
  <c r="E56"/>
  <c r="D56"/>
  <c r="C56"/>
  <c r="E51"/>
  <c r="D51"/>
  <c r="C51"/>
  <c r="E45"/>
  <c r="D45"/>
  <c r="C45"/>
  <c r="E34"/>
  <c r="D34"/>
  <c r="C34"/>
  <c r="E28"/>
  <c r="E27" s="1"/>
  <c r="D28"/>
  <c r="D27" s="1"/>
  <c r="C28"/>
  <c r="C27"/>
  <c r="E20"/>
  <c r="D20"/>
  <c r="C20"/>
  <c r="E13"/>
  <c r="D13"/>
  <c r="C13"/>
  <c r="E6"/>
  <c r="D6"/>
  <c r="C6"/>
  <c r="D92" i="1"/>
  <c r="E92"/>
  <c r="D108"/>
  <c r="E108"/>
  <c r="D122"/>
  <c r="E122"/>
  <c r="D125"/>
  <c r="E125"/>
  <c r="D126"/>
  <c r="E126"/>
  <c r="D130"/>
  <c r="E130"/>
  <c r="D135"/>
  <c r="E135"/>
  <c r="D140"/>
  <c r="E140"/>
  <c r="D145"/>
  <c r="E145"/>
  <c r="D146"/>
  <c r="E146"/>
  <c r="C140"/>
  <c r="C135"/>
  <c r="C130"/>
  <c r="C126"/>
  <c r="C122"/>
  <c r="C108"/>
  <c r="C92"/>
  <c r="C89"/>
  <c r="D28"/>
  <c r="D27" s="1"/>
  <c r="E28"/>
  <c r="E27" s="1"/>
  <c r="C28"/>
  <c r="D6"/>
  <c r="E6"/>
  <c r="D13"/>
  <c r="E13"/>
  <c r="D20"/>
  <c r="E20"/>
  <c r="D34"/>
  <c r="E34"/>
  <c r="D45"/>
  <c r="E45"/>
  <c r="D51"/>
  <c r="E51"/>
  <c r="D56"/>
  <c r="E56"/>
  <c r="D62"/>
  <c r="E62"/>
  <c r="D66"/>
  <c r="E66"/>
  <c r="D71"/>
  <c r="E71"/>
  <c r="D74"/>
  <c r="E74"/>
  <c r="D78"/>
  <c r="E78"/>
  <c r="D84"/>
  <c r="E84"/>
  <c r="E151" s="1"/>
  <c r="C78"/>
  <c r="C74"/>
  <c r="C71"/>
  <c r="C66"/>
  <c r="C62"/>
  <c r="C56"/>
  <c r="C51"/>
  <c r="C45"/>
  <c r="C27"/>
  <c r="C20"/>
  <c r="C13"/>
  <c r="C6"/>
  <c r="G36" i="107"/>
  <c r="F36"/>
  <c r="D36"/>
  <c r="C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G5" i="64"/>
  <c r="G6"/>
  <c r="G7"/>
  <c r="G8"/>
  <c r="G9"/>
  <c r="G10"/>
  <c r="G11"/>
  <c r="G12"/>
  <c r="G13"/>
  <c r="G14"/>
  <c r="G15"/>
  <c r="G16"/>
  <c r="G17"/>
  <c r="G18"/>
  <c r="G19"/>
  <c r="G20"/>
  <c r="G21"/>
  <c r="G22"/>
  <c r="G23"/>
  <c r="F24"/>
  <c r="E24"/>
  <c r="D24"/>
  <c r="B24"/>
  <c r="F24" i="6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B24"/>
  <c r="D24"/>
  <c r="E24"/>
  <c r="G29" i="73"/>
  <c r="H29"/>
  <c r="H30"/>
  <c r="D4"/>
  <c r="D4" i="61" s="1"/>
  <c r="G4" i="73"/>
  <c r="I4"/>
  <c r="C4" i="61"/>
  <c r="E4"/>
  <c r="C61" i="1"/>
  <c r="E36" i="107" l="1"/>
  <c r="G24" i="63"/>
  <c r="D40" i="119"/>
  <c r="D35" i="116"/>
  <c r="D40" s="1"/>
  <c r="E124" i="114"/>
  <c r="C124"/>
  <c r="E63"/>
  <c r="E87" s="1"/>
  <c r="C63"/>
  <c r="E63" i="113"/>
  <c r="E87" s="1"/>
  <c r="C63"/>
  <c r="C87" s="1"/>
  <c r="E125" i="111"/>
  <c r="E61"/>
  <c r="E85" s="1"/>
  <c r="C61"/>
  <c r="D61"/>
  <c r="D150" s="1"/>
  <c r="D61" i="112"/>
  <c r="D85" s="1"/>
  <c r="C84"/>
  <c r="D146"/>
  <c r="H4" i="61"/>
  <c r="H4" i="73"/>
  <c r="G24" i="64"/>
  <c r="C84" i="1"/>
  <c r="C145"/>
  <c r="D84" i="108"/>
  <c r="D151" s="1"/>
  <c r="D125"/>
  <c r="D146" s="1"/>
  <c r="C87" i="114"/>
  <c r="D84" i="111"/>
  <c r="D151" s="1"/>
  <c r="C125"/>
  <c r="C145"/>
  <c r="C151" s="1"/>
  <c r="E145"/>
  <c r="E151" s="1"/>
  <c r="E84" i="112"/>
  <c r="E151" s="1"/>
  <c r="E125"/>
  <c r="C145"/>
  <c r="E145"/>
  <c r="C30" i="61"/>
  <c r="G31"/>
  <c r="D32"/>
  <c r="C86" i="3"/>
  <c r="D63" i="113"/>
  <c r="D87" s="1"/>
  <c r="C124"/>
  <c r="C146" s="1"/>
  <c r="C145"/>
  <c r="E145"/>
  <c r="E146" s="1"/>
  <c r="D63" i="114"/>
  <c r="D87" s="1"/>
  <c r="D124"/>
  <c r="D146" s="1"/>
  <c r="C145"/>
  <c r="C146" s="1"/>
  <c r="E145"/>
  <c r="E146" s="1"/>
  <c r="E124" i="115"/>
  <c r="E146" s="1"/>
  <c r="D145"/>
  <c r="D146" s="1"/>
  <c r="C35" i="79"/>
  <c r="C40" s="1"/>
  <c r="E35" i="116"/>
  <c r="E40" s="1"/>
  <c r="D55"/>
  <c r="E35" i="118"/>
  <c r="E40" s="1"/>
  <c r="D55"/>
  <c r="C55" i="84"/>
  <c r="C35" i="119"/>
  <c r="C40" s="1"/>
  <c r="C55"/>
  <c r="E55"/>
  <c r="E125" i="108"/>
  <c r="E146" s="1"/>
  <c r="C125"/>
  <c r="C146" s="1"/>
  <c r="E84"/>
  <c r="E151" s="1"/>
  <c r="E61"/>
  <c r="D61"/>
  <c r="C61"/>
  <c r="C85" s="1"/>
  <c r="C124" i="3"/>
  <c r="C146" s="1"/>
  <c r="E63"/>
  <c r="E87" s="1"/>
  <c r="D63"/>
  <c r="D87" s="1"/>
  <c r="C55" i="79"/>
  <c r="I32" i="61"/>
  <c r="H32"/>
  <c r="D30" i="73"/>
  <c r="D29"/>
  <c r="C125" i="1"/>
  <c r="C150" s="1"/>
  <c r="E61"/>
  <c r="E85" s="1"/>
  <c r="D61"/>
  <c r="C85"/>
  <c r="C151"/>
  <c r="C151" i="108"/>
  <c r="C85" i="111"/>
  <c r="E150"/>
  <c r="D85"/>
  <c r="C85" i="112"/>
  <c r="C150"/>
  <c r="E85"/>
  <c r="E150"/>
  <c r="D150"/>
  <c r="E146" i="111"/>
  <c r="C151" i="112"/>
  <c r="C146"/>
  <c r="C63" i="3"/>
  <c r="C87" s="1"/>
  <c r="C146" i="1"/>
  <c r="D151"/>
  <c r="C29" i="73"/>
  <c r="E28"/>
  <c r="G28"/>
  <c r="C31" i="61"/>
  <c r="G32"/>
  <c r="C28" i="73"/>
  <c r="I29"/>
  <c r="C150" i="111" l="1"/>
  <c r="E150" i="108"/>
  <c r="D150"/>
  <c r="E85"/>
  <c r="D85"/>
  <c r="C150"/>
  <c r="E150" i="1"/>
  <c r="E146" i="112"/>
  <c r="C146" i="111"/>
  <c r="D85" i="1"/>
  <c r="D150"/>
  <c r="C30" i="73"/>
  <c r="G30"/>
  <c r="I30"/>
  <c r="E30"/>
</calcChain>
</file>

<file path=xl/sharedStrings.xml><?xml version="1.0" encoding="utf-8"?>
<sst xmlns="http://schemas.openxmlformats.org/spreadsheetml/2006/main" count="3230" uniqueCount="482">
  <si>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</si>
  <si>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</si>
  <si>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</si>
  <si>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</si>
  <si>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</si>
  <si>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</si>
  <si>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</si>
  <si>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</si>
  <si>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</si>
  <si>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</si>
  <si>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</si>
  <si>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</si>
  <si>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</si>
  <si>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</si>
  <si>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</si>
  <si>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</si>
  <si>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</si>
  <si>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</si>
  <si>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</si>
  <si>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</si>
  <si>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</si>
  <si>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</si>
  <si>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</si>
  <si>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</si>
  <si>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</si>
  <si>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</si>
  <si>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</si>
  <si>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</si>
  <si>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</si>
  <si>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</si>
  <si>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</si>
  <si>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</si>
  <si>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</si>
  <si>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</si>
  <si>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</si>
  <si>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</si>
  <si>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</si>
  <si>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</si>
  <si>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</si>
  <si>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</si>
  <si>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</si>
  <si>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</si>
  <si>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</si>
  <si>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</si>
  <si>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</si>
  <si>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</si>
  <si>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</si>
  <si>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</si>
  <si>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</si>
  <si>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</si>
  <si>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</si>
  <si>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</si>
  <si>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</si>
  <si>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</si>
  <si>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</si>
  <si>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</si>
  <si>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</si>
  <si>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</si>
  <si>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</si>
  <si>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</si>
  <si>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</si>
  <si>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</si>
  <si>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</si>
  <si>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</si>
  <si>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</si>
  <si>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</si>
  <si>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</si>
  <si>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</si>
  <si>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</si>
  <si>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</si>
  <si>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</si>
  <si>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</si>
  <si>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</si>
  <si>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</si>
  <si>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</si>
  <si>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</si>
  <si>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</si>
  <si>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</si>
  <si>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</si>
  <si>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</si>
  <si>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</si>
  <si>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</si>
  <si>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</si>
  <si>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</si>
  <si>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</si>
  <si>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</si>
  <si>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</si>
  <si>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</si>
  <si>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</si>
  <si>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</si>
  <si>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</si>
  <si>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</si>
  <si>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</si>
  <si>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</si>
  <si>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</si>
  <si>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</si>
  <si>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</si>
  <si>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</si>
  <si>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</si>
  <si>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</si>
  <si>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</si>
  <si>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</si>
  <si>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</si>
  <si>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</si>
  <si>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</si>
  <si>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</si>
  <si>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</si>
  <si>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</si>
  <si>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</si>
  <si>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</si>
  <si>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</si>
  <si>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</si>
  <si>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</si>
  <si>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</si>
  <si>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</si>
  <si>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</si>
  <si>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</si>
  <si>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</si>
  <si>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</si>
  <si>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</si>
  <si>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</si>
  <si>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</si>
  <si>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</si>
  <si>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</si>
  <si>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</si>
  <si>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</si>
  <si>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</si>
  <si>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</si>
  <si>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</si>
  <si>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</si>
  <si>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</si>
  <si>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</si>
  <si>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</si>
  <si>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</si>
  <si>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</si>
  <si>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</si>
  <si>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</si>
  <si>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</si>
  <si>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</si>
  <si>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</si>
  <si>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</si>
  <si>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</si>
  <si>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</si>
  <si>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</si>
  <si>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</si>
  <si>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</si>
  <si>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</si>
  <si>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</si>
  <si>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</si>
  <si>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</si>
  <si>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</si>
  <si>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</si>
  <si>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</si>
  <si>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</si>
  <si>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</si>
  <si>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</si>
  <si>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</si>
  <si>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</si>
  <si>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</si>
  <si>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</si>
  <si>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</si>
  <si>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</si>
  <si>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</si>
  <si>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</si>
  <si>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</si>
  <si>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</si>
  <si>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</si>
  <si>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</si>
  <si>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</si>
  <si>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</si>
  <si>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</si>
  <si>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</si>
  <si>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</si>
  <si>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</si>
  <si>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</si>
  <si>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</si>
  <si>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</si>
  <si>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</si>
  <si>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</si>
  <si>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</si>
  <si>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</si>
  <si>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</si>
  <si>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</si>
  <si>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</si>
  <si>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</si>
  <si>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</si>
  <si>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</si>
  <si>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</si>
  <si>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</si>
  <si>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</si>
  <si>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</si>
  <si>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</si>
  <si>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</si>
  <si>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</si>
  <si>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</si>
  <si>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</si>
  <si>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</si>
  <si>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</si>
  <si>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</si>
  <si>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</si>
  <si>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</si>
  <si>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</si>
  <si>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</si>
  <si>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</si>
  <si>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</si>
  <si>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</si>
  <si>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</si>
  <si>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</si>
  <si>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</si>
  <si>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</si>
  <si>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</si>
  <si>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</si>
  <si>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</si>
  <si>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</si>
  <si>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</si>
  <si>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</si>
  <si>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</si>
  <si>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</si>
  <si>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</si>
  <si>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</si>
  <si>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</si>
  <si>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</si>
  <si>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</si>
  <si>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</si>
  <si>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</si>
  <si>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</si>
  <si>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</si>
  <si>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</si>
  <si>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</si>
  <si>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</si>
  <si>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</si>
  <si>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</si>
  <si>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</si>
  <si>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</si>
  <si>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</si>
  <si>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</si>
  <si>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</si>
  <si>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</si>
  <si>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</si>
  <si>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</si>
  <si>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</si>
  <si>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</si>
  <si>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</si>
  <si>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</si>
  <si>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</si>
  <si>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</si>
  <si>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</si>
  <si>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</si>
  <si>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</si>
  <si>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</si>
  <si>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</si>
  <si>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</si>
  <si>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</si>
  <si>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</si>
  <si>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</si>
  <si>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</si>
  <si>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</si>
  <si>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</si>
  <si>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</si>
  <si>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</si>
  <si>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</si>
  <si>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</si>
  <si>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</si>
  <si>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</si>
  <si>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</si>
  <si>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</si>
  <si>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</si>
  <si>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</si>
  <si>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</si>
  <si>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</si>
  <si>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</si>
  <si>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</si>
  <si>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</si>
  <si>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</si>
  <si>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</si>
  <si>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</si>
  <si>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</si>
  <si>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</si>
  <si>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</si>
  <si>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</si>
  <si>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</si>
  <si>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</si>
  <si>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</si>
  <si>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</si>
  <si>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</si>
  <si>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</si>
  <si>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</si>
  <si>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</si>
  <si>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</si>
  <si>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</si>
  <si>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</si>
  <si>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</si>
  <si>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</si>
  <si>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</si>
  <si>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</si>
  <si>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</si>
  <si>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</si>
  <si>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</si>
  <si>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</si>
  <si>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</si>
  <si>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</si>
  <si>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</si>
  <si>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</si>
  <si>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</si>
  <si>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</si>
  <si>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</si>
  <si>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</si>
  <si>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</si>
  <si>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</si>
  <si>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</si>
  <si>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</si>
  <si>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</si>
  <si>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</si>
  <si>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</si>
  <si>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</si>
  <si>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</si>
  <si>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</si>
  <si>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</si>
  <si>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</si>
  <si>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</si>
  <si>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</si>
  <si>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</si>
  <si>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</si>
  <si>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</si>
  <si>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</si>
  <si>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</si>
  <si>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</si>
  <si>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</si>
  <si>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</si>
  <si>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</si>
  <si>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</si>
  <si>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</si>
  <si>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</si>
  <si>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</si>
  <si>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</si>
  <si>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</si>
  <si>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</si>
  <si>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</si>
  <si>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</si>
  <si>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</si>
  <si>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</si>
  <si>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</si>
  <si>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</si>
  <si>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</si>
  <si>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</si>
  <si>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</si>
  <si>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</si>
  <si>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</si>
  <si>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</si>
  <si>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</si>
  <si>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</si>
  <si>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</si>
  <si>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</si>
  <si>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</si>
  <si>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</si>
  <si>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</si>
  <si>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</si>
  <si>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</si>
  <si>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</si>
  <si>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</si>
  <si>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</si>
  <si>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</si>
  <si>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</si>
  <si>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</si>
  <si>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</si>
  <si>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</si>
  <si>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</si>
  <si>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</si>
  <si>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</si>
  <si>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</si>
  <si>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</si>
  <si>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</si>
  <si>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</si>
  <si>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</si>
  <si>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</si>
  <si>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</si>
  <si>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</si>
  <si>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</si>
  <si>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</si>
  <si>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</si>
  <si>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</si>
  <si>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</si>
  <si>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</si>
  <si>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</si>
  <si>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</si>
  <si>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</si>
  <si>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</si>
  <si>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</si>
  <si>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</si>
  <si>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</si>
  <si>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</si>
  <si>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</si>
  <si>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</si>
  <si>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</si>
  <si>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</si>
  <si>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</si>
  <si>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</si>
  <si>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</si>
  <si>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</si>
  <si>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</si>
  <si>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</si>
  <si>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</si>
  <si>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</si>
  <si>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</si>
  <si>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</si>
  <si>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</si>
  <si>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</si>
  <si>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</si>
  <si>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</si>
  <si>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</si>
  <si>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</si>
  <si>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</si>
  <si>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</si>
  <si>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</si>
  <si>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</si>
  <si>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</si>
  <si>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</si>
  <si>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</si>
  <si>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</si>
  <si>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</si>
  <si>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</si>
  <si>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</si>
  <si>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</si>
  <si>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</si>
  <si>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</si>
  <si>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</si>
  <si>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</si>
  <si>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</si>
  <si>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</si>
  <si>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</si>
  <si>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</si>
  <si>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</si>
  <si>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</si>
  <si>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</si>
  <si>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</si>
  <si>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</si>
  <si>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</si>
  <si>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</si>
  <si>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</si>
  <si>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</si>
  <si>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</si>
  <si>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</si>
  <si>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</si>
  <si>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</si>
  <si>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</si>
  <si>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</si>
  <si>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</si>
  <si>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</si>
  <si>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</si>
  <si>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</si>
  <si>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</si>
  <si>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</si>
  <si>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</si>
  <si>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</si>
  <si>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</si>
  <si>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</si>
  <si>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</si>
  <si>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</si>
  <si>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</si>
  <si>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</si>
  <si>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</si>
  <si>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</si>
  <si>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Mezőzombori Bóbita Óvoda</t>
  </si>
  <si>
    <t>Mezőzomboei Bóbita Óvoda</t>
  </si>
  <si>
    <t>Rákóczi utcai tér kialakítása</t>
  </si>
  <si>
    <t>Ingatlan vásárlás</t>
  </si>
  <si>
    <t>Laptop</t>
  </si>
  <si>
    <t>Kombinált gyalu</t>
  </si>
  <si>
    <t>Padkahenger</t>
  </si>
  <si>
    <t>Pinpong asztal, multifunkcionális készülék</t>
  </si>
  <si>
    <t xml:space="preserve">KÖZVIL résvény </t>
  </si>
  <si>
    <t>Fénymásológép</t>
  </si>
  <si>
    <t>Idősek Klubja felújítása</t>
  </si>
  <si>
    <t>2013 -</t>
  </si>
  <si>
    <t xml:space="preserve">  2.1. melléklet a 7/2015. (IV.30.) önkormányzati rendelethez</t>
  </si>
  <si>
    <t xml:space="preserve">  2.2. melléklet a 7/2015. (IV.30.) önkormányzati rendelethez</t>
  </si>
  <si>
    <t xml:space="preserve">  6.1. melléklet a 7/2015. (IV.30.) önkormányzati rendelethez</t>
  </si>
  <si>
    <t xml:space="preserve">  7.1. melléklet a 7/2015. (IV.30.) önkormányzati rendelethez</t>
  </si>
  <si>
    <t>Mezőzombor Község Önkormányzata</t>
  </si>
  <si>
    <t>Polgármesteri Hivatal</t>
  </si>
  <si>
    <t>Mezőzombori Bóbita óvoda</t>
  </si>
  <si>
    <t xml:space="preserve">  5.1. melléklet a 7/2015. (IV.30.)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</si>
</sst>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0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64">
    <xf numFmtId="0" fontId="0" fillId="0" borderId="0" xfId="0"/>
    <xf numFmtId="164" fontId="17" fillId="0" borderId="1" xfId="0" applyNumberFormat="1" applyFont="1" applyFill="1" applyBorder="1" applyAlignment="1" applyProtection="1">
      <alignment vertical="center" wrapText="1"/>
      <protection locked="0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" fontId="17" fillId="0" borderId="1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" xfId="0" applyNumberFormat="1" applyFont="1" applyFill="1" applyBorder="1" applyAlignment="1" applyProtection="1">
      <alignment vertical="center" wrapText="1"/>
      <protection locked="0"/>
    </xf>
    <xf numFmtId="164" fontId="16" fillId="0" borderId="6" xfId="0" applyNumberFormat="1" applyFont="1" applyFill="1" applyBorder="1" applyAlignment="1" applyProtection="1">
      <alignment vertical="center" wrapText="1"/>
    </xf>
    <xf numFmtId="164" fontId="16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2" borderId="6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27" fillId="0" borderId="10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164" fontId="29" fillId="0" borderId="11" xfId="5" applyNumberFormat="1" applyFont="1" applyFill="1" applyBorder="1" applyAlignment="1" applyProtection="1">
      <alignment vertical="center"/>
    </xf>
    <xf numFmtId="164" fontId="29" fillId="0" borderId="11" xfId="5" applyNumberFormat="1" applyFont="1" applyFill="1" applyBorder="1" applyAlignment="1" applyProtection="1"/>
    <xf numFmtId="0" fontId="6" fillId="0" borderId="12" xfId="5" applyFont="1" applyFill="1" applyBorder="1" applyAlignment="1" applyProtection="1">
      <alignment horizontal="center" vertical="center" wrapText="1"/>
    </xf>
    <xf numFmtId="0" fontId="6" fillId="0" borderId="13" xfId="5" applyFont="1" applyFill="1" applyBorder="1" applyAlignment="1" applyProtection="1">
      <alignment horizontal="center"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23" fillId="0" borderId="9" xfId="0" applyNumberFormat="1" applyFont="1" applyFill="1" applyBorder="1" applyAlignment="1" applyProtection="1">
      <alignment vertical="center" wrapText="1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164" fontId="17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Border="1" applyAlignment="1" applyProtection="1">
      <alignment horizontal="right" vertical="center" wrapText="1" indent="1"/>
    </xf>
    <xf numFmtId="164" fontId="26" fillId="0" borderId="6" xfId="0" applyNumberFormat="1" applyFont="1" applyFill="1" applyBorder="1" applyAlignment="1" applyProtection="1">
      <alignment horizontal="right" vertical="center" wrapText="1" indent="1"/>
    </xf>
    <xf numFmtId="164" fontId="26" fillId="0" borderId="7" xfId="0" applyNumberFormat="1" applyFont="1" applyFill="1" applyBorder="1" applyAlignment="1" applyProtection="1">
      <alignment horizontal="right" vertical="center" wrapText="1" indent="1"/>
    </xf>
    <xf numFmtId="164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" xfId="0" applyNumberFormat="1" applyFont="1" applyFill="1" applyBorder="1" applyAlignment="1" applyProtection="1">
      <alignment horizontal="right" vertical="center" wrapText="1" indent="1"/>
    </xf>
    <xf numFmtId="0" fontId="16" fillId="0" borderId="30" xfId="0" applyFont="1" applyFill="1" applyBorder="1" applyAlignment="1" applyProtection="1">
      <alignment horizontal="center" vertical="center" wrapText="1"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1" xfId="0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7" fillId="0" borderId="24" xfId="0" applyFont="1" applyFill="1" applyBorder="1" applyAlignment="1" applyProtection="1">
      <alignment horizontal="right" vertical="center" wrapText="1" indent="1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4" fontId="17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164" fontId="25" fillId="0" borderId="0" xfId="5" applyNumberFormat="1" applyFont="1" applyFill="1" applyBorder="1" applyAlignment="1" applyProtection="1">
      <alignment horizontal="right" vertical="center" wrapText="1" indent="1"/>
    </xf>
    <xf numFmtId="0" fontId="22" fillId="0" borderId="6" xfId="0" applyFont="1" applyBorder="1" applyAlignment="1" applyProtection="1">
      <alignment vertical="center" wrapTex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" xfId="0" applyFont="1" applyBorder="1" applyAlignment="1" applyProtection="1">
      <alignment vertical="center" wrapText="1"/>
    </xf>
    <xf numFmtId="0" fontId="22" fillId="0" borderId="50" xfId="0" applyFont="1" applyBorder="1" applyAlignment="1" applyProtection="1">
      <alignment vertical="center" wrapText="1"/>
    </xf>
    <xf numFmtId="164" fontId="20" fillId="0" borderId="6" xfId="0" quotePrefix="1" applyNumberFormat="1" applyFont="1" applyBorder="1" applyAlignment="1" applyProtection="1">
      <alignment horizontal="right" vertical="center" wrapText="1" indent="1"/>
    </xf>
    <xf numFmtId="164" fontId="20" fillId="0" borderId="30" xfId="0" quotePrefix="1" applyNumberFormat="1" applyFont="1" applyBorder="1" applyAlignment="1" applyProtection="1">
      <alignment horizontal="right" vertical="center" wrapText="1" indent="1"/>
    </xf>
    <xf numFmtId="164" fontId="22" fillId="0" borderId="30" xfId="0" applyNumberFormat="1" applyFont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" applyNumberFormat="1" applyFont="1" applyFill="1" applyBorder="1" applyAlignment="1" applyProtection="1">
      <alignment horizontal="right" vertical="center" wrapText="1" indent="1"/>
    </xf>
    <xf numFmtId="0" fontId="17" fillId="0" borderId="10" xfId="5" applyFont="1" applyFill="1" applyBorder="1" applyAlignment="1" applyProtection="1">
      <alignment horizontal="left" vertical="center" wrapText="1" inden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9" xfId="5" applyFont="1" applyFill="1" applyBorder="1" applyAlignment="1" applyProtection="1">
      <alignment horizontal="left" vertical="center" wrapText="1" indent="1"/>
    </xf>
    <xf numFmtId="0" fontId="17" fillId="0" borderId="28" xfId="5" applyFont="1" applyFill="1" applyBorder="1" applyAlignment="1" applyProtection="1">
      <alignment horizontal="left" vertical="center" wrapText="1" indent="1"/>
    </xf>
    <xf numFmtId="0" fontId="17" fillId="0" borderId="43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49" fontId="17" fillId="0" borderId="4" xfId="5" applyNumberFormat="1" applyFont="1" applyFill="1" applyBorder="1" applyAlignment="1" applyProtection="1">
      <alignment horizontal="left" vertical="center" wrapText="1" indent="1"/>
    </xf>
    <xf numFmtId="49" fontId="17" fillId="0" borderId="3" xfId="5" applyNumberFormat="1" applyFont="1" applyFill="1" applyBorder="1" applyAlignment="1" applyProtection="1">
      <alignment horizontal="left" vertical="center" wrapText="1" indent="1"/>
    </xf>
    <xf numFmtId="49" fontId="17" fillId="0" borderId="24" xfId="5" applyNumberFormat="1" applyFont="1" applyFill="1" applyBorder="1" applyAlignment="1" applyProtection="1">
      <alignment horizontal="left" vertical="center" wrapText="1" indent="1"/>
    </xf>
    <xf numFmtId="49" fontId="17" fillId="0" borderId="5" xfId="5" applyNumberFormat="1" applyFont="1" applyFill="1" applyBorder="1" applyAlignment="1" applyProtection="1">
      <alignment horizontal="left" vertical="center" wrapText="1" indent="1"/>
    </xf>
    <xf numFmtId="49" fontId="17" fillId="0" borderId="38" xfId="5" applyNumberFormat="1" applyFont="1" applyFill="1" applyBorder="1" applyAlignment="1" applyProtection="1">
      <alignment horizontal="left" vertical="center" wrapText="1" indent="1"/>
    </xf>
    <xf numFmtId="49" fontId="17" fillId="0" borderId="40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8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horizontal="left" vertical="center" wrapText="1" indent="1"/>
    </xf>
    <xf numFmtId="0" fontId="16" fillId="0" borderId="44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vertical="center" wrapText="1"/>
    </xf>
    <xf numFmtId="0" fontId="16" fillId="0" borderId="45" xfId="5" applyFont="1" applyFill="1" applyBorder="1" applyAlignment="1" applyProtection="1">
      <alignment vertical="center" wrapText="1"/>
    </xf>
    <xf numFmtId="0" fontId="16" fillId="0" borderId="8" xfId="5" applyFont="1" applyFill="1" applyBorder="1" applyAlignment="1" applyProtection="1">
      <alignment horizontal="center" vertical="center" wrapText="1"/>
    </xf>
    <xf numFmtId="0" fontId="16" fillId="0" borderId="6" xfId="5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 applyProtection="1">
      <alignment horizontal="center" vertical="center" wrapText="1"/>
    </xf>
    <xf numFmtId="0" fontId="23" fillId="0" borderId="6" xfId="5" applyFont="1" applyFill="1" applyBorder="1" applyAlignment="1" applyProtection="1">
      <alignment horizontal="left" vertical="center" wrapText="1" indent="1"/>
    </xf>
    <xf numFmtId="0" fontId="4" fillId="0" borderId="11" xfId="0" applyFont="1" applyFill="1" applyBorder="1" applyAlignment="1" applyProtection="1">
      <alignment horizontal="right"/>
    </xf>
    <xf numFmtId="164" fontId="29" fillId="0" borderId="11" xfId="5" applyNumberFormat="1" applyFont="1" applyFill="1" applyBorder="1" applyAlignment="1" applyProtection="1">
      <alignment horizontal="left" vertical="center"/>
    </xf>
    <xf numFmtId="0" fontId="17" fillId="0" borderId="1" xfId="5" applyFont="1" applyFill="1" applyBorder="1" applyAlignment="1" applyProtection="1">
      <alignment horizontal="left" indent="6"/>
    </xf>
    <xf numFmtId="0" fontId="17" fillId="0" borderId="1" xfId="5" applyFont="1" applyFill="1" applyBorder="1" applyAlignment="1" applyProtection="1">
      <alignment horizontal="left" vertical="center" wrapText="1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12" xfId="5" applyFont="1" applyFill="1" applyBorder="1" applyAlignment="1" applyProtection="1">
      <alignment horizontal="left" vertical="center" wrapText="1" indent="6"/>
    </xf>
    <xf numFmtId="164" fontId="16" fillId="0" borderId="30" xfId="5" applyNumberFormat="1" applyFont="1" applyFill="1" applyBorder="1" applyAlignment="1" applyProtection="1">
      <alignment horizontal="right" vertical="center" wrapText="1" indent="1"/>
    </xf>
    <xf numFmtId="164" fontId="17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6" xfId="0" applyFont="1" applyBorder="1" applyAlignment="1" applyProtection="1">
      <alignment horizontal="left" vertical="center" wrapText="1" indent="1"/>
    </xf>
    <xf numFmtId="0" fontId="21" fillId="0" borderId="1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2" fillId="0" borderId="54" xfId="0" applyFont="1" applyBorder="1" applyAlignment="1" applyProtection="1">
      <alignment horizontal="left" vertical="center" wrapText="1" indent="1"/>
    </xf>
    <xf numFmtId="164" fontId="16" fillId="0" borderId="7" xfId="5" applyNumberFormat="1" applyFont="1" applyFill="1" applyBorder="1" applyAlignment="1" applyProtection="1">
      <alignment horizontal="right" vertical="center" wrapText="1" indent="1"/>
    </xf>
    <xf numFmtId="0" fontId="4" fillId="0" borderId="11" xfId="0" applyFont="1" applyFill="1" applyBorder="1" applyAlignment="1" applyProtection="1">
      <alignment horizontal="right" vertical="center"/>
    </xf>
    <xf numFmtId="0" fontId="20" fillId="0" borderId="50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164" fontId="16" fillId="0" borderId="45" xfId="5" applyNumberFormat="1" applyFont="1" applyFill="1" applyBorder="1" applyAlignment="1" applyProtection="1">
      <alignment horizontal="right" vertical="center" wrapText="1" indent="1"/>
    </xf>
    <xf numFmtId="164" fontId="16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" xfId="5" applyNumberFormat="1" applyFont="1" applyFill="1" applyBorder="1" applyAlignment="1" applyProtection="1">
      <alignment horizontal="right" vertical="center" wrapText="1" indent="1"/>
    </xf>
    <xf numFmtId="0" fontId="17" fillId="0" borderId="29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29" xfId="0" applyFont="1" applyBorder="1" applyAlignment="1" applyProtection="1">
      <alignment horizontal="left" wrapText="1" indent="1"/>
    </xf>
    <xf numFmtId="0" fontId="21" fillId="0" borderId="1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24" xfId="0" applyFont="1" applyBorder="1" applyAlignment="1" applyProtection="1">
      <alignment wrapText="1"/>
    </xf>
    <xf numFmtId="0" fontId="21" fillId="0" borderId="3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23" fillId="0" borderId="30" xfId="5" applyNumberFormat="1" applyFont="1" applyFill="1" applyBorder="1" applyAlignment="1" applyProtection="1">
      <alignment horizontal="right" vertical="center" wrapText="1" indent="1"/>
    </xf>
    <xf numFmtId="164" fontId="17" fillId="0" borderId="52" xfId="5" applyNumberFormat="1" applyFont="1" applyFill="1" applyBorder="1" applyAlignment="1" applyProtection="1">
      <alignment horizontal="right" vertical="center" wrapText="1" indent="1"/>
    </xf>
    <xf numFmtId="164" fontId="17" fillId="0" borderId="29" xfId="5" applyNumberFormat="1" applyFont="1" applyFill="1" applyBorder="1" applyAlignment="1" applyProtection="1">
      <alignment horizontal="right" vertical="center" wrapText="1" indent="1"/>
    </xf>
    <xf numFmtId="0" fontId="16" fillId="0" borderId="30" xfId="5" applyFont="1" applyFill="1" applyBorder="1" applyAlignment="1" applyProtection="1">
      <alignment horizontal="center" vertical="center" wrapText="1"/>
    </xf>
    <xf numFmtId="164" fontId="24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8" xfId="0" applyFont="1" applyBorder="1" applyAlignment="1" applyProtection="1">
      <alignment vertical="center" wrapText="1"/>
    </xf>
    <xf numFmtId="0" fontId="21" fillId="0" borderId="5" xfId="0" applyFont="1" applyBorder="1" applyAlignment="1" applyProtection="1">
      <alignment vertical="center" wrapText="1"/>
    </xf>
    <xf numFmtId="0" fontId="22" fillId="0" borderId="54" xfId="0" applyFont="1" applyBorder="1" applyAlignment="1" applyProtection="1">
      <alignment vertical="center" wrapText="1"/>
    </xf>
    <xf numFmtId="164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5" applyFill="1" applyAlignment="1" applyProtection="1">
      <alignment horizontal="left" vertical="center" inden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17" fillId="0" borderId="24" xfId="0" applyNumberFormat="1" applyFont="1" applyFill="1" applyBorder="1" applyAlignment="1" applyProtection="1">
      <alignment horizontal="left" vertical="center" wrapText="1" indent="1"/>
    </xf>
    <xf numFmtId="164" fontId="0" fillId="0" borderId="22" xfId="0" applyNumberForma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left" vertical="center" wrapText="1" indent="1"/>
    </xf>
    <xf numFmtId="164" fontId="17" fillId="0" borderId="55" xfId="0" applyNumberFormat="1" applyFont="1" applyFill="1" applyBorder="1" applyAlignment="1" applyProtection="1">
      <alignment horizontal="left" vertical="center" wrapText="1" indent="1"/>
    </xf>
    <xf numFmtId="164" fontId="26" fillId="0" borderId="17" xfId="0" applyNumberFormat="1" applyFont="1" applyFill="1" applyBorder="1" applyAlignment="1" applyProtection="1">
      <alignment horizontal="left" vertical="center" wrapText="1" indent="1"/>
    </xf>
    <xf numFmtId="164" fontId="13" fillId="0" borderId="56" xfId="0" applyNumberFormat="1" applyFont="1" applyFill="1" applyBorder="1" applyAlignment="1" applyProtection="1">
      <alignment horizontal="left" vertical="center" wrapText="1" indent="1"/>
    </xf>
    <xf numFmtId="164" fontId="24" fillId="0" borderId="4" xfId="0" applyNumberFormat="1" applyFont="1" applyFill="1" applyBorder="1" applyAlignment="1" applyProtection="1">
      <alignment horizontal="left" vertical="center" wrapText="1" indent="1"/>
    </xf>
    <xf numFmtId="164" fontId="24" fillId="0" borderId="3" xfId="0" applyNumberFormat="1" applyFont="1" applyFill="1" applyBorder="1" applyAlignment="1" applyProtection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horizontal="lef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164" fontId="26" fillId="0" borderId="8" xfId="0" applyNumberFormat="1" applyFont="1" applyFill="1" applyBorder="1" applyAlignment="1" applyProtection="1">
      <alignment horizontal="left" vertical="center" wrapText="1" indent="1"/>
    </xf>
    <xf numFmtId="164" fontId="26" fillId="0" borderId="30" xfId="0" applyNumberFormat="1" applyFont="1" applyFill="1" applyBorder="1" applyAlignment="1" applyProtection="1">
      <alignment horizontal="right" vertical="center" wrapText="1" indent="1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16" fillId="0" borderId="54" xfId="0" applyNumberFormat="1" applyFont="1" applyFill="1" applyBorder="1" applyAlignment="1" applyProtection="1">
      <alignment horizontal="center" vertical="center" wrapText="1"/>
    </xf>
    <xf numFmtId="164" fontId="16" fillId="0" borderId="50" xfId="0" applyNumberFormat="1" applyFont="1" applyFill="1" applyBorder="1" applyAlignment="1" applyProtection="1">
      <alignment horizontal="center" vertical="center" wrapText="1"/>
    </xf>
    <xf numFmtId="164" fontId="16" fillId="0" borderId="57" xfId="0" applyNumberFormat="1" applyFont="1" applyFill="1" applyBorder="1" applyAlignment="1" applyProtection="1">
      <alignment horizontal="center" vertical="center" wrapText="1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Font="1" applyFill="1" applyProtection="1"/>
    <xf numFmtId="164" fontId="23" fillId="0" borderId="7" xfId="0" applyNumberFormat="1" applyFont="1" applyFill="1" applyBorder="1" applyAlignment="1" applyProtection="1">
      <alignment horizontal="right" vertical="center" wrapText="1" indent="1"/>
    </xf>
    <xf numFmtId="164" fontId="6" fillId="0" borderId="8" xfId="0" applyNumberFormat="1" applyFont="1" applyFill="1" applyBorder="1" applyAlignment="1" applyProtection="1">
      <alignment horizontal="centerContinuous" vertical="center" wrapText="1"/>
    </xf>
    <xf numFmtId="164" fontId="6" fillId="0" borderId="6" xfId="0" applyNumberFormat="1" applyFont="1" applyFill="1" applyBorder="1" applyAlignment="1" applyProtection="1">
      <alignment horizontal="centerContinuous" vertical="center" wrapText="1"/>
    </xf>
    <xf numFmtId="164" fontId="6" fillId="0" borderId="7" xfId="0" applyNumberFormat="1" applyFont="1" applyFill="1" applyBorder="1" applyAlignment="1" applyProtection="1">
      <alignment horizontal="centerContinuous" vertical="center" wrapText="1"/>
    </xf>
    <xf numFmtId="164" fontId="23" fillId="0" borderId="17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6" xfId="0" applyNumberFormat="1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4" xfId="0" applyNumberFormat="1" applyFont="1" applyFill="1" applyBorder="1" applyAlignment="1" applyProtection="1">
      <alignment horizontal="left" vertical="center" wrapText="1" indent="1"/>
    </xf>
    <xf numFmtId="164" fontId="24" fillId="0" borderId="3" xfId="0" applyNumberFormat="1" applyFont="1" applyFill="1" applyBorder="1" applyAlignment="1" applyProtection="1">
      <alignment horizontal="left" vertical="center" wrapText="1" indent="2"/>
    </xf>
    <xf numFmtId="164" fontId="24" fillId="0" borderId="1" xfId="0" applyNumberFormat="1" applyFont="1" applyFill="1" applyBorder="1" applyAlignment="1" applyProtection="1">
      <alignment horizontal="left" vertical="center" wrapText="1" indent="2"/>
    </xf>
    <xf numFmtId="164" fontId="27" fillId="0" borderId="1" xfId="0" applyNumberFormat="1" applyFont="1" applyFill="1" applyBorder="1" applyAlignment="1" applyProtection="1">
      <alignment horizontal="left" vertical="center" wrapText="1" indent="1"/>
    </xf>
    <xf numFmtId="164" fontId="24" fillId="0" borderId="24" xfId="0" applyNumberFormat="1" applyFont="1" applyFill="1" applyBorder="1" applyAlignment="1" applyProtection="1">
      <alignment horizontal="left" vertical="center" wrapText="1" indent="1"/>
    </xf>
    <xf numFmtId="164" fontId="17" fillId="0" borderId="24" xfId="0" applyNumberFormat="1" applyFont="1" applyFill="1" applyBorder="1" applyAlignment="1" applyProtection="1">
      <alignment horizontal="left" vertical="center" wrapText="1" indent="2"/>
    </xf>
    <xf numFmtId="164" fontId="17" fillId="0" borderId="5" xfId="0" applyNumberFormat="1" applyFont="1" applyFill="1" applyBorder="1" applyAlignment="1" applyProtection="1">
      <alignment horizontal="left" vertical="center" wrapText="1" indent="2"/>
    </xf>
    <xf numFmtId="164" fontId="27" fillId="0" borderId="29" xfId="0" applyNumberFormat="1" applyFont="1" applyFill="1" applyBorder="1" applyAlignment="1" applyProtection="1">
      <alignment horizontal="right" vertical="center" wrapText="1" indent="1"/>
    </xf>
    <xf numFmtId="164" fontId="0" fillId="0" borderId="56" xfId="0" applyNumberFormat="1" applyFill="1" applyBorder="1" applyAlignment="1" applyProtection="1">
      <alignment horizontal="left" vertical="center" wrapText="1" indent="1"/>
    </xf>
    <xf numFmtId="164" fontId="17" fillId="0" borderId="4" xfId="0" applyNumberFormat="1" applyFont="1" applyFill="1" applyBorder="1" applyAlignment="1" applyProtection="1">
      <alignment horizontal="lef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0" fillId="0" borderId="0" xfId="0" applyFont="1" applyProtection="1"/>
    <xf numFmtId="0" fontId="31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Protection="1"/>
    <xf numFmtId="0" fontId="28" fillId="0" borderId="0" xfId="0" applyFont="1" applyProtection="1"/>
    <xf numFmtId="0" fontId="18" fillId="0" borderId="0" xfId="0" applyFont="1" applyProtection="1"/>
    <xf numFmtId="49" fontId="6" fillId="0" borderId="58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4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4" fontId="16" fillId="0" borderId="4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7" xfId="5" applyNumberFormat="1" applyFont="1" applyFill="1" applyBorder="1" applyAlignment="1" applyProtection="1">
      <alignment horizontal="right" vertical="center" wrapText="1" indent="1"/>
    </xf>
    <xf numFmtId="164" fontId="17" fillId="0" borderId="13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" xfId="0" applyNumberFormat="1" applyFont="1" applyBorder="1" applyAlignment="1" applyProtection="1">
      <alignment horizontal="right" vertical="center" wrapText="1" indent="1"/>
    </xf>
    <xf numFmtId="0" fontId="6" fillId="0" borderId="47" xfId="0" quotePrefix="1" applyFont="1" applyFill="1" applyBorder="1" applyAlignment="1" applyProtection="1">
      <alignment horizontal="right" vertical="center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</xf>
    <xf numFmtId="0" fontId="16" fillId="0" borderId="44" xfId="5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wrapText="1"/>
    </xf>
    <xf numFmtId="0" fontId="22" fillId="0" borderId="6" xfId="0" applyFont="1" applyBorder="1" applyAlignment="1" applyProtection="1">
      <alignment wrapText="1"/>
    </xf>
    <xf numFmtId="0" fontId="22" fillId="0" borderId="50" xfId="0" applyFont="1" applyBorder="1" applyAlignment="1" applyProtection="1">
      <alignment wrapText="1"/>
    </xf>
    <xf numFmtId="164" fontId="20" fillId="0" borderId="7" xfId="0" quotePrefix="1" applyNumberFormat="1" applyFont="1" applyBorder="1" applyAlignment="1" applyProtection="1">
      <alignment horizontal="right" vertical="center" wrapText="1" indent="1"/>
    </xf>
    <xf numFmtId="49" fontId="17" fillId="0" borderId="24" xfId="5" applyNumberFormat="1" applyFont="1" applyFill="1" applyBorder="1" applyAlignment="1" applyProtection="1">
      <alignment horizontal="center" vertical="center" wrapText="1"/>
    </xf>
    <xf numFmtId="49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5" xfId="5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wrapText="1"/>
    </xf>
    <xf numFmtId="0" fontId="21" fillId="0" borderId="24" xfId="0" applyFont="1" applyBorder="1" applyAlignment="1" applyProtection="1">
      <alignment horizontal="center" wrapText="1"/>
    </xf>
    <xf numFmtId="0" fontId="21" fillId="0" borderId="3" xfId="0" applyFont="1" applyBorder="1" applyAlignment="1" applyProtection="1">
      <alignment horizontal="center" wrapText="1"/>
    </xf>
    <xf numFmtId="0" fontId="21" fillId="0" borderId="5" xfId="0" applyFont="1" applyBorder="1" applyAlignment="1" applyProtection="1">
      <alignment horizontal="center" wrapText="1"/>
    </xf>
    <xf numFmtId="0" fontId="22" fillId="0" borderId="54" xfId="0" applyFont="1" applyBorder="1" applyAlignment="1" applyProtection="1">
      <alignment horizontal="center" wrapText="1"/>
    </xf>
    <xf numFmtId="49" fontId="17" fillId="0" borderId="38" xfId="5" applyNumberFormat="1" applyFont="1" applyFill="1" applyBorder="1" applyAlignment="1" applyProtection="1">
      <alignment horizontal="center" vertical="center" wrapText="1"/>
    </xf>
    <xf numFmtId="49" fontId="17" fillId="0" borderId="4" xfId="5" applyNumberFormat="1" applyFont="1" applyFill="1" applyBorder="1" applyAlignment="1" applyProtection="1">
      <alignment horizontal="center" vertical="center" wrapText="1"/>
    </xf>
    <xf numFmtId="49" fontId="17" fillId="0" borderId="40" xfId="5" applyNumberFormat="1" applyFont="1" applyFill="1" applyBorder="1" applyAlignment="1" applyProtection="1">
      <alignment horizontal="center" vertical="center" wrapText="1"/>
    </xf>
    <xf numFmtId="0" fontId="22" fillId="0" borderId="54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0" xfId="5" applyFont="1" applyFill="1" applyBorder="1" applyAlignment="1" applyProtection="1">
      <alignment horizontal="left" vertical="center" wrapText="1" inden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left" vertical="center" wrapText="1" indent="1"/>
    </xf>
    <xf numFmtId="0" fontId="22" fillId="0" borderId="8" xfId="0" applyFont="1" applyBorder="1" applyAlignment="1" applyProtection="1">
      <alignment horizontal="center" vertical="center" wrapText="1"/>
    </xf>
    <xf numFmtId="0" fontId="32" fillId="0" borderId="31" xfId="0" applyFont="1" applyBorder="1" applyAlignment="1" applyProtection="1">
      <alignment horizontal="left" wrapText="1" indent="1"/>
    </xf>
    <xf numFmtId="0" fontId="6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right" vertical="center" wrapText="1" indent="1"/>
    </xf>
    <xf numFmtId="164" fontId="16" fillId="0" borderId="30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6" fillId="0" borderId="47" xfId="0" applyNumberFormat="1" applyFont="1" applyFill="1" applyBorder="1" applyAlignment="1" applyProtection="1">
      <alignment horizontal="right" vertical="center"/>
    </xf>
    <xf numFmtId="49" fontId="6" fillId="0" borderId="58" xfId="0" applyNumberFormat="1" applyFont="1" applyFill="1" applyBorder="1" applyAlignment="1" applyProtection="1">
      <alignment horizontal="right" vertical="center"/>
    </xf>
    <xf numFmtId="49" fontId="24" fillId="0" borderId="38" xfId="0" applyNumberFormat="1" applyFont="1" applyFill="1" applyBorder="1" applyAlignment="1" applyProtection="1">
      <alignment horizontal="center" vertical="center" wrapText="1"/>
    </xf>
    <xf numFmtId="49" fontId="24" fillId="0" borderId="3" xfId="0" applyNumberFormat="1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center" vertical="center" wrapText="1"/>
    </xf>
    <xf numFmtId="0" fontId="24" fillId="0" borderId="29" xfId="5" applyFont="1" applyFill="1" applyBorder="1" applyAlignment="1" applyProtection="1">
      <alignment horizontal="left" vertical="center" wrapText="1" indent="1"/>
    </xf>
    <xf numFmtId="0" fontId="24" fillId="0" borderId="1" xfId="5" applyFont="1" applyFill="1" applyBorder="1" applyAlignment="1" applyProtection="1">
      <alignment horizontal="left" vertical="center" wrapText="1" indent="1"/>
    </xf>
    <xf numFmtId="0" fontId="24" fillId="0" borderId="50" xfId="5" quotePrefix="1" applyFont="1" applyFill="1" applyBorder="1" applyAlignment="1" applyProtection="1">
      <alignment horizontal="left" vertical="center" wrapText="1" indent="1"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" xfId="0" applyFont="1" applyFill="1" applyBorder="1" applyAlignment="1" applyProtection="1">
      <alignment horizontal="center" vertical="center" wrapText="1"/>
    </xf>
    <xf numFmtId="164" fontId="23" fillId="0" borderId="31" xfId="0" applyNumberFormat="1" applyFont="1" applyFill="1" applyBorder="1" applyAlignment="1" applyProtection="1">
      <alignment horizontal="right" vertical="center" wrapText="1" indent="1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</xf>
    <xf numFmtId="0" fontId="14" fillId="0" borderId="0" xfId="0" applyNumberFormat="1" applyFont="1" applyFill="1" applyAlignment="1" applyProtection="1">
      <alignment textRotation="180" wrapText="1"/>
      <protection locked="0"/>
    </xf>
    <xf numFmtId="0" fontId="39" fillId="0" borderId="0" xfId="0" applyFont="1" applyAlignment="1" applyProtection="1">
      <alignment horizontal="right" vertical="top"/>
    </xf>
    <xf numFmtId="0" fontId="39" fillId="0" borderId="0" xfId="0" applyFont="1" applyAlignment="1" applyProtection="1">
      <alignment horizontal="right" vertical="top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18" fillId="0" borderId="0" xfId="5" applyFont="1" applyFill="1" applyAlignment="1" applyProtection="1">
      <alignment horizont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6" fillId="0" borderId="38" xfId="5" applyFont="1" applyFill="1" applyBorder="1" applyAlignment="1" applyProtection="1">
      <alignment horizontal="center" vertical="center" wrapText="1"/>
    </xf>
    <xf numFmtId="0" fontId="6" fillId="0" borderId="40" xfId="5" applyFont="1" applyFill="1" applyBorder="1" applyAlignment="1" applyProtection="1">
      <alignment horizontal="center" vertical="center" wrapText="1"/>
    </xf>
    <xf numFmtId="0" fontId="6" fillId="0" borderId="28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164" fontId="25" fillId="0" borderId="28" xfId="5" applyNumberFormat="1" applyFont="1" applyFill="1" applyBorder="1" applyAlignment="1" applyProtection="1">
      <alignment horizontal="center" vertical="center"/>
    </xf>
    <xf numFmtId="164" fontId="25" fillId="0" borderId="47" xfId="5" applyNumberFormat="1" applyFont="1" applyFill="1" applyBorder="1" applyAlignment="1" applyProtection="1">
      <alignment horizontal="center" vertical="center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18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25" fillId="0" borderId="21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1" xfId="0" applyNumberFormat="1" applyFont="1" applyFill="1" applyBorder="1" applyAlignment="1" applyProtection="1">
      <alignment horizontal="right" wrapText="1"/>
    </xf>
    <xf numFmtId="164" fontId="18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4" fontId="14" fillId="0" borderId="0" xfId="0" applyNumberFormat="1" applyFont="1" applyFill="1" applyAlignment="1">
      <alignment horizontal="center" textRotation="180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65" xfId="0" quotePrefix="1" applyFont="1" applyFill="1" applyBorder="1" applyAlignment="1" applyProtection="1">
      <alignment horizontal="center" vertical="center"/>
    </xf>
    <xf numFmtId="0" fontId="6" fillId="0" borderId="49" xfId="0" quotePrefix="1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left" vertical="center" wrapText="1" indent="1"/>
    </xf>
    <xf numFmtId="0" fontId="6" fillId="0" borderId="31" xfId="0" applyFont="1" applyFill="1" applyBorder="1" applyAlignment="1" applyProtection="1">
      <alignment horizontal="left" vertical="center" wrapText="1" inden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topLeftCell="A19" workbookViewId="0">
      <selection activeCell="A4" sqref="A4"/>
    </sheetView>
  </sheetViews>
  <sheetFormatPr defaultRowHeight="12.75"/>
  <cols>
    <col min="1" max="1" width="46.33203125" style="58" customWidth="1"/>
    <col min="2" max="2" width="66.1640625" style="58" customWidth="1"/>
    <col min="3" max="16384" width="9.33203125" style="58"/>
  </cols>
  <sheetData>
    <row r="1" spans="1:2" ht="18.75">
      <c r="A1" s="223" t="s">
        <v>94</v>
      </c>
    </row>
    <row r="3" spans="1:2">
      <c r="A3" s="224"/>
      <c r="B3" s="224"/>
    </row>
    <row r="4" spans="1:2" ht="15.75">
      <c r="A4" s="198" t="s">
        <v>371</v>
      </c>
      <c r="B4" s="225"/>
    </row>
    <row r="5" spans="1:2" s="226" customFormat="1">
      <c r="A5" s="224"/>
      <c r="B5" s="224"/>
    </row>
    <row r="6" spans="1:2">
      <c r="A6" s="224" t="s">
        <v>375</v>
      </c>
      <c r="B6" s="224" t="s">
        <v>376</v>
      </c>
    </row>
    <row r="7" spans="1:2">
      <c r="A7" s="224" t="s">
        <v>377</v>
      </c>
      <c r="B7" s="224" t="s">
        <v>378</v>
      </c>
    </row>
    <row r="8" spans="1:2">
      <c r="A8" s="224" t="s">
        <v>379</v>
      </c>
      <c r="B8" s="224" t="s">
        <v>380</v>
      </c>
    </row>
    <row r="9" spans="1:2">
      <c r="A9" s="224"/>
      <c r="B9" s="224"/>
    </row>
    <row r="10" spans="1:2" ht="15.75">
      <c r="A10" s="198" t="str">
        <f>+CONCATENATE(LEFT(A4,4),". évi módosított előirányzat BEVÉTELEK")</f>
        <v>2014. évi módosított előirányzat BEVÉTELEK</v>
      </c>
      <c r="B10" s="225"/>
    </row>
    <row r="11" spans="1:2">
      <c r="A11" s="224"/>
      <c r="B11" s="224"/>
    </row>
    <row r="12" spans="1:2" s="226" customFormat="1">
      <c r="A12" s="224" t="s">
        <v>381</v>
      </c>
      <c r="B12" s="224" t="s">
        <v>387</v>
      </c>
    </row>
    <row r="13" spans="1:2">
      <c r="A13" s="224" t="s">
        <v>382</v>
      </c>
      <c r="B13" s="224" t="s">
        <v>388</v>
      </c>
    </row>
    <row r="14" spans="1:2">
      <c r="A14" s="224" t="s">
        <v>383</v>
      </c>
      <c r="B14" s="224" t="s">
        <v>389</v>
      </c>
    </row>
    <row r="15" spans="1:2">
      <c r="A15" s="224"/>
      <c r="B15" s="224"/>
    </row>
    <row r="16" spans="1:2" ht="14.25">
      <c r="A16" s="227" t="str">
        <f>+CONCATENATE(LEFT(A4,4),". évi teljesítés BEVÉTELEK")</f>
        <v>2014. évi teljesítés BEVÉTELEK</v>
      </c>
      <c r="B16" s="225"/>
    </row>
    <row r="17" spans="1:2">
      <c r="A17" s="224"/>
      <c r="B17" s="224"/>
    </row>
    <row r="18" spans="1:2">
      <c r="A18" s="224" t="s">
        <v>384</v>
      </c>
      <c r="B18" s="224" t="s">
        <v>390</v>
      </c>
    </row>
    <row r="19" spans="1:2">
      <c r="A19" s="224" t="s">
        <v>385</v>
      </c>
      <c r="B19" s="224" t="s">
        <v>391</v>
      </c>
    </row>
    <row r="20" spans="1:2">
      <c r="A20" s="224" t="s">
        <v>386</v>
      </c>
      <c r="B20" s="224" t="s">
        <v>392</v>
      </c>
    </row>
    <row r="21" spans="1:2">
      <c r="A21" s="224"/>
      <c r="B21" s="224"/>
    </row>
    <row r="22" spans="1:2" ht="15.75">
      <c r="A22" s="198" t="str">
        <f>+CONCATENATE(LEFT(A4,4),". évi eredeti előirányzat KIADÁSOK")</f>
        <v>2014. évi eredeti előirányzat KIADÁSOK</v>
      </c>
      <c r="B22" s="225"/>
    </row>
    <row r="23" spans="1:2">
      <c r="A23" s="224"/>
      <c r="B23" s="224"/>
    </row>
    <row r="24" spans="1:2">
      <c r="A24" s="224" t="s">
        <v>393</v>
      </c>
      <c r="B24" s="224" t="s">
        <v>399</v>
      </c>
    </row>
    <row r="25" spans="1:2">
      <c r="A25" s="224" t="s">
        <v>372</v>
      </c>
      <c r="B25" s="224" t="s">
        <v>400</v>
      </c>
    </row>
    <row r="26" spans="1:2">
      <c r="A26" s="224" t="s">
        <v>394</v>
      </c>
      <c r="B26" s="224" t="s">
        <v>401</v>
      </c>
    </row>
    <row r="27" spans="1:2">
      <c r="A27" s="224"/>
      <c r="B27" s="224"/>
    </row>
    <row r="28" spans="1:2" ht="15.75">
      <c r="A28" s="198" t="str">
        <f>+CONCATENATE(LEFT(A4,4),". évi módosított előirányzat KIADÁSOK")</f>
        <v>2014. évi módosított előirányzat KIADÁSOK</v>
      </c>
      <c r="B28" s="225"/>
    </row>
    <row r="29" spans="1:2">
      <c r="A29" s="224"/>
      <c r="B29" s="224"/>
    </row>
    <row r="30" spans="1:2">
      <c r="A30" s="224" t="s">
        <v>395</v>
      </c>
      <c r="B30" s="224" t="s">
        <v>406</v>
      </c>
    </row>
    <row r="31" spans="1:2">
      <c r="A31" s="224" t="s">
        <v>373</v>
      </c>
      <c r="B31" s="224" t="s">
        <v>403</v>
      </c>
    </row>
    <row r="32" spans="1:2">
      <c r="A32" s="224" t="s">
        <v>396</v>
      </c>
      <c r="B32" s="224" t="s">
        <v>402</v>
      </c>
    </row>
    <row r="33" spans="1:2">
      <c r="A33" s="224"/>
      <c r="B33" s="224"/>
    </row>
    <row r="34" spans="1:2" ht="15.75">
      <c r="A34" s="228" t="str">
        <f>+CONCATENATE(LEFT(A4,4),". évi teljesítés KIADÁSOK")</f>
        <v>2014. évi teljesítés KIADÁSOK</v>
      </c>
      <c r="B34" s="225"/>
    </row>
    <row r="35" spans="1:2">
      <c r="A35" s="224"/>
      <c r="B35" s="224"/>
    </row>
    <row r="36" spans="1:2">
      <c r="A36" s="224" t="s">
        <v>397</v>
      </c>
      <c r="B36" s="224" t="s">
        <v>407</v>
      </c>
    </row>
    <row r="37" spans="1:2">
      <c r="A37" s="224" t="s">
        <v>374</v>
      </c>
      <c r="B37" s="224" t="s">
        <v>405</v>
      </c>
    </row>
    <row r="38" spans="1:2">
      <c r="A38" s="224" t="s">
        <v>398</v>
      </c>
      <c r="B38" s="224" t="s">
        <v>404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49"/>
  <sheetViews>
    <sheetView view="pageBreakPreview" zoomScaleSheetLayoutView="100" workbookViewId="0">
      <selection activeCell="C5" sqref="C5"/>
    </sheetView>
  </sheetViews>
  <sheetFormatPr defaultRowHeight="12.75"/>
  <cols>
    <col min="1" max="1" width="14.83203125" style="258" customWidth="1"/>
    <col min="2" max="2" width="65.33203125" style="259" customWidth="1"/>
    <col min="3" max="5" width="17" style="260" customWidth="1"/>
    <col min="6" max="16384" width="9.33203125" style="22"/>
  </cols>
  <sheetData>
    <row r="1" spans="1:5" s="234" customFormat="1" ht="16.5" customHeight="1" thickBot="1">
      <c r="A1" s="233"/>
      <c r="B1" s="235"/>
      <c r="C1" s="280"/>
      <c r="D1" s="245"/>
      <c r="E1" s="280" t="s">
        <v>481</v>
      </c>
    </row>
    <row r="2" spans="1:5" s="281" customFormat="1" ht="15.75" customHeight="1">
      <c r="A2" s="261" t="s">
        <v>51</v>
      </c>
      <c r="B2" s="348" t="s">
        <v>133</v>
      </c>
      <c r="C2" s="349"/>
      <c r="D2" s="350"/>
      <c r="E2" s="254" t="s">
        <v>39</v>
      </c>
    </row>
    <row r="3" spans="1:5" s="281" customFormat="1" ht="24.75" thickBot="1">
      <c r="A3" s="279" t="s">
        <v>410</v>
      </c>
      <c r="B3" s="351" t="s">
        <v>409</v>
      </c>
      <c r="C3" s="352"/>
      <c r="D3" s="353"/>
      <c r="E3" s="229" t="s">
        <v>39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83" customFormat="1" ht="12" customHeight="1" thickBot="1">
      <c r="A8" s="104" t="s">
        <v>6</v>
      </c>
      <c r="B8" s="100" t="s">
        <v>164</v>
      </c>
      <c r="C8" s="131">
        <f>SUM(C9:C14)</f>
        <v>77252</v>
      </c>
      <c r="D8" s="131">
        <f>SUM(D9:D14)</f>
        <v>105947</v>
      </c>
      <c r="E8" s="114">
        <f>SUM(E9:E14)</f>
        <v>105417</v>
      </c>
    </row>
    <row r="9" spans="1:5" s="257" customFormat="1" ht="12" customHeight="1">
      <c r="A9" s="267" t="s">
        <v>70</v>
      </c>
      <c r="B9" s="142" t="s">
        <v>165</v>
      </c>
      <c r="C9" s="133">
        <v>31154</v>
      </c>
      <c r="D9" s="133">
        <v>38253</v>
      </c>
      <c r="E9" s="116">
        <v>38253</v>
      </c>
    </row>
    <row r="10" spans="1:5" s="284" customFormat="1" ht="12" customHeight="1">
      <c r="A10" s="268" t="s">
        <v>71</v>
      </c>
      <c r="B10" s="143" t="s">
        <v>166</v>
      </c>
      <c r="C10" s="132"/>
      <c r="D10" s="132"/>
      <c r="E10" s="115"/>
    </row>
    <row r="11" spans="1:5" s="284" customFormat="1" ht="12" customHeight="1">
      <c r="A11" s="268" t="s">
        <v>72</v>
      </c>
      <c r="B11" s="143" t="s">
        <v>167</v>
      </c>
      <c r="C11" s="132">
        <v>31452</v>
      </c>
      <c r="D11" s="132">
        <v>24496</v>
      </c>
      <c r="E11" s="115">
        <v>23966</v>
      </c>
    </row>
    <row r="12" spans="1:5" s="284" customFormat="1" ht="12" customHeight="1">
      <c r="A12" s="268" t="s">
        <v>73</v>
      </c>
      <c r="B12" s="143" t="s">
        <v>168</v>
      </c>
      <c r="C12" s="132">
        <v>2837</v>
      </c>
      <c r="D12" s="132">
        <v>2837</v>
      </c>
      <c r="E12" s="115">
        <v>2837</v>
      </c>
    </row>
    <row r="13" spans="1:5" s="284" customFormat="1" ht="12" customHeight="1">
      <c r="A13" s="268" t="s">
        <v>91</v>
      </c>
      <c r="B13" s="143" t="s">
        <v>169</v>
      </c>
      <c r="C13" s="132">
        <v>322</v>
      </c>
      <c r="D13" s="132">
        <v>9748</v>
      </c>
      <c r="E13" s="115">
        <v>9748</v>
      </c>
    </row>
    <row r="14" spans="1:5" s="257" customFormat="1" ht="12" customHeight="1" thickBot="1">
      <c r="A14" s="269" t="s">
        <v>74</v>
      </c>
      <c r="B14" s="123" t="s">
        <v>170</v>
      </c>
      <c r="C14" s="134">
        <v>11487</v>
      </c>
      <c r="D14" s="134">
        <v>30613</v>
      </c>
      <c r="E14" s="117">
        <v>30613</v>
      </c>
    </row>
    <row r="15" spans="1:5" s="257" customFormat="1" ht="12" customHeight="1" thickBot="1">
      <c r="A15" s="104" t="s">
        <v>7</v>
      </c>
      <c r="B15" s="121" t="s">
        <v>171</v>
      </c>
      <c r="C15" s="131">
        <f>SUM(C16:C20)</f>
        <v>18157</v>
      </c>
      <c r="D15" s="131">
        <f>SUM(D16:D20)</f>
        <v>296308</v>
      </c>
      <c r="E15" s="114">
        <f>SUM(E16:E20)</f>
        <v>296308</v>
      </c>
    </row>
    <row r="16" spans="1:5" s="257" customFormat="1" ht="12" customHeight="1">
      <c r="A16" s="267" t="s">
        <v>76</v>
      </c>
      <c r="B16" s="142" t="s">
        <v>172</v>
      </c>
      <c r="C16" s="133"/>
      <c r="D16" s="133"/>
      <c r="E16" s="116"/>
    </row>
    <row r="17" spans="1:5" s="257" customFormat="1" ht="12" customHeight="1">
      <c r="A17" s="268" t="s">
        <v>77</v>
      </c>
      <c r="B17" s="143" t="s">
        <v>173</v>
      </c>
      <c r="C17" s="132"/>
      <c r="D17" s="132"/>
      <c r="E17" s="115"/>
    </row>
    <row r="18" spans="1:5" s="257" customFormat="1" ht="12" customHeight="1">
      <c r="A18" s="268" t="s">
        <v>78</v>
      </c>
      <c r="B18" s="143" t="s">
        <v>174</v>
      </c>
      <c r="C18" s="132"/>
      <c r="D18" s="132"/>
      <c r="E18" s="115"/>
    </row>
    <row r="19" spans="1:5" s="257" customFormat="1" ht="12" customHeight="1">
      <c r="A19" s="268" t="s">
        <v>79</v>
      </c>
      <c r="B19" s="143" t="s">
        <v>175</v>
      </c>
      <c r="C19" s="132"/>
      <c r="D19" s="132"/>
      <c r="E19" s="115"/>
    </row>
    <row r="20" spans="1:5" s="257" customFormat="1" ht="12" customHeight="1">
      <c r="A20" s="268" t="s">
        <v>80</v>
      </c>
      <c r="B20" s="143" t="s">
        <v>176</v>
      </c>
      <c r="C20" s="132">
        <v>18157</v>
      </c>
      <c r="D20" s="132">
        <v>296308</v>
      </c>
      <c r="E20" s="115">
        <v>296308</v>
      </c>
    </row>
    <row r="21" spans="1:5" s="284" customFormat="1" ht="12" customHeight="1" thickBot="1">
      <c r="A21" s="269" t="s">
        <v>86</v>
      </c>
      <c r="B21" s="123" t="s">
        <v>177</v>
      </c>
      <c r="C21" s="134"/>
      <c r="D21" s="134"/>
      <c r="E21" s="117"/>
    </row>
    <row r="22" spans="1:5" s="284" customFormat="1" ht="12" customHeight="1" thickBot="1">
      <c r="A22" s="104" t="s">
        <v>8</v>
      </c>
      <c r="B22" s="100" t="s">
        <v>178</v>
      </c>
      <c r="C22" s="131">
        <f>SUM(C23:C27)</f>
        <v>0</v>
      </c>
      <c r="D22" s="131">
        <f>SUM(D23:D27)</f>
        <v>159584</v>
      </c>
      <c r="E22" s="114">
        <f>SUM(E23:E27)</f>
        <v>159584</v>
      </c>
    </row>
    <row r="23" spans="1:5" s="284" customFormat="1" ht="12" customHeight="1">
      <c r="A23" s="267" t="s">
        <v>59</v>
      </c>
      <c r="B23" s="142" t="s">
        <v>179</v>
      </c>
      <c r="C23" s="133"/>
      <c r="D23" s="133">
        <v>101250</v>
      </c>
      <c r="E23" s="116">
        <v>101250</v>
      </c>
    </row>
    <row r="24" spans="1:5" s="257" customFormat="1" ht="12" customHeight="1">
      <c r="A24" s="268" t="s">
        <v>60</v>
      </c>
      <c r="B24" s="143" t="s">
        <v>180</v>
      </c>
      <c r="C24" s="132"/>
      <c r="D24" s="132"/>
      <c r="E24" s="115"/>
    </row>
    <row r="25" spans="1:5" s="284" customFormat="1" ht="12" customHeight="1">
      <c r="A25" s="268" t="s">
        <v>61</v>
      </c>
      <c r="B25" s="143" t="s">
        <v>181</v>
      </c>
      <c r="C25" s="132"/>
      <c r="D25" s="132"/>
      <c r="E25" s="115"/>
    </row>
    <row r="26" spans="1:5" s="284" customFormat="1" ht="12" customHeight="1">
      <c r="A26" s="268" t="s">
        <v>62</v>
      </c>
      <c r="B26" s="143" t="s">
        <v>182</v>
      </c>
      <c r="C26" s="132"/>
      <c r="D26" s="132"/>
      <c r="E26" s="115"/>
    </row>
    <row r="27" spans="1:5" s="284" customFormat="1" ht="12" customHeight="1">
      <c r="A27" s="268" t="s">
        <v>104</v>
      </c>
      <c r="B27" s="143" t="s">
        <v>183</v>
      </c>
      <c r="C27" s="132"/>
      <c r="D27" s="132">
        <v>58334</v>
      </c>
      <c r="E27" s="115">
        <v>58334</v>
      </c>
    </row>
    <row r="28" spans="1:5" s="284" customFormat="1" ht="12" customHeight="1" thickBot="1">
      <c r="A28" s="269" t="s">
        <v>105</v>
      </c>
      <c r="B28" s="144" t="s">
        <v>184</v>
      </c>
      <c r="C28" s="134"/>
      <c r="D28" s="134"/>
      <c r="E28" s="117"/>
    </row>
    <row r="29" spans="1:5" s="284" customFormat="1" ht="12" customHeight="1" thickBot="1">
      <c r="A29" s="104" t="s">
        <v>106</v>
      </c>
      <c r="B29" s="100" t="s">
        <v>185</v>
      </c>
      <c r="C29" s="137">
        <f>+C30+C33+C34+C35</f>
        <v>27900</v>
      </c>
      <c r="D29" s="137">
        <f>+D30+D33+D34+D35</f>
        <v>35659</v>
      </c>
      <c r="E29" s="150">
        <f>+E30+E33+E34+E35</f>
        <v>35659</v>
      </c>
    </row>
    <row r="30" spans="1:5" s="284" customFormat="1" ht="12" customHeight="1">
      <c r="A30" s="267" t="s">
        <v>186</v>
      </c>
      <c r="B30" s="142" t="s">
        <v>187</v>
      </c>
      <c r="C30" s="152">
        <f>+C31+C32</f>
        <v>23000</v>
      </c>
      <c r="D30" s="152">
        <f>+D31+D32</f>
        <v>29090</v>
      </c>
      <c r="E30" s="151">
        <f>+E31+E32</f>
        <v>29090</v>
      </c>
    </row>
    <row r="31" spans="1:5" s="284" customFormat="1" ht="12" customHeight="1">
      <c r="A31" s="268" t="s">
        <v>188</v>
      </c>
      <c r="B31" s="143" t="s">
        <v>189</v>
      </c>
      <c r="C31" s="132">
        <v>8000</v>
      </c>
      <c r="D31" s="132">
        <v>8624</v>
      </c>
      <c r="E31" s="115">
        <v>8624</v>
      </c>
    </row>
    <row r="32" spans="1:5" s="284" customFormat="1" ht="12" customHeight="1">
      <c r="A32" s="268" t="s">
        <v>190</v>
      </c>
      <c r="B32" s="143" t="s">
        <v>191</v>
      </c>
      <c r="C32" s="132">
        <v>15000</v>
      </c>
      <c r="D32" s="132">
        <v>20466</v>
      </c>
      <c r="E32" s="115">
        <v>20466</v>
      </c>
    </row>
    <row r="33" spans="1:5" s="284" customFormat="1" ht="12" customHeight="1">
      <c r="A33" s="268" t="s">
        <v>192</v>
      </c>
      <c r="B33" s="143" t="s">
        <v>193</v>
      </c>
      <c r="C33" s="132">
        <v>4000</v>
      </c>
      <c r="D33" s="132">
        <v>4308</v>
      </c>
      <c r="E33" s="115">
        <v>4308</v>
      </c>
    </row>
    <row r="34" spans="1:5" s="284" customFormat="1" ht="12" customHeight="1">
      <c r="A34" s="268" t="s">
        <v>194</v>
      </c>
      <c r="B34" s="143" t="s">
        <v>195</v>
      </c>
      <c r="C34" s="132">
        <v>100</v>
      </c>
      <c r="D34" s="132">
        <v>783</v>
      </c>
      <c r="E34" s="115">
        <v>783</v>
      </c>
    </row>
    <row r="35" spans="1:5" s="284" customFormat="1" ht="12" customHeight="1" thickBot="1">
      <c r="A35" s="269" t="s">
        <v>196</v>
      </c>
      <c r="B35" s="144" t="s">
        <v>197</v>
      </c>
      <c r="C35" s="134">
        <v>800</v>
      </c>
      <c r="D35" s="134">
        <v>1478</v>
      </c>
      <c r="E35" s="117">
        <v>1478</v>
      </c>
    </row>
    <row r="36" spans="1:5" s="284" customFormat="1" ht="12" customHeight="1" thickBot="1">
      <c r="A36" s="104" t="s">
        <v>10</v>
      </c>
      <c r="B36" s="100" t="s">
        <v>198</v>
      </c>
      <c r="C36" s="131">
        <f>SUM(C37:C46)</f>
        <v>9518</v>
      </c>
      <c r="D36" s="131">
        <f>SUM(D37:D46)</f>
        <v>23540</v>
      </c>
      <c r="E36" s="114">
        <f>SUM(E37:E46)</f>
        <v>23540</v>
      </c>
    </row>
    <row r="37" spans="1:5" s="284" customFormat="1" ht="12" customHeight="1">
      <c r="A37" s="267" t="s">
        <v>63</v>
      </c>
      <c r="B37" s="142" t="s">
        <v>199</v>
      </c>
      <c r="C37" s="133"/>
      <c r="D37" s="133"/>
      <c r="E37" s="116"/>
    </row>
    <row r="38" spans="1:5" s="284" customFormat="1" ht="12" customHeight="1">
      <c r="A38" s="268" t="s">
        <v>64</v>
      </c>
      <c r="B38" s="143" t="s">
        <v>200</v>
      </c>
      <c r="C38" s="132">
        <v>300</v>
      </c>
      <c r="D38" s="132">
        <v>7680</v>
      </c>
      <c r="E38" s="115">
        <v>7680</v>
      </c>
    </row>
    <row r="39" spans="1:5" s="284" customFormat="1" ht="12" customHeight="1">
      <c r="A39" s="268" t="s">
        <v>65</v>
      </c>
      <c r="B39" s="143" t="s">
        <v>201</v>
      </c>
      <c r="C39" s="132"/>
      <c r="D39" s="132">
        <v>3227</v>
      </c>
      <c r="E39" s="115">
        <v>3227</v>
      </c>
    </row>
    <row r="40" spans="1:5" s="284" customFormat="1" ht="12" customHeight="1">
      <c r="A40" s="268" t="s">
        <v>108</v>
      </c>
      <c r="B40" s="143" t="s">
        <v>202</v>
      </c>
      <c r="C40" s="132">
        <v>2400</v>
      </c>
      <c r="D40" s="132">
        <v>3893</v>
      </c>
      <c r="E40" s="115">
        <v>3893</v>
      </c>
    </row>
    <row r="41" spans="1:5" s="284" customFormat="1" ht="12" customHeight="1">
      <c r="A41" s="268" t="s">
        <v>109</v>
      </c>
      <c r="B41" s="143" t="s">
        <v>203</v>
      </c>
      <c r="C41" s="132">
        <v>4795</v>
      </c>
      <c r="D41" s="132">
        <v>3531</v>
      </c>
      <c r="E41" s="115">
        <v>3531</v>
      </c>
    </row>
    <row r="42" spans="1:5" s="284" customFormat="1" ht="12" customHeight="1">
      <c r="A42" s="268" t="s">
        <v>110</v>
      </c>
      <c r="B42" s="143" t="s">
        <v>204</v>
      </c>
      <c r="C42" s="132">
        <v>2023</v>
      </c>
      <c r="D42" s="132">
        <v>4779</v>
      </c>
      <c r="E42" s="115">
        <v>4779</v>
      </c>
    </row>
    <row r="43" spans="1:5" s="284" customFormat="1" ht="12" customHeight="1">
      <c r="A43" s="268" t="s">
        <v>111</v>
      </c>
      <c r="B43" s="143" t="s">
        <v>205</v>
      </c>
      <c r="C43" s="132"/>
      <c r="D43" s="132"/>
      <c r="E43" s="115"/>
    </row>
    <row r="44" spans="1:5" s="284" customFormat="1" ht="12" customHeight="1">
      <c r="A44" s="268" t="s">
        <v>112</v>
      </c>
      <c r="B44" s="143" t="s">
        <v>206</v>
      </c>
      <c r="C44" s="132"/>
      <c r="D44" s="132">
        <v>5</v>
      </c>
      <c r="E44" s="115">
        <v>5</v>
      </c>
    </row>
    <row r="45" spans="1:5" s="284" customFormat="1" ht="12" customHeight="1">
      <c r="A45" s="268" t="s">
        <v>207</v>
      </c>
      <c r="B45" s="143" t="s">
        <v>208</v>
      </c>
      <c r="C45" s="135"/>
      <c r="D45" s="135"/>
      <c r="E45" s="118"/>
    </row>
    <row r="46" spans="1:5" s="257" customFormat="1" ht="12" customHeight="1" thickBot="1">
      <c r="A46" s="269" t="s">
        <v>209</v>
      </c>
      <c r="B46" s="144" t="s">
        <v>210</v>
      </c>
      <c r="C46" s="136"/>
      <c r="D46" s="136">
        <v>425</v>
      </c>
      <c r="E46" s="119">
        <v>425</v>
      </c>
    </row>
    <row r="47" spans="1:5" s="284" customFormat="1" ht="12" customHeight="1" thickBot="1">
      <c r="A47" s="104" t="s">
        <v>11</v>
      </c>
      <c r="B47" s="100" t="s">
        <v>211</v>
      </c>
      <c r="C47" s="131">
        <f>SUM(C48:C52)</f>
        <v>0</v>
      </c>
      <c r="D47" s="131">
        <f>SUM(D48:D52)</f>
        <v>0</v>
      </c>
      <c r="E47" s="114">
        <f>SUM(E48:E52)</f>
        <v>0</v>
      </c>
    </row>
    <row r="48" spans="1:5" s="284" customFormat="1" ht="12" customHeight="1">
      <c r="A48" s="267" t="s">
        <v>66</v>
      </c>
      <c r="B48" s="142" t="s">
        <v>212</v>
      </c>
      <c r="C48" s="154"/>
      <c r="D48" s="154"/>
      <c r="E48" s="120"/>
    </row>
    <row r="49" spans="1:5" s="284" customFormat="1" ht="12" customHeight="1">
      <c r="A49" s="268" t="s">
        <v>67</v>
      </c>
      <c r="B49" s="143" t="s">
        <v>213</v>
      </c>
      <c r="C49" s="135"/>
      <c r="D49" s="135"/>
      <c r="E49" s="118"/>
    </row>
    <row r="50" spans="1:5" s="284" customFormat="1" ht="12" customHeight="1">
      <c r="A50" s="268" t="s">
        <v>214</v>
      </c>
      <c r="B50" s="143" t="s">
        <v>215</v>
      </c>
      <c r="C50" s="135"/>
      <c r="D50" s="135"/>
      <c r="E50" s="118"/>
    </row>
    <row r="51" spans="1:5" s="284" customFormat="1" ht="12" customHeight="1">
      <c r="A51" s="268" t="s">
        <v>216</v>
      </c>
      <c r="B51" s="143" t="s">
        <v>217</v>
      </c>
      <c r="C51" s="135"/>
      <c r="D51" s="135"/>
      <c r="E51" s="118"/>
    </row>
    <row r="52" spans="1:5" s="284" customFormat="1" ht="12" customHeight="1" thickBot="1">
      <c r="A52" s="269" t="s">
        <v>218</v>
      </c>
      <c r="B52" s="144" t="s">
        <v>219</v>
      </c>
      <c r="C52" s="136"/>
      <c r="D52" s="136"/>
      <c r="E52" s="119"/>
    </row>
    <row r="53" spans="1:5" s="284" customFormat="1" ht="12" customHeight="1" thickBot="1">
      <c r="A53" s="104" t="s">
        <v>113</v>
      </c>
      <c r="B53" s="100" t="s">
        <v>220</v>
      </c>
      <c r="C53" s="131">
        <f>SUM(C54:C56)</f>
        <v>0</v>
      </c>
      <c r="D53" s="131">
        <f>SUM(D54:D56)</f>
        <v>200</v>
      </c>
      <c r="E53" s="114">
        <f>SUM(E54:E56)</f>
        <v>200</v>
      </c>
    </row>
    <row r="54" spans="1:5" s="257" customFormat="1" ht="12" customHeight="1">
      <c r="A54" s="267" t="s">
        <v>68</v>
      </c>
      <c r="B54" s="142" t="s">
        <v>221</v>
      </c>
      <c r="C54" s="133"/>
      <c r="D54" s="133"/>
      <c r="E54" s="116"/>
    </row>
    <row r="55" spans="1:5" s="257" customFormat="1" ht="12" customHeight="1">
      <c r="A55" s="268" t="s">
        <v>69</v>
      </c>
      <c r="B55" s="143" t="s">
        <v>222</v>
      </c>
      <c r="C55" s="132"/>
      <c r="D55" s="132"/>
      <c r="E55" s="115"/>
    </row>
    <row r="56" spans="1:5" s="257" customFormat="1" ht="12" customHeight="1">
      <c r="A56" s="268" t="s">
        <v>223</v>
      </c>
      <c r="B56" s="143" t="s">
        <v>224</v>
      </c>
      <c r="C56" s="132"/>
      <c r="D56" s="132">
        <v>200</v>
      </c>
      <c r="E56" s="115">
        <v>200</v>
      </c>
    </row>
    <row r="57" spans="1:5" s="257" customFormat="1" ht="12" customHeight="1" thickBot="1">
      <c r="A57" s="269" t="s">
        <v>225</v>
      </c>
      <c r="B57" s="144" t="s">
        <v>226</v>
      </c>
      <c r="C57" s="134"/>
      <c r="D57" s="134"/>
      <c r="E57" s="117"/>
    </row>
    <row r="58" spans="1:5" s="284" customFormat="1" ht="12" customHeight="1" thickBot="1">
      <c r="A58" s="104" t="s">
        <v>13</v>
      </c>
      <c r="B58" s="121" t="s">
        <v>227</v>
      </c>
      <c r="C58" s="131">
        <f>SUM(C59:C61)</f>
        <v>0</v>
      </c>
      <c r="D58" s="131">
        <f>SUM(D59:D61)</f>
        <v>0</v>
      </c>
      <c r="E58" s="114">
        <f>SUM(E59:E61)</f>
        <v>0</v>
      </c>
    </row>
    <row r="59" spans="1:5" s="284" customFormat="1" ht="12" customHeight="1">
      <c r="A59" s="267" t="s">
        <v>114</v>
      </c>
      <c r="B59" s="142" t="s">
        <v>228</v>
      </c>
      <c r="C59" s="135"/>
      <c r="D59" s="135"/>
      <c r="E59" s="118"/>
    </row>
    <row r="60" spans="1:5" s="284" customFormat="1" ht="12" customHeight="1">
      <c r="A60" s="268" t="s">
        <v>115</v>
      </c>
      <c r="B60" s="143" t="s">
        <v>413</v>
      </c>
      <c r="C60" s="135"/>
      <c r="D60" s="135"/>
      <c r="E60" s="118"/>
    </row>
    <row r="61" spans="1:5" s="284" customFormat="1" ht="12" customHeight="1">
      <c r="A61" s="268" t="s">
        <v>138</v>
      </c>
      <c r="B61" s="143" t="s">
        <v>230</v>
      </c>
      <c r="C61" s="135"/>
      <c r="D61" s="135"/>
      <c r="E61" s="118"/>
    </row>
    <row r="62" spans="1:5" s="284" customFormat="1" ht="12" customHeight="1" thickBot="1">
      <c r="A62" s="269" t="s">
        <v>231</v>
      </c>
      <c r="B62" s="144" t="s">
        <v>232</v>
      </c>
      <c r="C62" s="135"/>
      <c r="D62" s="135"/>
      <c r="E62" s="118"/>
    </row>
    <row r="63" spans="1:5" s="284" customFormat="1" ht="12" customHeight="1" thickBot="1">
      <c r="A63" s="104" t="s">
        <v>14</v>
      </c>
      <c r="B63" s="100" t="s">
        <v>233</v>
      </c>
      <c r="C63" s="137">
        <f>+C8+C15+C22+C29+C36+C47+C53+C58</f>
        <v>132827</v>
      </c>
      <c r="D63" s="137">
        <f>+D8+D15+D22+D29+D36+D47+D53+D58</f>
        <v>621238</v>
      </c>
      <c r="E63" s="150">
        <f>+E8+E15+E22+E29+E36+E47+E53+E58</f>
        <v>620708</v>
      </c>
    </row>
    <row r="64" spans="1:5" s="284" customFormat="1" ht="12" customHeight="1" thickBot="1">
      <c r="A64" s="270" t="s">
        <v>411</v>
      </c>
      <c r="B64" s="121" t="s">
        <v>235</v>
      </c>
      <c r="C64" s="131">
        <f>SUM(C65:C67)</f>
        <v>0</v>
      </c>
      <c r="D64" s="131">
        <f>SUM(D65:D67)</f>
        <v>0</v>
      </c>
      <c r="E64" s="114">
        <f>SUM(E65:E67)</f>
        <v>0</v>
      </c>
    </row>
    <row r="65" spans="1:5" s="284" customFormat="1" ht="12" customHeight="1">
      <c r="A65" s="267" t="s">
        <v>236</v>
      </c>
      <c r="B65" s="142" t="s">
        <v>237</v>
      </c>
      <c r="C65" s="135"/>
      <c r="D65" s="135"/>
      <c r="E65" s="118"/>
    </row>
    <row r="66" spans="1:5" s="284" customFormat="1" ht="12" customHeight="1">
      <c r="A66" s="268" t="s">
        <v>238</v>
      </c>
      <c r="B66" s="143" t="s">
        <v>239</v>
      </c>
      <c r="C66" s="135"/>
      <c r="D66" s="135"/>
      <c r="E66" s="118"/>
    </row>
    <row r="67" spans="1:5" s="284" customFormat="1" ht="12" customHeight="1" thickBot="1">
      <c r="A67" s="269" t="s">
        <v>240</v>
      </c>
      <c r="B67" s="263" t="s">
        <v>241</v>
      </c>
      <c r="C67" s="135"/>
      <c r="D67" s="135"/>
      <c r="E67" s="118"/>
    </row>
    <row r="68" spans="1:5" s="284" customFormat="1" ht="12" customHeight="1" thickBot="1">
      <c r="A68" s="270" t="s">
        <v>242</v>
      </c>
      <c r="B68" s="121" t="s">
        <v>243</v>
      </c>
      <c r="C68" s="131">
        <f>SUM(C69:C72)</f>
        <v>0</v>
      </c>
      <c r="D68" s="131">
        <f>SUM(D69:D72)</f>
        <v>0</v>
      </c>
      <c r="E68" s="114">
        <f>SUM(E69:E72)</f>
        <v>0</v>
      </c>
    </row>
    <row r="69" spans="1:5" s="284" customFormat="1" ht="12" customHeight="1">
      <c r="A69" s="267" t="s">
        <v>92</v>
      </c>
      <c r="B69" s="142" t="s">
        <v>244</v>
      </c>
      <c r="C69" s="135"/>
      <c r="D69" s="135"/>
      <c r="E69" s="118"/>
    </row>
    <row r="70" spans="1:5" s="284" customFormat="1" ht="12" customHeight="1">
      <c r="A70" s="268" t="s">
        <v>93</v>
      </c>
      <c r="B70" s="143" t="s">
        <v>245</v>
      </c>
      <c r="C70" s="135"/>
      <c r="D70" s="135"/>
      <c r="E70" s="118"/>
    </row>
    <row r="71" spans="1:5" s="284" customFormat="1" ht="12" customHeight="1">
      <c r="A71" s="268" t="s">
        <v>246</v>
      </c>
      <c r="B71" s="143" t="s">
        <v>247</v>
      </c>
      <c r="C71" s="135"/>
      <c r="D71" s="135"/>
      <c r="E71" s="118"/>
    </row>
    <row r="72" spans="1:5" s="284" customFormat="1" ht="12" customHeight="1" thickBot="1">
      <c r="A72" s="269" t="s">
        <v>248</v>
      </c>
      <c r="B72" s="144" t="s">
        <v>249</v>
      </c>
      <c r="C72" s="135"/>
      <c r="D72" s="135"/>
      <c r="E72" s="118"/>
    </row>
    <row r="73" spans="1:5" s="284" customFormat="1" ht="12" customHeight="1" thickBot="1">
      <c r="A73" s="270" t="s">
        <v>250</v>
      </c>
      <c r="B73" s="121" t="s">
        <v>251</v>
      </c>
      <c r="C73" s="131">
        <f>SUM(C74:C75)</f>
        <v>0</v>
      </c>
      <c r="D73" s="131">
        <f>SUM(D74:D75)</f>
        <v>72496</v>
      </c>
      <c r="E73" s="114">
        <f>SUM(E74:E75)</f>
        <v>788</v>
      </c>
    </row>
    <row r="74" spans="1:5" s="284" customFormat="1" ht="12" customHeight="1">
      <c r="A74" s="267" t="s">
        <v>252</v>
      </c>
      <c r="B74" s="142" t="s">
        <v>253</v>
      </c>
      <c r="C74" s="135"/>
      <c r="D74" s="135">
        <v>72496</v>
      </c>
      <c r="E74" s="118">
        <v>788</v>
      </c>
    </row>
    <row r="75" spans="1:5" s="284" customFormat="1" ht="12" customHeight="1" thickBot="1">
      <c r="A75" s="269" t="s">
        <v>254</v>
      </c>
      <c r="B75" s="144" t="s">
        <v>255</v>
      </c>
      <c r="C75" s="135"/>
      <c r="D75" s="135"/>
      <c r="E75" s="118"/>
    </row>
    <row r="76" spans="1:5" s="284" customFormat="1" ht="12" customHeight="1" thickBot="1">
      <c r="A76" s="270" t="s">
        <v>256</v>
      </c>
      <c r="B76" s="121" t="s">
        <v>257</v>
      </c>
      <c r="C76" s="131">
        <f>SUM(C77:C79)</f>
        <v>0</v>
      </c>
      <c r="D76" s="131">
        <f>SUM(D77:D79)</f>
        <v>0</v>
      </c>
      <c r="E76" s="114">
        <f>SUM(E77:E79)</f>
        <v>0</v>
      </c>
    </row>
    <row r="77" spans="1:5" s="284" customFormat="1" ht="12" customHeight="1">
      <c r="A77" s="267" t="s">
        <v>258</v>
      </c>
      <c r="B77" s="142" t="s">
        <v>259</v>
      </c>
      <c r="C77" s="135"/>
      <c r="D77" s="135"/>
      <c r="E77" s="118"/>
    </row>
    <row r="78" spans="1:5" s="284" customFormat="1" ht="12" customHeight="1">
      <c r="A78" s="268" t="s">
        <v>260</v>
      </c>
      <c r="B78" s="143" t="s">
        <v>261</v>
      </c>
      <c r="C78" s="135"/>
      <c r="D78" s="135"/>
      <c r="E78" s="118"/>
    </row>
    <row r="79" spans="1:5" s="284" customFormat="1" ht="12" customHeight="1" thickBot="1">
      <c r="A79" s="269" t="s">
        <v>262</v>
      </c>
      <c r="B79" s="144" t="s">
        <v>263</v>
      </c>
      <c r="C79" s="135"/>
      <c r="D79" s="135"/>
      <c r="E79" s="118"/>
    </row>
    <row r="80" spans="1:5" s="284" customFormat="1" ht="12" customHeight="1" thickBot="1">
      <c r="A80" s="270" t="s">
        <v>264</v>
      </c>
      <c r="B80" s="121" t="s">
        <v>265</v>
      </c>
      <c r="C80" s="131">
        <f>SUM(C81:C84)</f>
        <v>0</v>
      </c>
      <c r="D80" s="131">
        <f>SUM(D81:D84)</f>
        <v>0</v>
      </c>
      <c r="E80" s="114">
        <f>SUM(E81:E84)</f>
        <v>0</v>
      </c>
    </row>
    <row r="81" spans="1:5" s="284" customFormat="1" ht="12" customHeight="1">
      <c r="A81" s="271" t="s">
        <v>266</v>
      </c>
      <c r="B81" s="142" t="s">
        <v>267</v>
      </c>
      <c r="C81" s="135"/>
      <c r="D81" s="135"/>
      <c r="E81" s="118"/>
    </row>
    <row r="82" spans="1:5" s="284" customFormat="1" ht="12" customHeight="1">
      <c r="A82" s="272" t="s">
        <v>268</v>
      </c>
      <c r="B82" s="143" t="s">
        <v>269</v>
      </c>
      <c r="C82" s="135"/>
      <c r="D82" s="135"/>
      <c r="E82" s="118"/>
    </row>
    <row r="83" spans="1:5" s="284" customFormat="1" ht="12" customHeight="1">
      <c r="A83" s="272" t="s">
        <v>270</v>
      </c>
      <c r="B83" s="143" t="s">
        <v>271</v>
      </c>
      <c r="C83" s="135"/>
      <c r="D83" s="135"/>
      <c r="E83" s="118"/>
    </row>
    <row r="84" spans="1:5" s="284" customFormat="1" ht="12" customHeight="1" thickBot="1">
      <c r="A84" s="273" t="s">
        <v>272</v>
      </c>
      <c r="B84" s="144" t="s">
        <v>273</v>
      </c>
      <c r="C84" s="135"/>
      <c r="D84" s="135"/>
      <c r="E84" s="118"/>
    </row>
    <row r="85" spans="1:5" s="284" customFormat="1" ht="12" customHeight="1" thickBot="1">
      <c r="A85" s="270" t="s">
        <v>274</v>
      </c>
      <c r="B85" s="121" t="s">
        <v>275</v>
      </c>
      <c r="C85" s="158"/>
      <c r="D85" s="158"/>
      <c r="E85" s="159"/>
    </row>
    <row r="86" spans="1:5" s="284" customFormat="1" ht="12" customHeight="1" thickBot="1">
      <c r="A86" s="270" t="s">
        <v>276</v>
      </c>
      <c r="B86" s="264" t="s">
        <v>277</v>
      </c>
      <c r="C86" s="137">
        <f>+C64+C68+C73+C76+C80+C85</f>
        <v>0</v>
      </c>
      <c r="D86" s="137">
        <f>+D64+D68+D73+D76+D80+D85</f>
        <v>72496</v>
      </c>
      <c r="E86" s="150">
        <f>+E64+E68+E73+E76+E80+E85</f>
        <v>788</v>
      </c>
    </row>
    <row r="87" spans="1:5" s="284" customFormat="1" ht="12" customHeight="1" thickBot="1">
      <c r="A87" s="274" t="s">
        <v>278</v>
      </c>
      <c r="B87" s="265" t="s">
        <v>412</v>
      </c>
      <c r="C87" s="137">
        <f>+C63+C86</f>
        <v>132827</v>
      </c>
      <c r="D87" s="137">
        <f>+D63+D86</f>
        <v>693734</v>
      </c>
      <c r="E87" s="150">
        <f>+E63+E86</f>
        <v>621496</v>
      </c>
    </row>
    <row r="88" spans="1:5" s="284" customFormat="1" ht="15" customHeight="1">
      <c r="A88" s="239"/>
      <c r="B88" s="240"/>
      <c r="C88" s="255"/>
      <c r="D88" s="255"/>
      <c r="E88" s="255"/>
    </row>
    <row r="89" spans="1:5" ht="13.5" thickBot="1">
      <c r="A89" s="241"/>
      <c r="B89" s="242"/>
      <c r="C89" s="256"/>
      <c r="D89" s="256"/>
      <c r="E89" s="256"/>
    </row>
    <row r="90" spans="1:5" s="283" customFormat="1" ht="16.5" customHeight="1" thickBot="1">
      <c r="A90" s="345" t="s">
        <v>43</v>
      </c>
      <c r="B90" s="346"/>
      <c r="C90" s="346"/>
      <c r="D90" s="346"/>
      <c r="E90" s="347"/>
    </row>
    <row r="91" spans="1:5" s="63" customFormat="1" ht="12" customHeight="1" thickBot="1">
      <c r="A91" s="262" t="s">
        <v>6</v>
      </c>
      <c r="B91" s="103" t="s">
        <v>286</v>
      </c>
      <c r="C91" s="246">
        <f>SUM(C92:C96)</f>
        <v>128398</v>
      </c>
      <c r="D91" s="246">
        <f>SUM(D92:D96)</f>
        <v>522312</v>
      </c>
      <c r="E91" s="246">
        <f>SUM(E92:E96)</f>
        <v>507553</v>
      </c>
    </row>
    <row r="92" spans="1:5" ht="12" customHeight="1">
      <c r="A92" s="275" t="s">
        <v>70</v>
      </c>
      <c r="B92" s="89" t="s">
        <v>36</v>
      </c>
      <c r="C92" s="247">
        <v>35579</v>
      </c>
      <c r="D92" s="247">
        <v>277757</v>
      </c>
      <c r="E92" s="247">
        <v>277757</v>
      </c>
    </row>
    <row r="93" spans="1:5" ht="12" customHeight="1">
      <c r="A93" s="268" t="s">
        <v>71</v>
      </c>
      <c r="B93" s="87" t="s">
        <v>116</v>
      </c>
      <c r="C93" s="248">
        <v>8465</v>
      </c>
      <c r="D93" s="248">
        <v>43022</v>
      </c>
      <c r="E93" s="248">
        <v>43022</v>
      </c>
    </row>
    <row r="94" spans="1:5" ht="12" customHeight="1">
      <c r="A94" s="268" t="s">
        <v>72</v>
      </c>
      <c r="B94" s="87" t="s">
        <v>90</v>
      </c>
      <c r="C94" s="250">
        <v>72073</v>
      </c>
      <c r="D94" s="250">
        <v>174866</v>
      </c>
      <c r="E94" s="250">
        <v>161260</v>
      </c>
    </row>
    <row r="95" spans="1:5" ht="12" customHeight="1">
      <c r="A95" s="268" t="s">
        <v>73</v>
      </c>
      <c r="B95" s="90" t="s">
        <v>117</v>
      </c>
      <c r="C95" s="250">
        <v>3000</v>
      </c>
      <c r="D95" s="250">
        <v>11892</v>
      </c>
      <c r="E95" s="250">
        <v>11362</v>
      </c>
    </row>
    <row r="96" spans="1:5" ht="12" customHeight="1">
      <c r="A96" s="268" t="s">
        <v>81</v>
      </c>
      <c r="B96" s="98" t="s">
        <v>118</v>
      </c>
      <c r="C96" s="250">
        <v>9281</v>
      </c>
      <c r="D96" s="250">
        <v>14775</v>
      </c>
      <c r="E96" s="250">
        <v>14152</v>
      </c>
    </row>
    <row r="97" spans="1:5" ht="12" customHeight="1">
      <c r="A97" s="268" t="s">
        <v>74</v>
      </c>
      <c r="B97" s="87" t="s">
        <v>287</v>
      </c>
      <c r="C97" s="250"/>
      <c r="D97" s="250">
        <v>532</v>
      </c>
      <c r="E97" s="250">
        <v>532</v>
      </c>
    </row>
    <row r="98" spans="1:5" ht="12" customHeight="1">
      <c r="A98" s="268" t="s">
        <v>75</v>
      </c>
      <c r="B98" s="110" t="s">
        <v>288</v>
      </c>
      <c r="C98" s="250"/>
      <c r="D98" s="250"/>
      <c r="E98" s="250"/>
    </row>
    <row r="99" spans="1:5" ht="12" customHeight="1">
      <c r="A99" s="268" t="s">
        <v>82</v>
      </c>
      <c r="B99" s="111" t="s">
        <v>289</v>
      </c>
      <c r="C99" s="250"/>
      <c r="D99" s="250"/>
      <c r="E99" s="250"/>
    </row>
    <row r="100" spans="1:5" ht="12" customHeight="1">
      <c r="A100" s="268" t="s">
        <v>83</v>
      </c>
      <c r="B100" s="111" t="s">
        <v>290</v>
      </c>
      <c r="C100" s="250"/>
      <c r="D100" s="250"/>
      <c r="E100" s="250"/>
    </row>
    <row r="101" spans="1:5" ht="12" customHeight="1">
      <c r="A101" s="268" t="s">
        <v>84</v>
      </c>
      <c r="B101" s="110" t="s">
        <v>291</v>
      </c>
      <c r="C101" s="250">
        <v>7581</v>
      </c>
      <c r="D101" s="250">
        <v>7151</v>
      </c>
      <c r="E101" s="250">
        <v>7151</v>
      </c>
    </row>
    <row r="102" spans="1:5" ht="12" customHeight="1">
      <c r="A102" s="268" t="s">
        <v>85</v>
      </c>
      <c r="B102" s="110" t="s">
        <v>292</v>
      </c>
      <c r="C102" s="250"/>
      <c r="D102" s="250"/>
      <c r="E102" s="250"/>
    </row>
    <row r="103" spans="1:5" ht="12" customHeight="1">
      <c r="A103" s="268" t="s">
        <v>87</v>
      </c>
      <c r="B103" s="111" t="s">
        <v>293</v>
      </c>
      <c r="C103" s="250"/>
      <c r="D103" s="250"/>
      <c r="E103" s="250"/>
    </row>
    <row r="104" spans="1:5" ht="12" customHeight="1">
      <c r="A104" s="276" t="s">
        <v>119</v>
      </c>
      <c r="B104" s="112" t="s">
        <v>294</v>
      </c>
      <c r="C104" s="250"/>
      <c r="D104" s="250"/>
      <c r="E104" s="250"/>
    </row>
    <row r="105" spans="1:5" ht="12" customHeight="1">
      <c r="A105" s="268" t="s">
        <v>295</v>
      </c>
      <c r="B105" s="112" t="s">
        <v>296</v>
      </c>
      <c r="C105" s="250"/>
      <c r="D105" s="250"/>
      <c r="E105" s="250"/>
    </row>
    <row r="106" spans="1:5" s="63" customFormat="1" ht="12" customHeight="1" thickBot="1">
      <c r="A106" s="277" t="s">
        <v>297</v>
      </c>
      <c r="B106" s="113" t="s">
        <v>298</v>
      </c>
      <c r="C106" s="252">
        <v>1700</v>
      </c>
      <c r="D106" s="252">
        <v>7092</v>
      </c>
      <c r="E106" s="252">
        <v>6469</v>
      </c>
    </row>
    <row r="107" spans="1:5" ht="12" customHeight="1" thickBot="1">
      <c r="A107" s="104" t="s">
        <v>7</v>
      </c>
      <c r="B107" s="102" t="s">
        <v>299</v>
      </c>
      <c r="C107" s="125">
        <f>+C108+C110+C112</f>
        <v>4429</v>
      </c>
      <c r="D107" s="125">
        <f>+D108+D110+D112</f>
        <v>171422</v>
      </c>
      <c r="E107" s="125">
        <f>+E108+E110+E112</f>
        <v>61469</v>
      </c>
    </row>
    <row r="108" spans="1:5" ht="12" customHeight="1">
      <c r="A108" s="267" t="s">
        <v>76</v>
      </c>
      <c r="B108" s="87" t="s">
        <v>136</v>
      </c>
      <c r="C108" s="249">
        <v>3429</v>
      </c>
      <c r="D108" s="249">
        <v>56719</v>
      </c>
      <c r="E108" s="249">
        <v>56719</v>
      </c>
    </row>
    <row r="109" spans="1:5" ht="12" customHeight="1">
      <c r="A109" s="267" t="s">
        <v>77</v>
      </c>
      <c r="B109" s="91" t="s">
        <v>300</v>
      </c>
      <c r="C109" s="249"/>
      <c r="D109" s="249"/>
      <c r="E109" s="249"/>
    </row>
    <row r="110" spans="1:5" ht="12" customHeight="1">
      <c r="A110" s="267" t="s">
        <v>78</v>
      </c>
      <c r="B110" s="91" t="s">
        <v>120</v>
      </c>
      <c r="C110" s="248">
        <v>1000</v>
      </c>
      <c r="D110" s="248">
        <v>114703</v>
      </c>
      <c r="E110" s="248">
        <v>4750</v>
      </c>
    </row>
    <row r="111" spans="1:5" ht="12" customHeight="1">
      <c r="A111" s="267" t="s">
        <v>79</v>
      </c>
      <c r="B111" s="91" t="s">
        <v>301</v>
      </c>
      <c r="C111" s="115"/>
      <c r="D111" s="115"/>
      <c r="E111" s="115"/>
    </row>
    <row r="112" spans="1:5" ht="12" customHeight="1">
      <c r="A112" s="267" t="s">
        <v>80</v>
      </c>
      <c r="B112" s="123" t="s">
        <v>139</v>
      </c>
      <c r="C112" s="115"/>
      <c r="D112" s="115"/>
      <c r="E112" s="115"/>
    </row>
    <row r="113" spans="1:5" ht="12" customHeight="1">
      <c r="A113" s="267" t="s">
        <v>86</v>
      </c>
      <c r="B113" s="122" t="s">
        <v>302</v>
      </c>
      <c r="C113" s="115"/>
      <c r="D113" s="115"/>
      <c r="E113" s="115"/>
    </row>
    <row r="114" spans="1:5" ht="12" customHeight="1">
      <c r="A114" s="267" t="s">
        <v>88</v>
      </c>
      <c r="B114" s="138" t="s">
        <v>303</v>
      </c>
      <c r="C114" s="115"/>
      <c r="D114" s="115"/>
      <c r="E114" s="115"/>
    </row>
    <row r="115" spans="1:5" ht="12" customHeight="1">
      <c r="A115" s="267" t="s">
        <v>121</v>
      </c>
      <c r="B115" s="111" t="s">
        <v>290</v>
      </c>
      <c r="C115" s="115"/>
      <c r="D115" s="115"/>
      <c r="E115" s="115"/>
    </row>
    <row r="116" spans="1:5" ht="12" customHeight="1">
      <c r="A116" s="267" t="s">
        <v>122</v>
      </c>
      <c r="B116" s="111" t="s">
        <v>304</v>
      </c>
      <c r="C116" s="115"/>
      <c r="D116" s="115"/>
      <c r="E116" s="115"/>
    </row>
    <row r="117" spans="1:5" ht="12" customHeight="1">
      <c r="A117" s="267" t="s">
        <v>123</v>
      </c>
      <c r="B117" s="111" t="s">
        <v>305</v>
      </c>
      <c r="C117" s="115"/>
      <c r="D117" s="115"/>
      <c r="E117" s="115"/>
    </row>
    <row r="118" spans="1:5" ht="12" customHeight="1">
      <c r="A118" s="267" t="s">
        <v>306</v>
      </c>
      <c r="B118" s="111" t="s">
        <v>293</v>
      </c>
      <c r="C118" s="115"/>
      <c r="D118" s="115"/>
      <c r="E118" s="115"/>
    </row>
    <row r="119" spans="1:5" ht="12" customHeight="1">
      <c r="A119" s="267" t="s">
        <v>307</v>
      </c>
      <c r="B119" s="111" t="s">
        <v>308</v>
      </c>
      <c r="C119" s="115"/>
      <c r="D119" s="115"/>
      <c r="E119" s="115"/>
    </row>
    <row r="120" spans="1:5" ht="12" customHeight="1" thickBot="1">
      <c r="A120" s="276" t="s">
        <v>309</v>
      </c>
      <c r="B120" s="111" t="s">
        <v>310</v>
      </c>
      <c r="C120" s="117"/>
      <c r="D120" s="117"/>
      <c r="E120" s="117"/>
    </row>
    <row r="121" spans="1:5" ht="12" customHeight="1" thickBot="1">
      <c r="A121" s="104" t="s">
        <v>8</v>
      </c>
      <c r="B121" s="107" t="s">
        <v>311</v>
      </c>
      <c r="C121" s="125">
        <f>+C122+C123</f>
        <v>0</v>
      </c>
      <c r="D121" s="125">
        <f>+D122+D123</f>
        <v>0</v>
      </c>
      <c r="E121" s="125">
        <f>+E122+E123</f>
        <v>0</v>
      </c>
    </row>
    <row r="122" spans="1:5" ht="12" customHeight="1">
      <c r="A122" s="267" t="s">
        <v>59</v>
      </c>
      <c r="B122" s="88" t="s">
        <v>45</v>
      </c>
      <c r="C122" s="249"/>
      <c r="D122" s="249"/>
      <c r="E122" s="249"/>
    </row>
    <row r="123" spans="1:5" ht="12" customHeight="1" thickBot="1">
      <c r="A123" s="269" t="s">
        <v>60</v>
      </c>
      <c r="B123" s="91" t="s">
        <v>46</v>
      </c>
      <c r="C123" s="250"/>
      <c r="D123" s="250"/>
      <c r="E123" s="250"/>
    </row>
    <row r="124" spans="1:5" ht="12" customHeight="1" thickBot="1">
      <c r="A124" s="104" t="s">
        <v>9</v>
      </c>
      <c r="B124" s="107" t="s">
        <v>312</v>
      </c>
      <c r="C124" s="125">
        <f>+C91+C107+C121</f>
        <v>132827</v>
      </c>
      <c r="D124" s="125">
        <f>+D91+D107+D121</f>
        <v>693734</v>
      </c>
      <c r="E124" s="125">
        <f>+E91+E107+E121</f>
        <v>569022</v>
      </c>
    </row>
    <row r="125" spans="1:5" ht="12" customHeight="1" thickBot="1">
      <c r="A125" s="104" t="s">
        <v>10</v>
      </c>
      <c r="B125" s="107" t="s">
        <v>414</v>
      </c>
      <c r="C125" s="125">
        <f>+C126+C127+C128</f>
        <v>0</v>
      </c>
      <c r="D125" s="125">
        <f>+D126+D127+D128</f>
        <v>0</v>
      </c>
      <c r="E125" s="125">
        <f>+E126+E127+E128</f>
        <v>0</v>
      </c>
    </row>
    <row r="126" spans="1:5" ht="12" customHeight="1">
      <c r="A126" s="267" t="s">
        <v>63</v>
      </c>
      <c r="B126" s="88" t="s">
        <v>314</v>
      </c>
      <c r="C126" s="115"/>
      <c r="D126" s="115"/>
      <c r="E126" s="115"/>
    </row>
    <row r="127" spans="1:5" ht="12" customHeight="1">
      <c r="A127" s="267" t="s">
        <v>64</v>
      </c>
      <c r="B127" s="88" t="s">
        <v>315</v>
      </c>
      <c r="C127" s="115"/>
      <c r="D127" s="115"/>
      <c r="E127" s="115"/>
    </row>
    <row r="128" spans="1:5" ht="12" customHeight="1" thickBot="1">
      <c r="A128" s="276" t="s">
        <v>65</v>
      </c>
      <c r="B128" s="86" t="s">
        <v>316</v>
      </c>
      <c r="C128" s="115"/>
      <c r="D128" s="115"/>
      <c r="E128" s="115"/>
    </row>
    <row r="129" spans="1:11" ht="12" customHeight="1" thickBot="1">
      <c r="A129" s="104" t="s">
        <v>11</v>
      </c>
      <c r="B129" s="107" t="s">
        <v>317</v>
      </c>
      <c r="C129" s="125">
        <f>+C130+C131+C132+C133</f>
        <v>0</v>
      </c>
      <c r="D129" s="125">
        <f>+D130+D131+D132+D133</f>
        <v>0</v>
      </c>
      <c r="E129" s="125">
        <f>+E130+E131+E132+E133</f>
        <v>0</v>
      </c>
    </row>
    <row r="130" spans="1:11" ht="12" customHeight="1">
      <c r="A130" s="267" t="s">
        <v>66</v>
      </c>
      <c r="B130" s="88" t="s">
        <v>318</v>
      </c>
      <c r="C130" s="115"/>
      <c r="D130" s="115"/>
      <c r="E130" s="115"/>
    </row>
    <row r="131" spans="1:11" ht="12" customHeight="1">
      <c r="A131" s="267" t="s">
        <v>67</v>
      </c>
      <c r="B131" s="88" t="s">
        <v>319</v>
      </c>
      <c r="C131" s="115"/>
      <c r="D131" s="115"/>
      <c r="E131" s="115"/>
    </row>
    <row r="132" spans="1:11" ht="12" customHeight="1">
      <c r="A132" s="267" t="s">
        <v>214</v>
      </c>
      <c r="B132" s="88" t="s">
        <v>320</v>
      </c>
      <c r="C132" s="115"/>
      <c r="D132" s="115"/>
      <c r="E132" s="115"/>
    </row>
    <row r="133" spans="1:11" s="63" customFormat="1" ht="12" customHeight="1" thickBot="1">
      <c r="A133" s="276" t="s">
        <v>216</v>
      </c>
      <c r="B133" s="86" t="s">
        <v>321</v>
      </c>
      <c r="C133" s="115"/>
      <c r="D133" s="115"/>
      <c r="E133" s="115"/>
    </row>
    <row r="134" spans="1:11" ht="13.5" thickBot="1">
      <c r="A134" s="104" t="s">
        <v>12</v>
      </c>
      <c r="B134" s="107" t="s">
        <v>441</v>
      </c>
      <c r="C134" s="251">
        <f>+C135+C136+C137+C139+C138</f>
        <v>0</v>
      </c>
      <c r="D134" s="251">
        <f>+D135+D136+D137+D139+D138</f>
        <v>0</v>
      </c>
      <c r="E134" s="251">
        <f>+E135+E136+E137+E139+E138</f>
        <v>0</v>
      </c>
      <c r="K134" s="230"/>
    </row>
    <row r="135" spans="1:11">
      <c r="A135" s="267" t="s">
        <v>68</v>
      </c>
      <c r="B135" s="88" t="s">
        <v>323</v>
      </c>
      <c r="C135" s="115"/>
      <c r="D135" s="115"/>
      <c r="E135" s="115"/>
    </row>
    <row r="136" spans="1:11" ht="12" customHeight="1">
      <c r="A136" s="267" t="s">
        <v>69</v>
      </c>
      <c r="B136" s="88" t="s">
        <v>324</v>
      </c>
      <c r="C136" s="115"/>
      <c r="D136" s="115"/>
      <c r="E136" s="115"/>
    </row>
    <row r="137" spans="1:11" s="63" customFormat="1" ht="12" customHeight="1">
      <c r="A137" s="267" t="s">
        <v>223</v>
      </c>
      <c r="B137" s="88" t="s">
        <v>440</v>
      </c>
      <c r="C137" s="115"/>
      <c r="D137" s="115"/>
      <c r="E137" s="115"/>
    </row>
    <row r="138" spans="1:11" s="63" customFormat="1" ht="12" customHeight="1">
      <c r="A138" s="267" t="s">
        <v>225</v>
      </c>
      <c r="B138" s="88" t="s">
        <v>325</v>
      </c>
      <c r="C138" s="115"/>
      <c r="D138" s="115"/>
      <c r="E138" s="115"/>
    </row>
    <row r="139" spans="1:11" s="63" customFormat="1" ht="12" customHeight="1" thickBot="1">
      <c r="A139" s="276" t="s">
        <v>439</v>
      </c>
      <c r="B139" s="86" t="s">
        <v>326</v>
      </c>
      <c r="C139" s="115"/>
      <c r="D139" s="115"/>
      <c r="E139" s="115"/>
    </row>
    <row r="140" spans="1:11" s="63" customFormat="1" ht="12" customHeight="1" thickBot="1">
      <c r="A140" s="104" t="s">
        <v>13</v>
      </c>
      <c r="B140" s="107" t="s">
        <v>415</v>
      </c>
      <c r="C140" s="253">
        <f>+C141+C142+C143+C144</f>
        <v>0</v>
      </c>
      <c r="D140" s="253">
        <f>+D141+D142+D143+D144</f>
        <v>0</v>
      </c>
      <c r="E140" s="253">
        <f>+E141+E142+E143+E144</f>
        <v>0</v>
      </c>
    </row>
    <row r="141" spans="1:11" s="63" customFormat="1" ht="12" customHeight="1">
      <c r="A141" s="267" t="s">
        <v>114</v>
      </c>
      <c r="B141" s="88" t="s">
        <v>328</v>
      </c>
      <c r="C141" s="115"/>
      <c r="D141" s="115"/>
      <c r="E141" s="115"/>
    </row>
    <row r="142" spans="1:11" s="63" customFormat="1" ht="12" customHeight="1">
      <c r="A142" s="267" t="s">
        <v>115</v>
      </c>
      <c r="B142" s="88" t="s">
        <v>329</v>
      </c>
      <c r="C142" s="115"/>
      <c r="D142" s="115"/>
      <c r="E142" s="115"/>
    </row>
    <row r="143" spans="1:11" s="63" customFormat="1" ht="12" customHeight="1">
      <c r="A143" s="267" t="s">
        <v>138</v>
      </c>
      <c r="B143" s="88" t="s">
        <v>330</v>
      </c>
      <c r="C143" s="115"/>
      <c r="D143" s="115"/>
      <c r="E143" s="115"/>
    </row>
    <row r="144" spans="1:11" ht="12.75" customHeight="1" thickBot="1">
      <c r="A144" s="267" t="s">
        <v>231</v>
      </c>
      <c r="B144" s="88" t="s">
        <v>331</v>
      </c>
      <c r="C144" s="115"/>
      <c r="D144" s="115"/>
      <c r="E144" s="115"/>
    </row>
    <row r="145" spans="1:5" ht="12" customHeight="1" thickBot="1">
      <c r="A145" s="104" t="s">
        <v>14</v>
      </c>
      <c r="B145" s="107" t="s">
        <v>332</v>
      </c>
      <c r="C145" s="266">
        <f>+C125+C129+C134+C140</f>
        <v>0</v>
      </c>
      <c r="D145" s="266">
        <f>+D125+D129+D134+D140</f>
        <v>0</v>
      </c>
      <c r="E145" s="266">
        <f>+E125+E129+E134+E140</f>
        <v>0</v>
      </c>
    </row>
    <row r="146" spans="1:5" ht="15" customHeight="1" thickBot="1">
      <c r="A146" s="278" t="s">
        <v>15</v>
      </c>
      <c r="B146" s="127" t="s">
        <v>333</v>
      </c>
      <c r="C146" s="266">
        <f>+C124+C145</f>
        <v>132827</v>
      </c>
      <c r="D146" s="266">
        <f>+D124+D145</f>
        <v>693734</v>
      </c>
      <c r="E146" s="266">
        <f>+E124+E145</f>
        <v>569022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243" t="s">
        <v>442</v>
      </c>
      <c r="B148" s="244"/>
      <c r="C148" s="53">
        <v>11</v>
      </c>
      <c r="D148" s="54">
        <v>11</v>
      </c>
      <c r="E148" s="51">
        <v>11</v>
      </c>
    </row>
    <row r="149" spans="1:5" ht="14.25" customHeight="1" thickBot="1">
      <c r="A149" s="243" t="s">
        <v>132</v>
      </c>
      <c r="B149" s="244"/>
      <c r="C149" s="53"/>
      <c r="D149" s="54">
        <v>243</v>
      </c>
      <c r="E149" s="51">
        <v>243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>
      <selection activeCell="E2" sqref="E2"/>
    </sheetView>
  </sheetViews>
  <sheetFormatPr defaultRowHeight="12.75"/>
  <cols>
    <col min="1" max="1" width="14.83203125" style="258" customWidth="1"/>
    <col min="2" max="2" width="64.6640625" style="259" customWidth="1"/>
    <col min="3" max="5" width="17" style="260" customWidth="1"/>
    <col min="6" max="16384" width="9.33203125" style="22"/>
  </cols>
  <sheetData>
    <row r="1" spans="1:5" s="234" customFormat="1" ht="16.5" customHeight="1" thickBot="1">
      <c r="A1" s="233"/>
      <c r="B1" s="235"/>
      <c r="C1" s="280"/>
      <c r="D1" s="245"/>
      <c r="E1" s="324" t="str">
        <f>+CONCATENATE("5.2. melléklet a 7/",LEFT(ÖSSZEFÜGGÉSEK!A4,4)+1,". (IV.30.) önkormányzati rendelethez")</f>
        <v>5.2. melléklet a 7/2015. (IV.30.) önkormányzati rendelethez</v>
      </c>
    </row>
    <row r="2" spans="1:5" s="281" customFormat="1" ht="15.75" customHeight="1">
      <c r="A2" s="261" t="s">
        <v>51</v>
      </c>
      <c r="B2" s="348" t="s">
        <v>133</v>
      </c>
      <c r="C2" s="349"/>
      <c r="D2" s="350"/>
      <c r="E2" s="254" t="s">
        <v>39</v>
      </c>
    </row>
    <row r="3" spans="1:5" s="281" customFormat="1" ht="24.75" thickBot="1">
      <c r="A3" s="279" t="s">
        <v>410</v>
      </c>
      <c r="B3" s="351" t="s">
        <v>443</v>
      </c>
      <c r="C3" s="352"/>
      <c r="D3" s="353"/>
      <c r="E3" s="229" t="s">
        <v>47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83" customFormat="1" ht="12" customHeight="1" thickBot="1">
      <c r="A8" s="104" t="s">
        <v>6</v>
      </c>
      <c r="B8" s="100" t="s">
        <v>164</v>
      </c>
      <c r="C8" s="131">
        <f>SUM(C9:C14)</f>
        <v>72508</v>
      </c>
      <c r="D8" s="131">
        <f>SUM(D9:D14)</f>
        <v>92747</v>
      </c>
      <c r="E8" s="114">
        <f>SUM(E9:E14)</f>
        <v>92747</v>
      </c>
    </row>
    <row r="9" spans="1:5" s="257" customFormat="1" ht="12" customHeight="1">
      <c r="A9" s="267" t="s">
        <v>70</v>
      </c>
      <c r="B9" s="142" t="s">
        <v>165</v>
      </c>
      <c r="C9" s="133">
        <v>31154</v>
      </c>
      <c r="D9" s="133">
        <v>38253</v>
      </c>
      <c r="E9" s="116">
        <v>38253</v>
      </c>
    </row>
    <row r="10" spans="1:5" s="284" customFormat="1" ht="12" customHeight="1">
      <c r="A10" s="268" t="s">
        <v>71</v>
      </c>
      <c r="B10" s="143" t="s">
        <v>166</v>
      </c>
      <c r="C10" s="132"/>
      <c r="D10" s="132"/>
      <c r="E10" s="115"/>
    </row>
    <row r="11" spans="1:5" s="284" customFormat="1" ht="12" customHeight="1">
      <c r="A11" s="268" t="s">
        <v>72</v>
      </c>
      <c r="B11" s="143" t="s">
        <v>167</v>
      </c>
      <c r="C11" s="132">
        <v>26708</v>
      </c>
      <c r="D11" s="132">
        <v>11296</v>
      </c>
      <c r="E11" s="115">
        <v>11296</v>
      </c>
    </row>
    <row r="12" spans="1:5" s="284" customFormat="1" ht="12" customHeight="1">
      <c r="A12" s="268" t="s">
        <v>73</v>
      </c>
      <c r="B12" s="143" t="s">
        <v>168</v>
      </c>
      <c r="C12" s="132">
        <v>2837</v>
      </c>
      <c r="D12" s="132">
        <v>2837</v>
      </c>
      <c r="E12" s="115">
        <v>2837</v>
      </c>
    </row>
    <row r="13" spans="1:5" s="284" customFormat="1" ht="12" customHeight="1">
      <c r="A13" s="268" t="s">
        <v>91</v>
      </c>
      <c r="B13" s="143" t="s">
        <v>169</v>
      </c>
      <c r="C13" s="132">
        <v>322</v>
      </c>
      <c r="D13" s="132">
        <v>9748</v>
      </c>
      <c r="E13" s="115">
        <v>9748</v>
      </c>
    </row>
    <row r="14" spans="1:5" s="257" customFormat="1" ht="12" customHeight="1" thickBot="1">
      <c r="A14" s="269" t="s">
        <v>74</v>
      </c>
      <c r="B14" s="144" t="s">
        <v>170</v>
      </c>
      <c r="C14" s="134">
        <v>11487</v>
      </c>
      <c r="D14" s="134">
        <v>30613</v>
      </c>
      <c r="E14" s="117">
        <v>30613</v>
      </c>
    </row>
    <row r="15" spans="1:5" s="257" customFormat="1" ht="12" customHeight="1" thickBot="1">
      <c r="A15" s="104" t="s">
        <v>7</v>
      </c>
      <c r="B15" s="121" t="s">
        <v>171</v>
      </c>
      <c r="C15" s="131">
        <f>SUM(C16:C20)</f>
        <v>18157</v>
      </c>
      <c r="D15" s="131">
        <f>SUM(D16:D20)</f>
        <v>296308</v>
      </c>
      <c r="E15" s="114">
        <f>SUM(E16:E20)</f>
        <v>296308</v>
      </c>
    </row>
    <row r="16" spans="1:5" s="257" customFormat="1" ht="12" customHeight="1">
      <c r="A16" s="267" t="s">
        <v>76</v>
      </c>
      <c r="B16" s="142" t="s">
        <v>172</v>
      </c>
      <c r="C16" s="133"/>
      <c r="D16" s="133"/>
      <c r="E16" s="116"/>
    </row>
    <row r="17" spans="1:5" s="257" customFormat="1" ht="12" customHeight="1">
      <c r="A17" s="268" t="s">
        <v>77</v>
      </c>
      <c r="B17" s="143" t="s">
        <v>173</v>
      </c>
      <c r="C17" s="132"/>
      <c r="D17" s="132"/>
      <c r="E17" s="115"/>
    </row>
    <row r="18" spans="1:5" s="257" customFormat="1" ht="12" customHeight="1">
      <c r="A18" s="268" t="s">
        <v>78</v>
      </c>
      <c r="B18" s="143" t="s">
        <v>174</v>
      </c>
      <c r="C18" s="132"/>
      <c r="D18" s="132"/>
      <c r="E18" s="115"/>
    </row>
    <row r="19" spans="1:5" s="257" customFormat="1" ht="12" customHeight="1">
      <c r="A19" s="268" t="s">
        <v>79</v>
      </c>
      <c r="B19" s="143" t="s">
        <v>175</v>
      </c>
      <c r="C19" s="132"/>
      <c r="D19" s="132"/>
      <c r="E19" s="115"/>
    </row>
    <row r="20" spans="1:5" s="257" customFormat="1" ht="12" customHeight="1">
      <c r="A20" s="268" t="s">
        <v>80</v>
      </c>
      <c r="B20" s="143" t="s">
        <v>176</v>
      </c>
      <c r="C20" s="132">
        <v>18157</v>
      </c>
      <c r="D20" s="132">
        <v>296308</v>
      </c>
      <c r="E20" s="115">
        <v>296308</v>
      </c>
    </row>
    <row r="21" spans="1:5" s="284" customFormat="1" ht="12" customHeight="1" thickBot="1">
      <c r="A21" s="269" t="s">
        <v>86</v>
      </c>
      <c r="B21" s="144" t="s">
        <v>177</v>
      </c>
      <c r="C21" s="134"/>
      <c r="D21" s="134"/>
      <c r="E21" s="117"/>
    </row>
    <row r="22" spans="1:5" s="284" customFormat="1" ht="12" customHeight="1" thickBot="1">
      <c r="A22" s="104" t="s">
        <v>8</v>
      </c>
      <c r="B22" s="100" t="s">
        <v>178</v>
      </c>
      <c r="C22" s="131">
        <f>SUM(C23:C27)</f>
        <v>0</v>
      </c>
      <c r="D22" s="131">
        <f>SUM(D23:D27)</f>
        <v>151250</v>
      </c>
      <c r="E22" s="114">
        <f>SUM(E23:E27)</f>
        <v>151250</v>
      </c>
    </row>
    <row r="23" spans="1:5" s="284" customFormat="1" ht="12" customHeight="1">
      <c r="A23" s="267" t="s">
        <v>59</v>
      </c>
      <c r="B23" s="142" t="s">
        <v>179</v>
      </c>
      <c r="C23" s="133"/>
      <c r="D23" s="133">
        <v>101250</v>
      </c>
      <c r="E23" s="116">
        <v>101250</v>
      </c>
    </row>
    <row r="24" spans="1:5" s="257" customFormat="1" ht="12" customHeight="1">
      <c r="A24" s="268" t="s">
        <v>60</v>
      </c>
      <c r="B24" s="143" t="s">
        <v>180</v>
      </c>
      <c r="C24" s="132"/>
      <c r="D24" s="132"/>
      <c r="E24" s="115"/>
    </row>
    <row r="25" spans="1:5" s="284" customFormat="1" ht="12" customHeight="1">
      <c r="A25" s="268" t="s">
        <v>61</v>
      </c>
      <c r="B25" s="143" t="s">
        <v>181</v>
      </c>
      <c r="C25" s="132"/>
      <c r="D25" s="132"/>
      <c r="E25" s="115"/>
    </row>
    <row r="26" spans="1:5" s="284" customFormat="1" ht="12" customHeight="1">
      <c r="A26" s="268" t="s">
        <v>62</v>
      </c>
      <c r="B26" s="143" t="s">
        <v>182</v>
      </c>
      <c r="C26" s="132"/>
      <c r="D26" s="132"/>
      <c r="E26" s="115"/>
    </row>
    <row r="27" spans="1:5" s="284" customFormat="1" ht="12" customHeight="1">
      <c r="A27" s="268" t="s">
        <v>104</v>
      </c>
      <c r="B27" s="143" t="s">
        <v>183</v>
      </c>
      <c r="C27" s="132"/>
      <c r="D27" s="132">
        <v>50000</v>
      </c>
      <c r="E27" s="115">
        <v>50000</v>
      </c>
    </row>
    <row r="28" spans="1:5" s="284" customFormat="1" ht="12" customHeight="1" thickBot="1">
      <c r="A28" s="269" t="s">
        <v>105</v>
      </c>
      <c r="B28" s="144" t="s">
        <v>184</v>
      </c>
      <c r="C28" s="134"/>
      <c r="D28" s="134"/>
      <c r="E28" s="117"/>
    </row>
    <row r="29" spans="1:5" s="284" customFormat="1" ht="12" customHeight="1" thickBot="1">
      <c r="A29" s="104" t="s">
        <v>106</v>
      </c>
      <c r="B29" s="100" t="s">
        <v>185</v>
      </c>
      <c r="C29" s="137">
        <f>+C30+C33+C34+C35</f>
        <v>20735</v>
      </c>
      <c r="D29" s="137">
        <f>+D30+D33+D34+D35</f>
        <v>30021</v>
      </c>
      <c r="E29" s="150">
        <f>+E30+E33+E34+E35</f>
        <v>30021</v>
      </c>
    </row>
    <row r="30" spans="1:5" s="284" customFormat="1" ht="12" customHeight="1">
      <c r="A30" s="267" t="s">
        <v>186</v>
      </c>
      <c r="B30" s="142" t="s">
        <v>187</v>
      </c>
      <c r="C30" s="152">
        <f>+C31+C32</f>
        <v>15835</v>
      </c>
      <c r="D30" s="152">
        <f>+D31+D32</f>
        <v>23452</v>
      </c>
      <c r="E30" s="151">
        <f>+E31+E32</f>
        <v>23452</v>
      </c>
    </row>
    <row r="31" spans="1:5" s="284" customFormat="1" ht="12" customHeight="1">
      <c r="A31" s="268" t="s">
        <v>188</v>
      </c>
      <c r="B31" s="143" t="s">
        <v>189</v>
      </c>
      <c r="C31" s="132">
        <v>835</v>
      </c>
      <c r="D31" s="132">
        <v>2986</v>
      </c>
      <c r="E31" s="115">
        <v>2986</v>
      </c>
    </row>
    <row r="32" spans="1:5" s="284" customFormat="1" ht="12" customHeight="1">
      <c r="A32" s="268" t="s">
        <v>190</v>
      </c>
      <c r="B32" s="143" t="s">
        <v>191</v>
      </c>
      <c r="C32" s="132">
        <v>15000</v>
      </c>
      <c r="D32" s="132">
        <v>20466</v>
      </c>
      <c r="E32" s="115">
        <v>20466</v>
      </c>
    </row>
    <row r="33" spans="1:5" s="284" customFormat="1" ht="12" customHeight="1">
      <c r="A33" s="268" t="s">
        <v>192</v>
      </c>
      <c r="B33" s="143" t="s">
        <v>193</v>
      </c>
      <c r="C33" s="132">
        <v>4000</v>
      </c>
      <c r="D33" s="132">
        <v>4308</v>
      </c>
      <c r="E33" s="115">
        <v>4308</v>
      </c>
    </row>
    <row r="34" spans="1:5" s="284" customFormat="1" ht="12" customHeight="1">
      <c r="A34" s="268" t="s">
        <v>194</v>
      </c>
      <c r="B34" s="143" t="s">
        <v>195</v>
      </c>
      <c r="C34" s="132">
        <v>100</v>
      </c>
      <c r="D34" s="132">
        <v>783</v>
      </c>
      <c r="E34" s="115">
        <v>783</v>
      </c>
    </row>
    <row r="35" spans="1:5" s="284" customFormat="1" ht="12" customHeight="1" thickBot="1">
      <c r="A35" s="269" t="s">
        <v>196</v>
      </c>
      <c r="B35" s="144" t="s">
        <v>197</v>
      </c>
      <c r="C35" s="134">
        <v>800</v>
      </c>
      <c r="D35" s="134">
        <v>1478</v>
      </c>
      <c r="E35" s="117">
        <v>1478</v>
      </c>
    </row>
    <row r="36" spans="1:5" s="284" customFormat="1" ht="12" customHeight="1" thickBot="1">
      <c r="A36" s="104" t="s">
        <v>10</v>
      </c>
      <c r="B36" s="100" t="s">
        <v>198</v>
      </c>
      <c r="C36" s="131">
        <f>SUM(C37:C46)</f>
        <v>8135</v>
      </c>
      <c r="D36" s="131">
        <f>SUM(D37:D46)</f>
        <v>22384</v>
      </c>
      <c r="E36" s="114">
        <f>SUM(E37:E46)</f>
        <v>22384</v>
      </c>
    </row>
    <row r="37" spans="1:5" s="284" customFormat="1" ht="12" customHeight="1">
      <c r="A37" s="267" t="s">
        <v>63</v>
      </c>
      <c r="B37" s="142" t="s">
        <v>199</v>
      </c>
      <c r="C37" s="133"/>
      <c r="D37" s="133"/>
      <c r="E37" s="116"/>
    </row>
    <row r="38" spans="1:5" s="284" customFormat="1" ht="12" customHeight="1">
      <c r="A38" s="268" t="s">
        <v>64</v>
      </c>
      <c r="B38" s="143" t="s">
        <v>200</v>
      </c>
      <c r="C38" s="132">
        <v>300</v>
      </c>
      <c r="D38" s="132">
        <v>7680</v>
      </c>
      <c r="E38" s="115">
        <v>7680</v>
      </c>
    </row>
    <row r="39" spans="1:5" s="284" customFormat="1" ht="12" customHeight="1">
      <c r="A39" s="268" t="s">
        <v>65</v>
      </c>
      <c r="B39" s="143" t="s">
        <v>201</v>
      </c>
      <c r="C39" s="132"/>
      <c r="D39" s="132">
        <v>3227</v>
      </c>
      <c r="E39" s="115">
        <v>3227</v>
      </c>
    </row>
    <row r="40" spans="1:5" s="284" customFormat="1" ht="12" customHeight="1">
      <c r="A40" s="268" t="s">
        <v>108</v>
      </c>
      <c r="B40" s="143" t="s">
        <v>202</v>
      </c>
      <c r="C40" s="132">
        <v>2400</v>
      </c>
      <c r="D40" s="132">
        <v>3893</v>
      </c>
      <c r="E40" s="115">
        <v>3893</v>
      </c>
    </row>
    <row r="41" spans="1:5" s="284" customFormat="1" ht="12" customHeight="1">
      <c r="A41" s="268" t="s">
        <v>109</v>
      </c>
      <c r="B41" s="143" t="s">
        <v>203</v>
      </c>
      <c r="C41" s="132">
        <v>3706</v>
      </c>
      <c r="D41" s="132">
        <v>2621</v>
      </c>
      <c r="E41" s="115">
        <v>2621</v>
      </c>
    </row>
    <row r="42" spans="1:5" s="284" customFormat="1" ht="12" customHeight="1">
      <c r="A42" s="268" t="s">
        <v>110</v>
      </c>
      <c r="B42" s="143" t="s">
        <v>204</v>
      </c>
      <c r="C42" s="132">
        <v>1729</v>
      </c>
      <c r="D42" s="132">
        <v>4533</v>
      </c>
      <c r="E42" s="115">
        <v>4533</v>
      </c>
    </row>
    <row r="43" spans="1:5" s="284" customFormat="1" ht="12" customHeight="1">
      <c r="A43" s="268" t="s">
        <v>111</v>
      </c>
      <c r="B43" s="143" t="s">
        <v>205</v>
      </c>
      <c r="C43" s="132"/>
      <c r="D43" s="132"/>
      <c r="E43" s="115"/>
    </row>
    <row r="44" spans="1:5" s="284" customFormat="1" ht="12" customHeight="1">
      <c r="A44" s="268" t="s">
        <v>112</v>
      </c>
      <c r="B44" s="143" t="s">
        <v>206</v>
      </c>
      <c r="C44" s="132"/>
      <c r="D44" s="132">
        <v>5</v>
      </c>
      <c r="E44" s="115">
        <v>5</v>
      </c>
    </row>
    <row r="45" spans="1:5" s="284" customFormat="1" ht="12" customHeight="1">
      <c r="A45" s="268" t="s">
        <v>207</v>
      </c>
      <c r="B45" s="143" t="s">
        <v>208</v>
      </c>
      <c r="C45" s="135"/>
      <c r="D45" s="135"/>
      <c r="E45" s="118"/>
    </row>
    <row r="46" spans="1:5" s="257" customFormat="1" ht="12" customHeight="1" thickBot="1">
      <c r="A46" s="269" t="s">
        <v>209</v>
      </c>
      <c r="B46" s="144" t="s">
        <v>210</v>
      </c>
      <c r="C46" s="136"/>
      <c r="D46" s="136">
        <v>425</v>
      </c>
      <c r="E46" s="119">
        <v>425</v>
      </c>
    </row>
    <row r="47" spans="1:5" s="284" customFormat="1" ht="12" customHeight="1" thickBot="1">
      <c r="A47" s="104" t="s">
        <v>11</v>
      </c>
      <c r="B47" s="100" t="s">
        <v>211</v>
      </c>
      <c r="C47" s="131">
        <f>SUM(C48:C52)</f>
        <v>0</v>
      </c>
      <c r="D47" s="131">
        <f>SUM(D48:D52)</f>
        <v>0</v>
      </c>
      <c r="E47" s="114">
        <f>SUM(E48:E52)</f>
        <v>0</v>
      </c>
    </row>
    <row r="48" spans="1:5" s="284" customFormat="1" ht="12" customHeight="1">
      <c r="A48" s="267" t="s">
        <v>66</v>
      </c>
      <c r="B48" s="142" t="s">
        <v>212</v>
      </c>
      <c r="C48" s="154"/>
      <c r="D48" s="154"/>
      <c r="E48" s="120"/>
    </row>
    <row r="49" spans="1:5" s="284" customFormat="1" ht="12" customHeight="1">
      <c r="A49" s="268" t="s">
        <v>67</v>
      </c>
      <c r="B49" s="143" t="s">
        <v>213</v>
      </c>
      <c r="C49" s="135"/>
      <c r="D49" s="135"/>
      <c r="E49" s="118"/>
    </row>
    <row r="50" spans="1:5" s="284" customFormat="1" ht="12" customHeight="1">
      <c r="A50" s="268" t="s">
        <v>214</v>
      </c>
      <c r="B50" s="143" t="s">
        <v>215</v>
      </c>
      <c r="C50" s="135"/>
      <c r="D50" s="135"/>
      <c r="E50" s="118"/>
    </row>
    <row r="51" spans="1:5" s="284" customFormat="1" ht="12" customHeight="1">
      <c r="A51" s="268" t="s">
        <v>216</v>
      </c>
      <c r="B51" s="143" t="s">
        <v>217</v>
      </c>
      <c r="C51" s="135"/>
      <c r="D51" s="135"/>
      <c r="E51" s="118"/>
    </row>
    <row r="52" spans="1:5" s="284" customFormat="1" ht="12" customHeight="1" thickBot="1">
      <c r="A52" s="269" t="s">
        <v>218</v>
      </c>
      <c r="B52" s="144" t="s">
        <v>219</v>
      </c>
      <c r="C52" s="136"/>
      <c r="D52" s="136"/>
      <c r="E52" s="119"/>
    </row>
    <row r="53" spans="1:5" s="284" customFormat="1" ht="12" customHeight="1" thickBot="1">
      <c r="A53" s="104" t="s">
        <v>113</v>
      </c>
      <c r="B53" s="100" t="s">
        <v>220</v>
      </c>
      <c r="C53" s="131">
        <f>SUM(C54:C56)</f>
        <v>0</v>
      </c>
      <c r="D53" s="131">
        <f>SUM(D54:D56)</f>
        <v>200</v>
      </c>
      <c r="E53" s="114">
        <f>SUM(E54:E56)</f>
        <v>200</v>
      </c>
    </row>
    <row r="54" spans="1:5" s="257" customFormat="1" ht="12" customHeight="1">
      <c r="A54" s="267" t="s">
        <v>68</v>
      </c>
      <c r="B54" s="142" t="s">
        <v>221</v>
      </c>
      <c r="C54" s="133"/>
      <c r="D54" s="133"/>
      <c r="E54" s="116"/>
    </row>
    <row r="55" spans="1:5" s="257" customFormat="1" ht="12" customHeight="1">
      <c r="A55" s="268" t="s">
        <v>69</v>
      </c>
      <c r="B55" s="143" t="s">
        <v>222</v>
      </c>
      <c r="C55" s="132"/>
      <c r="D55" s="132"/>
      <c r="E55" s="115"/>
    </row>
    <row r="56" spans="1:5" s="257" customFormat="1" ht="12" customHeight="1">
      <c r="A56" s="268" t="s">
        <v>223</v>
      </c>
      <c r="B56" s="143" t="s">
        <v>224</v>
      </c>
      <c r="C56" s="132"/>
      <c r="D56" s="132">
        <v>200</v>
      </c>
      <c r="E56" s="115">
        <v>200</v>
      </c>
    </row>
    <row r="57" spans="1:5" s="257" customFormat="1" ht="12" customHeight="1" thickBot="1">
      <c r="A57" s="269" t="s">
        <v>225</v>
      </c>
      <c r="B57" s="144" t="s">
        <v>226</v>
      </c>
      <c r="C57" s="134"/>
      <c r="D57" s="134"/>
      <c r="E57" s="117"/>
    </row>
    <row r="58" spans="1:5" s="284" customFormat="1" ht="12" customHeight="1" thickBot="1">
      <c r="A58" s="104" t="s">
        <v>13</v>
      </c>
      <c r="B58" s="121" t="s">
        <v>227</v>
      </c>
      <c r="C58" s="131">
        <f>SUM(C59:C61)</f>
        <v>0</v>
      </c>
      <c r="D58" s="131">
        <f>SUM(D59:D61)</f>
        <v>0</v>
      </c>
      <c r="E58" s="114">
        <f>SUM(E59:E61)</f>
        <v>0</v>
      </c>
    </row>
    <row r="59" spans="1:5" s="284" customFormat="1" ht="12" customHeight="1">
      <c r="A59" s="267" t="s">
        <v>114</v>
      </c>
      <c r="B59" s="142" t="s">
        <v>228</v>
      </c>
      <c r="C59" s="135"/>
      <c r="D59" s="135"/>
      <c r="E59" s="118"/>
    </row>
    <row r="60" spans="1:5" s="284" customFormat="1" ht="12" customHeight="1">
      <c r="A60" s="268" t="s">
        <v>115</v>
      </c>
      <c r="B60" s="143" t="s">
        <v>413</v>
      </c>
      <c r="C60" s="135"/>
      <c r="D60" s="135"/>
      <c r="E60" s="118"/>
    </row>
    <row r="61" spans="1:5" s="284" customFormat="1" ht="12" customHeight="1">
      <c r="A61" s="268" t="s">
        <v>138</v>
      </c>
      <c r="B61" s="143" t="s">
        <v>230</v>
      </c>
      <c r="C61" s="135"/>
      <c r="D61" s="135"/>
      <c r="E61" s="118"/>
    </row>
    <row r="62" spans="1:5" s="284" customFormat="1" ht="12" customHeight="1" thickBot="1">
      <c r="A62" s="269" t="s">
        <v>231</v>
      </c>
      <c r="B62" s="144" t="s">
        <v>232</v>
      </c>
      <c r="C62" s="135"/>
      <c r="D62" s="135"/>
      <c r="E62" s="118"/>
    </row>
    <row r="63" spans="1:5" s="284" customFormat="1" ht="12" customHeight="1" thickBot="1">
      <c r="A63" s="104" t="s">
        <v>14</v>
      </c>
      <c r="B63" s="100" t="s">
        <v>233</v>
      </c>
      <c r="C63" s="137">
        <f>+C8+C15+C22+C29+C36+C47+C53+C58</f>
        <v>119535</v>
      </c>
      <c r="D63" s="137">
        <f>+D8+D15+D22+D29+D36+D47+D53+D58</f>
        <v>592910</v>
      </c>
      <c r="E63" s="150">
        <f>+E8+E15+E22+E29+E36+E47+E53+E58</f>
        <v>592910</v>
      </c>
    </row>
    <row r="64" spans="1:5" s="284" customFormat="1" ht="12" customHeight="1" thickBot="1">
      <c r="A64" s="270" t="s">
        <v>411</v>
      </c>
      <c r="B64" s="121" t="s">
        <v>235</v>
      </c>
      <c r="C64" s="131">
        <f>SUM(C65:C67)</f>
        <v>0</v>
      </c>
      <c r="D64" s="131">
        <f>SUM(D65:D67)</f>
        <v>0</v>
      </c>
      <c r="E64" s="114">
        <f>SUM(E65:E67)</f>
        <v>0</v>
      </c>
    </row>
    <row r="65" spans="1:5" s="284" customFormat="1" ht="12" customHeight="1">
      <c r="A65" s="267" t="s">
        <v>236</v>
      </c>
      <c r="B65" s="142" t="s">
        <v>237</v>
      </c>
      <c r="C65" s="135"/>
      <c r="D65" s="135"/>
      <c r="E65" s="118"/>
    </row>
    <row r="66" spans="1:5" s="284" customFormat="1" ht="12" customHeight="1">
      <c r="A66" s="268" t="s">
        <v>238</v>
      </c>
      <c r="B66" s="143" t="s">
        <v>239</v>
      </c>
      <c r="C66" s="135"/>
      <c r="D66" s="135"/>
      <c r="E66" s="118"/>
    </row>
    <row r="67" spans="1:5" s="284" customFormat="1" ht="12" customHeight="1" thickBot="1">
      <c r="A67" s="269" t="s">
        <v>240</v>
      </c>
      <c r="B67" s="263" t="s">
        <v>241</v>
      </c>
      <c r="C67" s="135"/>
      <c r="D67" s="135"/>
      <c r="E67" s="118"/>
    </row>
    <row r="68" spans="1:5" s="284" customFormat="1" ht="12" customHeight="1" thickBot="1">
      <c r="A68" s="270" t="s">
        <v>242</v>
      </c>
      <c r="B68" s="121" t="s">
        <v>243</v>
      </c>
      <c r="C68" s="131">
        <f>SUM(C69:C72)</f>
        <v>0</v>
      </c>
      <c r="D68" s="131">
        <f>SUM(D69:D72)</f>
        <v>0</v>
      </c>
      <c r="E68" s="114">
        <f>SUM(E69:E72)</f>
        <v>0</v>
      </c>
    </row>
    <row r="69" spans="1:5" s="284" customFormat="1" ht="12" customHeight="1">
      <c r="A69" s="267" t="s">
        <v>92</v>
      </c>
      <c r="B69" s="142" t="s">
        <v>244</v>
      </c>
      <c r="C69" s="135"/>
      <c r="D69" s="135"/>
      <c r="E69" s="118"/>
    </row>
    <row r="70" spans="1:5" s="284" customFormat="1" ht="12" customHeight="1">
      <c r="A70" s="268" t="s">
        <v>93</v>
      </c>
      <c r="B70" s="143" t="s">
        <v>245</v>
      </c>
      <c r="C70" s="135"/>
      <c r="D70" s="135"/>
      <c r="E70" s="118"/>
    </row>
    <row r="71" spans="1:5" s="284" customFormat="1" ht="12" customHeight="1">
      <c r="A71" s="268" t="s">
        <v>246</v>
      </c>
      <c r="B71" s="143" t="s">
        <v>247</v>
      </c>
      <c r="C71" s="135"/>
      <c r="D71" s="135"/>
      <c r="E71" s="118"/>
    </row>
    <row r="72" spans="1:5" s="284" customFormat="1" ht="12" customHeight="1" thickBot="1">
      <c r="A72" s="269" t="s">
        <v>248</v>
      </c>
      <c r="B72" s="144" t="s">
        <v>249</v>
      </c>
      <c r="C72" s="135"/>
      <c r="D72" s="135"/>
      <c r="E72" s="118"/>
    </row>
    <row r="73" spans="1:5" s="284" customFormat="1" ht="12" customHeight="1" thickBot="1">
      <c r="A73" s="270" t="s">
        <v>250</v>
      </c>
      <c r="B73" s="121" t="s">
        <v>251</v>
      </c>
      <c r="C73" s="131">
        <f>SUM(C74:C75)</f>
        <v>0</v>
      </c>
      <c r="D73" s="131">
        <f>SUM(D74:D75)</f>
        <v>72496</v>
      </c>
      <c r="E73" s="114">
        <f>SUM(E74:E75)</f>
        <v>788</v>
      </c>
    </row>
    <row r="74" spans="1:5" s="284" customFormat="1" ht="12" customHeight="1">
      <c r="A74" s="267" t="s">
        <v>252</v>
      </c>
      <c r="B74" s="142" t="s">
        <v>253</v>
      </c>
      <c r="C74" s="135"/>
      <c r="D74" s="135">
        <v>72496</v>
      </c>
      <c r="E74" s="118">
        <v>788</v>
      </c>
    </row>
    <row r="75" spans="1:5" s="284" customFormat="1" ht="12" customHeight="1" thickBot="1">
      <c r="A75" s="269" t="s">
        <v>254</v>
      </c>
      <c r="B75" s="144" t="s">
        <v>255</v>
      </c>
      <c r="C75" s="135"/>
      <c r="D75" s="135"/>
      <c r="E75" s="118"/>
    </row>
    <row r="76" spans="1:5" s="284" customFormat="1" ht="12" customHeight="1" thickBot="1">
      <c r="A76" s="270" t="s">
        <v>256</v>
      </c>
      <c r="B76" s="121" t="s">
        <v>257</v>
      </c>
      <c r="C76" s="131">
        <f>SUM(C77:C79)</f>
        <v>0</v>
      </c>
      <c r="D76" s="131">
        <f>SUM(D77:D79)</f>
        <v>0</v>
      </c>
      <c r="E76" s="114">
        <f>SUM(E77:E79)</f>
        <v>0</v>
      </c>
    </row>
    <row r="77" spans="1:5" s="284" customFormat="1" ht="12" customHeight="1">
      <c r="A77" s="267" t="s">
        <v>258</v>
      </c>
      <c r="B77" s="142" t="s">
        <v>259</v>
      </c>
      <c r="C77" s="135"/>
      <c r="D77" s="135"/>
      <c r="E77" s="118"/>
    </row>
    <row r="78" spans="1:5" s="284" customFormat="1" ht="12" customHeight="1">
      <c r="A78" s="268" t="s">
        <v>260</v>
      </c>
      <c r="B78" s="143" t="s">
        <v>261</v>
      </c>
      <c r="C78" s="135"/>
      <c r="D78" s="135"/>
      <c r="E78" s="118"/>
    </row>
    <row r="79" spans="1:5" s="284" customFormat="1" ht="12" customHeight="1" thickBot="1">
      <c r="A79" s="269" t="s">
        <v>262</v>
      </c>
      <c r="B79" s="144" t="s">
        <v>263</v>
      </c>
      <c r="C79" s="135"/>
      <c r="D79" s="135"/>
      <c r="E79" s="118"/>
    </row>
    <row r="80" spans="1:5" s="284" customFormat="1" ht="12" customHeight="1" thickBot="1">
      <c r="A80" s="270" t="s">
        <v>264</v>
      </c>
      <c r="B80" s="121" t="s">
        <v>265</v>
      </c>
      <c r="C80" s="131">
        <f>SUM(C81:C84)</f>
        <v>0</v>
      </c>
      <c r="D80" s="131">
        <f>SUM(D81:D84)</f>
        <v>0</v>
      </c>
      <c r="E80" s="114">
        <f>SUM(E81:E84)</f>
        <v>0</v>
      </c>
    </row>
    <row r="81" spans="1:5" s="284" customFormat="1" ht="12" customHeight="1">
      <c r="A81" s="271" t="s">
        <v>266</v>
      </c>
      <c r="B81" s="142" t="s">
        <v>267</v>
      </c>
      <c r="C81" s="135"/>
      <c r="D81" s="135"/>
      <c r="E81" s="118"/>
    </row>
    <row r="82" spans="1:5" s="284" customFormat="1" ht="12" customHeight="1">
      <c r="A82" s="272" t="s">
        <v>268</v>
      </c>
      <c r="B82" s="143" t="s">
        <v>269</v>
      </c>
      <c r="C82" s="135"/>
      <c r="D82" s="135"/>
      <c r="E82" s="118"/>
    </row>
    <row r="83" spans="1:5" s="284" customFormat="1" ht="12" customHeight="1">
      <c r="A83" s="272" t="s">
        <v>270</v>
      </c>
      <c r="B83" s="143" t="s">
        <v>271</v>
      </c>
      <c r="C83" s="135"/>
      <c r="D83" s="135"/>
      <c r="E83" s="118"/>
    </row>
    <row r="84" spans="1:5" s="284" customFormat="1" ht="12" customHeight="1" thickBot="1">
      <c r="A84" s="273" t="s">
        <v>272</v>
      </c>
      <c r="B84" s="144" t="s">
        <v>273</v>
      </c>
      <c r="C84" s="135"/>
      <c r="D84" s="135"/>
      <c r="E84" s="118"/>
    </row>
    <row r="85" spans="1:5" s="284" customFormat="1" ht="12" customHeight="1" thickBot="1">
      <c r="A85" s="270" t="s">
        <v>274</v>
      </c>
      <c r="B85" s="121" t="s">
        <v>275</v>
      </c>
      <c r="C85" s="158"/>
      <c r="D85" s="158"/>
      <c r="E85" s="159"/>
    </row>
    <row r="86" spans="1:5" s="284" customFormat="1" ht="12" customHeight="1" thickBot="1">
      <c r="A86" s="270" t="s">
        <v>276</v>
      </c>
      <c r="B86" s="264" t="s">
        <v>277</v>
      </c>
      <c r="C86" s="137">
        <f>+C64+C68+C73+C76+C80+C85</f>
        <v>0</v>
      </c>
      <c r="D86" s="137">
        <f>+D64+D68+D73+D76+D80+D85</f>
        <v>72496</v>
      </c>
      <c r="E86" s="150">
        <f>+E64+E68+E73+E76+E80+E85</f>
        <v>788</v>
      </c>
    </row>
    <row r="87" spans="1:5" s="284" customFormat="1" ht="12" customHeight="1" thickBot="1">
      <c r="A87" s="274" t="s">
        <v>278</v>
      </c>
      <c r="B87" s="265" t="s">
        <v>412</v>
      </c>
      <c r="C87" s="137">
        <f>+C63+C86</f>
        <v>119535</v>
      </c>
      <c r="D87" s="137">
        <f>+D63+D86</f>
        <v>665406</v>
      </c>
      <c r="E87" s="150">
        <f>+E63+E86</f>
        <v>593698</v>
      </c>
    </row>
    <row r="88" spans="1:5" s="284" customFormat="1" ht="15" customHeight="1">
      <c r="A88" s="239"/>
      <c r="B88" s="240"/>
      <c r="C88" s="255"/>
      <c r="D88" s="255"/>
      <c r="E88" s="255"/>
    </row>
    <row r="89" spans="1:5" ht="13.5" thickBot="1">
      <c r="A89" s="241"/>
      <c r="B89" s="242"/>
      <c r="C89" s="256"/>
      <c r="D89" s="256"/>
      <c r="E89" s="256"/>
    </row>
    <row r="90" spans="1:5" s="283" customFormat="1" ht="16.5" customHeight="1" thickBot="1">
      <c r="A90" s="345" t="s">
        <v>43</v>
      </c>
      <c r="B90" s="346"/>
      <c r="C90" s="346"/>
      <c r="D90" s="346"/>
      <c r="E90" s="347"/>
    </row>
    <row r="91" spans="1:5" s="63" customFormat="1" ht="12" customHeight="1" thickBot="1">
      <c r="A91" s="262" t="s">
        <v>6</v>
      </c>
      <c r="B91" s="103" t="s">
        <v>286</v>
      </c>
      <c r="C91" s="246">
        <f>SUM(C92:C96)</f>
        <v>116106</v>
      </c>
      <c r="D91" s="246">
        <f>SUM(D92:D96)</f>
        <v>498734</v>
      </c>
      <c r="E91" s="246">
        <f>SUM(E92:E96)</f>
        <v>484505</v>
      </c>
    </row>
    <row r="92" spans="1:5" ht="12" customHeight="1">
      <c r="A92" s="275" t="s">
        <v>70</v>
      </c>
      <c r="B92" s="89" t="s">
        <v>36</v>
      </c>
      <c r="C92" s="247">
        <v>32483</v>
      </c>
      <c r="D92" s="247">
        <v>275484</v>
      </c>
      <c r="E92" s="247">
        <v>275484</v>
      </c>
    </row>
    <row r="93" spans="1:5" ht="12" customHeight="1">
      <c r="A93" s="268" t="s">
        <v>71</v>
      </c>
      <c r="B93" s="87" t="s">
        <v>116</v>
      </c>
      <c r="C93" s="248">
        <v>7639</v>
      </c>
      <c r="D93" s="248">
        <v>42408</v>
      </c>
      <c r="E93" s="248">
        <v>42408</v>
      </c>
    </row>
    <row r="94" spans="1:5" ht="12" customHeight="1">
      <c r="A94" s="268" t="s">
        <v>72</v>
      </c>
      <c r="B94" s="87" t="s">
        <v>90</v>
      </c>
      <c r="C94" s="250">
        <v>68403</v>
      </c>
      <c r="D94" s="250">
        <v>169630</v>
      </c>
      <c r="E94" s="250">
        <v>156024</v>
      </c>
    </row>
    <row r="95" spans="1:5" ht="12" customHeight="1">
      <c r="A95" s="268" t="s">
        <v>73</v>
      </c>
      <c r="B95" s="90" t="s">
        <v>117</v>
      </c>
      <c r="C95" s="250"/>
      <c r="D95" s="250"/>
      <c r="E95" s="250"/>
    </row>
    <row r="96" spans="1:5" ht="12" customHeight="1">
      <c r="A96" s="268" t="s">
        <v>81</v>
      </c>
      <c r="B96" s="98" t="s">
        <v>118</v>
      </c>
      <c r="C96" s="250">
        <v>7581</v>
      </c>
      <c r="D96" s="250">
        <v>11212</v>
      </c>
      <c r="E96" s="250">
        <v>10589</v>
      </c>
    </row>
    <row r="97" spans="1:5" ht="12" customHeight="1">
      <c r="A97" s="268" t="s">
        <v>74</v>
      </c>
      <c r="B97" s="87" t="s">
        <v>287</v>
      </c>
      <c r="C97" s="250"/>
      <c r="D97" s="250">
        <v>532</v>
      </c>
      <c r="E97" s="250">
        <v>532</v>
      </c>
    </row>
    <row r="98" spans="1:5" ht="12" customHeight="1">
      <c r="A98" s="268" t="s">
        <v>75</v>
      </c>
      <c r="B98" s="110" t="s">
        <v>288</v>
      </c>
      <c r="C98" s="250"/>
      <c r="D98" s="250"/>
      <c r="E98" s="250"/>
    </row>
    <row r="99" spans="1:5" ht="12" customHeight="1">
      <c r="A99" s="268" t="s">
        <v>82</v>
      </c>
      <c r="B99" s="111" t="s">
        <v>289</v>
      </c>
      <c r="C99" s="250"/>
      <c r="D99" s="250"/>
      <c r="E99" s="250"/>
    </row>
    <row r="100" spans="1:5" ht="12" customHeight="1">
      <c r="A100" s="268" t="s">
        <v>83</v>
      </c>
      <c r="B100" s="111" t="s">
        <v>290</v>
      </c>
      <c r="C100" s="250"/>
      <c r="D100" s="250"/>
      <c r="E100" s="250"/>
    </row>
    <row r="101" spans="1:5" ht="12" customHeight="1">
      <c r="A101" s="268" t="s">
        <v>84</v>
      </c>
      <c r="B101" s="110" t="s">
        <v>291</v>
      </c>
      <c r="C101" s="250">
        <v>7581</v>
      </c>
      <c r="D101" s="250">
        <v>7151</v>
      </c>
      <c r="E101" s="250">
        <v>7151</v>
      </c>
    </row>
    <row r="102" spans="1:5" ht="12" customHeight="1">
      <c r="A102" s="268" t="s">
        <v>85</v>
      </c>
      <c r="B102" s="110" t="s">
        <v>292</v>
      </c>
      <c r="C102" s="250"/>
      <c r="D102" s="250"/>
      <c r="E102" s="250"/>
    </row>
    <row r="103" spans="1:5" ht="12" customHeight="1">
      <c r="A103" s="268" t="s">
        <v>87</v>
      </c>
      <c r="B103" s="111" t="s">
        <v>293</v>
      </c>
      <c r="C103" s="250"/>
      <c r="D103" s="250"/>
      <c r="E103" s="250"/>
    </row>
    <row r="104" spans="1:5" ht="12" customHeight="1">
      <c r="A104" s="276" t="s">
        <v>119</v>
      </c>
      <c r="B104" s="112" t="s">
        <v>294</v>
      </c>
      <c r="C104" s="250"/>
      <c r="D104" s="250"/>
      <c r="E104" s="250"/>
    </row>
    <row r="105" spans="1:5" ht="12" customHeight="1">
      <c r="A105" s="268" t="s">
        <v>295</v>
      </c>
      <c r="B105" s="112" t="s">
        <v>296</v>
      </c>
      <c r="C105" s="250"/>
      <c r="D105" s="250"/>
      <c r="E105" s="250"/>
    </row>
    <row r="106" spans="1:5" s="63" customFormat="1" ht="12" customHeight="1" thickBot="1">
      <c r="A106" s="277" t="s">
        <v>297</v>
      </c>
      <c r="B106" s="113" t="s">
        <v>298</v>
      </c>
      <c r="C106" s="252"/>
      <c r="D106" s="252">
        <v>3529</v>
      </c>
      <c r="E106" s="252">
        <v>2906</v>
      </c>
    </row>
    <row r="107" spans="1:5" ht="12" customHeight="1" thickBot="1">
      <c r="A107" s="104" t="s">
        <v>7</v>
      </c>
      <c r="B107" s="102" t="s">
        <v>299</v>
      </c>
      <c r="C107" s="125">
        <f>+C108+C110+C112</f>
        <v>3429</v>
      </c>
      <c r="D107" s="125">
        <f>+D108+D110+D112</f>
        <v>166672</v>
      </c>
      <c r="E107" s="125">
        <f>+E108+E110+E112</f>
        <v>56719</v>
      </c>
    </row>
    <row r="108" spans="1:5" ht="12" customHeight="1">
      <c r="A108" s="267" t="s">
        <v>76</v>
      </c>
      <c r="B108" s="87" t="s">
        <v>136</v>
      </c>
      <c r="C108" s="249">
        <v>3429</v>
      </c>
      <c r="D108" s="249">
        <v>56719</v>
      </c>
      <c r="E108" s="249">
        <v>56719</v>
      </c>
    </row>
    <row r="109" spans="1:5" ht="12" customHeight="1">
      <c r="A109" s="267" t="s">
        <v>77</v>
      </c>
      <c r="B109" s="91" t="s">
        <v>300</v>
      </c>
      <c r="C109" s="249"/>
      <c r="D109" s="249"/>
      <c r="E109" s="249"/>
    </row>
    <row r="110" spans="1:5" ht="12" customHeight="1">
      <c r="A110" s="267" t="s">
        <v>78</v>
      </c>
      <c r="B110" s="91" t="s">
        <v>120</v>
      </c>
      <c r="C110" s="248"/>
      <c r="D110" s="248">
        <v>109953</v>
      </c>
      <c r="E110" s="248"/>
    </row>
    <row r="111" spans="1:5" ht="12" customHeight="1">
      <c r="A111" s="267" t="s">
        <v>79</v>
      </c>
      <c r="B111" s="91" t="s">
        <v>301</v>
      </c>
      <c r="C111" s="115"/>
      <c r="D111" s="115"/>
      <c r="E111" s="115"/>
    </row>
    <row r="112" spans="1:5" ht="12" customHeight="1">
      <c r="A112" s="267" t="s">
        <v>80</v>
      </c>
      <c r="B112" s="123" t="s">
        <v>139</v>
      </c>
      <c r="C112" s="115"/>
      <c r="D112" s="115"/>
      <c r="E112" s="115"/>
    </row>
    <row r="113" spans="1:5" ht="12" customHeight="1">
      <c r="A113" s="267" t="s">
        <v>86</v>
      </c>
      <c r="B113" s="122" t="s">
        <v>302</v>
      </c>
      <c r="C113" s="115"/>
      <c r="D113" s="115"/>
      <c r="E113" s="115"/>
    </row>
    <row r="114" spans="1:5" ht="12" customHeight="1">
      <c r="A114" s="267" t="s">
        <v>88</v>
      </c>
      <c r="B114" s="138" t="s">
        <v>303</v>
      </c>
      <c r="C114" s="115"/>
      <c r="D114" s="115"/>
      <c r="E114" s="115"/>
    </row>
    <row r="115" spans="1:5" ht="12" customHeight="1">
      <c r="A115" s="267" t="s">
        <v>121</v>
      </c>
      <c r="B115" s="111" t="s">
        <v>290</v>
      </c>
      <c r="C115" s="115"/>
      <c r="D115" s="115"/>
      <c r="E115" s="115"/>
    </row>
    <row r="116" spans="1:5" ht="12" customHeight="1">
      <c r="A116" s="267" t="s">
        <v>122</v>
      </c>
      <c r="B116" s="111" t="s">
        <v>304</v>
      </c>
      <c r="C116" s="115"/>
      <c r="D116" s="115"/>
      <c r="E116" s="115"/>
    </row>
    <row r="117" spans="1:5" ht="12" customHeight="1">
      <c r="A117" s="267" t="s">
        <v>123</v>
      </c>
      <c r="B117" s="111" t="s">
        <v>305</v>
      </c>
      <c r="C117" s="115"/>
      <c r="D117" s="115"/>
      <c r="E117" s="115"/>
    </row>
    <row r="118" spans="1:5" ht="12" customHeight="1">
      <c r="A118" s="267" t="s">
        <v>306</v>
      </c>
      <c r="B118" s="111" t="s">
        <v>293</v>
      </c>
      <c r="C118" s="115"/>
      <c r="D118" s="115"/>
      <c r="E118" s="115"/>
    </row>
    <row r="119" spans="1:5" ht="12" customHeight="1">
      <c r="A119" s="267" t="s">
        <v>307</v>
      </c>
      <c r="B119" s="111" t="s">
        <v>308</v>
      </c>
      <c r="C119" s="115"/>
      <c r="D119" s="115"/>
      <c r="E119" s="115"/>
    </row>
    <row r="120" spans="1:5" ht="12" customHeight="1" thickBot="1">
      <c r="A120" s="276" t="s">
        <v>309</v>
      </c>
      <c r="B120" s="111" t="s">
        <v>310</v>
      </c>
      <c r="C120" s="117"/>
      <c r="D120" s="117"/>
      <c r="E120" s="117"/>
    </row>
    <row r="121" spans="1:5" ht="12" customHeight="1" thickBot="1">
      <c r="A121" s="104" t="s">
        <v>8</v>
      </c>
      <c r="B121" s="107" t="s">
        <v>311</v>
      </c>
      <c r="C121" s="125">
        <f>+C122+C123</f>
        <v>0</v>
      </c>
      <c r="D121" s="125">
        <f>+D122+D123</f>
        <v>0</v>
      </c>
      <c r="E121" s="125">
        <f>+E122+E123</f>
        <v>0</v>
      </c>
    </row>
    <row r="122" spans="1:5" ht="12" customHeight="1">
      <c r="A122" s="267" t="s">
        <v>59</v>
      </c>
      <c r="B122" s="88" t="s">
        <v>45</v>
      </c>
      <c r="C122" s="249"/>
      <c r="D122" s="249"/>
      <c r="E122" s="249"/>
    </row>
    <row r="123" spans="1:5" ht="12" customHeight="1" thickBot="1">
      <c r="A123" s="269" t="s">
        <v>60</v>
      </c>
      <c r="B123" s="91" t="s">
        <v>46</v>
      </c>
      <c r="C123" s="250"/>
      <c r="D123" s="250"/>
      <c r="E123" s="250"/>
    </row>
    <row r="124" spans="1:5" ht="12" customHeight="1" thickBot="1">
      <c r="A124" s="104" t="s">
        <v>9</v>
      </c>
      <c r="B124" s="107" t="s">
        <v>312</v>
      </c>
      <c r="C124" s="125">
        <f>+C91+C107+C121</f>
        <v>119535</v>
      </c>
      <c r="D124" s="125">
        <f>+D91+D107+D121</f>
        <v>665406</v>
      </c>
      <c r="E124" s="125">
        <f>+E91+E107+E121</f>
        <v>541224</v>
      </c>
    </row>
    <row r="125" spans="1:5" ht="12" customHeight="1" thickBot="1">
      <c r="A125" s="104" t="s">
        <v>10</v>
      </c>
      <c r="B125" s="107" t="s">
        <v>414</v>
      </c>
      <c r="C125" s="125">
        <f>+C126+C127+C128</f>
        <v>0</v>
      </c>
      <c r="D125" s="125">
        <f>+D126+D127+D128</f>
        <v>0</v>
      </c>
      <c r="E125" s="125">
        <f>+E126+E127+E128</f>
        <v>0</v>
      </c>
    </row>
    <row r="126" spans="1:5" ht="12" customHeight="1">
      <c r="A126" s="267" t="s">
        <v>63</v>
      </c>
      <c r="B126" s="88" t="s">
        <v>314</v>
      </c>
      <c r="C126" s="115"/>
      <c r="D126" s="115"/>
      <c r="E126" s="115"/>
    </row>
    <row r="127" spans="1:5" ht="12" customHeight="1">
      <c r="A127" s="267" t="s">
        <v>64</v>
      </c>
      <c r="B127" s="88" t="s">
        <v>315</v>
      </c>
      <c r="C127" s="115"/>
      <c r="D127" s="115"/>
      <c r="E127" s="115"/>
    </row>
    <row r="128" spans="1:5" ht="12" customHeight="1" thickBot="1">
      <c r="A128" s="276" t="s">
        <v>65</v>
      </c>
      <c r="B128" s="86" t="s">
        <v>316</v>
      </c>
      <c r="C128" s="115"/>
      <c r="D128" s="115"/>
      <c r="E128" s="115"/>
    </row>
    <row r="129" spans="1:11" ht="12" customHeight="1" thickBot="1">
      <c r="A129" s="104" t="s">
        <v>11</v>
      </c>
      <c r="B129" s="107" t="s">
        <v>317</v>
      </c>
      <c r="C129" s="125">
        <f>+C130+C131+C132+C133</f>
        <v>0</v>
      </c>
      <c r="D129" s="125">
        <f>+D130+D131+D132+D133</f>
        <v>0</v>
      </c>
      <c r="E129" s="125">
        <f>+E130+E131+E132+E133</f>
        <v>0</v>
      </c>
    </row>
    <row r="130" spans="1:11" ht="12" customHeight="1">
      <c r="A130" s="267" t="s">
        <v>66</v>
      </c>
      <c r="B130" s="88" t="s">
        <v>318</v>
      </c>
      <c r="C130" s="115"/>
      <c r="D130" s="115"/>
      <c r="E130" s="115"/>
    </row>
    <row r="131" spans="1:11" ht="12" customHeight="1">
      <c r="A131" s="267" t="s">
        <v>67</v>
      </c>
      <c r="B131" s="88" t="s">
        <v>319</v>
      </c>
      <c r="C131" s="115"/>
      <c r="D131" s="115"/>
      <c r="E131" s="115"/>
    </row>
    <row r="132" spans="1:11" ht="12" customHeight="1">
      <c r="A132" s="267" t="s">
        <v>214</v>
      </c>
      <c r="B132" s="88" t="s">
        <v>320</v>
      </c>
      <c r="C132" s="115"/>
      <c r="D132" s="115"/>
      <c r="E132" s="115"/>
    </row>
    <row r="133" spans="1:11" s="63" customFormat="1" ht="12" customHeight="1" thickBot="1">
      <c r="A133" s="276" t="s">
        <v>216</v>
      </c>
      <c r="B133" s="86" t="s">
        <v>321</v>
      </c>
      <c r="C133" s="115"/>
      <c r="D133" s="115"/>
      <c r="E133" s="115"/>
    </row>
    <row r="134" spans="1:11" ht="13.5" thickBot="1">
      <c r="A134" s="104" t="s">
        <v>12</v>
      </c>
      <c r="B134" s="107" t="s">
        <v>441</v>
      </c>
      <c r="C134" s="251">
        <f>+C135+C136+C138+C139+C137</f>
        <v>0</v>
      </c>
      <c r="D134" s="251">
        <f>+D135+D136+D138+D139+D137</f>
        <v>0</v>
      </c>
      <c r="E134" s="251">
        <f>+E135+E136+E138+E139+E137</f>
        <v>0</v>
      </c>
      <c r="K134" s="230"/>
    </row>
    <row r="135" spans="1:11">
      <c r="A135" s="267" t="s">
        <v>68</v>
      </c>
      <c r="B135" s="88" t="s">
        <v>323</v>
      </c>
      <c r="C135" s="115"/>
      <c r="D135" s="115"/>
      <c r="E135" s="115"/>
    </row>
    <row r="136" spans="1:11" ht="12" customHeight="1">
      <c r="A136" s="267" t="s">
        <v>69</v>
      </c>
      <c r="B136" s="88" t="s">
        <v>324</v>
      </c>
      <c r="C136" s="115"/>
      <c r="D136" s="115"/>
      <c r="E136" s="115"/>
    </row>
    <row r="137" spans="1:11" ht="12" customHeight="1">
      <c r="A137" s="267" t="s">
        <v>223</v>
      </c>
      <c r="B137" s="88" t="s">
        <v>440</v>
      </c>
      <c r="C137" s="115"/>
      <c r="D137" s="115"/>
      <c r="E137" s="115"/>
    </row>
    <row r="138" spans="1:11" s="63" customFormat="1" ht="12" customHeight="1">
      <c r="A138" s="267" t="s">
        <v>225</v>
      </c>
      <c r="B138" s="88" t="s">
        <v>325</v>
      </c>
      <c r="C138" s="115"/>
      <c r="D138" s="115"/>
      <c r="E138" s="115"/>
    </row>
    <row r="139" spans="1:11" s="63" customFormat="1" ht="12" customHeight="1" thickBot="1">
      <c r="A139" s="276" t="s">
        <v>439</v>
      </c>
      <c r="B139" s="86" t="s">
        <v>326</v>
      </c>
      <c r="C139" s="115"/>
      <c r="D139" s="115"/>
      <c r="E139" s="115"/>
    </row>
    <row r="140" spans="1:11" s="63" customFormat="1" ht="12" customHeight="1" thickBot="1">
      <c r="A140" s="104" t="s">
        <v>13</v>
      </c>
      <c r="B140" s="107" t="s">
        <v>415</v>
      </c>
      <c r="C140" s="253">
        <f>+C141+C142+C143+C144</f>
        <v>0</v>
      </c>
      <c r="D140" s="253">
        <f>+D141+D142+D143+D144</f>
        <v>0</v>
      </c>
      <c r="E140" s="253">
        <f>+E141+E142+E143+E144</f>
        <v>0</v>
      </c>
    </row>
    <row r="141" spans="1:11" s="63" customFormat="1" ht="12" customHeight="1">
      <c r="A141" s="267" t="s">
        <v>114</v>
      </c>
      <c r="B141" s="88" t="s">
        <v>328</v>
      </c>
      <c r="C141" s="115"/>
      <c r="D141" s="115"/>
      <c r="E141" s="115"/>
    </row>
    <row r="142" spans="1:11" s="63" customFormat="1" ht="12" customHeight="1">
      <c r="A142" s="267" t="s">
        <v>115</v>
      </c>
      <c r="B142" s="88" t="s">
        <v>329</v>
      </c>
      <c r="C142" s="115"/>
      <c r="D142" s="115"/>
      <c r="E142" s="115"/>
    </row>
    <row r="143" spans="1:11" s="63" customFormat="1" ht="12" customHeight="1">
      <c r="A143" s="267" t="s">
        <v>138</v>
      </c>
      <c r="B143" s="88" t="s">
        <v>330</v>
      </c>
      <c r="C143" s="115"/>
      <c r="D143" s="115"/>
      <c r="E143" s="115"/>
    </row>
    <row r="144" spans="1:11" ht="12.75" customHeight="1" thickBot="1">
      <c r="A144" s="267" t="s">
        <v>231</v>
      </c>
      <c r="B144" s="88" t="s">
        <v>331</v>
      </c>
      <c r="C144" s="115"/>
      <c r="D144" s="115"/>
      <c r="E144" s="115"/>
    </row>
    <row r="145" spans="1:5" ht="12" customHeight="1" thickBot="1">
      <c r="A145" s="104" t="s">
        <v>14</v>
      </c>
      <c r="B145" s="107" t="s">
        <v>332</v>
      </c>
      <c r="C145" s="266">
        <f>+C125+C129+C134+C140</f>
        <v>0</v>
      </c>
      <c r="D145" s="266">
        <f>+D125+D129+D134+D140</f>
        <v>0</v>
      </c>
      <c r="E145" s="266">
        <f>+E125+E129+E134+E140</f>
        <v>0</v>
      </c>
    </row>
    <row r="146" spans="1:5" ht="15" customHeight="1" thickBot="1">
      <c r="A146" s="278" t="s">
        <v>15</v>
      </c>
      <c r="B146" s="127" t="s">
        <v>333</v>
      </c>
      <c r="C146" s="266">
        <f>+C124+C145</f>
        <v>119535</v>
      </c>
      <c r="D146" s="266">
        <f>+D124+D145</f>
        <v>665406</v>
      </c>
      <c r="E146" s="266">
        <f>+E124+E145</f>
        <v>541224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243" t="s">
        <v>444</v>
      </c>
      <c r="B148" s="244"/>
      <c r="C148" s="53">
        <v>10</v>
      </c>
      <c r="D148" s="54">
        <v>10</v>
      </c>
      <c r="E148" s="51">
        <v>10</v>
      </c>
    </row>
    <row r="149" spans="1:5" ht="14.25" customHeight="1" thickBot="1">
      <c r="A149" s="243" t="s">
        <v>132</v>
      </c>
      <c r="B149" s="244"/>
      <c r="C149" s="53"/>
      <c r="D149" s="54">
        <v>243</v>
      </c>
      <c r="E149" s="51">
        <v>243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>
      <selection activeCell="E2" sqref="E2"/>
    </sheetView>
  </sheetViews>
  <sheetFormatPr defaultRowHeight="12.75"/>
  <cols>
    <col min="1" max="1" width="14.83203125" style="258" customWidth="1"/>
    <col min="2" max="2" width="65.33203125" style="259" customWidth="1"/>
    <col min="3" max="5" width="17" style="260" customWidth="1"/>
    <col min="6" max="16384" width="9.33203125" style="22"/>
  </cols>
  <sheetData>
    <row r="1" spans="1:5" s="234" customFormat="1" ht="16.5" customHeight="1" thickBot="1">
      <c r="A1" s="233"/>
      <c r="B1" s="235"/>
      <c r="C1" s="280"/>
      <c r="D1" s="245"/>
      <c r="E1" s="280" t="str">
        <f>+CONCATENATE("5.3. melléklet a 7/",LEFT(ÖSSZEFÜGGÉSEK!A4,4)+1,". (IV.30.) önkormányzati rendelethez")</f>
        <v>5.3. melléklet a 7/2015. (IV.30.) önkormányzati rendelethez</v>
      </c>
    </row>
    <row r="2" spans="1:5" s="281" customFormat="1" ht="15.75" customHeight="1">
      <c r="A2" s="261" t="s">
        <v>51</v>
      </c>
      <c r="B2" s="348" t="s">
        <v>133</v>
      </c>
      <c r="C2" s="349"/>
      <c r="D2" s="350"/>
      <c r="E2" s="254" t="s">
        <v>39</v>
      </c>
    </row>
    <row r="3" spans="1:5" s="281" customFormat="1" ht="24.75" thickBot="1">
      <c r="A3" s="279" t="s">
        <v>410</v>
      </c>
      <c r="B3" s="351" t="s">
        <v>445</v>
      </c>
      <c r="C3" s="352"/>
      <c r="D3" s="353"/>
      <c r="E3" s="229" t="s">
        <v>48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83" customFormat="1" ht="12" customHeight="1" thickBot="1">
      <c r="A8" s="104" t="s">
        <v>6</v>
      </c>
      <c r="B8" s="100" t="s">
        <v>164</v>
      </c>
      <c r="C8" s="131">
        <f>SUM(C9:C14)</f>
        <v>1744</v>
      </c>
      <c r="D8" s="131">
        <f>SUM(D9:D14)</f>
        <v>1308</v>
      </c>
      <c r="E8" s="114">
        <f>SUM(E9:E14)</f>
        <v>1308</v>
      </c>
    </row>
    <row r="9" spans="1:5" s="257" customFormat="1" ht="12" customHeight="1">
      <c r="A9" s="267" t="s">
        <v>70</v>
      </c>
      <c r="B9" s="142" t="s">
        <v>165</v>
      </c>
      <c r="C9" s="133"/>
      <c r="D9" s="133"/>
      <c r="E9" s="116"/>
    </row>
    <row r="10" spans="1:5" s="284" customFormat="1" ht="12" customHeight="1">
      <c r="A10" s="268" t="s">
        <v>71</v>
      </c>
      <c r="B10" s="143" t="s">
        <v>166</v>
      </c>
      <c r="C10" s="132"/>
      <c r="D10" s="132"/>
      <c r="E10" s="115"/>
    </row>
    <row r="11" spans="1:5" s="284" customFormat="1" ht="12" customHeight="1">
      <c r="A11" s="268" t="s">
        <v>72</v>
      </c>
      <c r="B11" s="143" t="s">
        <v>167</v>
      </c>
      <c r="C11" s="132">
        <v>1744</v>
      </c>
      <c r="D11" s="132">
        <v>1308</v>
      </c>
      <c r="E11" s="115">
        <v>1308</v>
      </c>
    </row>
    <row r="12" spans="1:5" s="284" customFormat="1" ht="12" customHeight="1">
      <c r="A12" s="268" t="s">
        <v>73</v>
      </c>
      <c r="B12" s="143" t="s">
        <v>168</v>
      </c>
      <c r="C12" s="132"/>
      <c r="D12" s="132"/>
      <c r="E12" s="115"/>
    </row>
    <row r="13" spans="1:5" s="284" customFormat="1" ht="12" customHeight="1">
      <c r="A13" s="268" t="s">
        <v>91</v>
      </c>
      <c r="B13" s="143" t="s">
        <v>169</v>
      </c>
      <c r="C13" s="132"/>
      <c r="D13" s="132"/>
      <c r="E13" s="115"/>
    </row>
    <row r="14" spans="1:5" s="257" customFormat="1" ht="12" customHeight="1" thickBot="1">
      <c r="A14" s="269" t="s">
        <v>74</v>
      </c>
      <c r="B14" s="144" t="s">
        <v>170</v>
      </c>
      <c r="C14" s="134"/>
      <c r="D14" s="134"/>
      <c r="E14" s="117"/>
    </row>
    <row r="15" spans="1:5" s="257" customFormat="1" ht="12" customHeight="1" thickBot="1">
      <c r="A15" s="104" t="s">
        <v>7</v>
      </c>
      <c r="B15" s="121" t="s">
        <v>171</v>
      </c>
      <c r="C15" s="131">
        <f>SUM(C16:C20)</f>
        <v>0</v>
      </c>
      <c r="D15" s="131">
        <f>SUM(D16:D20)</f>
        <v>0</v>
      </c>
      <c r="E15" s="114">
        <f>SUM(E16:E20)</f>
        <v>0</v>
      </c>
    </row>
    <row r="16" spans="1:5" s="257" customFormat="1" ht="12" customHeight="1">
      <c r="A16" s="267" t="s">
        <v>76</v>
      </c>
      <c r="B16" s="142" t="s">
        <v>172</v>
      </c>
      <c r="C16" s="133"/>
      <c r="D16" s="133"/>
      <c r="E16" s="116"/>
    </row>
    <row r="17" spans="1:5" s="257" customFormat="1" ht="12" customHeight="1">
      <c r="A17" s="268" t="s">
        <v>77</v>
      </c>
      <c r="B17" s="143" t="s">
        <v>173</v>
      </c>
      <c r="C17" s="132"/>
      <c r="D17" s="132"/>
      <c r="E17" s="115"/>
    </row>
    <row r="18" spans="1:5" s="257" customFormat="1" ht="12" customHeight="1">
      <c r="A18" s="268" t="s">
        <v>78</v>
      </c>
      <c r="B18" s="143" t="s">
        <v>174</v>
      </c>
      <c r="C18" s="132"/>
      <c r="D18" s="132"/>
      <c r="E18" s="115"/>
    </row>
    <row r="19" spans="1:5" s="257" customFormat="1" ht="12" customHeight="1">
      <c r="A19" s="268" t="s">
        <v>79</v>
      </c>
      <c r="B19" s="143" t="s">
        <v>175</v>
      </c>
      <c r="C19" s="132"/>
      <c r="D19" s="132"/>
      <c r="E19" s="115"/>
    </row>
    <row r="20" spans="1:5" s="257" customFormat="1" ht="12" customHeight="1">
      <c r="A20" s="268" t="s">
        <v>80</v>
      </c>
      <c r="B20" s="143" t="s">
        <v>176</v>
      </c>
      <c r="C20" s="132"/>
      <c r="D20" s="132"/>
      <c r="E20" s="115"/>
    </row>
    <row r="21" spans="1:5" s="284" customFormat="1" ht="12" customHeight="1" thickBot="1">
      <c r="A21" s="269" t="s">
        <v>86</v>
      </c>
      <c r="B21" s="144" t="s">
        <v>177</v>
      </c>
      <c r="C21" s="134"/>
      <c r="D21" s="134"/>
      <c r="E21" s="117"/>
    </row>
    <row r="22" spans="1:5" s="284" customFormat="1" ht="12" customHeight="1" thickBot="1">
      <c r="A22" s="104" t="s">
        <v>8</v>
      </c>
      <c r="B22" s="100" t="s">
        <v>178</v>
      </c>
      <c r="C22" s="131">
        <f>SUM(C23:C27)</f>
        <v>0</v>
      </c>
      <c r="D22" s="131">
        <f>SUM(D23:D27)</f>
        <v>8334</v>
      </c>
      <c r="E22" s="114">
        <f>SUM(E23:E27)</f>
        <v>8334</v>
      </c>
    </row>
    <row r="23" spans="1:5" s="284" customFormat="1" ht="12" customHeight="1">
      <c r="A23" s="267" t="s">
        <v>59</v>
      </c>
      <c r="B23" s="142" t="s">
        <v>179</v>
      </c>
      <c r="C23" s="133"/>
      <c r="D23" s="133"/>
      <c r="E23" s="116"/>
    </row>
    <row r="24" spans="1:5" s="257" customFormat="1" ht="12" customHeight="1">
      <c r="A24" s="268" t="s">
        <v>60</v>
      </c>
      <c r="B24" s="143" t="s">
        <v>180</v>
      </c>
      <c r="C24" s="132"/>
      <c r="D24" s="132"/>
      <c r="E24" s="115"/>
    </row>
    <row r="25" spans="1:5" s="284" customFormat="1" ht="12" customHeight="1">
      <c r="A25" s="268" t="s">
        <v>61</v>
      </c>
      <c r="B25" s="143" t="s">
        <v>181</v>
      </c>
      <c r="C25" s="132"/>
      <c r="D25" s="132"/>
      <c r="E25" s="115"/>
    </row>
    <row r="26" spans="1:5" s="284" customFormat="1" ht="12" customHeight="1">
      <c r="A26" s="268" t="s">
        <v>62</v>
      </c>
      <c r="B26" s="143" t="s">
        <v>182</v>
      </c>
      <c r="C26" s="132"/>
      <c r="D26" s="132"/>
      <c r="E26" s="115"/>
    </row>
    <row r="27" spans="1:5" s="284" customFormat="1" ht="12" customHeight="1">
      <c r="A27" s="268" t="s">
        <v>104</v>
      </c>
      <c r="B27" s="143" t="s">
        <v>183</v>
      </c>
      <c r="C27" s="132"/>
      <c r="D27" s="132">
        <v>8334</v>
      </c>
      <c r="E27" s="115">
        <v>8334</v>
      </c>
    </row>
    <row r="28" spans="1:5" s="284" customFormat="1" ht="12" customHeight="1" thickBot="1">
      <c r="A28" s="269" t="s">
        <v>105</v>
      </c>
      <c r="B28" s="144" t="s">
        <v>184</v>
      </c>
      <c r="C28" s="134"/>
      <c r="D28" s="134"/>
      <c r="E28" s="117"/>
    </row>
    <row r="29" spans="1:5" s="284" customFormat="1" ht="12" customHeight="1" thickBot="1">
      <c r="A29" s="104" t="s">
        <v>106</v>
      </c>
      <c r="B29" s="100" t="s">
        <v>185</v>
      </c>
      <c r="C29" s="137">
        <f>+C30+C33+C34+C35</f>
        <v>7165</v>
      </c>
      <c r="D29" s="137">
        <f>+D30+D33+D34+D35</f>
        <v>5638</v>
      </c>
      <c r="E29" s="150">
        <f>+E30+E33+E34+E35</f>
        <v>5638</v>
      </c>
    </row>
    <row r="30" spans="1:5" s="284" customFormat="1" ht="12" customHeight="1">
      <c r="A30" s="267" t="s">
        <v>186</v>
      </c>
      <c r="B30" s="142" t="s">
        <v>187</v>
      </c>
      <c r="C30" s="152">
        <f>+C31+C32</f>
        <v>7165</v>
      </c>
      <c r="D30" s="152">
        <f>+D31+D32</f>
        <v>5638</v>
      </c>
      <c r="E30" s="151">
        <f>+E31+E32</f>
        <v>5638</v>
      </c>
    </row>
    <row r="31" spans="1:5" s="284" customFormat="1" ht="12" customHeight="1">
      <c r="A31" s="268" t="s">
        <v>188</v>
      </c>
      <c r="B31" s="143" t="s">
        <v>189</v>
      </c>
      <c r="C31" s="132">
        <v>7165</v>
      </c>
      <c r="D31" s="132">
        <v>5638</v>
      </c>
      <c r="E31" s="115">
        <v>5638</v>
      </c>
    </row>
    <row r="32" spans="1:5" s="284" customFormat="1" ht="12" customHeight="1">
      <c r="A32" s="268" t="s">
        <v>190</v>
      </c>
      <c r="B32" s="143" t="s">
        <v>191</v>
      </c>
      <c r="C32" s="132"/>
      <c r="D32" s="132"/>
      <c r="E32" s="115"/>
    </row>
    <row r="33" spans="1:5" s="284" customFormat="1" ht="12" customHeight="1">
      <c r="A33" s="268" t="s">
        <v>192</v>
      </c>
      <c r="B33" s="143" t="s">
        <v>193</v>
      </c>
      <c r="C33" s="132"/>
      <c r="D33" s="132"/>
      <c r="E33" s="115"/>
    </row>
    <row r="34" spans="1:5" s="284" customFormat="1" ht="12" customHeight="1">
      <c r="A34" s="268" t="s">
        <v>194</v>
      </c>
      <c r="B34" s="143" t="s">
        <v>195</v>
      </c>
      <c r="C34" s="132"/>
      <c r="D34" s="132"/>
      <c r="E34" s="115"/>
    </row>
    <row r="35" spans="1:5" s="284" customFormat="1" ht="12" customHeight="1" thickBot="1">
      <c r="A35" s="269" t="s">
        <v>196</v>
      </c>
      <c r="B35" s="144" t="s">
        <v>197</v>
      </c>
      <c r="C35" s="134"/>
      <c r="D35" s="134"/>
      <c r="E35" s="117"/>
    </row>
    <row r="36" spans="1:5" s="284" customFormat="1" ht="12" customHeight="1" thickBot="1">
      <c r="A36" s="104" t="s">
        <v>10</v>
      </c>
      <c r="B36" s="100" t="s">
        <v>198</v>
      </c>
      <c r="C36" s="131">
        <f>SUM(C37:C46)</f>
        <v>1383</v>
      </c>
      <c r="D36" s="131">
        <f>SUM(D37:D46)</f>
        <v>1156</v>
      </c>
      <c r="E36" s="114">
        <f>SUM(E37:E46)</f>
        <v>1156</v>
      </c>
    </row>
    <row r="37" spans="1:5" s="284" customFormat="1" ht="12" customHeight="1">
      <c r="A37" s="267" t="s">
        <v>63</v>
      </c>
      <c r="B37" s="142" t="s">
        <v>199</v>
      </c>
      <c r="C37" s="133"/>
      <c r="D37" s="133"/>
      <c r="E37" s="116"/>
    </row>
    <row r="38" spans="1:5" s="284" customFormat="1" ht="12" customHeight="1">
      <c r="A38" s="268" t="s">
        <v>64</v>
      </c>
      <c r="B38" s="143" t="s">
        <v>200</v>
      </c>
      <c r="C38" s="132"/>
      <c r="D38" s="132"/>
      <c r="E38" s="115"/>
    </row>
    <row r="39" spans="1:5" s="284" customFormat="1" ht="12" customHeight="1">
      <c r="A39" s="268" t="s">
        <v>65</v>
      </c>
      <c r="B39" s="143" t="s">
        <v>201</v>
      </c>
      <c r="C39" s="132"/>
      <c r="D39" s="132"/>
      <c r="E39" s="115"/>
    </row>
    <row r="40" spans="1:5" s="284" customFormat="1" ht="12" customHeight="1">
      <c r="A40" s="268" t="s">
        <v>108</v>
      </c>
      <c r="B40" s="143" t="s">
        <v>202</v>
      </c>
      <c r="C40" s="132"/>
      <c r="D40" s="132"/>
      <c r="E40" s="115"/>
    </row>
    <row r="41" spans="1:5" s="284" customFormat="1" ht="12" customHeight="1">
      <c r="A41" s="268" t="s">
        <v>109</v>
      </c>
      <c r="B41" s="143" t="s">
        <v>203</v>
      </c>
      <c r="C41" s="132">
        <v>1089</v>
      </c>
      <c r="D41" s="132">
        <v>910</v>
      </c>
      <c r="E41" s="115">
        <v>910</v>
      </c>
    </row>
    <row r="42" spans="1:5" s="284" customFormat="1" ht="12" customHeight="1">
      <c r="A42" s="268" t="s">
        <v>110</v>
      </c>
      <c r="B42" s="143" t="s">
        <v>204</v>
      </c>
      <c r="C42" s="132">
        <v>294</v>
      </c>
      <c r="D42" s="132">
        <v>246</v>
      </c>
      <c r="E42" s="115">
        <v>246</v>
      </c>
    </row>
    <row r="43" spans="1:5" s="284" customFormat="1" ht="12" customHeight="1">
      <c r="A43" s="268" t="s">
        <v>111</v>
      </c>
      <c r="B43" s="143" t="s">
        <v>205</v>
      </c>
      <c r="C43" s="132"/>
      <c r="D43" s="132"/>
      <c r="E43" s="115"/>
    </row>
    <row r="44" spans="1:5" s="284" customFormat="1" ht="12" customHeight="1">
      <c r="A44" s="268" t="s">
        <v>112</v>
      </c>
      <c r="B44" s="143" t="s">
        <v>206</v>
      </c>
      <c r="C44" s="132"/>
      <c r="D44" s="132"/>
      <c r="E44" s="115"/>
    </row>
    <row r="45" spans="1:5" s="284" customFormat="1" ht="12" customHeight="1">
      <c r="A45" s="268" t="s">
        <v>207</v>
      </c>
      <c r="B45" s="143" t="s">
        <v>208</v>
      </c>
      <c r="C45" s="135"/>
      <c r="D45" s="135"/>
      <c r="E45" s="118"/>
    </row>
    <row r="46" spans="1:5" s="257" customFormat="1" ht="12" customHeight="1" thickBot="1">
      <c r="A46" s="269" t="s">
        <v>209</v>
      </c>
      <c r="B46" s="144" t="s">
        <v>210</v>
      </c>
      <c r="C46" s="136"/>
      <c r="D46" s="136"/>
      <c r="E46" s="119"/>
    </row>
    <row r="47" spans="1:5" s="284" customFormat="1" ht="12" customHeight="1" thickBot="1">
      <c r="A47" s="104" t="s">
        <v>11</v>
      </c>
      <c r="B47" s="100" t="s">
        <v>211</v>
      </c>
      <c r="C47" s="131">
        <f>SUM(C48:C52)</f>
        <v>0</v>
      </c>
      <c r="D47" s="131">
        <f>SUM(D48:D52)</f>
        <v>0</v>
      </c>
      <c r="E47" s="114">
        <f>SUM(E48:E52)</f>
        <v>0</v>
      </c>
    </row>
    <row r="48" spans="1:5" s="284" customFormat="1" ht="12" customHeight="1">
      <c r="A48" s="267" t="s">
        <v>66</v>
      </c>
      <c r="B48" s="142" t="s">
        <v>212</v>
      </c>
      <c r="C48" s="154"/>
      <c r="D48" s="154"/>
      <c r="E48" s="120"/>
    </row>
    <row r="49" spans="1:5" s="284" customFormat="1" ht="12" customHeight="1">
      <c r="A49" s="268" t="s">
        <v>67</v>
      </c>
      <c r="B49" s="143" t="s">
        <v>213</v>
      </c>
      <c r="C49" s="135"/>
      <c r="D49" s="135"/>
      <c r="E49" s="118"/>
    </row>
    <row r="50" spans="1:5" s="284" customFormat="1" ht="12" customHeight="1">
      <c r="A50" s="268" t="s">
        <v>214</v>
      </c>
      <c r="B50" s="143" t="s">
        <v>215</v>
      </c>
      <c r="C50" s="135"/>
      <c r="D50" s="135"/>
      <c r="E50" s="118"/>
    </row>
    <row r="51" spans="1:5" s="284" customFormat="1" ht="12" customHeight="1">
      <c r="A51" s="268" t="s">
        <v>216</v>
      </c>
      <c r="B51" s="143" t="s">
        <v>217</v>
      </c>
      <c r="C51" s="135"/>
      <c r="D51" s="135"/>
      <c r="E51" s="118"/>
    </row>
    <row r="52" spans="1:5" s="284" customFormat="1" ht="12" customHeight="1" thickBot="1">
      <c r="A52" s="269" t="s">
        <v>218</v>
      </c>
      <c r="B52" s="144" t="s">
        <v>219</v>
      </c>
      <c r="C52" s="136"/>
      <c r="D52" s="136"/>
      <c r="E52" s="119"/>
    </row>
    <row r="53" spans="1:5" s="284" customFormat="1" ht="12" customHeight="1" thickBot="1">
      <c r="A53" s="104" t="s">
        <v>113</v>
      </c>
      <c r="B53" s="100" t="s">
        <v>220</v>
      </c>
      <c r="C53" s="131">
        <f>SUM(C54:C56)</f>
        <v>0</v>
      </c>
      <c r="D53" s="131">
        <f>SUM(D54:D56)</f>
        <v>0</v>
      </c>
      <c r="E53" s="114">
        <f>SUM(E54:E56)</f>
        <v>0</v>
      </c>
    </row>
    <row r="54" spans="1:5" s="257" customFormat="1" ht="12" customHeight="1">
      <c r="A54" s="267" t="s">
        <v>68</v>
      </c>
      <c r="B54" s="142" t="s">
        <v>221</v>
      </c>
      <c r="C54" s="133"/>
      <c r="D54" s="133"/>
      <c r="E54" s="116"/>
    </row>
    <row r="55" spans="1:5" s="257" customFormat="1" ht="12" customHeight="1">
      <c r="A55" s="268" t="s">
        <v>69</v>
      </c>
      <c r="B55" s="143" t="s">
        <v>222</v>
      </c>
      <c r="C55" s="132"/>
      <c r="D55" s="132"/>
      <c r="E55" s="115"/>
    </row>
    <row r="56" spans="1:5" s="257" customFormat="1" ht="12" customHeight="1">
      <c r="A56" s="268" t="s">
        <v>223</v>
      </c>
      <c r="B56" s="143" t="s">
        <v>224</v>
      </c>
      <c r="C56" s="132"/>
      <c r="D56" s="132"/>
      <c r="E56" s="115"/>
    </row>
    <row r="57" spans="1:5" s="257" customFormat="1" ht="12" customHeight="1" thickBot="1">
      <c r="A57" s="269" t="s">
        <v>225</v>
      </c>
      <c r="B57" s="144" t="s">
        <v>226</v>
      </c>
      <c r="C57" s="134"/>
      <c r="D57" s="134"/>
      <c r="E57" s="117"/>
    </row>
    <row r="58" spans="1:5" s="284" customFormat="1" ht="12" customHeight="1" thickBot="1">
      <c r="A58" s="104" t="s">
        <v>13</v>
      </c>
      <c r="B58" s="121" t="s">
        <v>227</v>
      </c>
      <c r="C58" s="131">
        <f>SUM(C59:C61)</f>
        <v>0</v>
      </c>
      <c r="D58" s="131">
        <f>SUM(D59:D61)</f>
        <v>0</v>
      </c>
      <c r="E58" s="114">
        <f>SUM(E59:E61)</f>
        <v>0</v>
      </c>
    </row>
    <row r="59" spans="1:5" s="284" customFormat="1" ht="12" customHeight="1">
      <c r="A59" s="267" t="s">
        <v>114</v>
      </c>
      <c r="B59" s="142" t="s">
        <v>228</v>
      </c>
      <c r="C59" s="135"/>
      <c r="D59" s="135"/>
      <c r="E59" s="118"/>
    </row>
    <row r="60" spans="1:5" s="284" customFormat="1" ht="12" customHeight="1">
      <c r="A60" s="268" t="s">
        <v>115</v>
      </c>
      <c r="B60" s="143" t="s">
        <v>413</v>
      </c>
      <c r="C60" s="135"/>
      <c r="D60" s="135"/>
      <c r="E60" s="118"/>
    </row>
    <row r="61" spans="1:5" s="284" customFormat="1" ht="12" customHeight="1">
      <c r="A61" s="268" t="s">
        <v>138</v>
      </c>
      <c r="B61" s="143" t="s">
        <v>230</v>
      </c>
      <c r="C61" s="135"/>
      <c r="D61" s="135"/>
      <c r="E61" s="118"/>
    </row>
    <row r="62" spans="1:5" s="284" customFormat="1" ht="12" customHeight="1" thickBot="1">
      <c r="A62" s="269" t="s">
        <v>231</v>
      </c>
      <c r="B62" s="144" t="s">
        <v>232</v>
      </c>
      <c r="C62" s="135"/>
      <c r="D62" s="135"/>
      <c r="E62" s="118"/>
    </row>
    <row r="63" spans="1:5" s="284" customFormat="1" ht="12" customHeight="1" thickBot="1">
      <c r="A63" s="104" t="s">
        <v>14</v>
      </c>
      <c r="B63" s="100" t="s">
        <v>233</v>
      </c>
      <c r="C63" s="137">
        <f>+C8+C15+C22+C29+C36+C47+C53+C58</f>
        <v>10292</v>
      </c>
      <c r="D63" s="137">
        <f>+D8+D15+D22+D29+D36+D47+D53+D58</f>
        <v>16436</v>
      </c>
      <c r="E63" s="150">
        <f>+E8+E15+E22+E29+E36+E47+E53+E58</f>
        <v>16436</v>
      </c>
    </row>
    <row r="64" spans="1:5" s="284" customFormat="1" ht="12" customHeight="1" thickBot="1">
      <c r="A64" s="270" t="s">
        <v>411</v>
      </c>
      <c r="B64" s="121" t="s">
        <v>235</v>
      </c>
      <c r="C64" s="131">
        <f>SUM(C65:C67)</f>
        <v>0</v>
      </c>
      <c r="D64" s="131">
        <f>SUM(D65:D67)</f>
        <v>0</v>
      </c>
      <c r="E64" s="114">
        <f>SUM(E65:E67)</f>
        <v>0</v>
      </c>
    </row>
    <row r="65" spans="1:5" s="284" customFormat="1" ht="12" customHeight="1">
      <c r="A65" s="267" t="s">
        <v>236</v>
      </c>
      <c r="B65" s="142" t="s">
        <v>237</v>
      </c>
      <c r="C65" s="135"/>
      <c r="D65" s="135"/>
      <c r="E65" s="118"/>
    </row>
    <row r="66" spans="1:5" s="284" customFormat="1" ht="12" customHeight="1">
      <c r="A66" s="268" t="s">
        <v>238</v>
      </c>
      <c r="B66" s="143" t="s">
        <v>239</v>
      </c>
      <c r="C66" s="135"/>
      <c r="D66" s="135"/>
      <c r="E66" s="118"/>
    </row>
    <row r="67" spans="1:5" s="284" customFormat="1" ht="12" customHeight="1" thickBot="1">
      <c r="A67" s="269" t="s">
        <v>240</v>
      </c>
      <c r="B67" s="263" t="s">
        <v>241</v>
      </c>
      <c r="C67" s="135"/>
      <c r="D67" s="135"/>
      <c r="E67" s="118"/>
    </row>
    <row r="68" spans="1:5" s="284" customFormat="1" ht="12" customHeight="1" thickBot="1">
      <c r="A68" s="270" t="s">
        <v>242</v>
      </c>
      <c r="B68" s="121" t="s">
        <v>243</v>
      </c>
      <c r="C68" s="131">
        <f>SUM(C69:C72)</f>
        <v>0</v>
      </c>
      <c r="D68" s="131">
        <f>SUM(D69:D72)</f>
        <v>0</v>
      </c>
      <c r="E68" s="114">
        <f>SUM(E69:E72)</f>
        <v>0</v>
      </c>
    </row>
    <row r="69" spans="1:5" s="284" customFormat="1" ht="12" customHeight="1">
      <c r="A69" s="267" t="s">
        <v>92</v>
      </c>
      <c r="B69" s="142" t="s">
        <v>244</v>
      </c>
      <c r="C69" s="135"/>
      <c r="D69" s="135"/>
      <c r="E69" s="118"/>
    </row>
    <row r="70" spans="1:5" s="284" customFormat="1" ht="12" customHeight="1">
      <c r="A70" s="268" t="s">
        <v>93</v>
      </c>
      <c r="B70" s="143" t="s">
        <v>245</v>
      </c>
      <c r="C70" s="135"/>
      <c r="D70" s="135"/>
      <c r="E70" s="118"/>
    </row>
    <row r="71" spans="1:5" s="284" customFormat="1" ht="12" customHeight="1">
      <c r="A71" s="268" t="s">
        <v>246</v>
      </c>
      <c r="B71" s="143" t="s">
        <v>247</v>
      </c>
      <c r="C71" s="135"/>
      <c r="D71" s="135"/>
      <c r="E71" s="118"/>
    </row>
    <row r="72" spans="1:5" s="284" customFormat="1" ht="12" customHeight="1" thickBot="1">
      <c r="A72" s="269" t="s">
        <v>248</v>
      </c>
      <c r="B72" s="144" t="s">
        <v>249</v>
      </c>
      <c r="C72" s="135"/>
      <c r="D72" s="135"/>
      <c r="E72" s="118"/>
    </row>
    <row r="73" spans="1:5" s="284" customFormat="1" ht="12" customHeight="1" thickBot="1">
      <c r="A73" s="270" t="s">
        <v>250</v>
      </c>
      <c r="B73" s="121" t="s">
        <v>251</v>
      </c>
      <c r="C73" s="131">
        <f>SUM(C74:C75)</f>
        <v>0</v>
      </c>
      <c r="D73" s="131">
        <f>SUM(D74:D75)</f>
        <v>0</v>
      </c>
      <c r="E73" s="114">
        <f>SUM(E74:E75)</f>
        <v>0</v>
      </c>
    </row>
    <row r="74" spans="1:5" s="284" customFormat="1" ht="12" customHeight="1">
      <c r="A74" s="267" t="s">
        <v>252</v>
      </c>
      <c r="B74" s="142" t="s">
        <v>253</v>
      </c>
      <c r="C74" s="135"/>
      <c r="D74" s="135"/>
      <c r="E74" s="118"/>
    </row>
    <row r="75" spans="1:5" s="284" customFormat="1" ht="12" customHeight="1" thickBot="1">
      <c r="A75" s="269" t="s">
        <v>254</v>
      </c>
      <c r="B75" s="144" t="s">
        <v>255</v>
      </c>
      <c r="C75" s="135"/>
      <c r="D75" s="135"/>
      <c r="E75" s="118"/>
    </row>
    <row r="76" spans="1:5" s="284" customFormat="1" ht="12" customHeight="1" thickBot="1">
      <c r="A76" s="270" t="s">
        <v>256</v>
      </c>
      <c r="B76" s="121" t="s">
        <v>257</v>
      </c>
      <c r="C76" s="131">
        <f>SUM(C77:C79)</f>
        <v>0</v>
      </c>
      <c r="D76" s="131">
        <f>SUM(D77:D79)</f>
        <v>0</v>
      </c>
      <c r="E76" s="114">
        <f>SUM(E77:E79)</f>
        <v>0</v>
      </c>
    </row>
    <row r="77" spans="1:5" s="284" customFormat="1" ht="12" customHeight="1">
      <c r="A77" s="267" t="s">
        <v>258</v>
      </c>
      <c r="B77" s="142" t="s">
        <v>259</v>
      </c>
      <c r="C77" s="135"/>
      <c r="D77" s="135"/>
      <c r="E77" s="118"/>
    </row>
    <row r="78" spans="1:5" s="284" customFormat="1" ht="12" customHeight="1">
      <c r="A78" s="268" t="s">
        <v>260</v>
      </c>
      <c r="B78" s="143" t="s">
        <v>261</v>
      </c>
      <c r="C78" s="135"/>
      <c r="D78" s="135"/>
      <c r="E78" s="118"/>
    </row>
    <row r="79" spans="1:5" s="284" customFormat="1" ht="12" customHeight="1" thickBot="1">
      <c r="A79" s="269" t="s">
        <v>262</v>
      </c>
      <c r="B79" s="144" t="s">
        <v>263</v>
      </c>
      <c r="C79" s="135"/>
      <c r="D79" s="135"/>
      <c r="E79" s="118"/>
    </row>
    <row r="80" spans="1:5" s="284" customFormat="1" ht="12" customHeight="1" thickBot="1">
      <c r="A80" s="270" t="s">
        <v>264</v>
      </c>
      <c r="B80" s="121" t="s">
        <v>265</v>
      </c>
      <c r="C80" s="131">
        <f>SUM(C81:C84)</f>
        <v>0</v>
      </c>
      <c r="D80" s="131">
        <f>SUM(D81:D84)</f>
        <v>0</v>
      </c>
      <c r="E80" s="114">
        <f>SUM(E81:E84)</f>
        <v>0</v>
      </c>
    </row>
    <row r="81" spans="1:5" s="284" customFormat="1" ht="12" customHeight="1">
      <c r="A81" s="271" t="s">
        <v>266</v>
      </c>
      <c r="B81" s="142" t="s">
        <v>267</v>
      </c>
      <c r="C81" s="135"/>
      <c r="D81" s="135"/>
      <c r="E81" s="118"/>
    </row>
    <row r="82" spans="1:5" s="284" customFormat="1" ht="12" customHeight="1">
      <c r="A82" s="272" t="s">
        <v>268</v>
      </c>
      <c r="B82" s="143" t="s">
        <v>269</v>
      </c>
      <c r="C82" s="135"/>
      <c r="D82" s="135"/>
      <c r="E82" s="118"/>
    </row>
    <row r="83" spans="1:5" s="284" customFormat="1" ht="12" customHeight="1">
      <c r="A83" s="272" t="s">
        <v>270</v>
      </c>
      <c r="B83" s="143" t="s">
        <v>271</v>
      </c>
      <c r="C83" s="135"/>
      <c r="D83" s="135"/>
      <c r="E83" s="118"/>
    </row>
    <row r="84" spans="1:5" s="284" customFormat="1" ht="12" customHeight="1" thickBot="1">
      <c r="A84" s="273" t="s">
        <v>272</v>
      </c>
      <c r="B84" s="144" t="s">
        <v>273</v>
      </c>
      <c r="C84" s="135"/>
      <c r="D84" s="135"/>
      <c r="E84" s="118"/>
    </row>
    <row r="85" spans="1:5" s="284" customFormat="1" ht="12" customHeight="1" thickBot="1">
      <c r="A85" s="270" t="s">
        <v>274</v>
      </c>
      <c r="B85" s="121" t="s">
        <v>275</v>
      </c>
      <c r="C85" s="158"/>
      <c r="D85" s="158"/>
      <c r="E85" s="159"/>
    </row>
    <row r="86" spans="1:5" s="284" customFormat="1" ht="12" customHeight="1" thickBot="1">
      <c r="A86" s="270" t="s">
        <v>276</v>
      </c>
      <c r="B86" s="264" t="s">
        <v>277</v>
      </c>
      <c r="C86" s="137">
        <f>+C64+C68+C73+C76+C80+C85</f>
        <v>0</v>
      </c>
      <c r="D86" s="137">
        <f>+D64+D68+D73+D76+D80+D85</f>
        <v>0</v>
      </c>
      <c r="E86" s="150">
        <f>+E64+E68+E73+E76+E80+E85</f>
        <v>0</v>
      </c>
    </row>
    <row r="87" spans="1:5" s="284" customFormat="1" ht="12" customHeight="1" thickBot="1">
      <c r="A87" s="274" t="s">
        <v>278</v>
      </c>
      <c r="B87" s="265" t="s">
        <v>412</v>
      </c>
      <c r="C87" s="137">
        <f>+C63+C86</f>
        <v>10292</v>
      </c>
      <c r="D87" s="137">
        <f>+D63+D86</f>
        <v>16436</v>
      </c>
      <c r="E87" s="150">
        <f>+E63+E86</f>
        <v>16436</v>
      </c>
    </row>
    <row r="88" spans="1:5" s="284" customFormat="1" ht="15" customHeight="1">
      <c r="A88" s="239"/>
      <c r="B88" s="240"/>
      <c r="C88" s="255"/>
      <c r="D88" s="255"/>
      <c r="E88" s="255"/>
    </row>
    <row r="89" spans="1:5" ht="13.5" thickBot="1">
      <c r="A89" s="241"/>
      <c r="B89" s="242"/>
      <c r="C89" s="256"/>
      <c r="D89" s="256"/>
      <c r="E89" s="256"/>
    </row>
    <row r="90" spans="1:5" s="283" customFormat="1" ht="16.5" customHeight="1" thickBot="1">
      <c r="A90" s="345" t="s">
        <v>43</v>
      </c>
      <c r="B90" s="346"/>
      <c r="C90" s="346"/>
      <c r="D90" s="346"/>
      <c r="E90" s="347"/>
    </row>
    <row r="91" spans="1:5" s="63" customFormat="1" ht="12" customHeight="1" thickBot="1">
      <c r="A91" s="262" t="s">
        <v>6</v>
      </c>
      <c r="B91" s="103" t="s">
        <v>286</v>
      </c>
      <c r="C91" s="246">
        <f>SUM(C92:C96)</f>
        <v>9292</v>
      </c>
      <c r="D91" s="246">
        <f>SUM(D92:D96)</f>
        <v>11686</v>
      </c>
      <c r="E91" s="246">
        <f>SUM(E92:E96)</f>
        <v>11686</v>
      </c>
    </row>
    <row r="92" spans="1:5" ht="12" customHeight="1">
      <c r="A92" s="275" t="s">
        <v>70</v>
      </c>
      <c r="B92" s="89" t="s">
        <v>36</v>
      </c>
      <c r="C92" s="247">
        <v>3096</v>
      </c>
      <c r="D92" s="247">
        <v>2273</v>
      </c>
      <c r="E92" s="247">
        <v>2273</v>
      </c>
    </row>
    <row r="93" spans="1:5" ht="12" customHeight="1">
      <c r="A93" s="268" t="s">
        <v>71</v>
      </c>
      <c r="B93" s="87" t="s">
        <v>116</v>
      </c>
      <c r="C93" s="248">
        <v>826</v>
      </c>
      <c r="D93" s="248">
        <v>614</v>
      </c>
      <c r="E93" s="248">
        <v>614</v>
      </c>
    </row>
    <row r="94" spans="1:5" ht="12" customHeight="1">
      <c r="A94" s="268" t="s">
        <v>72</v>
      </c>
      <c r="B94" s="87" t="s">
        <v>90</v>
      </c>
      <c r="C94" s="250">
        <v>3670</v>
      </c>
      <c r="D94" s="250">
        <v>5236</v>
      </c>
      <c r="E94" s="250">
        <v>5236</v>
      </c>
    </row>
    <row r="95" spans="1:5" ht="12" customHeight="1">
      <c r="A95" s="268" t="s">
        <v>73</v>
      </c>
      <c r="B95" s="90" t="s">
        <v>117</v>
      </c>
      <c r="C95" s="250"/>
      <c r="D95" s="250"/>
      <c r="E95" s="250"/>
    </row>
    <row r="96" spans="1:5" ht="12" customHeight="1">
      <c r="A96" s="268" t="s">
        <v>81</v>
      </c>
      <c r="B96" s="98" t="s">
        <v>118</v>
      </c>
      <c r="C96" s="250">
        <v>1700</v>
      </c>
      <c r="D96" s="250">
        <v>3563</v>
      </c>
      <c r="E96" s="250">
        <v>3563</v>
      </c>
    </row>
    <row r="97" spans="1:5" ht="12" customHeight="1">
      <c r="A97" s="268" t="s">
        <v>74</v>
      </c>
      <c r="B97" s="87" t="s">
        <v>287</v>
      </c>
      <c r="C97" s="250"/>
      <c r="D97" s="250"/>
      <c r="E97" s="250"/>
    </row>
    <row r="98" spans="1:5" ht="12" customHeight="1">
      <c r="A98" s="268" t="s">
        <v>75</v>
      </c>
      <c r="B98" s="110" t="s">
        <v>288</v>
      </c>
      <c r="C98" s="250"/>
      <c r="D98" s="250"/>
      <c r="E98" s="250"/>
    </row>
    <row r="99" spans="1:5" ht="12" customHeight="1">
      <c r="A99" s="268" t="s">
        <v>82</v>
      </c>
      <c r="B99" s="111" t="s">
        <v>289</v>
      </c>
      <c r="C99" s="250"/>
      <c r="D99" s="250"/>
      <c r="E99" s="250"/>
    </row>
    <row r="100" spans="1:5" ht="12" customHeight="1">
      <c r="A100" s="268" t="s">
        <v>83</v>
      </c>
      <c r="B100" s="111" t="s">
        <v>290</v>
      </c>
      <c r="C100" s="250"/>
      <c r="D100" s="250"/>
      <c r="E100" s="250"/>
    </row>
    <row r="101" spans="1:5" ht="12" customHeight="1">
      <c r="A101" s="268" t="s">
        <v>84</v>
      </c>
      <c r="B101" s="110" t="s">
        <v>291</v>
      </c>
      <c r="C101" s="250"/>
      <c r="D101" s="250"/>
      <c r="E101" s="250"/>
    </row>
    <row r="102" spans="1:5" ht="12" customHeight="1">
      <c r="A102" s="268" t="s">
        <v>85</v>
      </c>
      <c r="B102" s="110" t="s">
        <v>292</v>
      </c>
      <c r="C102" s="250"/>
      <c r="D102" s="250"/>
      <c r="E102" s="250"/>
    </row>
    <row r="103" spans="1:5" ht="12" customHeight="1">
      <c r="A103" s="268" t="s">
        <v>87</v>
      </c>
      <c r="B103" s="111" t="s">
        <v>293</v>
      </c>
      <c r="C103" s="250"/>
      <c r="D103" s="250"/>
      <c r="E103" s="250"/>
    </row>
    <row r="104" spans="1:5" ht="12" customHeight="1">
      <c r="A104" s="276" t="s">
        <v>119</v>
      </c>
      <c r="B104" s="112" t="s">
        <v>294</v>
      </c>
      <c r="C104" s="250"/>
      <c r="D104" s="250"/>
      <c r="E104" s="250"/>
    </row>
    <row r="105" spans="1:5" ht="12" customHeight="1">
      <c r="A105" s="268" t="s">
        <v>295</v>
      </c>
      <c r="B105" s="112" t="s">
        <v>296</v>
      </c>
      <c r="C105" s="250"/>
      <c r="D105" s="250"/>
      <c r="E105" s="250"/>
    </row>
    <row r="106" spans="1:5" s="63" customFormat="1" ht="12" customHeight="1" thickBot="1">
      <c r="A106" s="277" t="s">
        <v>297</v>
      </c>
      <c r="B106" s="113" t="s">
        <v>298</v>
      </c>
      <c r="C106" s="252">
        <v>1700</v>
      </c>
      <c r="D106" s="252">
        <v>3563</v>
      </c>
      <c r="E106" s="252">
        <v>3563</v>
      </c>
    </row>
    <row r="107" spans="1:5" ht="12" customHeight="1" thickBot="1">
      <c r="A107" s="104" t="s">
        <v>7</v>
      </c>
      <c r="B107" s="102" t="s">
        <v>299</v>
      </c>
      <c r="C107" s="125">
        <f>+C108+C110+C112</f>
        <v>1000</v>
      </c>
      <c r="D107" s="125">
        <f>+D108+D110+D112</f>
        <v>4750</v>
      </c>
      <c r="E107" s="125">
        <f>+E108+E110+E112</f>
        <v>4750</v>
      </c>
    </row>
    <row r="108" spans="1:5" ht="12" customHeight="1">
      <c r="A108" s="267" t="s">
        <v>76</v>
      </c>
      <c r="B108" s="87" t="s">
        <v>136</v>
      </c>
      <c r="C108" s="249"/>
      <c r="D108" s="249"/>
      <c r="E108" s="249"/>
    </row>
    <row r="109" spans="1:5" ht="12" customHeight="1">
      <c r="A109" s="267" t="s">
        <v>77</v>
      </c>
      <c r="B109" s="91" t="s">
        <v>300</v>
      </c>
      <c r="C109" s="249"/>
      <c r="D109" s="249"/>
      <c r="E109" s="249"/>
    </row>
    <row r="110" spans="1:5" ht="12" customHeight="1">
      <c r="A110" s="267" t="s">
        <v>78</v>
      </c>
      <c r="B110" s="91" t="s">
        <v>120</v>
      </c>
      <c r="C110" s="248">
        <v>1000</v>
      </c>
      <c r="D110" s="248">
        <v>4750</v>
      </c>
      <c r="E110" s="248">
        <v>4750</v>
      </c>
    </row>
    <row r="111" spans="1:5" ht="12" customHeight="1">
      <c r="A111" s="267" t="s">
        <v>79</v>
      </c>
      <c r="B111" s="91" t="s">
        <v>301</v>
      </c>
      <c r="C111" s="115"/>
      <c r="D111" s="115"/>
      <c r="E111" s="115"/>
    </row>
    <row r="112" spans="1:5" ht="12" customHeight="1">
      <c r="A112" s="267" t="s">
        <v>80</v>
      </c>
      <c r="B112" s="123" t="s">
        <v>139</v>
      </c>
      <c r="C112" s="115"/>
      <c r="D112" s="115"/>
      <c r="E112" s="115"/>
    </row>
    <row r="113" spans="1:5" ht="12" customHeight="1">
      <c r="A113" s="267" t="s">
        <v>86</v>
      </c>
      <c r="B113" s="122" t="s">
        <v>302</v>
      </c>
      <c r="C113" s="115"/>
      <c r="D113" s="115"/>
      <c r="E113" s="115"/>
    </row>
    <row r="114" spans="1:5" ht="12" customHeight="1">
      <c r="A114" s="267" t="s">
        <v>88</v>
      </c>
      <c r="B114" s="138" t="s">
        <v>303</v>
      </c>
      <c r="C114" s="115"/>
      <c r="D114" s="115"/>
      <c r="E114" s="115"/>
    </row>
    <row r="115" spans="1:5" ht="12" customHeight="1">
      <c r="A115" s="267" t="s">
        <v>121</v>
      </c>
      <c r="B115" s="111" t="s">
        <v>290</v>
      </c>
      <c r="C115" s="115"/>
      <c r="D115" s="115"/>
      <c r="E115" s="115"/>
    </row>
    <row r="116" spans="1:5" ht="12" customHeight="1">
      <c r="A116" s="267" t="s">
        <v>122</v>
      </c>
      <c r="B116" s="111" t="s">
        <v>304</v>
      </c>
      <c r="C116" s="115"/>
      <c r="D116" s="115"/>
      <c r="E116" s="115"/>
    </row>
    <row r="117" spans="1:5" ht="12" customHeight="1">
      <c r="A117" s="267" t="s">
        <v>123</v>
      </c>
      <c r="B117" s="111" t="s">
        <v>305</v>
      </c>
      <c r="C117" s="115"/>
      <c r="D117" s="115"/>
      <c r="E117" s="115"/>
    </row>
    <row r="118" spans="1:5" ht="12" customHeight="1">
      <c r="A118" s="267" t="s">
        <v>306</v>
      </c>
      <c r="B118" s="111" t="s">
        <v>293</v>
      </c>
      <c r="C118" s="115"/>
      <c r="D118" s="115"/>
      <c r="E118" s="115"/>
    </row>
    <row r="119" spans="1:5" ht="12" customHeight="1">
      <c r="A119" s="267" t="s">
        <v>307</v>
      </c>
      <c r="B119" s="111" t="s">
        <v>308</v>
      </c>
      <c r="C119" s="115"/>
      <c r="D119" s="115"/>
      <c r="E119" s="115"/>
    </row>
    <row r="120" spans="1:5" ht="12" customHeight="1" thickBot="1">
      <c r="A120" s="276" t="s">
        <v>309</v>
      </c>
      <c r="B120" s="111" t="s">
        <v>310</v>
      </c>
      <c r="C120" s="117"/>
      <c r="D120" s="117"/>
      <c r="E120" s="117"/>
    </row>
    <row r="121" spans="1:5" ht="12" customHeight="1" thickBot="1">
      <c r="A121" s="104" t="s">
        <v>8</v>
      </c>
      <c r="B121" s="107" t="s">
        <v>311</v>
      </c>
      <c r="C121" s="125">
        <f>+C122+C123</f>
        <v>0</v>
      </c>
      <c r="D121" s="125">
        <f>+D122+D123</f>
        <v>0</v>
      </c>
      <c r="E121" s="125">
        <f>+E122+E123</f>
        <v>0</v>
      </c>
    </row>
    <row r="122" spans="1:5" ht="12" customHeight="1">
      <c r="A122" s="267" t="s">
        <v>59</v>
      </c>
      <c r="B122" s="88" t="s">
        <v>45</v>
      </c>
      <c r="C122" s="249"/>
      <c r="D122" s="249"/>
      <c r="E122" s="249"/>
    </row>
    <row r="123" spans="1:5" ht="12" customHeight="1" thickBot="1">
      <c r="A123" s="269" t="s">
        <v>60</v>
      </c>
      <c r="B123" s="91" t="s">
        <v>46</v>
      </c>
      <c r="C123" s="250"/>
      <c r="D123" s="250"/>
      <c r="E123" s="250"/>
    </row>
    <row r="124" spans="1:5" ht="12" customHeight="1" thickBot="1">
      <c r="A124" s="104" t="s">
        <v>9</v>
      </c>
      <c r="B124" s="107" t="s">
        <v>312</v>
      </c>
      <c r="C124" s="125">
        <f>+C91+C107+C121</f>
        <v>10292</v>
      </c>
      <c r="D124" s="125">
        <f>+D91+D107+D121</f>
        <v>16436</v>
      </c>
      <c r="E124" s="125">
        <f>+E91+E107+E121</f>
        <v>16436</v>
      </c>
    </row>
    <row r="125" spans="1:5" ht="12" customHeight="1" thickBot="1">
      <c r="A125" s="104" t="s">
        <v>10</v>
      </c>
      <c r="B125" s="107" t="s">
        <v>414</v>
      </c>
      <c r="C125" s="125">
        <f>+C126+C127+C128</f>
        <v>0</v>
      </c>
      <c r="D125" s="125">
        <f>+D126+D127+D128</f>
        <v>0</v>
      </c>
      <c r="E125" s="125">
        <f>+E126+E127+E128</f>
        <v>0</v>
      </c>
    </row>
    <row r="126" spans="1:5" ht="12" customHeight="1">
      <c r="A126" s="267" t="s">
        <v>63</v>
      </c>
      <c r="B126" s="88" t="s">
        <v>314</v>
      </c>
      <c r="C126" s="115"/>
      <c r="D126" s="115"/>
      <c r="E126" s="115"/>
    </row>
    <row r="127" spans="1:5" ht="12" customHeight="1">
      <c r="A127" s="267" t="s">
        <v>64</v>
      </c>
      <c r="B127" s="88" t="s">
        <v>315</v>
      </c>
      <c r="C127" s="115"/>
      <c r="D127" s="115"/>
      <c r="E127" s="115"/>
    </row>
    <row r="128" spans="1:5" ht="12" customHeight="1" thickBot="1">
      <c r="A128" s="276" t="s">
        <v>65</v>
      </c>
      <c r="B128" s="86" t="s">
        <v>316</v>
      </c>
      <c r="C128" s="115"/>
      <c r="D128" s="115"/>
      <c r="E128" s="115"/>
    </row>
    <row r="129" spans="1:11" ht="12" customHeight="1" thickBot="1">
      <c r="A129" s="104" t="s">
        <v>11</v>
      </c>
      <c r="B129" s="107" t="s">
        <v>317</v>
      </c>
      <c r="C129" s="125">
        <f>+C130+C131+C132+C133</f>
        <v>0</v>
      </c>
      <c r="D129" s="125">
        <f>+D130+D131+D132+D133</f>
        <v>0</v>
      </c>
      <c r="E129" s="125">
        <f>+E130+E131+E132+E133</f>
        <v>0</v>
      </c>
    </row>
    <row r="130" spans="1:11" ht="12" customHeight="1">
      <c r="A130" s="267" t="s">
        <v>66</v>
      </c>
      <c r="B130" s="88" t="s">
        <v>318</v>
      </c>
      <c r="C130" s="115"/>
      <c r="D130" s="115"/>
      <c r="E130" s="115"/>
    </row>
    <row r="131" spans="1:11" ht="12" customHeight="1">
      <c r="A131" s="267" t="s">
        <v>67</v>
      </c>
      <c r="B131" s="88" t="s">
        <v>319</v>
      </c>
      <c r="C131" s="115"/>
      <c r="D131" s="115"/>
      <c r="E131" s="115"/>
    </row>
    <row r="132" spans="1:11" ht="12" customHeight="1">
      <c r="A132" s="267" t="s">
        <v>214</v>
      </c>
      <c r="B132" s="88" t="s">
        <v>320</v>
      </c>
      <c r="C132" s="115"/>
      <c r="D132" s="115"/>
      <c r="E132" s="115"/>
    </row>
    <row r="133" spans="1:11" s="63" customFormat="1" ht="12" customHeight="1" thickBot="1">
      <c r="A133" s="276" t="s">
        <v>216</v>
      </c>
      <c r="B133" s="86" t="s">
        <v>321</v>
      </c>
      <c r="C133" s="115"/>
      <c r="D133" s="115"/>
      <c r="E133" s="115"/>
    </row>
    <row r="134" spans="1:11" ht="13.5" thickBot="1">
      <c r="A134" s="104" t="s">
        <v>12</v>
      </c>
      <c r="B134" s="107" t="s">
        <v>441</v>
      </c>
      <c r="C134" s="251">
        <f>+C135+C136+C138+C139+C137</f>
        <v>0</v>
      </c>
      <c r="D134" s="251">
        <f>+D135+D136+D138+D139+D137</f>
        <v>0</v>
      </c>
      <c r="E134" s="251">
        <f>+E135+E136+E138+E139+E137</f>
        <v>0</v>
      </c>
      <c r="K134" s="230"/>
    </row>
    <row r="135" spans="1:11">
      <c r="A135" s="267" t="s">
        <v>68</v>
      </c>
      <c r="B135" s="88" t="s">
        <v>323</v>
      </c>
      <c r="C135" s="115"/>
      <c r="D135" s="115"/>
      <c r="E135" s="115"/>
    </row>
    <row r="136" spans="1:11" ht="12" customHeight="1">
      <c r="A136" s="267" t="s">
        <v>69</v>
      </c>
      <c r="B136" s="88" t="s">
        <v>324</v>
      </c>
      <c r="C136" s="115"/>
      <c r="D136" s="115"/>
      <c r="E136" s="115"/>
    </row>
    <row r="137" spans="1:11" ht="12" customHeight="1">
      <c r="A137" s="267" t="s">
        <v>223</v>
      </c>
      <c r="B137" s="88" t="s">
        <v>440</v>
      </c>
      <c r="C137" s="115"/>
      <c r="D137" s="115"/>
      <c r="E137" s="115"/>
    </row>
    <row r="138" spans="1:11" s="63" customFormat="1" ht="12" customHeight="1">
      <c r="A138" s="267" t="s">
        <v>225</v>
      </c>
      <c r="B138" s="88" t="s">
        <v>325</v>
      </c>
      <c r="C138" s="115"/>
      <c r="D138" s="115"/>
      <c r="E138" s="115"/>
    </row>
    <row r="139" spans="1:11" s="63" customFormat="1" ht="12" customHeight="1" thickBot="1">
      <c r="A139" s="276" t="s">
        <v>439</v>
      </c>
      <c r="B139" s="86" t="s">
        <v>326</v>
      </c>
      <c r="C139" s="115"/>
      <c r="D139" s="115"/>
      <c r="E139" s="115"/>
    </row>
    <row r="140" spans="1:11" s="63" customFormat="1" ht="12" customHeight="1" thickBot="1">
      <c r="A140" s="104" t="s">
        <v>13</v>
      </c>
      <c r="B140" s="107" t="s">
        <v>415</v>
      </c>
      <c r="C140" s="253">
        <f>+C141+C142+C143+C144</f>
        <v>0</v>
      </c>
      <c r="D140" s="253">
        <f>+D141+D142+D143+D144</f>
        <v>0</v>
      </c>
      <c r="E140" s="253">
        <f>+E141+E142+E143+E144</f>
        <v>0</v>
      </c>
    </row>
    <row r="141" spans="1:11" s="63" customFormat="1" ht="12" customHeight="1">
      <c r="A141" s="267" t="s">
        <v>114</v>
      </c>
      <c r="B141" s="88" t="s">
        <v>328</v>
      </c>
      <c r="C141" s="115"/>
      <c r="D141" s="115"/>
      <c r="E141" s="115"/>
    </row>
    <row r="142" spans="1:11" s="63" customFormat="1" ht="12" customHeight="1">
      <c r="A142" s="267" t="s">
        <v>115</v>
      </c>
      <c r="B142" s="88" t="s">
        <v>329</v>
      </c>
      <c r="C142" s="115"/>
      <c r="D142" s="115"/>
      <c r="E142" s="115"/>
    </row>
    <row r="143" spans="1:11" s="63" customFormat="1" ht="12" customHeight="1">
      <c r="A143" s="267" t="s">
        <v>138</v>
      </c>
      <c r="B143" s="88" t="s">
        <v>330</v>
      </c>
      <c r="C143" s="115"/>
      <c r="D143" s="115"/>
      <c r="E143" s="115"/>
    </row>
    <row r="144" spans="1:11" ht="12.75" customHeight="1" thickBot="1">
      <c r="A144" s="267" t="s">
        <v>231</v>
      </c>
      <c r="B144" s="88" t="s">
        <v>331</v>
      </c>
      <c r="C144" s="115"/>
      <c r="D144" s="115"/>
      <c r="E144" s="115"/>
    </row>
    <row r="145" spans="1:5" ht="12" customHeight="1" thickBot="1">
      <c r="A145" s="104" t="s">
        <v>14</v>
      </c>
      <c r="B145" s="107" t="s">
        <v>332</v>
      </c>
      <c r="C145" s="266">
        <f>+C125+C129+C134+C140</f>
        <v>0</v>
      </c>
      <c r="D145" s="266">
        <f>+D125+D129+D134+D140</f>
        <v>0</v>
      </c>
      <c r="E145" s="266">
        <f>+E125+E129+E134+E140</f>
        <v>0</v>
      </c>
    </row>
    <row r="146" spans="1:5" ht="15" customHeight="1" thickBot="1">
      <c r="A146" s="278" t="s">
        <v>15</v>
      </c>
      <c r="B146" s="127" t="s">
        <v>333</v>
      </c>
      <c r="C146" s="266">
        <f>+C124+C145</f>
        <v>10292</v>
      </c>
      <c r="D146" s="266">
        <f>+D124+D145</f>
        <v>16436</v>
      </c>
      <c r="E146" s="266">
        <f>+E124+E145</f>
        <v>16436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243" t="s">
        <v>442</v>
      </c>
      <c r="B148" s="244"/>
      <c r="C148" s="53">
        <v>1</v>
      </c>
      <c r="D148" s="54">
        <v>1</v>
      </c>
      <c r="E148" s="51">
        <v>1</v>
      </c>
    </row>
    <row r="149" spans="1:5" ht="14.25" customHeight="1" thickBot="1">
      <c r="A149" s="243" t="s">
        <v>132</v>
      </c>
      <c r="B149" s="244"/>
      <c r="C149" s="53"/>
      <c r="D149" s="54"/>
      <c r="E149" s="5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>
      <selection activeCell="E2" sqref="E2"/>
    </sheetView>
  </sheetViews>
  <sheetFormatPr defaultRowHeight="12.75"/>
  <cols>
    <col min="1" max="1" width="14.83203125" style="258" customWidth="1"/>
    <col min="2" max="2" width="65.33203125" style="259" customWidth="1"/>
    <col min="3" max="5" width="17" style="260" customWidth="1"/>
    <col min="6" max="16384" width="9.33203125" style="22"/>
  </cols>
  <sheetData>
    <row r="1" spans="1:5" s="234" customFormat="1" ht="16.5" customHeight="1" thickBot="1">
      <c r="A1" s="233"/>
      <c r="B1" s="235"/>
      <c r="C1" s="280"/>
      <c r="D1" s="245"/>
      <c r="E1" s="280" t="str">
        <f>+CONCATENATE("5.4. melléklet a 7/",LEFT(ÖSSZEFÜGGÉSEK!A4,4)+1,". (IV.30.) önkormányzati rendelethez")</f>
        <v>5.4. melléklet a 7/2015. (IV.30.) önkormányzati rendelethez</v>
      </c>
    </row>
    <row r="2" spans="1:5" s="281" customFormat="1" ht="15.75" customHeight="1">
      <c r="A2" s="261" t="s">
        <v>51</v>
      </c>
      <c r="B2" s="348" t="s">
        <v>133</v>
      </c>
      <c r="C2" s="349"/>
      <c r="D2" s="350"/>
      <c r="E2" s="254" t="s">
        <v>39</v>
      </c>
    </row>
    <row r="3" spans="1:5" s="281" customFormat="1" ht="24.75" thickBot="1">
      <c r="A3" s="279" t="s">
        <v>410</v>
      </c>
      <c r="B3" s="351" t="s">
        <v>446</v>
      </c>
      <c r="C3" s="352"/>
      <c r="D3" s="353"/>
      <c r="E3" s="229" t="s">
        <v>49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83" customFormat="1" ht="12" customHeight="1" thickBot="1">
      <c r="A8" s="104" t="s">
        <v>6</v>
      </c>
      <c r="B8" s="100" t="s">
        <v>164</v>
      </c>
      <c r="C8" s="131">
        <f>SUM(C9:C14)</f>
        <v>3000</v>
      </c>
      <c r="D8" s="131">
        <f>SUM(D9:D14)</f>
        <v>11892</v>
      </c>
      <c r="E8" s="114">
        <f>SUM(E9:E14)</f>
        <v>11362</v>
      </c>
    </row>
    <row r="9" spans="1:5" s="257" customFormat="1" ht="12" customHeight="1">
      <c r="A9" s="267" t="s">
        <v>70</v>
      </c>
      <c r="B9" s="142" t="s">
        <v>165</v>
      </c>
      <c r="C9" s="133"/>
      <c r="D9" s="133"/>
      <c r="E9" s="116"/>
    </row>
    <row r="10" spans="1:5" s="284" customFormat="1" ht="12" customHeight="1">
      <c r="A10" s="268" t="s">
        <v>71</v>
      </c>
      <c r="B10" s="143" t="s">
        <v>166</v>
      </c>
      <c r="C10" s="132"/>
      <c r="D10" s="132"/>
      <c r="E10" s="115"/>
    </row>
    <row r="11" spans="1:5" s="284" customFormat="1" ht="12" customHeight="1">
      <c r="A11" s="268" t="s">
        <v>72</v>
      </c>
      <c r="B11" s="143" t="s">
        <v>167</v>
      </c>
      <c r="C11" s="132">
        <v>3000</v>
      </c>
      <c r="D11" s="132">
        <v>11892</v>
      </c>
      <c r="E11" s="115">
        <v>11362</v>
      </c>
    </row>
    <row r="12" spans="1:5" s="284" customFormat="1" ht="12" customHeight="1">
      <c r="A12" s="268" t="s">
        <v>73</v>
      </c>
      <c r="B12" s="143" t="s">
        <v>168</v>
      </c>
      <c r="C12" s="132"/>
      <c r="D12" s="132"/>
      <c r="E12" s="115"/>
    </row>
    <row r="13" spans="1:5" s="284" customFormat="1" ht="12" customHeight="1">
      <c r="A13" s="268" t="s">
        <v>91</v>
      </c>
      <c r="B13" s="143" t="s">
        <v>169</v>
      </c>
      <c r="C13" s="132"/>
      <c r="D13" s="132"/>
      <c r="E13" s="115"/>
    </row>
    <row r="14" spans="1:5" s="257" customFormat="1" ht="12" customHeight="1" thickBot="1">
      <c r="A14" s="269" t="s">
        <v>74</v>
      </c>
      <c r="B14" s="144" t="s">
        <v>170</v>
      </c>
      <c r="C14" s="134"/>
      <c r="D14" s="134"/>
      <c r="E14" s="117"/>
    </row>
    <row r="15" spans="1:5" s="257" customFormat="1" ht="12" customHeight="1" thickBot="1">
      <c r="A15" s="104" t="s">
        <v>7</v>
      </c>
      <c r="B15" s="121" t="s">
        <v>171</v>
      </c>
      <c r="C15" s="131">
        <f>SUM(C16:C20)</f>
        <v>0</v>
      </c>
      <c r="D15" s="131">
        <f>SUM(D16:D20)</f>
        <v>0</v>
      </c>
      <c r="E15" s="114">
        <f>SUM(E16:E20)</f>
        <v>0</v>
      </c>
    </row>
    <row r="16" spans="1:5" s="257" customFormat="1" ht="12" customHeight="1">
      <c r="A16" s="267" t="s">
        <v>76</v>
      </c>
      <c r="B16" s="142" t="s">
        <v>172</v>
      </c>
      <c r="C16" s="133"/>
      <c r="D16" s="133"/>
      <c r="E16" s="116"/>
    </row>
    <row r="17" spans="1:5" s="257" customFormat="1" ht="12" customHeight="1">
      <c r="A17" s="268" t="s">
        <v>77</v>
      </c>
      <c r="B17" s="143" t="s">
        <v>173</v>
      </c>
      <c r="C17" s="132"/>
      <c r="D17" s="132"/>
      <c r="E17" s="115"/>
    </row>
    <row r="18" spans="1:5" s="257" customFormat="1" ht="12" customHeight="1">
      <c r="A18" s="268" t="s">
        <v>78</v>
      </c>
      <c r="B18" s="143" t="s">
        <v>174</v>
      </c>
      <c r="C18" s="132"/>
      <c r="D18" s="132"/>
      <c r="E18" s="115"/>
    </row>
    <row r="19" spans="1:5" s="257" customFormat="1" ht="12" customHeight="1">
      <c r="A19" s="268" t="s">
        <v>79</v>
      </c>
      <c r="B19" s="143" t="s">
        <v>175</v>
      </c>
      <c r="C19" s="132"/>
      <c r="D19" s="132"/>
      <c r="E19" s="115"/>
    </row>
    <row r="20" spans="1:5" s="257" customFormat="1" ht="12" customHeight="1">
      <c r="A20" s="268" t="s">
        <v>80</v>
      </c>
      <c r="B20" s="143" t="s">
        <v>176</v>
      </c>
      <c r="C20" s="132"/>
      <c r="D20" s="132"/>
      <c r="E20" s="115"/>
    </row>
    <row r="21" spans="1:5" s="284" customFormat="1" ht="12" customHeight="1" thickBot="1">
      <c r="A21" s="269" t="s">
        <v>86</v>
      </c>
      <c r="B21" s="144" t="s">
        <v>177</v>
      </c>
      <c r="C21" s="134"/>
      <c r="D21" s="134"/>
      <c r="E21" s="117"/>
    </row>
    <row r="22" spans="1:5" s="284" customFormat="1" ht="12" customHeight="1" thickBot="1">
      <c r="A22" s="104" t="s">
        <v>8</v>
      </c>
      <c r="B22" s="100" t="s">
        <v>178</v>
      </c>
      <c r="C22" s="131">
        <f>SUM(C23:C27)</f>
        <v>0</v>
      </c>
      <c r="D22" s="131">
        <f>SUM(D23:D27)</f>
        <v>0</v>
      </c>
      <c r="E22" s="114">
        <f>SUM(E23:E27)</f>
        <v>0</v>
      </c>
    </row>
    <row r="23" spans="1:5" s="284" customFormat="1" ht="12" customHeight="1">
      <c r="A23" s="267" t="s">
        <v>59</v>
      </c>
      <c r="B23" s="142" t="s">
        <v>179</v>
      </c>
      <c r="C23" s="133"/>
      <c r="D23" s="133"/>
      <c r="E23" s="116"/>
    </row>
    <row r="24" spans="1:5" s="257" customFormat="1" ht="12" customHeight="1">
      <c r="A24" s="268" t="s">
        <v>60</v>
      </c>
      <c r="B24" s="143" t="s">
        <v>180</v>
      </c>
      <c r="C24" s="132"/>
      <c r="D24" s="132"/>
      <c r="E24" s="115"/>
    </row>
    <row r="25" spans="1:5" s="284" customFormat="1" ht="12" customHeight="1">
      <c r="A25" s="268" t="s">
        <v>61</v>
      </c>
      <c r="B25" s="143" t="s">
        <v>181</v>
      </c>
      <c r="C25" s="132"/>
      <c r="D25" s="132"/>
      <c r="E25" s="115"/>
    </row>
    <row r="26" spans="1:5" s="284" customFormat="1" ht="12" customHeight="1">
      <c r="A26" s="268" t="s">
        <v>62</v>
      </c>
      <c r="B26" s="143" t="s">
        <v>182</v>
      </c>
      <c r="C26" s="132"/>
      <c r="D26" s="132"/>
      <c r="E26" s="115"/>
    </row>
    <row r="27" spans="1:5" s="284" customFormat="1" ht="12" customHeight="1">
      <c r="A27" s="268" t="s">
        <v>104</v>
      </c>
      <c r="B27" s="143" t="s">
        <v>183</v>
      </c>
      <c r="C27" s="132"/>
      <c r="D27" s="132"/>
      <c r="E27" s="115"/>
    </row>
    <row r="28" spans="1:5" s="284" customFormat="1" ht="12" customHeight="1" thickBot="1">
      <c r="A28" s="269" t="s">
        <v>105</v>
      </c>
      <c r="B28" s="144" t="s">
        <v>184</v>
      </c>
      <c r="C28" s="134"/>
      <c r="D28" s="134"/>
      <c r="E28" s="117"/>
    </row>
    <row r="29" spans="1:5" s="284" customFormat="1" ht="12" customHeight="1" thickBot="1">
      <c r="A29" s="104" t="s">
        <v>106</v>
      </c>
      <c r="B29" s="100" t="s">
        <v>185</v>
      </c>
      <c r="C29" s="137">
        <f>+C30+C33+C34+C35</f>
        <v>0</v>
      </c>
      <c r="D29" s="137">
        <f>+D30+D33+D34+D35</f>
        <v>0</v>
      </c>
      <c r="E29" s="150">
        <f>+E30+E33+E34+E35</f>
        <v>0</v>
      </c>
    </row>
    <row r="30" spans="1:5" s="284" customFormat="1" ht="12" customHeight="1">
      <c r="A30" s="267" t="s">
        <v>186</v>
      </c>
      <c r="B30" s="142" t="s">
        <v>187</v>
      </c>
      <c r="C30" s="152">
        <f>+C31+C32</f>
        <v>0</v>
      </c>
      <c r="D30" s="152">
        <f>+D31+D32</f>
        <v>0</v>
      </c>
      <c r="E30" s="151">
        <f>+E31+E32</f>
        <v>0</v>
      </c>
    </row>
    <row r="31" spans="1:5" s="284" customFormat="1" ht="12" customHeight="1">
      <c r="A31" s="268" t="s">
        <v>188</v>
      </c>
      <c r="B31" s="143" t="s">
        <v>189</v>
      </c>
      <c r="C31" s="132"/>
      <c r="D31" s="132"/>
      <c r="E31" s="115"/>
    </row>
    <row r="32" spans="1:5" s="284" customFormat="1" ht="12" customHeight="1">
      <c r="A32" s="268" t="s">
        <v>190</v>
      </c>
      <c r="B32" s="143" t="s">
        <v>191</v>
      </c>
      <c r="C32" s="132"/>
      <c r="D32" s="132"/>
      <c r="E32" s="115"/>
    </row>
    <row r="33" spans="1:5" s="284" customFormat="1" ht="12" customHeight="1">
      <c r="A33" s="268" t="s">
        <v>192</v>
      </c>
      <c r="B33" s="143" t="s">
        <v>193</v>
      </c>
      <c r="C33" s="132"/>
      <c r="D33" s="132"/>
      <c r="E33" s="115"/>
    </row>
    <row r="34" spans="1:5" s="284" customFormat="1" ht="12" customHeight="1">
      <c r="A34" s="268" t="s">
        <v>194</v>
      </c>
      <c r="B34" s="143" t="s">
        <v>195</v>
      </c>
      <c r="C34" s="132"/>
      <c r="D34" s="132"/>
      <c r="E34" s="115"/>
    </row>
    <row r="35" spans="1:5" s="284" customFormat="1" ht="12" customHeight="1" thickBot="1">
      <c r="A35" s="269" t="s">
        <v>196</v>
      </c>
      <c r="B35" s="144" t="s">
        <v>197</v>
      </c>
      <c r="C35" s="134"/>
      <c r="D35" s="134"/>
      <c r="E35" s="117"/>
    </row>
    <row r="36" spans="1:5" s="284" customFormat="1" ht="12" customHeight="1" thickBot="1">
      <c r="A36" s="104" t="s">
        <v>10</v>
      </c>
      <c r="B36" s="100" t="s">
        <v>198</v>
      </c>
      <c r="C36" s="131">
        <f>SUM(C37:C46)</f>
        <v>0</v>
      </c>
      <c r="D36" s="131">
        <f>SUM(D37:D46)</f>
        <v>0</v>
      </c>
      <c r="E36" s="114">
        <f>SUM(E37:E46)</f>
        <v>0</v>
      </c>
    </row>
    <row r="37" spans="1:5" s="284" customFormat="1" ht="12" customHeight="1">
      <c r="A37" s="267" t="s">
        <v>63</v>
      </c>
      <c r="B37" s="142" t="s">
        <v>199</v>
      </c>
      <c r="C37" s="133"/>
      <c r="D37" s="133"/>
      <c r="E37" s="116"/>
    </row>
    <row r="38" spans="1:5" s="284" customFormat="1" ht="12" customHeight="1">
      <c r="A38" s="268" t="s">
        <v>64</v>
      </c>
      <c r="B38" s="143" t="s">
        <v>200</v>
      </c>
      <c r="C38" s="132"/>
      <c r="D38" s="132"/>
      <c r="E38" s="115"/>
    </row>
    <row r="39" spans="1:5" s="284" customFormat="1" ht="12" customHeight="1">
      <c r="A39" s="268" t="s">
        <v>65</v>
      </c>
      <c r="B39" s="143" t="s">
        <v>201</v>
      </c>
      <c r="C39" s="132"/>
      <c r="D39" s="132"/>
      <c r="E39" s="115"/>
    </row>
    <row r="40" spans="1:5" s="284" customFormat="1" ht="12" customHeight="1">
      <c r="A40" s="268" t="s">
        <v>108</v>
      </c>
      <c r="B40" s="143" t="s">
        <v>202</v>
      </c>
      <c r="C40" s="132"/>
      <c r="D40" s="132"/>
      <c r="E40" s="115"/>
    </row>
    <row r="41" spans="1:5" s="284" customFormat="1" ht="12" customHeight="1">
      <c r="A41" s="268" t="s">
        <v>109</v>
      </c>
      <c r="B41" s="143" t="s">
        <v>203</v>
      </c>
      <c r="C41" s="132"/>
      <c r="D41" s="132"/>
      <c r="E41" s="115"/>
    </row>
    <row r="42" spans="1:5" s="284" customFormat="1" ht="12" customHeight="1">
      <c r="A42" s="268" t="s">
        <v>110</v>
      </c>
      <c r="B42" s="143" t="s">
        <v>204</v>
      </c>
      <c r="C42" s="132"/>
      <c r="D42" s="132"/>
      <c r="E42" s="115"/>
    </row>
    <row r="43" spans="1:5" s="284" customFormat="1" ht="12" customHeight="1">
      <c r="A43" s="268" t="s">
        <v>111</v>
      </c>
      <c r="B43" s="143" t="s">
        <v>205</v>
      </c>
      <c r="C43" s="132"/>
      <c r="D43" s="132"/>
      <c r="E43" s="115"/>
    </row>
    <row r="44" spans="1:5" s="284" customFormat="1" ht="12" customHeight="1">
      <c r="A44" s="268" t="s">
        <v>112</v>
      </c>
      <c r="B44" s="143" t="s">
        <v>206</v>
      </c>
      <c r="C44" s="132"/>
      <c r="D44" s="132"/>
      <c r="E44" s="115"/>
    </row>
    <row r="45" spans="1:5" s="284" customFormat="1" ht="12" customHeight="1">
      <c r="A45" s="268" t="s">
        <v>207</v>
      </c>
      <c r="B45" s="143" t="s">
        <v>208</v>
      </c>
      <c r="C45" s="135"/>
      <c r="D45" s="135"/>
      <c r="E45" s="118"/>
    </row>
    <row r="46" spans="1:5" s="257" customFormat="1" ht="12" customHeight="1" thickBot="1">
      <c r="A46" s="269" t="s">
        <v>209</v>
      </c>
      <c r="B46" s="144" t="s">
        <v>210</v>
      </c>
      <c r="C46" s="136"/>
      <c r="D46" s="136"/>
      <c r="E46" s="119"/>
    </row>
    <row r="47" spans="1:5" s="284" customFormat="1" ht="12" customHeight="1" thickBot="1">
      <c r="A47" s="104" t="s">
        <v>11</v>
      </c>
      <c r="B47" s="100" t="s">
        <v>211</v>
      </c>
      <c r="C47" s="131">
        <f>SUM(C48:C52)</f>
        <v>0</v>
      </c>
      <c r="D47" s="131">
        <f>SUM(D48:D52)</f>
        <v>0</v>
      </c>
      <c r="E47" s="114">
        <f>SUM(E48:E52)</f>
        <v>0</v>
      </c>
    </row>
    <row r="48" spans="1:5" s="284" customFormat="1" ht="12" customHeight="1">
      <c r="A48" s="267" t="s">
        <v>66</v>
      </c>
      <c r="B48" s="142" t="s">
        <v>212</v>
      </c>
      <c r="C48" s="154"/>
      <c r="D48" s="154"/>
      <c r="E48" s="120"/>
    </row>
    <row r="49" spans="1:5" s="284" customFormat="1" ht="12" customHeight="1">
      <c r="A49" s="268" t="s">
        <v>67</v>
      </c>
      <c r="B49" s="143" t="s">
        <v>213</v>
      </c>
      <c r="C49" s="135"/>
      <c r="D49" s="135"/>
      <c r="E49" s="118"/>
    </row>
    <row r="50" spans="1:5" s="284" customFormat="1" ht="12" customHeight="1">
      <c r="A50" s="268" t="s">
        <v>214</v>
      </c>
      <c r="B50" s="143" t="s">
        <v>215</v>
      </c>
      <c r="C50" s="135"/>
      <c r="D50" s="135"/>
      <c r="E50" s="118"/>
    </row>
    <row r="51" spans="1:5" s="284" customFormat="1" ht="12" customHeight="1">
      <c r="A51" s="268" t="s">
        <v>216</v>
      </c>
      <c r="B51" s="143" t="s">
        <v>217</v>
      </c>
      <c r="C51" s="135"/>
      <c r="D51" s="135"/>
      <c r="E51" s="118"/>
    </row>
    <row r="52" spans="1:5" s="284" customFormat="1" ht="12" customHeight="1" thickBot="1">
      <c r="A52" s="269" t="s">
        <v>218</v>
      </c>
      <c r="B52" s="144" t="s">
        <v>219</v>
      </c>
      <c r="C52" s="136"/>
      <c r="D52" s="136"/>
      <c r="E52" s="119"/>
    </row>
    <row r="53" spans="1:5" s="284" customFormat="1" ht="12" customHeight="1" thickBot="1">
      <c r="A53" s="104" t="s">
        <v>113</v>
      </c>
      <c r="B53" s="100" t="s">
        <v>220</v>
      </c>
      <c r="C53" s="131">
        <f>SUM(C54:C56)</f>
        <v>0</v>
      </c>
      <c r="D53" s="131">
        <f>SUM(D54:D56)</f>
        <v>0</v>
      </c>
      <c r="E53" s="114">
        <f>SUM(E54:E56)</f>
        <v>0</v>
      </c>
    </row>
    <row r="54" spans="1:5" s="257" customFormat="1" ht="12" customHeight="1">
      <c r="A54" s="267" t="s">
        <v>68</v>
      </c>
      <c r="B54" s="142" t="s">
        <v>221</v>
      </c>
      <c r="C54" s="133"/>
      <c r="D54" s="133"/>
      <c r="E54" s="116"/>
    </row>
    <row r="55" spans="1:5" s="257" customFormat="1" ht="12" customHeight="1">
      <c r="A55" s="268" t="s">
        <v>69</v>
      </c>
      <c r="B55" s="143" t="s">
        <v>222</v>
      </c>
      <c r="C55" s="132"/>
      <c r="D55" s="132"/>
      <c r="E55" s="115"/>
    </row>
    <row r="56" spans="1:5" s="257" customFormat="1" ht="12" customHeight="1">
      <c r="A56" s="268" t="s">
        <v>223</v>
      </c>
      <c r="B56" s="143" t="s">
        <v>224</v>
      </c>
      <c r="C56" s="132"/>
      <c r="D56" s="132"/>
      <c r="E56" s="115"/>
    </row>
    <row r="57" spans="1:5" s="257" customFormat="1" ht="12" customHeight="1" thickBot="1">
      <c r="A57" s="269" t="s">
        <v>225</v>
      </c>
      <c r="B57" s="144" t="s">
        <v>226</v>
      </c>
      <c r="C57" s="134"/>
      <c r="D57" s="134"/>
      <c r="E57" s="117"/>
    </row>
    <row r="58" spans="1:5" s="284" customFormat="1" ht="12" customHeight="1" thickBot="1">
      <c r="A58" s="104" t="s">
        <v>13</v>
      </c>
      <c r="B58" s="121" t="s">
        <v>227</v>
      </c>
      <c r="C58" s="131">
        <f>SUM(C59:C61)</f>
        <v>0</v>
      </c>
      <c r="D58" s="131">
        <f>SUM(D59:D61)</f>
        <v>0</v>
      </c>
      <c r="E58" s="114">
        <f>SUM(E59:E61)</f>
        <v>0</v>
      </c>
    </row>
    <row r="59" spans="1:5" s="284" customFormat="1" ht="12" customHeight="1">
      <c r="A59" s="267" t="s">
        <v>114</v>
      </c>
      <c r="B59" s="142" t="s">
        <v>228</v>
      </c>
      <c r="C59" s="135"/>
      <c r="D59" s="135"/>
      <c r="E59" s="118"/>
    </row>
    <row r="60" spans="1:5" s="284" customFormat="1" ht="12" customHeight="1">
      <c r="A60" s="268" t="s">
        <v>115</v>
      </c>
      <c r="B60" s="143" t="s">
        <v>413</v>
      </c>
      <c r="C60" s="135"/>
      <c r="D60" s="135"/>
      <c r="E60" s="118"/>
    </row>
    <row r="61" spans="1:5" s="284" customFormat="1" ht="12" customHeight="1">
      <c r="A61" s="268" t="s">
        <v>138</v>
      </c>
      <c r="B61" s="143" t="s">
        <v>230</v>
      </c>
      <c r="C61" s="135"/>
      <c r="D61" s="135"/>
      <c r="E61" s="118"/>
    </row>
    <row r="62" spans="1:5" s="284" customFormat="1" ht="12" customHeight="1" thickBot="1">
      <c r="A62" s="269" t="s">
        <v>231</v>
      </c>
      <c r="B62" s="144" t="s">
        <v>232</v>
      </c>
      <c r="C62" s="135"/>
      <c r="D62" s="135"/>
      <c r="E62" s="118"/>
    </row>
    <row r="63" spans="1:5" s="284" customFormat="1" ht="12" customHeight="1" thickBot="1">
      <c r="A63" s="104" t="s">
        <v>14</v>
      </c>
      <c r="B63" s="100" t="s">
        <v>233</v>
      </c>
      <c r="C63" s="137">
        <f>+C8+C15+C22+C29+C36+C47+C53+C58</f>
        <v>3000</v>
      </c>
      <c r="D63" s="137">
        <f>+D8+D15+D22+D29+D36+D47+D53+D58</f>
        <v>11892</v>
      </c>
      <c r="E63" s="150">
        <f>+E8+E15+E22+E29+E36+E47+E53+E58</f>
        <v>11362</v>
      </c>
    </row>
    <row r="64" spans="1:5" s="284" customFormat="1" ht="12" customHeight="1" thickBot="1">
      <c r="A64" s="270" t="s">
        <v>411</v>
      </c>
      <c r="B64" s="121" t="s">
        <v>235</v>
      </c>
      <c r="C64" s="131">
        <f>SUM(C65:C67)</f>
        <v>0</v>
      </c>
      <c r="D64" s="131">
        <f>SUM(D65:D67)</f>
        <v>0</v>
      </c>
      <c r="E64" s="114">
        <f>SUM(E65:E67)</f>
        <v>0</v>
      </c>
    </row>
    <row r="65" spans="1:5" s="284" customFormat="1" ht="12" customHeight="1">
      <c r="A65" s="267" t="s">
        <v>236</v>
      </c>
      <c r="B65" s="142" t="s">
        <v>237</v>
      </c>
      <c r="C65" s="135"/>
      <c r="D65" s="135"/>
      <c r="E65" s="118"/>
    </row>
    <row r="66" spans="1:5" s="284" customFormat="1" ht="12" customHeight="1">
      <c r="A66" s="268" t="s">
        <v>238</v>
      </c>
      <c r="B66" s="143" t="s">
        <v>239</v>
      </c>
      <c r="C66" s="135"/>
      <c r="D66" s="135"/>
      <c r="E66" s="118"/>
    </row>
    <row r="67" spans="1:5" s="284" customFormat="1" ht="12" customHeight="1" thickBot="1">
      <c r="A67" s="269" t="s">
        <v>240</v>
      </c>
      <c r="B67" s="263" t="s">
        <v>241</v>
      </c>
      <c r="C67" s="135"/>
      <c r="D67" s="135"/>
      <c r="E67" s="118"/>
    </row>
    <row r="68" spans="1:5" s="284" customFormat="1" ht="12" customHeight="1" thickBot="1">
      <c r="A68" s="270" t="s">
        <v>242</v>
      </c>
      <c r="B68" s="121" t="s">
        <v>243</v>
      </c>
      <c r="C68" s="131">
        <f>SUM(C69:C72)</f>
        <v>0</v>
      </c>
      <c r="D68" s="131">
        <f>SUM(D69:D72)</f>
        <v>0</v>
      </c>
      <c r="E68" s="114">
        <f>SUM(E69:E72)</f>
        <v>0</v>
      </c>
    </row>
    <row r="69" spans="1:5" s="284" customFormat="1" ht="12" customHeight="1">
      <c r="A69" s="267" t="s">
        <v>92</v>
      </c>
      <c r="B69" s="142" t="s">
        <v>244</v>
      </c>
      <c r="C69" s="135"/>
      <c r="D69" s="135"/>
      <c r="E69" s="118"/>
    </row>
    <row r="70" spans="1:5" s="284" customFormat="1" ht="12" customHeight="1">
      <c r="A70" s="268" t="s">
        <v>93</v>
      </c>
      <c r="B70" s="143" t="s">
        <v>245</v>
      </c>
      <c r="C70" s="135"/>
      <c r="D70" s="135"/>
      <c r="E70" s="118"/>
    </row>
    <row r="71" spans="1:5" s="284" customFormat="1" ht="12" customHeight="1">
      <c r="A71" s="268" t="s">
        <v>246</v>
      </c>
      <c r="B71" s="143" t="s">
        <v>247</v>
      </c>
      <c r="C71" s="135"/>
      <c r="D71" s="135"/>
      <c r="E71" s="118"/>
    </row>
    <row r="72" spans="1:5" s="284" customFormat="1" ht="12" customHeight="1" thickBot="1">
      <c r="A72" s="269" t="s">
        <v>248</v>
      </c>
      <c r="B72" s="144" t="s">
        <v>249</v>
      </c>
      <c r="C72" s="135"/>
      <c r="D72" s="135"/>
      <c r="E72" s="118"/>
    </row>
    <row r="73" spans="1:5" s="284" customFormat="1" ht="12" customHeight="1" thickBot="1">
      <c r="A73" s="270" t="s">
        <v>250</v>
      </c>
      <c r="B73" s="121" t="s">
        <v>251</v>
      </c>
      <c r="C73" s="131">
        <f>SUM(C74:C75)</f>
        <v>0</v>
      </c>
      <c r="D73" s="131">
        <f>SUM(D74:D75)</f>
        <v>0</v>
      </c>
      <c r="E73" s="114">
        <f>SUM(E74:E75)</f>
        <v>0</v>
      </c>
    </row>
    <row r="74" spans="1:5" s="284" customFormat="1" ht="12" customHeight="1">
      <c r="A74" s="267" t="s">
        <v>252</v>
      </c>
      <c r="B74" s="142" t="s">
        <v>253</v>
      </c>
      <c r="C74" s="135"/>
      <c r="D74" s="135"/>
      <c r="E74" s="118"/>
    </row>
    <row r="75" spans="1:5" s="284" customFormat="1" ht="12" customHeight="1" thickBot="1">
      <c r="A75" s="269" t="s">
        <v>254</v>
      </c>
      <c r="B75" s="144" t="s">
        <v>255</v>
      </c>
      <c r="C75" s="135"/>
      <c r="D75" s="135"/>
      <c r="E75" s="118"/>
    </row>
    <row r="76" spans="1:5" s="284" customFormat="1" ht="12" customHeight="1" thickBot="1">
      <c r="A76" s="270" t="s">
        <v>256</v>
      </c>
      <c r="B76" s="121" t="s">
        <v>257</v>
      </c>
      <c r="C76" s="131">
        <f>SUM(C77:C79)</f>
        <v>0</v>
      </c>
      <c r="D76" s="131">
        <f>SUM(D77:D79)</f>
        <v>0</v>
      </c>
      <c r="E76" s="114">
        <f>SUM(E77:E79)</f>
        <v>0</v>
      </c>
    </row>
    <row r="77" spans="1:5" s="284" customFormat="1" ht="12" customHeight="1">
      <c r="A77" s="267" t="s">
        <v>258</v>
      </c>
      <c r="B77" s="142" t="s">
        <v>259</v>
      </c>
      <c r="C77" s="135"/>
      <c r="D77" s="135"/>
      <c r="E77" s="118"/>
    </row>
    <row r="78" spans="1:5" s="284" customFormat="1" ht="12" customHeight="1">
      <c r="A78" s="268" t="s">
        <v>260</v>
      </c>
      <c r="B78" s="143" t="s">
        <v>261</v>
      </c>
      <c r="C78" s="135"/>
      <c r="D78" s="135"/>
      <c r="E78" s="118"/>
    </row>
    <row r="79" spans="1:5" s="284" customFormat="1" ht="12" customHeight="1" thickBot="1">
      <c r="A79" s="269" t="s">
        <v>262</v>
      </c>
      <c r="B79" s="144" t="s">
        <v>263</v>
      </c>
      <c r="C79" s="135"/>
      <c r="D79" s="135"/>
      <c r="E79" s="118"/>
    </row>
    <row r="80" spans="1:5" s="284" customFormat="1" ht="12" customHeight="1" thickBot="1">
      <c r="A80" s="270" t="s">
        <v>264</v>
      </c>
      <c r="B80" s="121" t="s">
        <v>265</v>
      </c>
      <c r="C80" s="131">
        <f>SUM(C81:C84)</f>
        <v>0</v>
      </c>
      <c r="D80" s="131">
        <f>SUM(D81:D84)</f>
        <v>0</v>
      </c>
      <c r="E80" s="114">
        <f>SUM(E81:E84)</f>
        <v>0</v>
      </c>
    </row>
    <row r="81" spans="1:5" s="284" customFormat="1" ht="12" customHeight="1">
      <c r="A81" s="271" t="s">
        <v>266</v>
      </c>
      <c r="B81" s="142" t="s">
        <v>267</v>
      </c>
      <c r="C81" s="135"/>
      <c r="D81" s="135"/>
      <c r="E81" s="118"/>
    </row>
    <row r="82" spans="1:5" s="284" customFormat="1" ht="12" customHeight="1">
      <c r="A82" s="272" t="s">
        <v>268</v>
      </c>
      <c r="B82" s="143" t="s">
        <v>269</v>
      </c>
      <c r="C82" s="135"/>
      <c r="D82" s="135"/>
      <c r="E82" s="118"/>
    </row>
    <row r="83" spans="1:5" s="284" customFormat="1" ht="12" customHeight="1">
      <c r="A83" s="272" t="s">
        <v>270</v>
      </c>
      <c r="B83" s="143" t="s">
        <v>271</v>
      </c>
      <c r="C83" s="135"/>
      <c r="D83" s="135"/>
      <c r="E83" s="118"/>
    </row>
    <row r="84" spans="1:5" s="284" customFormat="1" ht="12" customHeight="1" thickBot="1">
      <c r="A84" s="273" t="s">
        <v>272</v>
      </c>
      <c r="B84" s="144" t="s">
        <v>273</v>
      </c>
      <c r="C84" s="135"/>
      <c r="D84" s="135"/>
      <c r="E84" s="118"/>
    </row>
    <row r="85" spans="1:5" s="284" customFormat="1" ht="12" customHeight="1" thickBot="1">
      <c r="A85" s="270" t="s">
        <v>274</v>
      </c>
      <c r="B85" s="121" t="s">
        <v>275</v>
      </c>
      <c r="C85" s="158"/>
      <c r="D85" s="158"/>
      <c r="E85" s="159"/>
    </row>
    <row r="86" spans="1:5" s="284" customFormat="1" ht="12" customHeight="1" thickBot="1">
      <c r="A86" s="270" t="s">
        <v>276</v>
      </c>
      <c r="B86" s="264" t="s">
        <v>277</v>
      </c>
      <c r="C86" s="137">
        <f>+C64+C68+C73+C76+C80+C85</f>
        <v>0</v>
      </c>
      <c r="D86" s="137">
        <f>+D64+D68+D73+D76+D80+D85</f>
        <v>0</v>
      </c>
      <c r="E86" s="150">
        <f>+E64+E68+E73+E76+E80+E85</f>
        <v>0</v>
      </c>
    </row>
    <row r="87" spans="1:5" s="284" customFormat="1" ht="12" customHeight="1" thickBot="1">
      <c r="A87" s="274" t="s">
        <v>278</v>
      </c>
      <c r="B87" s="265" t="s">
        <v>412</v>
      </c>
      <c r="C87" s="137">
        <f>+C63+C86</f>
        <v>3000</v>
      </c>
      <c r="D87" s="137">
        <f>+D63+D86</f>
        <v>11892</v>
      </c>
      <c r="E87" s="150">
        <f>+E63+E86</f>
        <v>11362</v>
      </c>
    </row>
    <row r="88" spans="1:5" s="284" customFormat="1" ht="15" customHeight="1">
      <c r="A88" s="239"/>
      <c r="B88" s="240"/>
      <c r="C88" s="255"/>
      <c r="D88" s="255"/>
      <c r="E88" s="255"/>
    </row>
    <row r="89" spans="1:5" ht="13.5" thickBot="1">
      <c r="A89" s="241"/>
      <c r="B89" s="242"/>
      <c r="C89" s="256"/>
      <c r="D89" s="256"/>
      <c r="E89" s="256"/>
    </row>
    <row r="90" spans="1:5" s="283" customFormat="1" ht="16.5" customHeight="1" thickBot="1">
      <c r="A90" s="345" t="s">
        <v>43</v>
      </c>
      <c r="B90" s="346"/>
      <c r="C90" s="346"/>
      <c r="D90" s="346"/>
      <c r="E90" s="347"/>
    </row>
    <row r="91" spans="1:5" s="63" customFormat="1" ht="12" customHeight="1" thickBot="1">
      <c r="A91" s="262" t="s">
        <v>6</v>
      </c>
      <c r="B91" s="103" t="s">
        <v>286</v>
      </c>
      <c r="C91" s="130">
        <f>SUM(C92:C96)</f>
        <v>3000</v>
      </c>
      <c r="D91" s="130">
        <f>SUM(D92:D96)</f>
        <v>11892</v>
      </c>
      <c r="E91" s="85">
        <f>SUM(E92:E96)</f>
        <v>11362</v>
      </c>
    </row>
    <row r="92" spans="1:5" ht="12" customHeight="1">
      <c r="A92" s="275" t="s">
        <v>70</v>
      </c>
      <c r="B92" s="89" t="s">
        <v>36</v>
      </c>
      <c r="C92" s="38"/>
      <c r="D92" s="38"/>
      <c r="E92" s="84"/>
    </row>
    <row r="93" spans="1:5" ht="12" customHeight="1">
      <c r="A93" s="268" t="s">
        <v>71</v>
      </c>
      <c r="B93" s="87" t="s">
        <v>116</v>
      </c>
      <c r="C93" s="132"/>
      <c r="D93" s="132"/>
      <c r="E93" s="115"/>
    </row>
    <row r="94" spans="1:5" ht="12" customHeight="1">
      <c r="A94" s="268" t="s">
        <v>72</v>
      </c>
      <c r="B94" s="87" t="s">
        <v>90</v>
      </c>
      <c r="C94" s="134"/>
      <c r="D94" s="134"/>
      <c r="E94" s="117"/>
    </row>
    <row r="95" spans="1:5" ht="12" customHeight="1">
      <c r="A95" s="268" t="s">
        <v>73</v>
      </c>
      <c r="B95" s="90" t="s">
        <v>117</v>
      </c>
      <c r="C95" s="134">
        <v>3000</v>
      </c>
      <c r="D95" s="134">
        <v>11892</v>
      </c>
      <c r="E95" s="117">
        <v>11362</v>
      </c>
    </row>
    <row r="96" spans="1:5" ht="12" customHeight="1">
      <c r="A96" s="268" t="s">
        <v>81</v>
      </c>
      <c r="B96" s="98" t="s">
        <v>118</v>
      </c>
      <c r="C96" s="134"/>
      <c r="D96" s="134"/>
      <c r="E96" s="117"/>
    </row>
    <row r="97" spans="1:5" ht="12" customHeight="1">
      <c r="A97" s="268" t="s">
        <v>74</v>
      </c>
      <c r="B97" s="87" t="s">
        <v>287</v>
      </c>
      <c r="C97" s="134"/>
      <c r="D97" s="134"/>
      <c r="E97" s="117"/>
    </row>
    <row r="98" spans="1:5" ht="12" customHeight="1">
      <c r="A98" s="268" t="s">
        <v>75</v>
      </c>
      <c r="B98" s="110" t="s">
        <v>288</v>
      </c>
      <c r="C98" s="134"/>
      <c r="D98" s="134"/>
      <c r="E98" s="117"/>
    </row>
    <row r="99" spans="1:5" ht="12" customHeight="1">
      <c r="A99" s="268" t="s">
        <v>82</v>
      </c>
      <c r="B99" s="111" t="s">
        <v>289</v>
      </c>
      <c r="C99" s="134"/>
      <c r="D99" s="134"/>
      <c r="E99" s="117"/>
    </row>
    <row r="100" spans="1:5" ht="12" customHeight="1">
      <c r="A100" s="268" t="s">
        <v>83</v>
      </c>
      <c r="B100" s="111" t="s">
        <v>290</v>
      </c>
      <c r="C100" s="134"/>
      <c r="D100" s="134"/>
      <c r="E100" s="117"/>
    </row>
    <row r="101" spans="1:5" ht="12" customHeight="1">
      <c r="A101" s="268" t="s">
        <v>84</v>
      </c>
      <c r="B101" s="110" t="s">
        <v>291</v>
      </c>
      <c r="C101" s="134"/>
      <c r="D101" s="134"/>
      <c r="E101" s="117"/>
    </row>
    <row r="102" spans="1:5" ht="12" customHeight="1">
      <c r="A102" s="268" t="s">
        <v>85</v>
      </c>
      <c r="B102" s="110" t="s">
        <v>292</v>
      </c>
      <c r="C102" s="134"/>
      <c r="D102" s="134"/>
      <c r="E102" s="117"/>
    </row>
    <row r="103" spans="1:5" ht="12" customHeight="1">
      <c r="A103" s="268" t="s">
        <v>87</v>
      </c>
      <c r="B103" s="111" t="s">
        <v>293</v>
      </c>
      <c r="C103" s="134"/>
      <c r="D103" s="134"/>
      <c r="E103" s="117"/>
    </row>
    <row r="104" spans="1:5" ht="12" customHeight="1">
      <c r="A104" s="276" t="s">
        <v>119</v>
      </c>
      <c r="B104" s="112" t="s">
        <v>294</v>
      </c>
      <c r="C104" s="134"/>
      <c r="D104" s="134"/>
      <c r="E104" s="117"/>
    </row>
    <row r="105" spans="1:5" ht="12" customHeight="1">
      <c r="A105" s="268" t="s">
        <v>295</v>
      </c>
      <c r="B105" s="112" t="s">
        <v>296</v>
      </c>
      <c r="C105" s="134"/>
      <c r="D105" s="134"/>
      <c r="E105" s="117"/>
    </row>
    <row r="106" spans="1:5" s="63" customFormat="1" ht="12" customHeight="1" thickBot="1">
      <c r="A106" s="277" t="s">
        <v>297</v>
      </c>
      <c r="B106" s="113" t="s">
        <v>298</v>
      </c>
      <c r="C106" s="39"/>
      <c r="D106" s="39"/>
      <c r="E106" s="78"/>
    </row>
    <row r="107" spans="1:5" ht="12" customHeight="1" thickBot="1">
      <c r="A107" s="104" t="s">
        <v>7</v>
      </c>
      <c r="B107" s="102" t="s">
        <v>299</v>
      </c>
      <c r="C107" s="131">
        <f>+C108+C110+C112</f>
        <v>0</v>
      </c>
      <c r="D107" s="131">
        <f>+D108+D110+D112</f>
        <v>0</v>
      </c>
      <c r="E107" s="114">
        <f>+E108+E110+E112</f>
        <v>0</v>
      </c>
    </row>
    <row r="108" spans="1:5" ht="12" customHeight="1">
      <c r="A108" s="267" t="s">
        <v>76</v>
      </c>
      <c r="B108" s="87" t="s">
        <v>136</v>
      </c>
      <c r="C108" s="133"/>
      <c r="D108" s="133"/>
      <c r="E108" s="116"/>
    </row>
    <row r="109" spans="1:5" ht="12" customHeight="1">
      <c r="A109" s="267" t="s">
        <v>77</v>
      </c>
      <c r="B109" s="91" t="s">
        <v>300</v>
      </c>
      <c r="C109" s="133"/>
      <c r="D109" s="133"/>
      <c r="E109" s="116"/>
    </row>
    <row r="110" spans="1:5" ht="12" customHeight="1">
      <c r="A110" s="267" t="s">
        <v>78</v>
      </c>
      <c r="B110" s="91" t="s">
        <v>120</v>
      </c>
      <c r="C110" s="132"/>
      <c r="D110" s="132"/>
      <c r="E110" s="115"/>
    </row>
    <row r="111" spans="1:5" ht="12" customHeight="1">
      <c r="A111" s="267" t="s">
        <v>79</v>
      </c>
      <c r="B111" s="91" t="s">
        <v>301</v>
      </c>
      <c r="C111" s="132"/>
      <c r="D111" s="132"/>
      <c r="E111" s="115"/>
    </row>
    <row r="112" spans="1:5" ht="12" customHeight="1">
      <c r="A112" s="267" t="s">
        <v>80</v>
      </c>
      <c r="B112" s="123" t="s">
        <v>139</v>
      </c>
      <c r="C112" s="132"/>
      <c r="D112" s="132"/>
      <c r="E112" s="115"/>
    </row>
    <row r="113" spans="1:5" ht="12" customHeight="1">
      <c r="A113" s="267" t="s">
        <v>86</v>
      </c>
      <c r="B113" s="122" t="s">
        <v>302</v>
      </c>
      <c r="C113" s="132"/>
      <c r="D113" s="132"/>
      <c r="E113" s="115"/>
    </row>
    <row r="114" spans="1:5" ht="12" customHeight="1">
      <c r="A114" s="267" t="s">
        <v>88</v>
      </c>
      <c r="B114" s="138" t="s">
        <v>303</v>
      </c>
      <c r="C114" s="132"/>
      <c r="D114" s="132"/>
      <c r="E114" s="115"/>
    </row>
    <row r="115" spans="1:5" ht="12" customHeight="1">
      <c r="A115" s="267" t="s">
        <v>121</v>
      </c>
      <c r="B115" s="111" t="s">
        <v>290</v>
      </c>
      <c r="C115" s="132"/>
      <c r="D115" s="132"/>
      <c r="E115" s="115"/>
    </row>
    <row r="116" spans="1:5" ht="12" customHeight="1">
      <c r="A116" s="267" t="s">
        <v>122</v>
      </c>
      <c r="B116" s="111" t="s">
        <v>304</v>
      </c>
      <c r="C116" s="132"/>
      <c r="D116" s="132"/>
      <c r="E116" s="115"/>
    </row>
    <row r="117" spans="1:5" ht="12" customHeight="1">
      <c r="A117" s="267" t="s">
        <v>123</v>
      </c>
      <c r="B117" s="111" t="s">
        <v>305</v>
      </c>
      <c r="C117" s="132"/>
      <c r="D117" s="132"/>
      <c r="E117" s="115"/>
    </row>
    <row r="118" spans="1:5" ht="12" customHeight="1">
      <c r="A118" s="267" t="s">
        <v>306</v>
      </c>
      <c r="B118" s="111" t="s">
        <v>293</v>
      </c>
      <c r="C118" s="132"/>
      <c r="D118" s="132"/>
      <c r="E118" s="115"/>
    </row>
    <row r="119" spans="1:5" ht="12" customHeight="1">
      <c r="A119" s="267" t="s">
        <v>307</v>
      </c>
      <c r="B119" s="111" t="s">
        <v>308</v>
      </c>
      <c r="C119" s="132"/>
      <c r="D119" s="132"/>
      <c r="E119" s="115"/>
    </row>
    <row r="120" spans="1:5" ht="12" customHeight="1" thickBot="1">
      <c r="A120" s="276" t="s">
        <v>309</v>
      </c>
      <c r="B120" s="111" t="s">
        <v>310</v>
      </c>
      <c r="C120" s="134"/>
      <c r="D120" s="134"/>
      <c r="E120" s="117"/>
    </row>
    <row r="121" spans="1:5" ht="12" customHeight="1" thickBot="1">
      <c r="A121" s="104" t="s">
        <v>8</v>
      </c>
      <c r="B121" s="107" t="s">
        <v>311</v>
      </c>
      <c r="C121" s="131">
        <f>+C122+C123</f>
        <v>0</v>
      </c>
      <c r="D121" s="131">
        <f>+D122+D123</f>
        <v>0</v>
      </c>
      <c r="E121" s="114">
        <f>+E122+E123</f>
        <v>0</v>
      </c>
    </row>
    <row r="122" spans="1:5" ht="12" customHeight="1">
      <c r="A122" s="267" t="s">
        <v>59</v>
      </c>
      <c r="B122" s="88" t="s">
        <v>45</v>
      </c>
      <c r="C122" s="133"/>
      <c r="D122" s="133"/>
      <c r="E122" s="116"/>
    </row>
    <row r="123" spans="1:5" ht="12" customHeight="1" thickBot="1">
      <c r="A123" s="269" t="s">
        <v>60</v>
      </c>
      <c r="B123" s="91" t="s">
        <v>46</v>
      </c>
      <c r="C123" s="134"/>
      <c r="D123" s="134"/>
      <c r="E123" s="117"/>
    </row>
    <row r="124" spans="1:5" ht="12" customHeight="1" thickBot="1">
      <c r="A124" s="104" t="s">
        <v>9</v>
      </c>
      <c r="B124" s="107" t="s">
        <v>312</v>
      </c>
      <c r="C124" s="131">
        <f>+C91+C107+C121</f>
        <v>3000</v>
      </c>
      <c r="D124" s="131">
        <f>+D91+D107+D121</f>
        <v>11892</v>
      </c>
      <c r="E124" s="114">
        <f>+E91+E107+E121</f>
        <v>11362</v>
      </c>
    </row>
    <row r="125" spans="1:5" ht="12" customHeight="1" thickBot="1">
      <c r="A125" s="104" t="s">
        <v>10</v>
      </c>
      <c r="B125" s="107" t="s">
        <v>414</v>
      </c>
      <c r="C125" s="131">
        <f>+C126+C127+C128</f>
        <v>0</v>
      </c>
      <c r="D125" s="131">
        <f>+D126+D127+D128</f>
        <v>0</v>
      </c>
      <c r="E125" s="114">
        <f>+E126+E127+E128</f>
        <v>0</v>
      </c>
    </row>
    <row r="126" spans="1:5" ht="12" customHeight="1">
      <c r="A126" s="267" t="s">
        <v>63</v>
      </c>
      <c r="B126" s="88" t="s">
        <v>314</v>
      </c>
      <c r="C126" s="132"/>
      <c r="D126" s="132"/>
      <c r="E126" s="115"/>
    </row>
    <row r="127" spans="1:5" ht="12" customHeight="1">
      <c r="A127" s="267" t="s">
        <v>64</v>
      </c>
      <c r="B127" s="88" t="s">
        <v>315</v>
      </c>
      <c r="C127" s="132"/>
      <c r="D127" s="132"/>
      <c r="E127" s="115"/>
    </row>
    <row r="128" spans="1:5" ht="12" customHeight="1" thickBot="1">
      <c r="A128" s="276" t="s">
        <v>65</v>
      </c>
      <c r="B128" s="86" t="s">
        <v>316</v>
      </c>
      <c r="C128" s="132"/>
      <c r="D128" s="132"/>
      <c r="E128" s="115"/>
    </row>
    <row r="129" spans="1:11" ht="12" customHeight="1" thickBot="1">
      <c r="A129" s="104" t="s">
        <v>11</v>
      </c>
      <c r="B129" s="107" t="s">
        <v>317</v>
      </c>
      <c r="C129" s="131">
        <f>+C130+C131+C132+C133</f>
        <v>0</v>
      </c>
      <c r="D129" s="131">
        <f>+D130+D131+D132+D133</f>
        <v>0</v>
      </c>
      <c r="E129" s="114">
        <f>+E130+E131+E132+E133</f>
        <v>0</v>
      </c>
    </row>
    <row r="130" spans="1:11" ht="12" customHeight="1">
      <c r="A130" s="267" t="s">
        <v>66</v>
      </c>
      <c r="B130" s="88" t="s">
        <v>318</v>
      </c>
      <c r="C130" s="132"/>
      <c r="D130" s="132"/>
      <c r="E130" s="115"/>
    </row>
    <row r="131" spans="1:11" ht="12" customHeight="1">
      <c r="A131" s="267" t="s">
        <v>67</v>
      </c>
      <c r="B131" s="88" t="s">
        <v>319</v>
      </c>
      <c r="C131" s="132"/>
      <c r="D131" s="132"/>
      <c r="E131" s="115"/>
    </row>
    <row r="132" spans="1:11" ht="12" customHeight="1">
      <c r="A132" s="267" t="s">
        <v>214</v>
      </c>
      <c r="B132" s="88" t="s">
        <v>320</v>
      </c>
      <c r="C132" s="132"/>
      <c r="D132" s="132"/>
      <c r="E132" s="115"/>
    </row>
    <row r="133" spans="1:11" s="63" customFormat="1" ht="12" customHeight="1" thickBot="1">
      <c r="A133" s="276" t="s">
        <v>216</v>
      </c>
      <c r="B133" s="86" t="s">
        <v>321</v>
      </c>
      <c r="C133" s="132"/>
      <c r="D133" s="132"/>
      <c r="E133" s="115"/>
    </row>
    <row r="134" spans="1:11" ht="13.5" thickBot="1">
      <c r="A134" s="104" t="s">
        <v>12</v>
      </c>
      <c r="B134" s="107" t="s">
        <v>441</v>
      </c>
      <c r="C134" s="137">
        <f>+C135+C136+C138+C139+C137</f>
        <v>0</v>
      </c>
      <c r="D134" s="137">
        <f>+D135+D136+D138+D139+D137</f>
        <v>0</v>
      </c>
      <c r="E134" s="150">
        <f>+E135+E136+E138+E139+E137</f>
        <v>0</v>
      </c>
      <c r="K134" s="230"/>
    </row>
    <row r="135" spans="1:11">
      <c r="A135" s="267" t="s">
        <v>68</v>
      </c>
      <c r="B135" s="88" t="s">
        <v>323</v>
      </c>
      <c r="C135" s="132"/>
      <c r="D135" s="132"/>
      <c r="E135" s="115"/>
    </row>
    <row r="136" spans="1:11" ht="12" customHeight="1">
      <c r="A136" s="267" t="s">
        <v>69</v>
      </c>
      <c r="B136" s="88" t="s">
        <v>324</v>
      </c>
      <c r="C136" s="132"/>
      <c r="D136" s="132"/>
      <c r="E136" s="115"/>
    </row>
    <row r="137" spans="1:11" ht="12" customHeight="1">
      <c r="A137" s="267" t="s">
        <v>223</v>
      </c>
      <c r="B137" s="88" t="s">
        <v>440</v>
      </c>
      <c r="C137" s="132"/>
      <c r="D137" s="132"/>
      <c r="E137" s="115"/>
    </row>
    <row r="138" spans="1:11" s="63" customFormat="1" ht="12" customHeight="1">
      <c r="A138" s="267" t="s">
        <v>225</v>
      </c>
      <c r="B138" s="88" t="s">
        <v>325</v>
      </c>
      <c r="C138" s="132"/>
      <c r="D138" s="132"/>
      <c r="E138" s="115"/>
    </row>
    <row r="139" spans="1:11" s="63" customFormat="1" ht="12" customHeight="1" thickBot="1">
      <c r="A139" s="276" t="s">
        <v>439</v>
      </c>
      <c r="B139" s="86" t="s">
        <v>326</v>
      </c>
      <c r="C139" s="132"/>
      <c r="D139" s="132"/>
      <c r="E139" s="115"/>
    </row>
    <row r="140" spans="1:11" s="63" customFormat="1" ht="12" customHeight="1" thickBot="1">
      <c r="A140" s="104" t="s">
        <v>13</v>
      </c>
      <c r="B140" s="107" t="s">
        <v>415</v>
      </c>
      <c r="C140" s="40">
        <f>+C141+C142+C143+C144</f>
        <v>0</v>
      </c>
      <c r="D140" s="40">
        <f>+D141+D142+D143+D144</f>
        <v>0</v>
      </c>
      <c r="E140" s="83">
        <f>+E141+E142+E143+E144</f>
        <v>0</v>
      </c>
    </row>
    <row r="141" spans="1:11" s="63" customFormat="1" ht="12" customHeight="1">
      <c r="A141" s="267" t="s">
        <v>114</v>
      </c>
      <c r="B141" s="88" t="s">
        <v>328</v>
      </c>
      <c r="C141" s="132"/>
      <c r="D141" s="132"/>
      <c r="E141" s="115"/>
    </row>
    <row r="142" spans="1:11" s="63" customFormat="1" ht="12" customHeight="1">
      <c r="A142" s="267" t="s">
        <v>115</v>
      </c>
      <c r="B142" s="88" t="s">
        <v>329</v>
      </c>
      <c r="C142" s="132"/>
      <c r="D142" s="132"/>
      <c r="E142" s="115"/>
    </row>
    <row r="143" spans="1:11" s="63" customFormat="1" ht="12" customHeight="1">
      <c r="A143" s="267" t="s">
        <v>138</v>
      </c>
      <c r="B143" s="88" t="s">
        <v>330</v>
      </c>
      <c r="C143" s="132"/>
      <c r="D143" s="132"/>
      <c r="E143" s="115"/>
    </row>
    <row r="144" spans="1:11" ht="12.75" customHeight="1" thickBot="1">
      <c r="A144" s="267" t="s">
        <v>231</v>
      </c>
      <c r="B144" s="88" t="s">
        <v>331</v>
      </c>
      <c r="C144" s="132"/>
      <c r="D144" s="132"/>
      <c r="E144" s="115"/>
    </row>
    <row r="145" spans="1:5" ht="12" customHeight="1" thickBot="1">
      <c r="A145" s="104" t="s">
        <v>14</v>
      </c>
      <c r="B145" s="107" t="s">
        <v>332</v>
      </c>
      <c r="C145" s="81">
        <f>+C125+C129+C134+C140</f>
        <v>0</v>
      </c>
      <c r="D145" s="81">
        <f>+D125+D129+D134+D140</f>
        <v>0</v>
      </c>
      <c r="E145" s="82">
        <f>+E125+E129+E134+E140</f>
        <v>0</v>
      </c>
    </row>
    <row r="146" spans="1:5" ht="15" customHeight="1" thickBot="1">
      <c r="A146" s="278" t="s">
        <v>15</v>
      </c>
      <c r="B146" s="127" t="s">
        <v>333</v>
      </c>
      <c r="C146" s="81">
        <f>+C124+C145</f>
        <v>3000</v>
      </c>
      <c r="D146" s="81">
        <f>+D124+D145</f>
        <v>11892</v>
      </c>
      <c r="E146" s="82">
        <f>+E124+E145</f>
        <v>11362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243" t="s">
        <v>442</v>
      </c>
      <c r="B148" s="244"/>
      <c r="C148" s="53"/>
      <c r="D148" s="54"/>
      <c r="E148" s="51"/>
    </row>
    <row r="149" spans="1:5" ht="14.25" customHeight="1" thickBot="1">
      <c r="A149" s="243" t="s">
        <v>132</v>
      </c>
      <c r="B149" s="244"/>
      <c r="C149" s="53"/>
      <c r="D149" s="54"/>
      <c r="E149" s="5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>
      <selection activeCell="E2" sqref="E2"/>
    </sheetView>
  </sheetViews>
  <sheetFormatPr defaultRowHeight="12.75"/>
  <cols>
    <col min="1" max="1" width="16" style="299" customWidth="1"/>
    <col min="2" max="2" width="59.33203125" style="22" customWidth="1"/>
    <col min="3" max="5" width="15.83203125" style="22" customWidth="1"/>
    <col min="6" max="16384" width="9.33203125" style="22"/>
  </cols>
  <sheetData>
    <row r="1" spans="1:5" s="234" customFormat="1" ht="21" customHeight="1" thickBot="1">
      <c r="A1" s="233"/>
      <c r="B1" s="235"/>
      <c r="C1" s="280"/>
      <c r="D1" s="280"/>
      <c r="E1" s="325" t="s">
        <v>476</v>
      </c>
    </row>
    <row r="2" spans="1:5" s="281" customFormat="1" ht="25.5" customHeight="1">
      <c r="A2" s="261" t="s">
        <v>130</v>
      </c>
      <c r="B2" s="348" t="s">
        <v>416</v>
      </c>
      <c r="C2" s="349"/>
      <c r="D2" s="350"/>
      <c r="E2" s="304" t="s">
        <v>47</v>
      </c>
    </row>
    <row r="3" spans="1:5" s="281" customFormat="1" ht="24.75" thickBot="1">
      <c r="A3" s="279" t="s">
        <v>417</v>
      </c>
      <c r="B3" s="351" t="s">
        <v>409</v>
      </c>
      <c r="C3" s="354"/>
      <c r="D3" s="355"/>
      <c r="E3" s="305" t="s">
        <v>39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57" customFormat="1" ht="12" customHeight="1" thickBot="1">
      <c r="A8" s="231" t="s">
        <v>6</v>
      </c>
      <c r="B8" s="295" t="s">
        <v>418</v>
      </c>
      <c r="C8" s="168">
        <f>SUM(C9:C18)</f>
        <v>0</v>
      </c>
      <c r="D8" s="168">
        <f>SUM(D9:D18)</f>
        <v>3</v>
      </c>
      <c r="E8" s="301">
        <f>SUM(E9:E18)</f>
        <v>3</v>
      </c>
    </row>
    <row r="9" spans="1:5" s="257" customFormat="1" ht="12" customHeight="1">
      <c r="A9" s="306" t="s">
        <v>70</v>
      </c>
      <c r="B9" s="89" t="s">
        <v>199</v>
      </c>
      <c r="C9" s="46"/>
      <c r="D9" s="46"/>
      <c r="E9" s="290"/>
    </row>
    <row r="10" spans="1:5" s="257" customFormat="1" ht="12" customHeight="1">
      <c r="A10" s="307" t="s">
        <v>71</v>
      </c>
      <c r="B10" s="87" t="s">
        <v>200</v>
      </c>
      <c r="C10" s="165"/>
      <c r="D10" s="165"/>
      <c r="E10" s="55"/>
    </row>
    <row r="11" spans="1:5" s="257" customFormat="1" ht="12" customHeight="1">
      <c r="A11" s="307" t="s">
        <v>72</v>
      </c>
      <c r="B11" s="87" t="s">
        <v>201</v>
      </c>
      <c r="C11" s="165"/>
      <c r="D11" s="165"/>
      <c r="E11" s="55"/>
    </row>
    <row r="12" spans="1:5" s="257" customFormat="1" ht="12" customHeight="1">
      <c r="A12" s="307" t="s">
        <v>73</v>
      </c>
      <c r="B12" s="87" t="s">
        <v>202</v>
      </c>
      <c r="C12" s="165"/>
      <c r="D12" s="165"/>
      <c r="E12" s="55"/>
    </row>
    <row r="13" spans="1:5" s="257" customFormat="1" ht="12" customHeight="1">
      <c r="A13" s="307" t="s">
        <v>91</v>
      </c>
      <c r="B13" s="87" t="s">
        <v>203</v>
      </c>
      <c r="C13" s="165"/>
      <c r="D13" s="165"/>
      <c r="E13" s="55"/>
    </row>
    <row r="14" spans="1:5" s="257" customFormat="1" ht="12" customHeight="1">
      <c r="A14" s="307" t="s">
        <v>74</v>
      </c>
      <c r="B14" s="87" t="s">
        <v>419</v>
      </c>
      <c r="C14" s="165"/>
      <c r="D14" s="165"/>
      <c r="E14" s="55"/>
    </row>
    <row r="15" spans="1:5" s="284" customFormat="1" ht="12" customHeight="1">
      <c r="A15" s="307" t="s">
        <v>75</v>
      </c>
      <c r="B15" s="86" t="s">
        <v>420</v>
      </c>
      <c r="C15" s="165"/>
      <c r="D15" s="165"/>
      <c r="E15" s="55"/>
    </row>
    <row r="16" spans="1:5" s="284" customFormat="1" ht="12" customHeight="1">
      <c r="A16" s="307" t="s">
        <v>82</v>
      </c>
      <c r="B16" s="87" t="s">
        <v>206</v>
      </c>
      <c r="C16" s="47"/>
      <c r="D16" s="47"/>
      <c r="E16" s="289"/>
    </row>
    <row r="17" spans="1:5" s="257" customFormat="1" ht="12" customHeight="1">
      <c r="A17" s="307" t="s">
        <v>83</v>
      </c>
      <c r="B17" s="87" t="s">
        <v>208</v>
      </c>
      <c r="C17" s="165"/>
      <c r="D17" s="165"/>
      <c r="E17" s="55"/>
    </row>
    <row r="18" spans="1:5" s="284" customFormat="1" ht="12" customHeight="1" thickBot="1">
      <c r="A18" s="307" t="s">
        <v>84</v>
      </c>
      <c r="B18" s="86" t="s">
        <v>210</v>
      </c>
      <c r="C18" s="167"/>
      <c r="D18" s="167">
        <v>3</v>
      </c>
      <c r="E18" s="285">
        <v>3</v>
      </c>
    </row>
    <row r="19" spans="1:5" s="284" customFormat="1" ht="12" customHeight="1" thickBot="1">
      <c r="A19" s="231" t="s">
        <v>7</v>
      </c>
      <c r="B19" s="295" t="s">
        <v>421</v>
      </c>
      <c r="C19" s="168">
        <f>SUM(C20:C22)</f>
        <v>0</v>
      </c>
      <c r="D19" s="168">
        <f>SUM(D20:D22)</f>
        <v>2007</v>
      </c>
      <c r="E19" s="301">
        <f>SUM(E20:E22)</f>
        <v>2007</v>
      </c>
    </row>
    <row r="20" spans="1:5" s="284" customFormat="1" ht="12" customHeight="1">
      <c r="A20" s="307" t="s">
        <v>76</v>
      </c>
      <c r="B20" s="88" t="s">
        <v>172</v>
      </c>
      <c r="C20" s="165"/>
      <c r="D20" s="165"/>
      <c r="E20" s="55"/>
    </row>
    <row r="21" spans="1:5" s="284" customFormat="1" ht="12" customHeight="1">
      <c r="A21" s="307" t="s">
        <v>77</v>
      </c>
      <c r="B21" s="87" t="s">
        <v>422</v>
      </c>
      <c r="C21" s="165"/>
      <c r="D21" s="165"/>
      <c r="E21" s="55"/>
    </row>
    <row r="22" spans="1:5" s="284" customFormat="1" ht="12" customHeight="1">
      <c r="A22" s="307" t="s">
        <v>78</v>
      </c>
      <c r="B22" s="87" t="s">
        <v>423</v>
      </c>
      <c r="C22" s="165"/>
      <c r="D22" s="165">
        <v>2007</v>
      </c>
      <c r="E22" s="55">
        <v>2007</v>
      </c>
    </row>
    <row r="23" spans="1:5" s="284" customFormat="1" ht="12" customHeight="1" thickBot="1">
      <c r="A23" s="307" t="s">
        <v>79</v>
      </c>
      <c r="B23" s="87" t="s">
        <v>447</v>
      </c>
      <c r="C23" s="165"/>
      <c r="D23" s="165"/>
      <c r="E23" s="55"/>
    </row>
    <row r="24" spans="1:5" s="284" customFormat="1" ht="12" customHeight="1" thickBot="1">
      <c r="A24" s="294" t="s">
        <v>8</v>
      </c>
      <c r="B24" s="107" t="s">
        <v>107</v>
      </c>
      <c r="C24" s="25"/>
      <c r="D24" s="25"/>
      <c r="E24" s="300"/>
    </row>
    <row r="25" spans="1:5" s="284" customFormat="1" ht="12" customHeight="1" thickBot="1">
      <c r="A25" s="294" t="s">
        <v>9</v>
      </c>
      <c r="B25" s="107" t="s">
        <v>424</v>
      </c>
      <c r="C25" s="168">
        <f>SUM(C26:C27)</f>
        <v>0</v>
      </c>
      <c r="D25" s="168">
        <f>SUM(D26:D27)</f>
        <v>0</v>
      </c>
      <c r="E25" s="301">
        <f>SUM(E26:E27)</f>
        <v>0</v>
      </c>
    </row>
    <row r="26" spans="1:5" s="284" customFormat="1" ht="12" customHeight="1">
      <c r="A26" s="308" t="s">
        <v>186</v>
      </c>
      <c r="B26" s="309" t="s">
        <v>422</v>
      </c>
      <c r="C26" s="43"/>
      <c r="D26" s="43"/>
      <c r="E26" s="288"/>
    </row>
    <row r="27" spans="1:5" s="284" customFormat="1" ht="12" customHeight="1">
      <c r="A27" s="308" t="s">
        <v>192</v>
      </c>
      <c r="B27" s="310" t="s">
        <v>425</v>
      </c>
      <c r="C27" s="169"/>
      <c r="D27" s="169"/>
      <c r="E27" s="287"/>
    </row>
    <row r="28" spans="1:5" s="284" customFormat="1" ht="12" customHeight="1" thickBot="1">
      <c r="A28" s="307" t="s">
        <v>194</v>
      </c>
      <c r="B28" s="311" t="s">
        <v>448</v>
      </c>
      <c r="C28" s="291"/>
      <c r="D28" s="291"/>
      <c r="E28" s="286"/>
    </row>
    <row r="29" spans="1:5" s="284" customFormat="1" ht="12" customHeight="1" thickBot="1">
      <c r="A29" s="294" t="s">
        <v>10</v>
      </c>
      <c r="B29" s="107" t="s">
        <v>426</v>
      </c>
      <c r="C29" s="168">
        <f>SUM(C30:C32)</f>
        <v>0</v>
      </c>
      <c r="D29" s="168">
        <f>SUM(D30:D32)</f>
        <v>0</v>
      </c>
      <c r="E29" s="301">
        <f>SUM(E30:E32)</f>
        <v>0</v>
      </c>
    </row>
    <row r="30" spans="1:5" s="284" customFormat="1" ht="12" customHeight="1">
      <c r="A30" s="308" t="s">
        <v>63</v>
      </c>
      <c r="B30" s="309" t="s">
        <v>212</v>
      </c>
      <c r="C30" s="43"/>
      <c r="D30" s="43"/>
      <c r="E30" s="288"/>
    </row>
    <row r="31" spans="1:5" s="284" customFormat="1" ht="12" customHeight="1">
      <c r="A31" s="308" t="s">
        <v>64</v>
      </c>
      <c r="B31" s="310" t="s">
        <v>213</v>
      </c>
      <c r="C31" s="169"/>
      <c r="D31" s="169"/>
      <c r="E31" s="287"/>
    </row>
    <row r="32" spans="1:5" s="284" customFormat="1" ht="12" customHeight="1" thickBot="1">
      <c r="A32" s="307" t="s">
        <v>65</v>
      </c>
      <c r="B32" s="293" t="s">
        <v>215</v>
      </c>
      <c r="C32" s="291"/>
      <c r="D32" s="291"/>
      <c r="E32" s="286"/>
    </row>
    <row r="33" spans="1:5" s="284" customFormat="1" ht="12" customHeight="1" thickBot="1">
      <c r="A33" s="294" t="s">
        <v>11</v>
      </c>
      <c r="B33" s="107" t="s">
        <v>340</v>
      </c>
      <c r="C33" s="25"/>
      <c r="D33" s="25"/>
      <c r="E33" s="300"/>
    </row>
    <row r="34" spans="1:5" s="257" customFormat="1" ht="12" customHeight="1" thickBot="1">
      <c r="A34" s="294" t="s">
        <v>12</v>
      </c>
      <c r="B34" s="107" t="s">
        <v>427</v>
      </c>
      <c r="C34" s="25"/>
      <c r="D34" s="25"/>
      <c r="E34" s="300"/>
    </row>
    <row r="35" spans="1:5" s="257" customFormat="1" ht="12" customHeight="1" thickBot="1">
      <c r="A35" s="231" t="s">
        <v>13</v>
      </c>
      <c r="B35" s="107" t="s">
        <v>449</v>
      </c>
      <c r="C35" s="168">
        <f>+C8+C19+C24+C25+C29+C33+C34</f>
        <v>0</v>
      </c>
      <c r="D35" s="168">
        <f>+D8+D19+D24+D25+D29+D33+D34</f>
        <v>2010</v>
      </c>
      <c r="E35" s="301">
        <f>+E8+E19+E24+E25+E29+E33+E34</f>
        <v>2010</v>
      </c>
    </row>
    <row r="36" spans="1:5" s="257" customFormat="1" ht="12" customHeight="1" thickBot="1">
      <c r="A36" s="296" t="s">
        <v>14</v>
      </c>
      <c r="B36" s="107" t="s">
        <v>429</v>
      </c>
      <c r="C36" s="168">
        <f>+C37+C38+C39</f>
        <v>151819</v>
      </c>
      <c r="D36" s="168">
        <f>+D37+D38+D39</f>
        <v>131071</v>
      </c>
      <c r="E36" s="301">
        <f>+E37+E38+E39</f>
        <v>131037</v>
      </c>
    </row>
    <row r="37" spans="1:5" s="257" customFormat="1" ht="12" customHeight="1">
      <c r="A37" s="308" t="s">
        <v>430</v>
      </c>
      <c r="B37" s="309" t="s">
        <v>146</v>
      </c>
      <c r="C37" s="43"/>
      <c r="D37" s="43"/>
      <c r="E37" s="288">
        <v>3</v>
      </c>
    </row>
    <row r="38" spans="1:5" s="284" customFormat="1" ht="12" customHeight="1">
      <c r="A38" s="308" t="s">
        <v>431</v>
      </c>
      <c r="B38" s="310" t="s">
        <v>2</v>
      </c>
      <c r="C38" s="169"/>
      <c r="D38" s="169"/>
      <c r="E38" s="287"/>
    </row>
    <row r="39" spans="1:5" s="284" customFormat="1" ht="12" customHeight="1" thickBot="1">
      <c r="A39" s="307" t="s">
        <v>432</v>
      </c>
      <c r="B39" s="293" t="s">
        <v>433</v>
      </c>
      <c r="C39" s="291">
        <v>151819</v>
      </c>
      <c r="D39" s="291">
        <v>131071</v>
      </c>
      <c r="E39" s="286">
        <v>131034</v>
      </c>
    </row>
    <row r="40" spans="1:5" s="284" customFormat="1" ht="15" customHeight="1" thickBot="1">
      <c r="A40" s="296" t="s">
        <v>15</v>
      </c>
      <c r="B40" s="297" t="s">
        <v>434</v>
      </c>
      <c r="C40" s="49">
        <f>+C35+C36</f>
        <v>151819</v>
      </c>
      <c r="D40" s="49">
        <f>+D35+D36</f>
        <v>133081</v>
      </c>
      <c r="E40" s="302">
        <f>+E35+E36</f>
        <v>133047</v>
      </c>
    </row>
    <row r="41" spans="1:5" s="284" customFormat="1" ht="15" customHeight="1">
      <c r="A41" s="239"/>
      <c r="B41" s="240"/>
      <c r="C41" s="255"/>
      <c r="D41" s="255"/>
      <c r="E41" s="255"/>
    </row>
    <row r="42" spans="1:5" ht="13.5" thickBot="1">
      <c r="A42" s="241"/>
      <c r="B42" s="242"/>
      <c r="C42" s="256"/>
      <c r="D42" s="256"/>
      <c r="E42" s="256"/>
    </row>
    <row r="43" spans="1:5" s="283" customFormat="1" ht="16.5" customHeight="1" thickBot="1">
      <c r="A43" s="345" t="s">
        <v>43</v>
      </c>
      <c r="B43" s="346"/>
      <c r="C43" s="346"/>
      <c r="D43" s="346"/>
      <c r="E43" s="347"/>
    </row>
    <row r="44" spans="1:5" s="63" customFormat="1" ht="12" customHeight="1" thickBot="1">
      <c r="A44" s="294" t="s">
        <v>6</v>
      </c>
      <c r="B44" s="107" t="s">
        <v>435</v>
      </c>
      <c r="C44" s="168">
        <f>SUM(C45:C49)</f>
        <v>150819</v>
      </c>
      <c r="D44" s="168">
        <f>SUM(D45:D49)</f>
        <v>133081</v>
      </c>
      <c r="E44" s="199">
        <f>SUM(E45:E49)</f>
        <v>133045</v>
      </c>
    </row>
    <row r="45" spans="1:5" ht="12" customHeight="1">
      <c r="A45" s="307" t="s">
        <v>70</v>
      </c>
      <c r="B45" s="88" t="s">
        <v>36</v>
      </c>
      <c r="C45" s="43">
        <v>30690</v>
      </c>
      <c r="D45" s="43">
        <v>35359</v>
      </c>
      <c r="E45" s="195">
        <v>35359</v>
      </c>
    </row>
    <row r="46" spans="1:5" ht="12" customHeight="1">
      <c r="A46" s="307" t="s">
        <v>71</v>
      </c>
      <c r="B46" s="87" t="s">
        <v>116</v>
      </c>
      <c r="C46" s="162">
        <v>8539</v>
      </c>
      <c r="D46" s="162">
        <v>8737</v>
      </c>
      <c r="E46" s="196">
        <v>8737</v>
      </c>
    </row>
    <row r="47" spans="1:5" ht="12" customHeight="1">
      <c r="A47" s="307" t="s">
        <v>72</v>
      </c>
      <c r="B47" s="87" t="s">
        <v>90</v>
      </c>
      <c r="C47" s="162">
        <v>9367</v>
      </c>
      <c r="D47" s="162">
        <v>7972</v>
      </c>
      <c r="E47" s="196">
        <v>7936</v>
      </c>
    </row>
    <row r="48" spans="1:5" ht="12" customHeight="1">
      <c r="A48" s="307" t="s">
        <v>73</v>
      </c>
      <c r="B48" s="87" t="s">
        <v>117</v>
      </c>
      <c r="C48" s="162">
        <v>102223</v>
      </c>
      <c r="D48" s="162">
        <v>81013</v>
      </c>
      <c r="E48" s="196">
        <v>81013</v>
      </c>
    </row>
    <row r="49" spans="1:5" ht="12" customHeight="1" thickBot="1">
      <c r="A49" s="307" t="s">
        <v>91</v>
      </c>
      <c r="B49" s="87" t="s">
        <v>118</v>
      </c>
      <c r="C49" s="162"/>
      <c r="D49" s="162"/>
      <c r="E49" s="196"/>
    </row>
    <row r="50" spans="1:5" ht="12" customHeight="1" thickBot="1">
      <c r="A50" s="294" t="s">
        <v>7</v>
      </c>
      <c r="B50" s="107" t="s">
        <v>436</v>
      </c>
      <c r="C50" s="168">
        <f>SUM(C51:C53)</f>
        <v>1000</v>
      </c>
      <c r="D50" s="168">
        <f>SUM(D51:D53)</f>
        <v>0</v>
      </c>
      <c r="E50" s="199">
        <f>SUM(E51:E53)</f>
        <v>0</v>
      </c>
    </row>
    <row r="51" spans="1:5" s="63" customFormat="1" ht="12" customHeight="1">
      <c r="A51" s="307" t="s">
        <v>76</v>
      </c>
      <c r="B51" s="88" t="s">
        <v>136</v>
      </c>
      <c r="C51" s="43">
        <v>1000</v>
      </c>
      <c r="D51" s="43"/>
      <c r="E51" s="195"/>
    </row>
    <row r="52" spans="1:5" ht="12" customHeight="1">
      <c r="A52" s="307" t="s">
        <v>77</v>
      </c>
      <c r="B52" s="87" t="s">
        <v>120</v>
      </c>
      <c r="C52" s="162"/>
      <c r="D52" s="162"/>
      <c r="E52" s="196"/>
    </row>
    <row r="53" spans="1:5" ht="12" customHeight="1">
      <c r="A53" s="307" t="s">
        <v>78</v>
      </c>
      <c r="B53" s="87" t="s">
        <v>44</v>
      </c>
      <c r="C53" s="162"/>
      <c r="D53" s="162"/>
      <c r="E53" s="196"/>
    </row>
    <row r="54" spans="1:5" ht="12" customHeight="1" thickBot="1">
      <c r="A54" s="307" t="s">
        <v>79</v>
      </c>
      <c r="B54" s="87" t="s">
        <v>450</v>
      </c>
      <c r="C54" s="162"/>
      <c r="D54" s="162"/>
      <c r="E54" s="196"/>
    </row>
    <row r="55" spans="1:5" ht="12" customHeight="1" thickBot="1">
      <c r="A55" s="294" t="s">
        <v>8</v>
      </c>
      <c r="B55" s="298" t="s">
        <v>437</v>
      </c>
      <c r="C55" s="168">
        <f>+C44+C50</f>
        <v>151819</v>
      </c>
      <c r="D55" s="168">
        <f>+D44+D50</f>
        <v>133081</v>
      </c>
      <c r="E55" s="199">
        <f>+E44+E50</f>
        <v>133045</v>
      </c>
    </row>
    <row r="56" spans="1:5" ht="13.5" thickBot="1">
      <c r="C56" s="303"/>
      <c r="D56" s="303"/>
      <c r="E56" s="303"/>
    </row>
    <row r="57" spans="1:5" ht="15" customHeight="1" thickBot="1">
      <c r="A57" s="243" t="s">
        <v>442</v>
      </c>
      <c r="B57" s="244"/>
      <c r="C57" s="53">
        <v>8</v>
      </c>
      <c r="D57" s="53">
        <v>8</v>
      </c>
      <c r="E57" s="292">
        <v>8</v>
      </c>
    </row>
    <row r="58" spans="1:5" ht="14.25" customHeight="1" thickBot="1">
      <c r="A58" s="243" t="s">
        <v>132</v>
      </c>
      <c r="B58" s="244"/>
      <c r="C58" s="53"/>
      <c r="D58" s="53"/>
      <c r="E58" s="292"/>
    </row>
  </sheetData>
  <sheetProtection formatCells="0"/>
  <mergeCells count="4">
    <mergeCell ref="A7:E7"/>
    <mergeCell ref="A43:E43"/>
    <mergeCell ref="B2:D2"/>
    <mergeCell ref="B3:D3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>
      <selection activeCell="E2" sqref="E2"/>
    </sheetView>
  </sheetViews>
  <sheetFormatPr defaultRowHeight="12.75"/>
  <cols>
    <col min="1" max="1" width="16" style="299" customWidth="1"/>
    <col min="2" max="2" width="59.33203125" style="22" customWidth="1"/>
    <col min="3" max="5" width="15.83203125" style="22" customWidth="1"/>
    <col min="6" max="16384" width="9.33203125" style="22"/>
  </cols>
  <sheetData>
    <row r="1" spans="1:5" s="234" customFormat="1" ht="21" customHeight="1" thickBot="1">
      <c r="A1" s="233"/>
      <c r="B1" s="235"/>
      <c r="C1" s="280"/>
      <c r="D1" s="280"/>
      <c r="E1" s="325" t="str">
        <f>+CONCATENATE("6.2. melléklet a 7/",LEFT(ÖSSZEFÜGGÉSEK!A4,4)+1,". (IV.30.) önkormányzati rendelethez")</f>
        <v>6.2. melléklet a 7/2015. (IV.30.) önkormányzati rendelethez</v>
      </c>
    </row>
    <row r="2" spans="1:5" s="281" customFormat="1" ht="25.5" customHeight="1">
      <c r="A2" s="261" t="s">
        <v>130</v>
      </c>
      <c r="B2" s="348" t="s">
        <v>416</v>
      </c>
      <c r="C2" s="349"/>
      <c r="D2" s="350"/>
      <c r="E2" s="304" t="s">
        <v>47</v>
      </c>
    </row>
    <row r="3" spans="1:5" s="281" customFormat="1" ht="24.75" thickBot="1">
      <c r="A3" s="279" t="s">
        <v>417</v>
      </c>
      <c r="B3" s="351" t="s">
        <v>443</v>
      </c>
      <c r="C3" s="354"/>
      <c r="D3" s="355"/>
      <c r="E3" s="305" t="s">
        <v>47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57" customFormat="1" ht="12" customHeight="1" thickBot="1">
      <c r="A8" s="231" t="s">
        <v>6</v>
      </c>
      <c r="B8" s="295" t="s">
        <v>418</v>
      </c>
      <c r="C8" s="168">
        <f>SUM(C9:C18)</f>
        <v>0</v>
      </c>
      <c r="D8" s="168">
        <f>SUM(D9:D18)</f>
        <v>3</v>
      </c>
      <c r="E8" s="301">
        <f>SUM(E9:E18)</f>
        <v>3</v>
      </c>
    </row>
    <row r="9" spans="1:5" s="257" customFormat="1" ht="12" customHeight="1">
      <c r="A9" s="306" t="s">
        <v>70</v>
      </c>
      <c r="B9" s="89" t="s">
        <v>199</v>
      </c>
      <c r="C9" s="46"/>
      <c r="D9" s="46"/>
      <c r="E9" s="290"/>
    </row>
    <row r="10" spans="1:5" s="257" customFormat="1" ht="12" customHeight="1">
      <c r="A10" s="307" t="s">
        <v>71</v>
      </c>
      <c r="B10" s="87" t="s">
        <v>200</v>
      </c>
      <c r="C10" s="165"/>
      <c r="D10" s="165"/>
      <c r="E10" s="55"/>
    </row>
    <row r="11" spans="1:5" s="257" customFormat="1" ht="12" customHeight="1">
      <c r="A11" s="307" t="s">
        <v>72</v>
      </c>
      <c r="B11" s="87" t="s">
        <v>201</v>
      </c>
      <c r="C11" s="165"/>
      <c r="D11" s="165"/>
      <c r="E11" s="55"/>
    </row>
    <row r="12" spans="1:5" s="257" customFormat="1" ht="12" customHeight="1">
      <c r="A12" s="307" t="s">
        <v>73</v>
      </c>
      <c r="B12" s="87" t="s">
        <v>202</v>
      </c>
      <c r="C12" s="165"/>
      <c r="D12" s="165"/>
      <c r="E12" s="55"/>
    </row>
    <row r="13" spans="1:5" s="257" customFormat="1" ht="12" customHeight="1">
      <c r="A13" s="307" t="s">
        <v>91</v>
      </c>
      <c r="B13" s="87" t="s">
        <v>203</v>
      </c>
      <c r="C13" s="165"/>
      <c r="D13" s="165"/>
      <c r="E13" s="55"/>
    </row>
    <row r="14" spans="1:5" s="257" customFormat="1" ht="12" customHeight="1">
      <c r="A14" s="307" t="s">
        <v>74</v>
      </c>
      <c r="B14" s="87" t="s">
        <v>419</v>
      </c>
      <c r="C14" s="165"/>
      <c r="D14" s="165"/>
      <c r="E14" s="55"/>
    </row>
    <row r="15" spans="1:5" s="284" customFormat="1" ht="12" customHeight="1">
      <c r="A15" s="307" t="s">
        <v>75</v>
      </c>
      <c r="B15" s="86" t="s">
        <v>420</v>
      </c>
      <c r="C15" s="165"/>
      <c r="D15" s="165"/>
      <c r="E15" s="55"/>
    </row>
    <row r="16" spans="1:5" s="284" customFormat="1" ht="12" customHeight="1">
      <c r="A16" s="307" t="s">
        <v>82</v>
      </c>
      <c r="B16" s="87" t="s">
        <v>206</v>
      </c>
      <c r="C16" s="47"/>
      <c r="D16" s="47"/>
      <c r="E16" s="289"/>
    </row>
    <row r="17" spans="1:5" s="257" customFormat="1" ht="12" customHeight="1">
      <c r="A17" s="307" t="s">
        <v>83</v>
      </c>
      <c r="B17" s="87" t="s">
        <v>208</v>
      </c>
      <c r="C17" s="165"/>
      <c r="D17" s="165"/>
      <c r="E17" s="55"/>
    </row>
    <row r="18" spans="1:5" s="284" customFormat="1" ht="12" customHeight="1" thickBot="1">
      <c r="A18" s="307" t="s">
        <v>84</v>
      </c>
      <c r="B18" s="86" t="s">
        <v>210</v>
      </c>
      <c r="C18" s="167"/>
      <c r="D18" s="167">
        <v>3</v>
      </c>
      <c r="E18" s="285">
        <v>3</v>
      </c>
    </row>
    <row r="19" spans="1:5" s="284" customFormat="1" ht="12" customHeight="1" thickBot="1">
      <c r="A19" s="231" t="s">
        <v>7</v>
      </c>
      <c r="B19" s="295" t="s">
        <v>421</v>
      </c>
      <c r="C19" s="168">
        <f>SUM(C20:C22)</f>
        <v>0</v>
      </c>
      <c r="D19" s="168">
        <f>SUM(D20:D22)</f>
        <v>2007</v>
      </c>
      <c r="E19" s="301">
        <f>SUM(E20:E22)</f>
        <v>2007</v>
      </c>
    </row>
    <row r="20" spans="1:5" s="284" customFormat="1" ht="12" customHeight="1">
      <c r="A20" s="307" t="s">
        <v>76</v>
      </c>
      <c r="B20" s="88" t="s">
        <v>172</v>
      </c>
      <c r="C20" s="165"/>
      <c r="D20" s="165"/>
      <c r="E20" s="55"/>
    </row>
    <row r="21" spans="1:5" s="284" customFormat="1" ht="12" customHeight="1">
      <c r="A21" s="307" t="s">
        <v>77</v>
      </c>
      <c r="B21" s="87" t="s">
        <v>422</v>
      </c>
      <c r="C21" s="165"/>
      <c r="D21" s="165"/>
      <c r="E21" s="55"/>
    </row>
    <row r="22" spans="1:5" s="284" customFormat="1" ht="12" customHeight="1">
      <c r="A22" s="307" t="s">
        <v>78</v>
      </c>
      <c r="B22" s="87" t="s">
        <v>423</v>
      </c>
      <c r="C22" s="165"/>
      <c r="D22" s="165">
        <v>2007</v>
      </c>
      <c r="E22" s="55">
        <v>2007</v>
      </c>
    </row>
    <row r="23" spans="1:5" s="284" customFormat="1" ht="12" customHeight="1" thickBot="1">
      <c r="A23" s="307" t="s">
        <v>79</v>
      </c>
      <c r="B23" s="87" t="s">
        <v>447</v>
      </c>
      <c r="C23" s="165"/>
      <c r="D23" s="165"/>
      <c r="E23" s="55"/>
    </row>
    <row r="24" spans="1:5" s="284" customFormat="1" ht="12" customHeight="1" thickBot="1">
      <c r="A24" s="294" t="s">
        <v>8</v>
      </c>
      <c r="B24" s="107" t="s">
        <v>107</v>
      </c>
      <c r="C24" s="25"/>
      <c r="D24" s="25"/>
      <c r="E24" s="300"/>
    </row>
    <row r="25" spans="1:5" s="284" customFormat="1" ht="12" customHeight="1" thickBot="1">
      <c r="A25" s="294" t="s">
        <v>9</v>
      </c>
      <c r="B25" s="107" t="s">
        <v>424</v>
      </c>
      <c r="C25" s="168">
        <f>SUM(C26:C27)</f>
        <v>0</v>
      </c>
      <c r="D25" s="168">
        <f>SUM(D26:D27)</f>
        <v>0</v>
      </c>
      <c r="E25" s="301">
        <f>SUM(E26:E27)</f>
        <v>0</v>
      </c>
    </row>
    <row r="26" spans="1:5" s="284" customFormat="1" ht="12" customHeight="1">
      <c r="A26" s="308" t="s">
        <v>186</v>
      </c>
      <c r="B26" s="309" t="s">
        <v>422</v>
      </c>
      <c r="C26" s="43"/>
      <c r="D26" s="43"/>
      <c r="E26" s="288"/>
    </row>
    <row r="27" spans="1:5" s="284" customFormat="1" ht="12" customHeight="1">
      <c r="A27" s="308" t="s">
        <v>192</v>
      </c>
      <c r="B27" s="310" t="s">
        <v>425</v>
      </c>
      <c r="C27" s="169"/>
      <c r="D27" s="169"/>
      <c r="E27" s="287"/>
    </row>
    <row r="28" spans="1:5" s="284" customFormat="1" ht="12" customHeight="1" thickBot="1">
      <c r="A28" s="307" t="s">
        <v>194</v>
      </c>
      <c r="B28" s="311" t="s">
        <v>448</v>
      </c>
      <c r="C28" s="291"/>
      <c r="D28" s="291"/>
      <c r="E28" s="286"/>
    </row>
    <row r="29" spans="1:5" s="284" customFormat="1" ht="12" customHeight="1" thickBot="1">
      <c r="A29" s="294" t="s">
        <v>10</v>
      </c>
      <c r="B29" s="107" t="s">
        <v>426</v>
      </c>
      <c r="C29" s="168">
        <f>SUM(C30:C32)</f>
        <v>0</v>
      </c>
      <c r="D29" s="168">
        <f>SUM(D30:D32)</f>
        <v>0</v>
      </c>
      <c r="E29" s="301">
        <f>SUM(E30:E32)</f>
        <v>0</v>
      </c>
    </row>
    <row r="30" spans="1:5" s="284" customFormat="1" ht="12" customHeight="1">
      <c r="A30" s="308" t="s">
        <v>63</v>
      </c>
      <c r="B30" s="309" t="s">
        <v>212</v>
      </c>
      <c r="C30" s="43"/>
      <c r="D30" s="43"/>
      <c r="E30" s="288"/>
    </row>
    <row r="31" spans="1:5" s="284" customFormat="1" ht="12" customHeight="1">
      <c r="A31" s="308" t="s">
        <v>64</v>
      </c>
      <c r="B31" s="310" t="s">
        <v>213</v>
      </c>
      <c r="C31" s="169"/>
      <c r="D31" s="169"/>
      <c r="E31" s="287"/>
    </row>
    <row r="32" spans="1:5" s="284" customFormat="1" ht="12" customHeight="1" thickBot="1">
      <c r="A32" s="307" t="s">
        <v>65</v>
      </c>
      <c r="B32" s="293" t="s">
        <v>215</v>
      </c>
      <c r="C32" s="291"/>
      <c r="D32" s="291"/>
      <c r="E32" s="286"/>
    </row>
    <row r="33" spans="1:5" s="284" customFormat="1" ht="12" customHeight="1" thickBot="1">
      <c r="A33" s="294" t="s">
        <v>11</v>
      </c>
      <c r="B33" s="107" t="s">
        <v>340</v>
      </c>
      <c r="C33" s="25"/>
      <c r="D33" s="25"/>
      <c r="E33" s="300"/>
    </row>
    <row r="34" spans="1:5" s="257" customFormat="1" ht="12" customHeight="1" thickBot="1">
      <c r="A34" s="294" t="s">
        <v>12</v>
      </c>
      <c r="B34" s="107" t="s">
        <v>427</v>
      </c>
      <c r="C34" s="25"/>
      <c r="D34" s="25"/>
      <c r="E34" s="300"/>
    </row>
    <row r="35" spans="1:5" s="257" customFormat="1" ht="12" customHeight="1" thickBot="1">
      <c r="A35" s="231" t="s">
        <v>13</v>
      </c>
      <c r="B35" s="107" t="s">
        <v>449</v>
      </c>
      <c r="C35" s="168">
        <f>+C8+C19+C24+C25+C29+C33+C34</f>
        <v>0</v>
      </c>
      <c r="D35" s="168">
        <f>+D8+D19+D24+D25+D29+D33+D34</f>
        <v>2010</v>
      </c>
      <c r="E35" s="301">
        <f>+E8+E19+E24+E25+E29+E33+E34</f>
        <v>2010</v>
      </c>
    </row>
    <row r="36" spans="1:5" s="257" customFormat="1" ht="12" customHeight="1" thickBot="1">
      <c r="A36" s="296" t="s">
        <v>14</v>
      </c>
      <c r="B36" s="107" t="s">
        <v>429</v>
      </c>
      <c r="C36" s="168">
        <f>+C37+C38+C39</f>
        <v>49596</v>
      </c>
      <c r="D36" s="168">
        <f>+D37+D38+D39</f>
        <v>50058</v>
      </c>
      <c r="E36" s="301">
        <f>+E37+E38+E39</f>
        <v>50024</v>
      </c>
    </row>
    <row r="37" spans="1:5" s="257" customFormat="1" ht="12" customHeight="1">
      <c r="A37" s="308" t="s">
        <v>430</v>
      </c>
      <c r="B37" s="309" t="s">
        <v>146</v>
      </c>
      <c r="C37" s="43"/>
      <c r="D37" s="43"/>
      <c r="E37" s="288">
        <v>3</v>
      </c>
    </row>
    <row r="38" spans="1:5" s="284" customFormat="1" ht="12" customHeight="1">
      <c r="A38" s="308" t="s">
        <v>431</v>
      </c>
      <c r="B38" s="310" t="s">
        <v>2</v>
      </c>
      <c r="C38" s="169"/>
      <c r="D38" s="169"/>
      <c r="E38" s="287"/>
    </row>
    <row r="39" spans="1:5" s="284" customFormat="1" ht="12" customHeight="1" thickBot="1">
      <c r="A39" s="307" t="s">
        <v>432</v>
      </c>
      <c r="B39" s="293" t="s">
        <v>433</v>
      </c>
      <c r="C39" s="291">
        <v>49596</v>
      </c>
      <c r="D39" s="291">
        <v>50058</v>
      </c>
      <c r="E39" s="286">
        <v>50021</v>
      </c>
    </row>
    <row r="40" spans="1:5" s="284" customFormat="1" ht="15" customHeight="1" thickBot="1">
      <c r="A40" s="296" t="s">
        <v>15</v>
      </c>
      <c r="B40" s="297" t="s">
        <v>434</v>
      </c>
      <c r="C40" s="49">
        <f>+C35+C36</f>
        <v>49596</v>
      </c>
      <c r="D40" s="49">
        <f>+D35+D36</f>
        <v>52068</v>
      </c>
      <c r="E40" s="302">
        <f>+E35+E36</f>
        <v>52034</v>
      </c>
    </row>
    <row r="41" spans="1:5" s="284" customFormat="1" ht="15" customHeight="1">
      <c r="A41" s="239"/>
      <c r="B41" s="240"/>
      <c r="C41" s="255"/>
      <c r="D41" s="255"/>
      <c r="E41" s="255"/>
    </row>
    <row r="42" spans="1:5" ht="13.5" thickBot="1">
      <c r="A42" s="241"/>
      <c r="B42" s="242"/>
      <c r="C42" s="256"/>
      <c r="D42" s="256"/>
      <c r="E42" s="256"/>
    </row>
    <row r="43" spans="1:5" s="283" customFormat="1" ht="16.5" customHeight="1" thickBot="1">
      <c r="A43" s="345" t="s">
        <v>43</v>
      </c>
      <c r="B43" s="346"/>
      <c r="C43" s="346"/>
      <c r="D43" s="346"/>
      <c r="E43" s="347"/>
    </row>
    <row r="44" spans="1:5" s="63" customFormat="1" ht="12" customHeight="1" thickBot="1">
      <c r="A44" s="294" t="s">
        <v>6</v>
      </c>
      <c r="B44" s="107" t="s">
        <v>435</v>
      </c>
      <c r="C44" s="168">
        <f>SUM(C45:C49)</f>
        <v>48596</v>
      </c>
      <c r="D44" s="168">
        <f>SUM(D45:D49)</f>
        <v>52068</v>
      </c>
      <c r="E44" s="199">
        <f>SUM(E45:E49)</f>
        <v>52032</v>
      </c>
    </row>
    <row r="45" spans="1:5" ht="12" customHeight="1">
      <c r="A45" s="307" t="s">
        <v>70</v>
      </c>
      <c r="B45" s="88" t="s">
        <v>36</v>
      </c>
      <c r="C45" s="43">
        <v>30690</v>
      </c>
      <c r="D45" s="43">
        <v>35359</v>
      </c>
      <c r="E45" s="195">
        <v>35359</v>
      </c>
    </row>
    <row r="46" spans="1:5" ht="12" customHeight="1">
      <c r="A46" s="307" t="s">
        <v>71</v>
      </c>
      <c r="B46" s="87" t="s">
        <v>116</v>
      </c>
      <c r="C46" s="162">
        <v>8539</v>
      </c>
      <c r="D46" s="162">
        <v>8737</v>
      </c>
      <c r="E46" s="196">
        <v>8737</v>
      </c>
    </row>
    <row r="47" spans="1:5" ht="12" customHeight="1">
      <c r="A47" s="307" t="s">
        <v>72</v>
      </c>
      <c r="B47" s="87" t="s">
        <v>90</v>
      </c>
      <c r="C47" s="162">
        <v>9367</v>
      </c>
      <c r="D47" s="162">
        <v>7972</v>
      </c>
      <c r="E47" s="196">
        <v>7936</v>
      </c>
    </row>
    <row r="48" spans="1:5" ht="12" customHeight="1">
      <c r="A48" s="307" t="s">
        <v>73</v>
      </c>
      <c r="B48" s="87" t="s">
        <v>117</v>
      </c>
      <c r="C48" s="162"/>
      <c r="D48" s="162"/>
      <c r="E48" s="196"/>
    </row>
    <row r="49" spans="1:5" ht="12" customHeight="1" thickBot="1">
      <c r="A49" s="307" t="s">
        <v>91</v>
      </c>
      <c r="B49" s="87" t="s">
        <v>118</v>
      </c>
      <c r="C49" s="162"/>
      <c r="D49" s="162"/>
      <c r="E49" s="196"/>
    </row>
    <row r="50" spans="1:5" ht="12" customHeight="1" thickBot="1">
      <c r="A50" s="294" t="s">
        <v>7</v>
      </c>
      <c r="B50" s="107" t="s">
        <v>436</v>
      </c>
      <c r="C50" s="168">
        <f>SUM(C51:C53)</f>
        <v>1000</v>
      </c>
      <c r="D50" s="168">
        <f>SUM(D51:D53)</f>
        <v>0</v>
      </c>
      <c r="E50" s="199">
        <f>SUM(E51:E53)</f>
        <v>0</v>
      </c>
    </row>
    <row r="51" spans="1:5" s="63" customFormat="1" ht="12" customHeight="1">
      <c r="A51" s="307" t="s">
        <v>76</v>
      </c>
      <c r="B51" s="88" t="s">
        <v>136</v>
      </c>
      <c r="C51" s="43">
        <v>1000</v>
      </c>
      <c r="D51" s="43"/>
      <c r="E51" s="195"/>
    </row>
    <row r="52" spans="1:5" ht="12" customHeight="1">
      <c r="A52" s="307" t="s">
        <v>77</v>
      </c>
      <c r="B52" s="87" t="s">
        <v>120</v>
      </c>
      <c r="C52" s="162"/>
      <c r="D52" s="162"/>
      <c r="E52" s="196"/>
    </row>
    <row r="53" spans="1:5" ht="12" customHeight="1">
      <c r="A53" s="307" t="s">
        <v>78</v>
      </c>
      <c r="B53" s="87" t="s">
        <v>44</v>
      </c>
      <c r="C53" s="162"/>
      <c r="D53" s="162"/>
      <c r="E53" s="196"/>
    </row>
    <row r="54" spans="1:5" ht="12" customHeight="1" thickBot="1">
      <c r="A54" s="307" t="s">
        <v>79</v>
      </c>
      <c r="B54" s="87" t="s">
        <v>450</v>
      </c>
      <c r="C54" s="162"/>
      <c r="D54" s="162"/>
      <c r="E54" s="196"/>
    </row>
    <row r="55" spans="1:5" ht="12" customHeight="1" thickBot="1">
      <c r="A55" s="294" t="s">
        <v>8</v>
      </c>
      <c r="B55" s="298" t="s">
        <v>437</v>
      </c>
      <c r="C55" s="168">
        <f>+C44+C50</f>
        <v>49596</v>
      </c>
      <c r="D55" s="168">
        <f>+D44+D50</f>
        <v>52068</v>
      </c>
      <c r="E55" s="199">
        <f>+E44+E50</f>
        <v>52032</v>
      </c>
    </row>
    <row r="56" spans="1:5" ht="13.5" thickBot="1">
      <c r="C56" s="303"/>
      <c r="D56" s="303"/>
      <c r="E56" s="303"/>
    </row>
    <row r="57" spans="1:5" ht="15" customHeight="1" thickBot="1">
      <c r="A57" s="243" t="s">
        <v>442</v>
      </c>
      <c r="B57" s="244"/>
      <c r="C57" s="53">
        <v>8</v>
      </c>
      <c r="D57" s="53">
        <v>8</v>
      </c>
      <c r="E57" s="292">
        <v>8</v>
      </c>
    </row>
    <row r="58" spans="1:5" ht="14.25" customHeight="1" thickBot="1">
      <c r="A58" s="243" t="s">
        <v>132</v>
      </c>
      <c r="B58" s="244"/>
      <c r="C58" s="53"/>
      <c r="D58" s="53"/>
      <c r="E58" s="29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>
      <selection activeCell="E2" sqref="E2"/>
    </sheetView>
  </sheetViews>
  <sheetFormatPr defaultRowHeight="12.75"/>
  <cols>
    <col min="1" max="1" width="16" style="299" customWidth="1"/>
    <col min="2" max="2" width="59.33203125" style="22" customWidth="1"/>
    <col min="3" max="5" width="15.83203125" style="22" customWidth="1"/>
    <col min="6" max="16384" width="9.33203125" style="22"/>
  </cols>
  <sheetData>
    <row r="1" spans="1:5" s="234" customFormat="1" ht="21" customHeight="1" thickBot="1">
      <c r="A1" s="233"/>
      <c r="B1" s="235"/>
      <c r="C1" s="280"/>
      <c r="D1" s="280"/>
      <c r="E1" s="325" t="str">
        <f>+CONCATENATE("6.3. melléklet a 7/",LEFT(ÖSSZEFÜGGÉSEK!A4,4)+1,". (IV.30.) önkormányzati rendelethez")</f>
        <v>6.3. melléklet a 7/2015. (IV.30.) önkormányzati rendelethez</v>
      </c>
    </row>
    <row r="2" spans="1:5" s="281" customFormat="1" ht="25.5" customHeight="1">
      <c r="A2" s="261" t="s">
        <v>130</v>
      </c>
      <c r="B2" s="348" t="s">
        <v>416</v>
      </c>
      <c r="C2" s="349"/>
      <c r="D2" s="350"/>
      <c r="E2" s="304" t="s">
        <v>47</v>
      </c>
    </row>
    <row r="3" spans="1:5" s="281" customFormat="1" ht="24.75" thickBot="1">
      <c r="A3" s="279" t="s">
        <v>417</v>
      </c>
      <c r="B3" s="351" t="s">
        <v>446</v>
      </c>
      <c r="C3" s="354"/>
      <c r="D3" s="355"/>
      <c r="E3" s="305" t="s">
        <v>49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57" customFormat="1" ht="12" customHeight="1" thickBot="1">
      <c r="A8" s="231" t="s">
        <v>6</v>
      </c>
      <c r="B8" s="295" t="s">
        <v>418</v>
      </c>
      <c r="C8" s="168">
        <f>SUM(C9:C18)</f>
        <v>0</v>
      </c>
      <c r="D8" s="168">
        <f>SUM(D9:D18)</f>
        <v>0</v>
      </c>
      <c r="E8" s="301">
        <f>SUM(E9:E18)</f>
        <v>0</v>
      </c>
    </row>
    <row r="9" spans="1:5" s="257" customFormat="1" ht="12" customHeight="1">
      <c r="A9" s="306" t="s">
        <v>70</v>
      </c>
      <c r="B9" s="89" t="s">
        <v>199</v>
      </c>
      <c r="C9" s="46"/>
      <c r="D9" s="46"/>
      <c r="E9" s="290"/>
    </row>
    <row r="10" spans="1:5" s="257" customFormat="1" ht="12" customHeight="1">
      <c r="A10" s="307" t="s">
        <v>71</v>
      </c>
      <c r="B10" s="87" t="s">
        <v>200</v>
      </c>
      <c r="C10" s="165"/>
      <c r="D10" s="165"/>
      <c r="E10" s="55"/>
    </row>
    <row r="11" spans="1:5" s="257" customFormat="1" ht="12" customHeight="1">
      <c r="A11" s="307" t="s">
        <v>72</v>
      </c>
      <c r="B11" s="87" t="s">
        <v>201</v>
      </c>
      <c r="C11" s="165"/>
      <c r="D11" s="165"/>
      <c r="E11" s="55"/>
    </row>
    <row r="12" spans="1:5" s="257" customFormat="1" ht="12" customHeight="1">
      <c r="A12" s="307" t="s">
        <v>73</v>
      </c>
      <c r="B12" s="87" t="s">
        <v>202</v>
      </c>
      <c r="C12" s="165"/>
      <c r="D12" s="165"/>
      <c r="E12" s="55"/>
    </row>
    <row r="13" spans="1:5" s="257" customFormat="1" ht="12" customHeight="1">
      <c r="A13" s="307" t="s">
        <v>91</v>
      </c>
      <c r="B13" s="87" t="s">
        <v>203</v>
      </c>
      <c r="C13" s="165"/>
      <c r="D13" s="165"/>
      <c r="E13" s="55"/>
    </row>
    <row r="14" spans="1:5" s="257" customFormat="1" ht="12" customHeight="1">
      <c r="A14" s="307" t="s">
        <v>74</v>
      </c>
      <c r="B14" s="87" t="s">
        <v>419</v>
      </c>
      <c r="C14" s="165"/>
      <c r="D14" s="165"/>
      <c r="E14" s="55"/>
    </row>
    <row r="15" spans="1:5" s="284" customFormat="1" ht="12" customHeight="1">
      <c r="A15" s="307" t="s">
        <v>75</v>
      </c>
      <c r="B15" s="86" t="s">
        <v>420</v>
      </c>
      <c r="C15" s="165"/>
      <c r="D15" s="165"/>
      <c r="E15" s="55"/>
    </row>
    <row r="16" spans="1:5" s="284" customFormat="1" ht="12" customHeight="1">
      <c r="A16" s="307" t="s">
        <v>82</v>
      </c>
      <c r="B16" s="87" t="s">
        <v>206</v>
      </c>
      <c r="C16" s="47"/>
      <c r="D16" s="47"/>
      <c r="E16" s="289"/>
    </row>
    <row r="17" spans="1:5" s="257" customFormat="1" ht="12" customHeight="1">
      <c r="A17" s="307" t="s">
        <v>83</v>
      </c>
      <c r="B17" s="87" t="s">
        <v>208</v>
      </c>
      <c r="C17" s="165"/>
      <c r="D17" s="165"/>
      <c r="E17" s="55"/>
    </row>
    <row r="18" spans="1:5" s="284" customFormat="1" ht="12" customHeight="1" thickBot="1">
      <c r="A18" s="307" t="s">
        <v>84</v>
      </c>
      <c r="B18" s="86" t="s">
        <v>210</v>
      </c>
      <c r="C18" s="167"/>
      <c r="D18" s="167"/>
      <c r="E18" s="285"/>
    </row>
    <row r="19" spans="1:5" s="284" customFormat="1" ht="12" customHeight="1" thickBot="1">
      <c r="A19" s="231" t="s">
        <v>7</v>
      </c>
      <c r="B19" s="295" t="s">
        <v>421</v>
      </c>
      <c r="C19" s="168">
        <f>SUM(C20:C22)</f>
        <v>0</v>
      </c>
      <c r="D19" s="168">
        <f>SUM(D20:D22)</f>
        <v>0</v>
      </c>
      <c r="E19" s="301">
        <f>SUM(E20:E22)</f>
        <v>0</v>
      </c>
    </row>
    <row r="20" spans="1:5" s="284" customFormat="1" ht="12" customHeight="1">
      <c r="A20" s="307" t="s">
        <v>76</v>
      </c>
      <c r="B20" s="88" t="s">
        <v>172</v>
      </c>
      <c r="C20" s="165"/>
      <c r="D20" s="165"/>
      <c r="E20" s="55"/>
    </row>
    <row r="21" spans="1:5" s="284" customFormat="1" ht="12" customHeight="1">
      <c r="A21" s="307" t="s">
        <v>77</v>
      </c>
      <c r="B21" s="87" t="s">
        <v>422</v>
      </c>
      <c r="C21" s="165"/>
      <c r="D21" s="165"/>
      <c r="E21" s="55"/>
    </row>
    <row r="22" spans="1:5" s="284" customFormat="1" ht="12" customHeight="1">
      <c r="A22" s="307" t="s">
        <v>78</v>
      </c>
      <c r="B22" s="87" t="s">
        <v>423</v>
      </c>
      <c r="C22" s="165"/>
      <c r="D22" s="165"/>
      <c r="E22" s="55"/>
    </row>
    <row r="23" spans="1:5" s="284" customFormat="1" ht="12" customHeight="1" thickBot="1">
      <c r="A23" s="307" t="s">
        <v>79</v>
      </c>
      <c r="B23" s="87" t="s">
        <v>447</v>
      </c>
      <c r="C23" s="165"/>
      <c r="D23" s="165"/>
      <c r="E23" s="55"/>
    </row>
    <row r="24" spans="1:5" s="284" customFormat="1" ht="12" customHeight="1" thickBot="1">
      <c r="A24" s="294" t="s">
        <v>8</v>
      </c>
      <c r="B24" s="107" t="s">
        <v>107</v>
      </c>
      <c r="C24" s="25"/>
      <c r="D24" s="25"/>
      <c r="E24" s="300"/>
    </row>
    <row r="25" spans="1:5" s="284" customFormat="1" ht="12" customHeight="1" thickBot="1">
      <c r="A25" s="294" t="s">
        <v>9</v>
      </c>
      <c r="B25" s="107" t="s">
        <v>424</v>
      </c>
      <c r="C25" s="168">
        <f>SUM(C26:C27)</f>
        <v>0</v>
      </c>
      <c r="D25" s="168">
        <f>SUM(D26:D27)</f>
        <v>0</v>
      </c>
      <c r="E25" s="301">
        <f>SUM(E26:E27)</f>
        <v>0</v>
      </c>
    </row>
    <row r="26" spans="1:5" s="284" customFormat="1" ht="12" customHeight="1">
      <c r="A26" s="308" t="s">
        <v>186</v>
      </c>
      <c r="B26" s="309" t="s">
        <v>422</v>
      </c>
      <c r="C26" s="43"/>
      <c r="D26" s="43"/>
      <c r="E26" s="288"/>
    </row>
    <row r="27" spans="1:5" s="284" customFormat="1" ht="12" customHeight="1">
      <c r="A27" s="308" t="s">
        <v>192</v>
      </c>
      <c r="B27" s="310" t="s">
        <v>425</v>
      </c>
      <c r="C27" s="169"/>
      <c r="D27" s="169"/>
      <c r="E27" s="287"/>
    </row>
    <row r="28" spans="1:5" s="284" customFormat="1" ht="12" customHeight="1" thickBot="1">
      <c r="A28" s="307" t="s">
        <v>194</v>
      </c>
      <c r="B28" s="311" t="s">
        <v>448</v>
      </c>
      <c r="C28" s="291"/>
      <c r="D28" s="291"/>
      <c r="E28" s="286"/>
    </row>
    <row r="29" spans="1:5" s="284" customFormat="1" ht="12" customHeight="1" thickBot="1">
      <c r="A29" s="294" t="s">
        <v>10</v>
      </c>
      <c r="B29" s="107" t="s">
        <v>426</v>
      </c>
      <c r="C29" s="168">
        <f>SUM(C30:C32)</f>
        <v>0</v>
      </c>
      <c r="D29" s="168">
        <f>SUM(D30:D32)</f>
        <v>0</v>
      </c>
      <c r="E29" s="301">
        <f>SUM(E30:E32)</f>
        <v>0</v>
      </c>
    </row>
    <row r="30" spans="1:5" s="284" customFormat="1" ht="12" customHeight="1">
      <c r="A30" s="308" t="s">
        <v>63</v>
      </c>
      <c r="B30" s="309" t="s">
        <v>212</v>
      </c>
      <c r="C30" s="43"/>
      <c r="D30" s="43"/>
      <c r="E30" s="288"/>
    </row>
    <row r="31" spans="1:5" s="284" customFormat="1" ht="12" customHeight="1">
      <c r="A31" s="308" t="s">
        <v>64</v>
      </c>
      <c r="B31" s="310" t="s">
        <v>213</v>
      </c>
      <c r="C31" s="169"/>
      <c r="D31" s="169"/>
      <c r="E31" s="287"/>
    </row>
    <row r="32" spans="1:5" s="284" customFormat="1" ht="12" customHeight="1" thickBot="1">
      <c r="A32" s="307" t="s">
        <v>65</v>
      </c>
      <c r="B32" s="293" t="s">
        <v>215</v>
      </c>
      <c r="C32" s="291"/>
      <c r="D32" s="291"/>
      <c r="E32" s="286"/>
    </row>
    <row r="33" spans="1:5" s="284" customFormat="1" ht="12" customHeight="1" thickBot="1">
      <c r="A33" s="294" t="s">
        <v>11</v>
      </c>
      <c r="B33" s="107" t="s">
        <v>340</v>
      </c>
      <c r="C33" s="25"/>
      <c r="D33" s="25"/>
      <c r="E33" s="300"/>
    </row>
    <row r="34" spans="1:5" s="257" customFormat="1" ht="12" customHeight="1" thickBot="1">
      <c r="A34" s="294" t="s">
        <v>12</v>
      </c>
      <c r="B34" s="107" t="s">
        <v>427</v>
      </c>
      <c r="C34" s="25"/>
      <c r="D34" s="25"/>
      <c r="E34" s="300"/>
    </row>
    <row r="35" spans="1:5" s="257" customFormat="1" ht="12" customHeight="1" thickBot="1">
      <c r="A35" s="231" t="s">
        <v>13</v>
      </c>
      <c r="B35" s="107" t="s">
        <v>449</v>
      </c>
      <c r="C35" s="168">
        <f>+C8+C19+C24+C25+C29+C33+C34</f>
        <v>0</v>
      </c>
      <c r="D35" s="168">
        <f>+D8+D19+D24+D25+D29+D33+D34</f>
        <v>0</v>
      </c>
      <c r="E35" s="301">
        <f>+E8+E19+E24+E25+E29+E33+E34</f>
        <v>0</v>
      </c>
    </row>
    <row r="36" spans="1:5" s="257" customFormat="1" ht="12" customHeight="1" thickBot="1">
      <c r="A36" s="296" t="s">
        <v>14</v>
      </c>
      <c r="B36" s="107" t="s">
        <v>429</v>
      </c>
      <c r="C36" s="168">
        <f>+C37+C38+C39</f>
        <v>102223</v>
      </c>
      <c r="D36" s="168">
        <f>+D37+D38+D39</f>
        <v>81013</v>
      </c>
      <c r="E36" s="301">
        <f>+E37+E38+E39</f>
        <v>81013</v>
      </c>
    </row>
    <row r="37" spans="1:5" s="257" customFormat="1" ht="12" customHeight="1">
      <c r="A37" s="308" t="s">
        <v>430</v>
      </c>
      <c r="B37" s="309" t="s">
        <v>146</v>
      </c>
      <c r="C37" s="43"/>
      <c r="D37" s="43"/>
      <c r="E37" s="288"/>
    </row>
    <row r="38" spans="1:5" s="284" customFormat="1" ht="12" customHeight="1">
      <c r="A38" s="308" t="s">
        <v>431</v>
      </c>
      <c r="B38" s="310" t="s">
        <v>2</v>
      </c>
      <c r="C38" s="169"/>
      <c r="D38" s="169"/>
      <c r="E38" s="287"/>
    </row>
    <row r="39" spans="1:5" s="284" customFormat="1" ht="12" customHeight="1" thickBot="1">
      <c r="A39" s="307" t="s">
        <v>432</v>
      </c>
      <c r="B39" s="293" t="s">
        <v>433</v>
      </c>
      <c r="C39" s="291">
        <v>102223</v>
      </c>
      <c r="D39" s="291">
        <v>81013</v>
      </c>
      <c r="E39" s="286">
        <v>81013</v>
      </c>
    </row>
    <row r="40" spans="1:5" s="284" customFormat="1" ht="15" customHeight="1" thickBot="1">
      <c r="A40" s="296" t="s">
        <v>15</v>
      </c>
      <c r="B40" s="297" t="s">
        <v>434</v>
      </c>
      <c r="C40" s="49">
        <f>+C35+C36</f>
        <v>102223</v>
      </c>
      <c r="D40" s="49">
        <f>+D35+D36</f>
        <v>81013</v>
      </c>
      <c r="E40" s="302">
        <f>+E35+E36</f>
        <v>81013</v>
      </c>
    </row>
    <row r="41" spans="1:5" s="284" customFormat="1" ht="15" customHeight="1">
      <c r="A41" s="239"/>
      <c r="B41" s="240"/>
      <c r="C41" s="255"/>
      <c r="D41" s="255"/>
      <c r="E41" s="255"/>
    </row>
    <row r="42" spans="1:5" ht="13.5" thickBot="1">
      <c r="A42" s="241"/>
      <c r="B42" s="242"/>
      <c r="C42" s="256"/>
      <c r="D42" s="256"/>
      <c r="E42" s="256"/>
    </row>
    <row r="43" spans="1:5" s="283" customFormat="1" ht="16.5" customHeight="1" thickBot="1">
      <c r="A43" s="345" t="s">
        <v>43</v>
      </c>
      <c r="B43" s="346"/>
      <c r="C43" s="346"/>
      <c r="D43" s="346"/>
      <c r="E43" s="347"/>
    </row>
    <row r="44" spans="1:5" s="63" customFormat="1" ht="12" customHeight="1" thickBot="1">
      <c r="A44" s="294" t="s">
        <v>6</v>
      </c>
      <c r="B44" s="107" t="s">
        <v>435</v>
      </c>
      <c r="C44" s="168">
        <f>SUM(C45:C49)</f>
        <v>102223</v>
      </c>
      <c r="D44" s="168">
        <f>SUM(D45:D49)</f>
        <v>81013</v>
      </c>
      <c r="E44" s="199">
        <f>SUM(E45:E49)</f>
        <v>81013</v>
      </c>
    </row>
    <row r="45" spans="1:5" ht="12" customHeight="1">
      <c r="A45" s="307" t="s">
        <v>70</v>
      </c>
      <c r="B45" s="88" t="s">
        <v>36</v>
      </c>
      <c r="C45" s="43"/>
      <c r="D45" s="43"/>
      <c r="E45" s="195"/>
    </row>
    <row r="46" spans="1:5" ht="12" customHeight="1">
      <c r="A46" s="307" t="s">
        <v>71</v>
      </c>
      <c r="B46" s="87" t="s">
        <v>116</v>
      </c>
      <c r="C46" s="162"/>
      <c r="D46" s="162"/>
      <c r="E46" s="196"/>
    </row>
    <row r="47" spans="1:5" ht="12" customHeight="1">
      <c r="A47" s="307" t="s">
        <v>72</v>
      </c>
      <c r="B47" s="87" t="s">
        <v>90</v>
      </c>
      <c r="C47" s="162"/>
      <c r="D47" s="162"/>
      <c r="E47" s="196"/>
    </row>
    <row r="48" spans="1:5" ht="12" customHeight="1">
      <c r="A48" s="307" t="s">
        <v>73</v>
      </c>
      <c r="B48" s="87" t="s">
        <v>117</v>
      </c>
      <c r="C48" s="162">
        <v>102223</v>
      </c>
      <c r="D48" s="162">
        <v>81013</v>
      </c>
      <c r="E48" s="196">
        <v>81013</v>
      </c>
    </row>
    <row r="49" spans="1:5" ht="12" customHeight="1" thickBot="1">
      <c r="A49" s="307" t="s">
        <v>91</v>
      </c>
      <c r="B49" s="87" t="s">
        <v>118</v>
      </c>
      <c r="C49" s="162"/>
      <c r="D49" s="162"/>
      <c r="E49" s="196"/>
    </row>
    <row r="50" spans="1:5" ht="12" customHeight="1" thickBot="1">
      <c r="A50" s="294" t="s">
        <v>7</v>
      </c>
      <c r="B50" s="107" t="s">
        <v>436</v>
      </c>
      <c r="C50" s="168">
        <f>SUM(C51:C53)</f>
        <v>0</v>
      </c>
      <c r="D50" s="168">
        <f>SUM(D51:D53)</f>
        <v>0</v>
      </c>
      <c r="E50" s="199">
        <f>SUM(E51:E53)</f>
        <v>0</v>
      </c>
    </row>
    <row r="51" spans="1:5" s="63" customFormat="1" ht="12" customHeight="1">
      <c r="A51" s="307" t="s">
        <v>76</v>
      </c>
      <c r="B51" s="88" t="s">
        <v>136</v>
      </c>
      <c r="C51" s="43"/>
      <c r="D51" s="43"/>
      <c r="E51" s="195"/>
    </row>
    <row r="52" spans="1:5" ht="12" customHeight="1">
      <c r="A52" s="307" t="s">
        <v>77</v>
      </c>
      <c r="B52" s="87" t="s">
        <v>120</v>
      </c>
      <c r="C52" s="162"/>
      <c r="D52" s="162"/>
      <c r="E52" s="196"/>
    </row>
    <row r="53" spans="1:5" ht="12" customHeight="1">
      <c r="A53" s="307" t="s">
        <v>78</v>
      </c>
      <c r="B53" s="87" t="s">
        <v>44</v>
      </c>
      <c r="C53" s="162"/>
      <c r="D53" s="162"/>
      <c r="E53" s="196"/>
    </row>
    <row r="54" spans="1:5" ht="12" customHeight="1" thickBot="1">
      <c r="A54" s="307" t="s">
        <v>79</v>
      </c>
      <c r="B54" s="87" t="s">
        <v>450</v>
      </c>
      <c r="C54" s="162"/>
      <c r="D54" s="162"/>
      <c r="E54" s="196"/>
    </row>
    <row r="55" spans="1:5" ht="12" customHeight="1" thickBot="1">
      <c r="A55" s="294" t="s">
        <v>8</v>
      </c>
      <c r="B55" s="298" t="s">
        <v>437</v>
      </c>
      <c r="C55" s="168">
        <f>+C44+C50</f>
        <v>102223</v>
      </c>
      <c r="D55" s="168">
        <f>+D44+D50</f>
        <v>81013</v>
      </c>
      <c r="E55" s="199">
        <f>+E44+E50</f>
        <v>81013</v>
      </c>
    </row>
    <row r="56" spans="1:5" ht="13.5" thickBot="1">
      <c r="C56" s="303"/>
      <c r="D56" s="303"/>
      <c r="E56" s="303"/>
    </row>
    <row r="57" spans="1:5" ht="15" customHeight="1" thickBot="1">
      <c r="A57" s="243" t="s">
        <v>442</v>
      </c>
      <c r="B57" s="244"/>
      <c r="C57" s="53"/>
      <c r="D57" s="53"/>
      <c r="E57" s="292"/>
    </row>
    <row r="58" spans="1:5" ht="14.25" customHeight="1" thickBot="1">
      <c r="A58" s="243" t="s">
        <v>132</v>
      </c>
      <c r="B58" s="244"/>
      <c r="C58" s="53"/>
      <c r="D58" s="53"/>
      <c r="E58" s="292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>
      <selection activeCell="H48" sqref="H48"/>
    </sheetView>
  </sheetViews>
  <sheetFormatPr defaultRowHeight="12.75"/>
  <cols>
    <col min="1" max="1" width="18.6640625" style="299" customWidth="1"/>
    <col min="2" max="2" width="62" style="22" customWidth="1"/>
    <col min="3" max="5" width="15.83203125" style="22" customWidth="1"/>
    <col min="6" max="16384" width="9.33203125" style="22"/>
  </cols>
  <sheetData>
    <row r="1" spans="1:5" s="234" customFormat="1" ht="21" customHeight="1" thickBot="1">
      <c r="A1" s="233"/>
      <c r="B1" s="235"/>
      <c r="C1" s="280"/>
      <c r="D1" s="280"/>
      <c r="E1" s="325" t="s">
        <v>477</v>
      </c>
    </row>
    <row r="2" spans="1:5" s="281" customFormat="1" ht="25.5" customHeight="1">
      <c r="A2" s="261" t="s">
        <v>130</v>
      </c>
      <c r="B2" s="348" t="s">
        <v>462</v>
      </c>
      <c r="C2" s="349"/>
      <c r="D2" s="350"/>
      <c r="E2" s="304" t="s">
        <v>48</v>
      </c>
    </row>
    <row r="3" spans="1:5" s="281" customFormat="1" ht="24.75" thickBot="1">
      <c r="A3" s="279" t="s">
        <v>129</v>
      </c>
      <c r="B3" s="351" t="s">
        <v>409</v>
      </c>
      <c r="C3" s="354"/>
      <c r="D3" s="355"/>
      <c r="E3" s="305" t="s">
        <v>39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57" customFormat="1" ht="12" customHeight="1" thickBot="1">
      <c r="A8" s="231" t="s">
        <v>6</v>
      </c>
      <c r="B8" s="295" t="s">
        <v>418</v>
      </c>
      <c r="C8" s="168">
        <f>SUM(C9:C18)</f>
        <v>0</v>
      </c>
      <c r="D8" s="315">
        <f>SUM(D9:D18)</f>
        <v>0</v>
      </c>
      <c r="E8" s="301">
        <f>SUM(E9:E18)</f>
        <v>0</v>
      </c>
    </row>
    <row r="9" spans="1:5" s="257" customFormat="1" ht="12" customHeight="1">
      <c r="A9" s="306" t="s">
        <v>70</v>
      </c>
      <c r="B9" s="89" t="s">
        <v>199</v>
      </c>
      <c r="C9" s="46"/>
      <c r="D9" s="316"/>
      <c r="E9" s="290"/>
    </row>
    <row r="10" spans="1:5" s="257" customFormat="1" ht="12" customHeight="1">
      <c r="A10" s="307" t="s">
        <v>71</v>
      </c>
      <c r="B10" s="87" t="s">
        <v>200</v>
      </c>
      <c r="C10" s="165"/>
      <c r="D10" s="317"/>
      <c r="E10" s="55"/>
    </row>
    <row r="11" spans="1:5" s="257" customFormat="1" ht="12" customHeight="1">
      <c r="A11" s="307" t="s">
        <v>72</v>
      </c>
      <c r="B11" s="87" t="s">
        <v>201</v>
      </c>
      <c r="C11" s="165"/>
      <c r="D11" s="317"/>
      <c r="E11" s="55"/>
    </row>
    <row r="12" spans="1:5" s="257" customFormat="1" ht="12" customHeight="1">
      <c r="A12" s="307" t="s">
        <v>73</v>
      </c>
      <c r="B12" s="87" t="s">
        <v>202</v>
      </c>
      <c r="C12" s="165"/>
      <c r="D12" s="317"/>
      <c r="E12" s="55"/>
    </row>
    <row r="13" spans="1:5" s="257" customFormat="1" ht="12" customHeight="1">
      <c r="A13" s="307" t="s">
        <v>91</v>
      </c>
      <c r="B13" s="87" t="s">
        <v>203</v>
      </c>
      <c r="C13" s="165"/>
      <c r="D13" s="317"/>
      <c r="E13" s="55"/>
    </row>
    <row r="14" spans="1:5" s="257" customFormat="1" ht="12" customHeight="1">
      <c r="A14" s="307" t="s">
        <v>74</v>
      </c>
      <c r="B14" s="87" t="s">
        <v>419</v>
      </c>
      <c r="C14" s="165"/>
      <c r="D14" s="317"/>
      <c r="E14" s="55"/>
    </row>
    <row r="15" spans="1:5" s="284" customFormat="1" ht="12" customHeight="1">
      <c r="A15" s="307" t="s">
        <v>75</v>
      </c>
      <c r="B15" s="86" t="s">
        <v>420</v>
      </c>
      <c r="C15" s="165"/>
      <c r="D15" s="317"/>
      <c r="E15" s="55"/>
    </row>
    <row r="16" spans="1:5" s="284" customFormat="1" ht="12" customHeight="1">
      <c r="A16" s="307" t="s">
        <v>82</v>
      </c>
      <c r="B16" s="87" t="s">
        <v>206</v>
      </c>
      <c r="C16" s="47"/>
      <c r="D16" s="318"/>
      <c r="E16" s="289"/>
    </row>
    <row r="17" spans="1:5" s="257" customFormat="1" ht="12" customHeight="1">
      <c r="A17" s="307" t="s">
        <v>83</v>
      </c>
      <c r="B17" s="87" t="s">
        <v>208</v>
      </c>
      <c r="C17" s="165"/>
      <c r="D17" s="317"/>
      <c r="E17" s="55"/>
    </row>
    <row r="18" spans="1:5" s="284" customFormat="1" ht="12" customHeight="1" thickBot="1">
      <c r="A18" s="307" t="s">
        <v>84</v>
      </c>
      <c r="B18" s="86" t="s">
        <v>210</v>
      </c>
      <c r="C18" s="167"/>
      <c r="D18" s="56"/>
      <c r="E18" s="285"/>
    </row>
    <row r="19" spans="1:5" s="284" customFormat="1" ht="12" customHeight="1" thickBot="1">
      <c r="A19" s="231" t="s">
        <v>7</v>
      </c>
      <c r="B19" s="295" t="s">
        <v>421</v>
      </c>
      <c r="C19" s="168">
        <f>SUM(C20:C22)</f>
        <v>0</v>
      </c>
      <c r="D19" s="315">
        <f>SUM(D20:D22)</f>
        <v>0</v>
      </c>
      <c r="E19" s="301">
        <f>SUM(E20:E22)</f>
        <v>0</v>
      </c>
    </row>
    <row r="20" spans="1:5" s="284" customFormat="1" ht="12" customHeight="1">
      <c r="A20" s="307" t="s">
        <v>76</v>
      </c>
      <c r="B20" s="88" t="s">
        <v>172</v>
      </c>
      <c r="C20" s="165"/>
      <c r="D20" s="317"/>
      <c r="E20" s="55"/>
    </row>
    <row r="21" spans="1:5" s="284" customFormat="1" ht="12" customHeight="1">
      <c r="A21" s="307" t="s">
        <v>77</v>
      </c>
      <c r="B21" s="87" t="s">
        <v>422</v>
      </c>
      <c r="C21" s="165"/>
      <c r="D21" s="317"/>
      <c r="E21" s="55"/>
    </row>
    <row r="22" spans="1:5" s="284" customFormat="1" ht="12" customHeight="1">
      <c r="A22" s="307" t="s">
        <v>78</v>
      </c>
      <c r="B22" s="87" t="s">
        <v>423</v>
      </c>
      <c r="C22" s="165"/>
      <c r="D22" s="317"/>
      <c r="E22" s="55"/>
    </row>
    <row r="23" spans="1:5" s="257" customFormat="1" ht="12" customHeight="1" thickBot="1">
      <c r="A23" s="307" t="s">
        <v>79</v>
      </c>
      <c r="B23" s="87" t="s">
        <v>451</v>
      </c>
      <c r="C23" s="165"/>
      <c r="D23" s="317"/>
      <c r="E23" s="55"/>
    </row>
    <row r="24" spans="1:5" s="257" customFormat="1" ht="12" customHeight="1" thickBot="1">
      <c r="A24" s="294" t="s">
        <v>8</v>
      </c>
      <c r="B24" s="107" t="s">
        <v>107</v>
      </c>
      <c r="C24" s="25"/>
      <c r="D24" s="319"/>
      <c r="E24" s="300"/>
    </row>
    <row r="25" spans="1:5" s="257" customFormat="1" ht="12" customHeight="1" thickBot="1">
      <c r="A25" s="294" t="s">
        <v>9</v>
      </c>
      <c r="B25" s="107" t="s">
        <v>424</v>
      </c>
      <c r="C25" s="168">
        <f>+C26+C27</f>
        <v>0</v>
      </c>
      <c r="D25" s="315">
        <f>+D26+D27</f>
        <v>0</v>
      </c>
      <c r="E25" s="301">
        <f>+E26+E27</f>
        <v>0</v>
      </c>
    </row>
    <row r="26" spans="1:5" s="257" customFormat="1" ht="12" customHeight="1">
      <c r="A26" s="308" t="s">
        <v>186</v>
      </c>
      <c r="B26" s="309" t="s">
        <v>422</v>
      </c>
      <c r="C26" s="43"/>
      <c r="D26" s="313"/>
      <c r="E26" s="288"/>
    </row>
    <row r="27" spans="1:5" s="257" customFormat="1" ht="12" customHeight="1">
      <c r="A27" s="308" t="s">
        <v>192</v>
      </c>
      <c r="B27" s="310" t="s">
        <v>425</v>
      </c>
      <c r="C27" s="169"/>
      <c r="D27" s="320"/>
      <c r="E27" s="287"/>
    </row>
    <row r="28" spans="1:5" s="257" customFormat="1" ht="12" customHeight="1" thickBot="1">
      <c r="A28" s="307" t="s">
        <v>194</v>
      </c>
      <c r="B28" s="311" t="s">
        <v>452</v>
      </c>
      <c r="C28" s="291"/>
      <c r="D28" s="321"/>
      <c r="E28" s="286"/>
    </row>
    <row r="29" spans="1:5" s="257" customFormat="1" ht="12" customHeight="1" thickBot="1">
      <c r="A29" s="294" t="s">
        <v>10</v>
      </c>
      <c r="B29" s="107" t="s">
        <v>426</v>
      </c>
      <c r="C29" s="168">
        <f>+C30+C31+C32</f>
        <v>0</v>
      </c>
      <c r="D29" s="315">
        <f>+D30+D31+D32</f>
        <v>0</v>
      </c>
      <c r="E29" s="301">
        <f>+E30+E31+E32</f>
        <v>0</v>
      </c>
    </row>
    <row r="30" spans="1:5" s="257" customFormat="1" ht="12" customHeight="1">
      <c r="A30" s="308" t="s">
        <v>63</v>
      </c>
      <c r="B30" s="309" t="s">
        <v>212</v>
      </c>
      <c r="C30" s="43"/>
      <c r="D30" s="313"/>
      <c r="E30" s="288"/>
    </row>
    <row r="31" spans="1:5" s="257" customFormat="1" ht="12" customHeight="1">
      <c r="A31" s="308" t="s">
        <v>64</v>
      </c>
      <c r="B31" s="310" t="s">
        <v>213</v>
      </c>
      <c r="C31" s="169"/>
      <c r="D31" s="320"/>
      <c r="E31" s="287"/>
    </row>
    <row r="32" spans="1:5" s="257" customFormat="1" ht="12" customHeight="1" thickBot="1">
      <c r="A32" s="307" t="s">
        <v>65</v>
      </c>
      <c r="B32" s="293" t="s">
        <v>215</v>
      </c>
      <c r="C32" s="291"/>
      <c r="D32" s="321"/>
      <c r="E32" s="286"/>
    </row>
    <row r="33" spans="1:13" s="257" customFormat="1" ht="12" customHeight="1" thickBot="1">
      <c r="A33" s="294" t="s">
        <v>11</v>
      </c>
      <c r="B33" s="107" t="s">
        <v>340</v>
      </c>
      <c r="C33" s="25"/>
      <c r="D33" s="319"/>
      <c r="E33" s="300"/>
    </row>
    <row r="34" spans="1:13" s="257" customFormat="1" ht="12" customHeight="1" thickBot="1">
      <c r="A34" s="294" t="s">
        <v>12</v>
      </c>
      <c r="B34" s="107" t="s">
        <v>427</v>
      </c>
      <c r="C34" s="25"/>
      <c r="D34" s="319"/>
      <c r="E34" s="300"/>
    </row>
    <row r="35" spans="1:13" s="257" customFormat="1" ht="12" customHeight="1" thickBot="1">
      <c r="A35" s="231" t="s">
        <v>13</v>
      </c>
      <c r="B35" s="107" t="s">
        <v>428</v>
      </c>
      <c r="C35" s="168">
        <f>+C8+C19+C24+C25+C29+C33+C34</f>
        <v>0</v>
      </c>
      <c r="D35" s="315">
        <f>+D8+D19+D24+D25+D29+D33+D34</f>
        <v>0</v>
      </c>
      <c r="E35" s="301">
        <f>+E8+E19+E24+E25+E29+E33+E34</f>
        <v>0</v>
      </c>
    </row>
    <row r="36" spans="1:13" s="284" customFormat="1" ht="12" customHeight="1" thickBot="1">
      <c r="A36" s="296" t="s">
        <v>14</v>
      </c>
      <c r="B36" s="107" t="s">
        <v>429</v>
      </c>
      <c r="C36" s="168">
        <f>+C37+C38+C39</f>
        <v>49680</v>
      </c>
      <c r="D36" s="315">
        <f>+D37+D38+D39</f>
        <v>50559</v>
      </c>
      <c r="E36" s="301">
        <f>+E37+E38+E39</f>
        <v>50338</v>
      </c>
    </row>
    <row r="37" spans="1:13" s="284" customFormat="1" ht="15" customHeight="1">
      <c r="A37" s="308" t="s">
        <v>430</v>
      </c>
      <c r="B37" s="309" t="s">
        <v>146</v>
      </c>
      <c r="C37" s="43"/>
      <c r="D37" s="313">
        <v>4</v>
      </c>
      <c r="E37" s="288">
        <v>4</v>
      </c>
    </row>
    <row r="38" spans="1:13" s="284" customFormat="1" ht="15" customHeight="1">
      <c r="A38" s="308" t="s">
        <v>431</v>
      </c>
      <c r="B38" s="310" t="s">
        <v>2</v>
      </c>
      <c r="C38" s="169"/>
      <c r="D38" s="320"/>
      <c r="E38" s="287"/>
    </row>
    <row r="39" spans="1:13" ht="13.5" thickBot="1">
      <c r="A39" s="307" t="s">
        <v>432</v>
      </c>
      <c r="B39" s="293" t="s">
        <v>433</v>
      </c>
      <c r="C39" s="291">
        <v>49680</v>
      </c>
      <c r="D39" s="321">
        <v>50555</v>
      </c>
      <c r="E39" s="286">
        <v>50334</v>
      </c>
    </row>
    <row r="40" spans="1:13" s="283" customFormat="1" ht="16.5" customHeight="1" thickBot="1">
      <c r="A40" s="296" t="s">
        <v>15</v>
      </c>
      <c r="B40" s="297" t="s">
        <v>434</v>
      </c>
      <c r="C40" s="49">
        <f>+C35+C36</f>
        <v>49680</v>
      </c>
      <c r="D40" s="322">
        <f>+D35+D36</f>
        <v>50559</v>
      </c>
      <c r="E40" s="302">
        <f>+E35+E36</f>
        <v>50338</v>
      </c>
    </row>
    <row r="41" spans="1:13" s="63" customFormat="1" ht="12" customHeight="1">
      <c r="A41" s="239"/>
      <c r="B41" s="240"/>
      <c r="C41" s="255"/>
      <c r="D41" s="255"/>
      <c r="E41" s="255"/>
    </row>
    <row r="42" spans="1:13" ht="12" customHeight="1" thickBot="1">
      <c r="A42" s="241"/>
      <c r="B42" s="242"/>
      <c r="C42" s="256"/>
      <c r="D42" s="256"/>
      <c r="E42" s="256"/>
    </row>
    <row r="43" spans="1:13" ht="12" customHeight="1" thickBot="1">
      <c r="A43" s="345" t="s">
        <v>43</v>
      </c>
      <c r="B43" s="346"/>
      <c r="C43" s="346"/>
      <c r="D43" s="346"/>
      <c r="E43" s="347"/>
    </row>
    <row r="44" spans="1:13" ht="12" customHeight="1" thickBot="1">
      <c r="A44" s="294" t="s">
        <v>6</v>
      </c>
      <c r="B44" s="107" t="s">
        <v>435</v>
      </c>
      <c r="C44" s="168">
        <f>SUM(C45:C49)</f>
        <v>49680</v>
      </c>
      <c r="D44" s="168">
        <f>SUM(D45:D49)</f>
        <v>50559</v>
      </c>
      <c r="E44" s="301">
        <f>SUM(E45:E49)</f>
        <v>50336</v>
      </c>
    </row>
    <row r="45" spans="1:13" ht="12" customHeight="1">
      <c r="A45" s="307" t="s">
        <v>70</v>
      </c>
      <c r="B45" s="88" t="s">
        <v>36</v>
      </c>
      <c r="C45" s="43">
        <v>35368</v>
      </c>
      <c r="D45" s="43">
        <v>36916</v>
      </c>
      <c r="E45" s="288">
        <v>36916</v>
      </c>
      <c r="M45" s="22">
        <f>15000/60</f>
        <v>250</v>
      </c>
    </row>
    <row r="46" spans="1:13" ht="12" customHeight="1">
      <c r="A46" s="307" t="s">
        <v>71</v>
      </c>
      <c r="B46" s="87" t="s">
        <v>116</v>
      </c>
      <c r="C46" s="162">
        <v>9620</v>
      </c>
      <c r="D46" s="162">
        <v>9514</v>
      </c>
      <c r="E46" s="312">
        <v>9514</v>
      </c>
      <c r="M46" s="22">
        <f>+M45/8</f>
        <v>31.25</v>
      </c>
    </row>
    <row r="47" spans="1:13" ht="12" customHeight="1">
      <c r="A47" s="307" t="s">
        <v>72</v>
      </c>
      <c r="B47" s="87" t="s">
        <v>90</v>
      </c>
      <c r="C47" s="162">
        <v>4692</v>
      </c>
      <c r="D47" s="162">
        <v>4129</v>
      </c>
      <c r="E47" s="312">
        <v>3906</v>
      </c>
    </row>
    <row r="48" spans="1:13" s="63" customFormat="1" ht="12" customHeight="1">
      <c r="A48" s="307" t="s">
        <v>73</v>
      </c>
      <c r="B48" s="87" t="s">
        <v>117</v>
      </c>
      <c r="C48" s="162"/>
      <c r="D48" s="162"/>
      <c r="E48" s="312"/>
    </row>
    <row r="49" spans="1:5" ht="12" customHeight="1" thickBot="1">
      <c r="A49" s="307" t="s">
        <v>91</v>
      </c>
      <c r="B49" s="87" t="s">
        <v>118</v>
      </c>
      <c r="C49" s="162"/>
      <c r="D49" s="162"/>
      <c r="E49" s="312"/>
    </row>
    <row r="50" spans="1:5" ht="12" customHeight="1" thickBot="1">
      <c r="A50" s="294" t="s">
        <v>7</v>
      </c>
      <c r="B50" s="107" t="s">
        <v>436</v>
      </c>
      <c r="C50" s="168">
        <f>SUM(C51:C53)</f>
        <v>0</v>
      </c>
      <c r="D50" s="168">
        <f>SUM(D51:D53)</f>
        <v>0</v>
      </c>
      <c r="E50" s="301">
        <f>SUM(E51:E53)</f>
        <v>0</v>
      </c>
    </row>
    <row r="51" spans="1:5" ht="12" customHeight="1">
      <c r="A51" s="307" t="s">
        <v>76</v>
      </c>
      <c r="B51" s="88" t="s">
        <v>136</v>
      </c>
      <c r="C51" s="43"/>
      <c r="D51" s="43"/>
      <c r="E51" s="288"/>
    </row>
    <row r="52" spans="1:5" ht="12" customHeight="1">
      <c r="A52" s="307" t="s">
        <v>77</v>
      </c>
      <c r="B52" s="87" t="s">
        <v>120</v>
      </c>
      <c r="C52" s="162"/>
      <c r="D52" s="162"/>
      <c r="E52" s="312"/>
    </row>
    <row r="53" spans="1:5" ht="15" customHeight="1">
      <c r="A53" s="307" t="s">
        <v>78</v>
      </c>
      <c r="B53" s="87" t="s">
        <v>44</v>
      </c>
      <c r="C53" s="162"/>
      <c r="D53" s="162"/>
      <c r="E53" s="312"/>
    </row>
    <row r="54" spans="1:5" ht="13.5" thickBot="1">
      <c r="A54" s="307" t="s">
        <v>79</v>
      </c>
      <c r="B54" s="87" t="s">
        <v>453</v>
      </c>
      <c r="C54" s="162"/>
      <c r="D54" s="162"/>
      <c r="E54" s="312"/>
    </row>
    <row r="55" spans="1:5" ht="15" customHeight="1" thickBot="1">
      <c r="A55" s="294" t="s">
        <v>8</v>
      </c>
      <c r="B55" s="298" t="s">
        <v>437</v>
      </c>
      <c r="C55" s="49">
        <f>+C44+C50</f>
        <v>49680</v>
      </c>
      <c r="D55" s="49">
        <f>+D44+D50</f>
        <v>50559</v>
      </c>
      <c r="E55" s="302">
        <f>+E44+E50</f>
        <v>50336</v>
      </c>
    </row>
    <row r="56" spans="1:5" ht="13.5" thickBot="1">
      <c r="C56" s="303"/>
      <c r="D56" s="303"/>
      <c r="E56" s="303"/>
    </row>
    <row r="57" spans="1:5" ht="13.5" thickBot="1">
      <c r="A57" s="243" t="s">
        <v>442</v>
      </c>
      <c r="B57" s="244"/>
      <c r="C57" s="53">
        <v>13</v>
      </c>
      <c r="D57" s="53">
        <v>13</v>
      </c>
      <c r="E57" s="292">
        <v>13</v>
      </c>
    </row>
    <row r="58" spans="1:5" ht="13.5" thickBot="1">
      <c r="A58" s="243" t="s">
        <v>132</v>
      </c>
      <c r="B58" s="244"/>
      <c r="C58" s="53"/>
      <c r="D58" s="53"/>
      <c r="E58" s="292"/>
    </row>
  </sheetData>
  <sheetProtection formatCells="0"/>
  <mergeCells count="4">
    <mergeCell ref="A7:E7"/>
    <mergeCell ref="A43:E43"/>
    <mergeCell ref="B2:D2"/>
    <mergeCell ref="B3:D3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>
      <selection activeCell="E2" sqref="E2"/>
    </sheetView>
  </sheetViews>
  <sheetFormatPr defaultRowHeight="12.75"/>
  <cols>
    <col min="1" max="1" width="18.6640625" style="299" customWidth="1"/>
    <col min="2" max="2" width="62" style="22" customWidth="1"/>
    <col min="3" max="5" width="15.83203125" style="22" customWidth="1"/>
    <col min="6" max="16384" width="9.33203125" style="22"/>
  </cols>
  <sheetData>
    <row r="1" spans="1:5" s="234" customFormat="1" ht="21" customHeight="1" thickBot="1">
      <c r="A1" s="233"/>
      <c r="B1" s="235"/>
      <c r="C1" s="280"/>
      <c r="D1" s="280"/>
      <c r="E1" s="325" t="str">
        <f>+CONCATENATE("7.1.1. melléklet a 7/",LEFT(ÖSSZEFÜGGÉSEK!A4,4)+1,". (IV.30.) önkormányzati rendelethez")</f>
        <v>7.1.1. melléklet a 7/2015. (IV.30.) önkormányzati rendelethez</v>
      </c>
    </row>
    <row r="2" spans="1:5" s="281" customFormat="1" ht="25.5" customHeight="1">
      <c r="A2" s="261" t="s">
        <v>130</v>
      </c>
      <c r="B2" s="348" t="s">
        <v>463</v>
      </c>
      <c r="C2" s="349"/>
      <c r="D2" s="350"/>
      <c r="E2" s="304" t="s">
        <v>48</v>
      </c>
    </row>
    <row r="3" spans="1:5" s="281" customFormat="1" ht="24.75" thickBot="1">
      <c r="A3" s="279" t="s">
        <v>129</v>
      </c>
      <c r="B3" s="351" t="s">
        <v>459</v>
      </c>
      <c r="C3" s="354"/>
      <c r="D3" s="355"/>
      <c r="E3" s="305" t="s">
        <v>47</v>
      </c>
    </row>
    <row r="4" spans="1:5" s="282" customFormat="1" ht="15.95" customHeight="1" thickBot="1">
      <c r="A4" s="236"/>
      <c r="B4" s="236"/>
      <c r="C4" s="237"/>
      <c r="D4" s="237"/>
      <c r="E4" s="237" t="s">
        <v>40</v>
      </c>
    </row>
    <row r="5" spans="1:5" ht="24.75" thickBot="1">
      <c r="A5" s="73" t="s">
        <v>131</v>
      </c>
      <c r="B5" s="74" t="s">
        <v>41</v>
      </c>
      <c r="C5" s="37" t="s">
        <v>159</v>
      </c>
      <c r="D5" s="37" t="s">
        <v>160</v>
      </c>
      <c r="E5" s="238" t="s">
        <v>161</v>
      </c>
    </row>
    <row r="6" spans="1:5" s="283" customFormat="1" ht="12.95" customHeight="1" thickBot="1">
      <c r="A6" s="231" t="s">
        <v>280</v>
      </c>
      <c r="B6" s="232" t="s">
        <v>281</v>
      </c>
      <c r="C6" s="232" t="s">
        <v>282</v>
      </c>
      <c r="D6" s="52" t="s">
        <v>283</v>
      </c>
      <c r="E6" s="50" t="s">
        <v>284</v>
      </c>
    </row>
    <row r="7" spans="1:5" s="283" customFormat="1" ht="15.95" customHeight="1" thickBot="1">
      <c r="A7" s="345" t="s">
        <v>42</v>
      </c>
      <c r="B7" s="346"/>
      <c r="C7" s="346"/>
      <c r="D7" s="346"/>
      <c r="E7" s="347"/>
    </row>
    <row r="8" spans="1:5" s="257" customFormat="1" ht="12" customHeight="1" thickBot="1">
      <c r="A8" s="231" t="s">
        <v>6</v>
      </c>
      <c r="B8" s="295" t="s">
        <v>418</v>
      </c>
      <c r="C8" s="168">
        <f>SUM(C9:C18)</f>
        <v>0</v>
      </c>
      <c r="D8" s="315">
        <f>SUM(D9:D18)</f>
        <v>0</v>
      </c>
      <c r="E8" s="301">
        <f>SUM(E9:E18)</f>
        <v>0</v>
      </c>
    </row>
    <row r="9" spans="1:5" s="257" customFormat="1" ht="12" customHeight="1">
      <c r="A9" s="306" t="s">
        <v>70</v>
      </c>
      <c r="B9" s="89" t="s">
        <v>199</v>
      </c>
      <c r="C9" s="46"/>
      <c r="D9" s="316"/>
      <c r="E9" s="290"/>
    </row>
    <row r="10" spans="1:5" s="257" customFormat="1" ht="12" customHeight="1">
      <c r="A10" s="307" t="s">
        <v>71</v>
      </c>
      <c r="B10" s="87" t="s">
        <v>200</v>
      </c>
      <c r="C10" s="165"/>
      <c r="D10" s="317"/>
      <c r="E10" s="55"/>
    </row>
    <row r="11" spans="1:5" s="257" customFormat="1" ht="12" customHeight="1">
      <c r="A11" s="307" t="s">
        <v>72</v>
      </c>
      <c r="B11" s="87" t="s">
        <v>201</v>
      </c>
      <c r="C11" s="165"/>
      <c r="D11" s="317"/>
      <c r="E11" s="55"/>
    </row>
    <row r="12" spans="1:5" s="257" customFormat="1" ht="12" customHeight="1">
      <c r="A12" s="307" t="s">
        <v>73</v>
      </c>
      <c r="B12" s="87" t="s">
        <v>202</v>
      </c>
      <c r="C12" s="165"/>
      <c r="D12" s="317"/>
      <c r="E12" s="55"/>
    </row>
    <row r="13" spans="1:5" s="257" customFormat="1" ht="12" customHeight="1">
      <c r="A13" s="307" t="s">
        <v>91</v>
      </c>
      <c r="B13" s="87" t="s">
        <v>203</v>
      </c>
      <c r="C13" s="165"/>
      <c r="D13" s="317"/>
      <c r="E13" s="55"/>
    </row>
    <row r="14" spans="1:5" s="257" customFormat="1" ht="12" customHeight="1">
      <c r="A14" s="307" t="s">
        <v>74</v>
      </c>
      <c r="B14" s="87" t="s">
        <v>419</v>
      </c>
      <c r="C14" s="165"/>
      <c r="D14" s="317"/>
      <c r="E14" s="55"/>
    </row>
    <row r="15" spans="1:5" s="284" customFormat="1" ht="12" customHeight="1">
      <c r="A15" s="307" t="s">
        <v>75</v>
      </c>
      <c r="B15" s="86" t="s">
        <v>420</v>
      </c>
      <c r="C15" s="165"/>
      <c r="D15" s="317"/>
      <c r="E15" s="55"/>
    </row>
    <row r="16" spans="1:5" s="284" customFormat="1" ht="12" customHeight="1">
      <c r="A16" s="307" t="s">
        <v>82</v>
      </c>
      <c r="B16" s="87" t="s">
        <v>206</v>
      </c>
      <c r="C16" s="47"/>
      <c r="D16" s="318"/>
      <c r="E16" s="289"/>
    </row>
    <row r="17" spans="1:5" s="257" customFormat="1" ht="12" customHeight="1">
      <c r="A17" s="307" t="s">
        <v>83</v>
      </c>
      <c r="B17" s="87" t="s">
        <v>208</v>
      </c>
      <c r="C17" s="165"/>
      <c r="D17" s="317"/>
      <c r="E17" s="55"/>
    </row>
    <row r="18" spans="1:5" s="284" customFormat="1" ht="12" customHeight="1" thickBot="1">
      <c r="A18" s="307" t="s">
        <v>84</v>
      </c>
      <c r="B18" s="86" t="s">
        <v>210</v>
      </c>
      <c r="C18" s="167"/>
      <c r="D18" s="56"/>
      <c r="E18" s="285"/>
    </row>
    <row r="19" spans="1:5" s="284" customFormat="1" ht="12" customHeight="1" thickBot="1">
      <c r="A19" s="231" t="s">
        <v>7</v>
      </c>
      <c r="B19" s="295" t="s">
        <v>421</v>
      </c>
      <c r="C19" s="168">
        <f>SUM(C20:C22)</f>
        <v>0</v>
      </c>
      <c r="D19" s="315">
        <f>SUM(D20:D22)</f>
        <v>0</v>
      </c>
      <c r="E19" s="301">
        <f>SUM(E20:E22)</f>
        <v>0</v>
      </c>
    </row>
    <row r="20" spans="1:5" s="284" customFormat="1" ht="12" customHeight="1">
      <c r="A20" s="307" t="s">
        <v>76</v>
      </c>
      <c r="B20" s="88" t="s">
        <v>172</v>
      </c>
      <c r="C20" s="165"/>
      <c r="D20" s="317"/>
      <c r="E20" s="55"/>
    </row>
    <row r="21" spans="1:5" s="284" customFormat="1" ht="12" customHeight="1">
      <c r="A21" s="307" t="s">
        <v>77</v>
      </c>
      <c r="B21" s="87" t="s">
        <v>422</v>
      </c>
      <c r="C21" s="165"/>
      <c r="D21" s="317"/>
      <c r="E21" s="55"/>
    </row>
    <row r="22" spans="1:5" s="284" customFormat="1" ht="12" customHeight="1">
      <c r="A22" s="307" t="s">
        <v>78</v>
      </c>
      <c r="B22" s="87" t="s">
        <v>423</v>
      </c>
      <c r="C22" s="165"/>
      <c r="D22" s="317"/>
      <c r="E22" s="55"/>
    </row>
    <row r="23" spans="1:5" s="257" customFormat="1" ht="12" customHeight="1" thickBot="1">
      <c r="A23" s="307" t="s">
        <v>79</v>
      </c>
      <c r="B23" s="87" t="s">
        <v>451</v>
      </c>
      <c r="C23" s="165"/>
      <c r="D23" s="317"/>
      <c r="E23" s="55"/>
    </row>
    <row r="24" spans="1:5" s="257" customFormat="1" ht="12" customHeight="1" thickBot="1">
      <c r="A24" s="294" t="s">
        <v>8</v>
      </c>
      <c r="B24" s="107" t="s">
        <v>107</v>
      </c>
      <c r="C24" s="25"/>
      <c r="D24" s="319"/>
      <c r="E24" s="300"/>
    </row>
    <row r="25" spans="1:5" s="257" customFormat="1" ht="12" customHeight="1" thickBot="1">
      <c r="A25" s="294" t="s">
        <v>9</v>
      </c>
      <c r="B25" s="107" t="s">
        <v>424</v>
      </c>
      <c r="C25" s="168">
        <f>+C26+C27</f>
        <v>0</v>
      </c>
      <c r="D25" s="315">
        <f>+D26+D27</f>
        <v>0</v>
      </c>
      <c r="E25" s="301">
        <f>+E26+E27</f>
        <v>0</v>
      </c>
    </row>
    <row r="26" spans="1:5" s="257" customFormat="1" ht="12" customHeight="1">
      <c r="A26" s="308" t="s">
        <v>186</v>
      </c>
      <c r="B26" s="309" t="s">
        <v>422</v>
      </c>
      <c r="C26" s="43"/>
      <c r="D26" s="313"/>
      <c r="E26" s="288"/>
    </row>
    <row r="27" spans="1:5" s="257" customFormat="1" ht="12" customHeight="1">
      <c r="A27" s="308" t="s">
        <v>192</v>
      </c>
      <c r="B27" s="310" t="s">
        <v>425</v>
      </c>
      <c r="C27" s="169"/>
      <c r="D27" s="320"/>
      <c r="E27" s="287"/>
    </row>
    <row r="28" spans="1:5" s="257" customFormat="1" ht="12" customHeight="1" thickBot="1">
      <c r="A28" s="307" t="s">
        <v>194</v>
      </c>
      <c r="B28" s="311" t="s">
        <v>452</v>
      </c>
      <c r="C28" s="291"/>
      <c r="D28" s="321"/>
      <c r="E28" s="286"/>
    </row>
    <row r="29" spans="1:5" s="257" customFormat="1" ht="12" customHeight="1" thickBot="1">
      <c r="A29" s="294" t="s">
        <v>10</v>
      </c>
      <c r="B29" s="107" t="s">
        <v>426</v>
      </c>
      <c r="C29" s="168">
        <f>+C30+C31+C32</f>
        <v>0</v>
      </c>
      <c r="D29" s="315">
        <f>+D30+D31+D32</f>
        <v>0</v>
      </c>
      <c r="E29" s="301">
        <f>+E30+E31+E32</f>
        <v>0</v>
      </c>
    </row>
    <row r="30" spans="1:5" s="257" customFormat="1" ht="12" customHeight="1">
      <c r="A30" s="308" t="s">
        <v>63</v>
      </c>
      <c r="B30" s="309" t="s">
        <v>212</v>
      </c>
      <c r="C30" s="43"/>
      <c r="D30" s="313"/>
      <c r="E30" s="288"/>
    </row>
    <row r="31" spans="1:5" s="257" customFormat="1" ht="12" customHeight="1">
      <c r="A31" s="308" t="s">
        <v>64</v>
      </c>
      <c r="B31" s="310" t="s">
        <v>213</v>
      </c>
      <c r="C31" s="169"/>
      <c r="D31" s="320"/>
      <c r="E31" s="287"/>
    </row>
    <row r="32" spans="1:5" s="257" customFormat="1" ht="12" customHeight="1" thickBot="1">
      <c r="A32" s="307" t="s">
        <v>65</v>
      </c>
      <c r="B32" s="293" t="s">
        <v>215</v>
      </c>
      <c r="C32" s="291"/>
      <c r="D32" s="321"/>
      <c r="E32" s="286"/>
    </row>
    <row r="33" spans="1:5" s="257" customFormat="1" ht="12" customHeight="1" thickBot="1">
      <c r="A33" s="294" t="s">
        <v>11</v>
      </c>
      <c r="B33" s="107" t="s">
        <v>340</v>
      </c>
      <c r="C33" s="25"/>
      <c r="D33" s="319"/>
      <c r="E33" s="300"/>
    </row>
    <row r="34" spans="1:5" s="257" customFormat="1" ht="12" customHeight="1" thickBot="1">
      <c r="A34" s="294" t="s">
        <v>12</v>
      </c>
      <c r="B34" s="107" t="s">
        <v>427</v>
      </c>
      <c r="C34" s="25"/>
      <c r="D34" s="319"/>
      <c r="E34" s="300"/>
    </row>
    <row r="35" spans="1:5" s="257" customFormat="1" ht="12" customHeight="1" thickBot="1">
      <c r="A35" s="231" t="s">
        <v>13</v>
      </c>
      <c r="B35" s="107" t="s">
        <v>428</v>
      </c>
      <c r="C35" s="168">
        <f>+C8+C19+C24+C25+C29+C33+C34</f>
        <v>0</v>
      </c>
      <c r="D35" s="315">
        <f>+D8+D19+D24+D25+D29+D33+D34</f>
        <v>0</v>
      </c>
      <c r="E35" s="301">
        <f>+E8+E19+E24+E25+E29+E33+E34</f>
        <v>0</v>
      </c>
    </row>
    <row r="36" spans="1:5" s="284" customFormat="1" ht="12" customHeight="1" thickBot="1">
      <c r="A36" s="296" t="s">
        <v>14</v>
      </c>
      <c r="B36" s="107" t="s">
        <v>429</v>
      </c>
      <c r="C36" s="168">
        <f>+C37+C38+C39</f>
        <v>49680</v>
      </c>
      <c r="D36" s="315">
        <f>+D37+D38+D39</f>
        <v>50559</v>
      </c>
      <c r="E36" s="301">
        <f>+E37+E38+E39</f>
        <v>50338</v>
      </c>
    </row>
    <row r="37" spans="1:5" s="284" customFormat="1" ht="15" customHeight="1">
      <c r="A37" s="308" t="s">
        <v>430</v>
      </c>
      <c r="B37" s="309" t="s">
        <v>146</v>
      </c>
      <c r="C37" s="43"/>
      <c r="D37" s="313">
        <v>4</v>
      </c>
      <c r="E37" s="288">
        <v>4</v>
      </c>
    </row>
    <row r="38" spans="1:5" s="284" customFormat="1" ht="15" customHeight="1">
      <c r="A38" s="308" t="s">
        <v>431</v>
      </c>
      <c r="B38" s="310" t="s">
        <v>2</v>
      </c>
      <c r="C38" s="169"/>
      <c r="D38" s="320"/>
      <c r="E38" s="287"/>
    </row>
    <row r="39" spans="1:5" ht="13.5" thickBot="1">
      <c r="A39" s="307" t="s">
        <v>432</v>
      </c>
      <c r="B39" s="293" t="s">
        <v>433</v>
      </c>
      <c r="C39" s="291">
        <v>49680</v>
      </c>
      <c r="D39" s="321">
        <v>50555</v>
      </c>
      <c r="E39" s="286">
        <v>50334</v>
      </c>
    </row>
    <row r="40" spans="1:5" s="283" customFormat="1" ht="16.5" customHeight="1" thickBot="1">
      <c r="A40" s="296" t="s">
        <v>15</v>
      </c>
      <c r="B40" s="297" t="s">
        <v>434</v>
      </c>
      <c r="C40" s="49">
        <f>+C35+C36</f>
        <v>49680</v>
      </c>
      <c r="D40" s="322">
        <f>+D35+D36</f>
        <v>50559</v>
      </c>
      <c r="E40" s="302">
        <f>+E35+E36</f>
        <v>50338</v>
      </c>
    </row>
    <row r="41" spans="1:5" s="63" customFormat="1" ht="12" customHeight="1">
      <c r="A41" s="239"/>
      <c r="B41" s="240"/>
      <c r="C41" s="255"/>
      <c r="D41" s="255"/>
      <c r="E41" s="255"/>
    </row>
    <row r="42" spans="1:5" ht="12" customHeight="1" thickBot="1">
      <c r="A42" s="241"/>
      <c r="B42" s="242"/>
      <c r="C42" s="256"/>
      <c r="D42" s="256"/>
      <c r="E42" s="256"/>
    </row>
    <row r="43" spans="1:5" ht="12" customHeight="1" thickBot="1">
      <c r="A43" s="345" t="s">
        <v>43</v>
      </c>
      <c r="B43" s="346"/>
      <c r="C43" s="346"/>
      <c r="D43" s="346"/>
      <c r="E43" s="347"/>
    </row>
    <row r="44" spans="1:5" ht="12" customHeight="1" thickBot="1">
      <c r="A44" s="294" t="s">
        <v>6</v>
      </c>
      <c r="B44" s="107" t="s">
        <v>435</v>
      </c>
      <c r="C44" s="168">
        <f>SUM(C45:C49)</f>
        <v>49680</v>
      </c>
      <c r="D44" s="168">
        <f>SUM(D45:D49)</f>
        <v>50559</v>
      </c>
      <c r="E44" s="301">
        <f>SUM(E45:E49)</f>
        <v>50336</v>
      </c>
    </row>
    <row r="45" spans="1:5" ht="12" customHeight="1">
      <c r="A45" s="307" t="s">
        <v>70</v>
      </c>
      <c r="B45" s="88" t="s">
        <v>36</v>
      </c>
      <c r="C45" s="43">
        <v>35368</v>
      </c>
      <c r="D45" s="43">
        <v>36916</v>
      </c>
      <c r="E45" s="288">
        <v>36916</v>
      </c>
    </row>
    <row r="46" spans="1:5" ht="12" customHeight="1">
      <c r="A46" s="307" t="s">
        <v>71</v>
      </c>
      <c r="B46" s="87" t="s">
        <v>116</v>
      </c>
      <c r="C46" s="162">
        <v>9620</v>
      </c>
      <c r="D46" s="162">
        <v>9514</v>
      </c>
      <c r="E46" s="312">
        <v>9514</v>
      </c>
    </row>
    <row r="47" spans="1:5" ht="12" customHeight="1">
      <c r="A47" s="307" t="s">
        <v>72</v>
      </c>
      <c r="B47" s="87" t="s">
        <v>90</v>
      </c>
      <c r="C47" s="162">
        <v>4692</v>
      </c>
      <c r="D47" s="162">
        <v>4129</v>
      </c>
      <c r="E47" s="312">
        <v>3906</v>
      </c>
    </row>
    <row r="48" spans="1:5" s="63" customFormat="1" ht="12" customHeight="1">
      <c r="A48" s="307" t="s">
        <v>73</v>
      </c>
      <c r="B48" s="87" t="s">
        <v>117</v>
      </c>
      <c r="C48" s="162"/>
      <c r="D48" s="162"/>
      <c r="E48" s="312"/>
    </row>
    <row r="49" spans="1:5" ht="12" customHeight="1" thickBot="1">
      <c r="A49" s="307" t="s">
        <v>91</v>
      </c>
      <c r="B49" s="87" t="s">
        <v>118</v>
      </c>
      <c r="C49" s="162"/>
      <c r="D49" s="162"/>
      <c r="E49" s="312"/>
    </row>
    <row r="50" spans="1:5" ht="12" customHeight="1" thickBot="1">
      <c r="A50" s="294" t="s">
        <v>7</v>
      </c>
      <c r="B50" s="107" t="s">
        <v>436</v>
      </c>
      <c r="C50" s="168">
        <f>SUM(C51:C53)</f>
        <v>0</v>
      </c>
      <c r="D50" s="168">
        <f>SUM(D51:D53)</f>
        <v>0</v>
      </c>
      <c r="E50" s="301">
        <f>SUM(E51:E53)</f>
        <v>0</v>
      </c>
    </row>
    <row r="51" spans="1:5" ht="12" customHeight="1">
      <c r="A51" s="307" t="s">
        <v>76</v>
      </c>
      <c r="B51" s="88" t="s">
        <v>136</v>
      </c>
      <c r="C51" s="43"/>
      <c r="D51" s="43"/>
      <c r="E51" s="288"/>
    </row>
    <row r="52" spans="1:5" ht="12" customHeight="1">
      <c r="A52" s="307" t="s">
        <v>77</v>
      </c>
      <c r="B52" s="87" t="s">
        <v>120</v>
      </c>
      <c r="C52" s="162"/>
      <c r="D52" s="162"/>
      <c r="E52" s="312"/>
    </row>
    <row r="53" spans="1:5" ht="15" customHeight="1">
      <c r="A53" s="307" t="s">
        <v>78</v>
      </c>
      <c r="B53" s="87" t="s">
        <v>44</v>
      </c>
      <c r="C53" s="162"/>
      <c r="D53" s="162"/>
      <c r="E53" s="312"/>
    </row>
    <row r="54" spans="1:5" ht="13.5" thickBot="1">
      <c r="A54" s="307" t="s">
        <v>79</v>
      </c>
      <c r="B54" s="87" t="s">
        <v>453</v>
      </c>
      <c r="C54" s="162"/>
      <c r="D54" s="162"/>
      <c r="E54" s="312"/>
    </row>
    <row r="55" spans="1:5" ht="15" customHeight="1" thickBot="1">
      <c r="A55" s="294" t="s">
        <v>8</v>
      </c>
      <c r="B55" s="298" t="s">
        <v>437</v>
      </c>
      <c r="C55" s="49">
        <f>+C44+C50</f>
        <v>49680</v>
      </c>
      <c r="D55" s="49">
        <f>+D44+D50</f>
        <v>50559</v>
      </c>
      <c r="E55" s="302">
        <f>+E44+E50</f>
        <v>50336</v>
      </c>
    </row>
    <row r="56" spans="1:5" ht="13.5" thickBot="1">
      <c r="C56" s="303"/>
      <c r="D56" s="303"/>
      <c r="E56" s="303"/>
    </row>
    <row r="57" spans="1:5" ht="13.5" thickBot="1">
      <c r="A57" s="243" t="s">
        <v>442</v>
      </c>
      <c r="B57" s="244"/>
      <c r="C57" s="53">
        <v>13</v>
      </c>
      <c r="D57" s="53">
        <v>13</v>
      </c>
      <c r="E57" s="292">
        <v>13</v>
      </c>
    </row>
    <row r="58" spans="1:5" ht="13.5" thickBot="1">
      <c r="A58" s="243" t="s">
        <v>132</v>
      </c>
      <c r="B58" s="244"/>
      <c r="C58" s="53"/>
      <c r="D58" s="53"/>
      <c r="E58" s="292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tabSelected="1" workbookViewId="0">
      <selection activeCell="I17" sqref="I17"/>
    </sheetView>
  </sheetViews>
  <sheetFormatPr defaultRowHeight="12.75"/>
  <cols>
    <col min="1" max="1" width="7" style="61" customWidth="1"/>
    <col min="2" max="2" width="32" style="22" customWidth="1"/>
    <col min="3" max="3" width="12.5" style="22" customWidth="1"/>
    <col min="4" max="6" width="11.83203125" style="22" customWidth="1"/>
    <col min="7" max="7" width="12.83203125" style="22" customWidth="1"/>
    <col min="8" max="16384" width="9.33203125" style="22"/>
  </cols>
  <sheetData>
    <row r="1" spans="1:7" ht="14.25" thickBot="1">
      <c r="G1" s="23" t="s">
        <v>50</v>
      </c>
    </row>
    <row r="2" spans="1:7" ht="17.25" customHeight="1" thickBot="1">
      <c r="A2" s="360" t="s">
        <v>4</v>
      </c>
      <c r="B2" s="362" t="s">
        <v>163</v>
      </c>
      <c r="C2" s="362" t="s">
        <v>454</v>
      </c>
      <c r="D2" s="362" t="s">
        <v>460</v>
      </c>
      <c r="E2" s="356" t="s">
        <v>455</v>
      </c>
      <c r="F2" s="356"/>
      <c r="G2" s="357"/>
    </row>
    <row r="3" spans="1:7" s="62" customFormat="1" ht="57.75" customHeight="1" thickBot="1">
      <c r="A3" s="361"/>
      <c r="B3" s="363"/>
      <c r="C3" s="363"/>
      <c r="D3" s="363"/>
      <c r="E3" s="21" t="s">
        <v>456</v>
      </c>
      <c r="F3" s="21" t="s">
        <v>457</v>
      </c>
      <c r="G3" s="326" t="s">
        <v>458</v>
      </c>
    </row>
    <row r="4" spans="1:7" s="63" customFormat="1" ht="15" customHeight="1" thickBot="1">
      <c r="A4" s="231" t="s">
        <v>280</v>
      </c>
      <c r="B4" s="232" t="s">
        <v>281</v>
      </c>
      <c r="C4" s="232" t="s">
        <v>282</v>
      </c>
      <c r="D4" s="232" t="s">
        <v>283</v>
      </c>
      <c r="E4" s="232" t="s">
        <v>461</v>
      </c>
      <c r="F4" s="232" t="s">
        <v>361</v>
      </c>
      <c r="G4" s="314" t="s">
        <v>362</v>
      </c>
    </row>
    <row r="5" spans="1:7" ht="15" customHeight="1">
      <c r="A5" s="64" t="s">
        <v>6</v>
      </c>
      <c r="B5" s="65" t="s">
        <v>478</v>
      </c>
      <c r="C5" s="66">
        <v>131194</v>
      </c>
      <c r="D5" s="66"/>
      <c r="E5" s="67">
        <f>C5+D5</f>
        <v>131194</v>
      </c>
      <c r="F5" s="66">
        <v>31194</v>
      </c>
      <c r="G5" s="68">
        <v>100000</v>
      </c>
    </row>
    <row r="6" spans="1:7" ht="15" customHeight="1">
      <c r="A6" s="69" t="s">
        <v>7</v>
      </c>
      <c r="B6" s="70" t="s">
        <v>479</v>
      </c>
      <c r="C6" s="1">
        <v>1</v>
      </c>
      <c r="D6" s="1"/>
      <c r="E6" s="67">
        <v>1</v>
      </c>
      <c r="F6" s="1">
        <v>1</v>
      </c>
      <c r="G6" s="57"/>
    </row>
    <row r="7" spans="1:7" ht="15" customHeight="1">
      <c r="A7" s="69" t="s">
        <v>8</v>
      </c>
      <c r="B7" s="70" t="s">
        <v>480</v>
      </c>
      <c r="C7" s="1">
        <v>2</v>
      </c>
      <c r="D7" s="1"/>
      <c r="E7" s="67">
        <f t="shared" ref="E6:E35" si="0">C7+D7</f>
        <v>2</v>
      </c>
      <c r="F7" s="1">
        <v>2</v>
      </c>
      <c r="G7" s="57"/>
    </row>
    <row r="8" spans="1:7" ht="15" customHeight="1">
      <c r="A8" s="69" t="s">
        <v>9</v>
      </c>
      <c r="B8" s="70"/>
      <c r="C8" s="1"/>
      <c r="D8" s="1"/>
      <c r="E8" s="67">
        <f t="shared" si="0"/>
        <v>0</v>
      </c>
      <c r="F8" s="1"/>
      <c r="G8" s="57"/>
    </row>
    <row r="9" spans="1:7" ht="15" customHeight="1">
      <c r="A9" s="69" t="s">
        <v>10</v>
      </c>
      <c r="B9" s="70"/>
      <c r="C9" s="1"/>
      <c r="D9" s="1"/>
      <c r="E9" s="67">
        <f t="shared" si="0"/>
        <v>0</v>
      </c>
      <c r="F9" s="1"/>
      <c r="G9" s="57"/>
    </row>
    <row r="10" spans="1:7" ht="15" customHeight="1">
      <c r="A10" s="69" t="s">
        <v>11</v>
      </c>
      <c r="B10" s="70"/>
      <c r="C10" s="1"/>
      <c r="D10" s="1"/>
      <c r="E10" s="67">
        <f t="shared" si="0"/>
        <v>0</v>
      </c>
      <c r="F10" s="1"/>
      <c r="G10" s="57"/>
    </row>
    <row r="11" spans="1:7" ht="15" customHeight="1">
      <c r="A11" s="69" t="s">
        <v>12</v>
      </c>
      <c r="B11" s="70"/>
      <c r="C11" s="1"/>
      <c r="D11" s="1"/>
      <c r="E11" s="67">
        <f t="shared" si="0"/>
        <v>0</v>
      </c>
      <c r="F11" s="1"/>
      <c r="G11" s="57"/>
    </row>
    <row r="12" spans="1:7" ht="15" customHeight="1">
      <c r="A12" s="69" t="s">
        <v>13</v>
      </c>
      <c r="B12" s="70"/>
      <c r="C12" s="1"/>
      <c r="D12" s="1"/>
      <c r="E12" s="67">
        <f t="shared" si="0"/>
        <v>0</v>
      </c>
      <c r="F12" s="1"/>
      <c r="G12" s="57"/>
    </row>
    <row r="13" spans="1:7" ht="15" customHeight="1">
      <c r="A13" s="69" t="s">
        <v>14</v>
      </c>
      <c r="B13" s="70"/>
      <c r="C13" s="1"/>
      <c r="D13" s="1"/>
      <c r="E13" s="67">
        <f t="shared" si="0"/>
        <v>0</v>
      </c>
      <c r="F13" s="1"/>
      <c r="G13" s="57"/>
    </row>
    <row r="14" spans="1:7" ht="15" customHeight="1">
      <c r="A14" s="69" t="s">
        <v>15</v>
      </c>
      <c r="B14" s="70"/>
      <c r="C14" s="1"/>
      <c r="D14" s="1"/>
      <c r="E14" s="67">
        <f t="shared" si="0"/>
        <v>0</v>
      </c>
      <c r="F14" s="1"/>
      <c r="G14" s="57"/>
    </row>
    <row r="15" spans="1:7" ht="15" customHeight="1">
      <c r="A15" s="69" t="s">
        <v>16</v>
      </c>
      <c r="B15" s="70"/>
      <c r="C15" s="1"/>
      <c r="D15" s="1"/>
      <c r="E15" s="67">
        <f t="shared" si="0"/>
        <v>0</v>
      </c>
      <c r="F15" s="1"/>
      <c r="G15" s="57"/>
    </row>
    <row r="16" spans="1:7" ht="15" customHeight="1">
      <c r="A16" s="69" t="s">
        <v>17</v>
      </c>
      <c r="B16" s="70"/>
      <c r="C16" s="1"/>
      <c r="D16" s="1"/>
      <c r="E16" s="67">
        <f t="shared" si="0"/>
        <v>0</v>
      </c>
      <c r="F16" s="1"/>
      <c r="G16" s="57"/>
    </row>
    <row r="17" spans="1:7" ht="15" customHeight="1">
      <c r="A17" s="69" t="s">
        <v>18</v>
      </c>
      <c r="B17" s="70"/>
      <c r="C17" s="1"/>
      <c r="D17" s="1"/>
      <c r="E17" s="67">
        <f t="shared" si="0"/>
        <v>0</v>
      </c>
      <c r="F17" s="1"/>
      <c r="G17" s="57"/>
    </row>
    <row r="18" spans="1:7" ht="15" customHeight="1">
      <c r="A18" s="69" t="s">
        <v>19</v>
      </c>
      <c r="B18" s="70"/>
      <c r="C18" s="1"/>
      <c r="D18" s="1"/>
      <c r="E18" s="67">
        <f t="shared" si="0"/>
        <v>0</v>
      </c>
      <c r="F18" s="1"/>
      <c r="G18" s="57"/>
    </row>
    <row r="19" spans="1:7" ht="15" customHeight="1">
      <c r="A19" s="69" t="s">
        <v>20</v>
      </c>
      <c r="B19" s="70"/>
      <c r="C19" s="1"/>
      <c r="D19" s="1"/>
      <c r="E19" s="67">
        <f t="shared" si="0"/>
        <v>0</v>
      </c>
      <c r="F19" s="1"/>
      <c r="G19" s="57"/>
    </row>
    <row r="20" spans="1:7" ht="15" customHeight="1">
      <c r="A20" s="69" t="s">
        <v>21</v>
      </c>
      <c r="B20" s="70"/>
      <c r="C20" s="1"/>
      <c r="D20" s="1"/>
      <c r="E20" s="67">
        <f t="shared" si="0"/>
        <v>0</v>
      </c>
      <c r="F20" s="1"/>
      <c r="G20" s="57"/>
    </row>
    <row r="21" spans="1:7" ht="15" customHeight="1">
      <c r="A21" s="69" t="s">
        <v>22</v>
      </c>
      <c r="B21" s="70"/>
      <c r="C21" s="1"/>
      <c r="D21" s="1"/>
      <c r="E21" s="67">
        <f t="shared" si="0"/>
        <v>0</v>
      </c>
      <c r="F21" s="1"/>
      <c r="G21" s="57"/>
    </row>
    <row r="22" spans="1:7" ht="15" customHeight="1">
      <c r="A22" s="69" t="s">
        <v>23</v>
      </c>
      <c r="B22" s="70"/>
      <c r="C22" s="1"/>
      <c r="D22" s="1"/>
      <c r="E22" s="67">
        <f t="shared" si="0"/>
        <v>0</v>
      </c>
      <c r="F22" s="1"/>
      <c r="G22" s="57"/>
    </row>
    <row r="23" spans="1:7" ht="15" customHeight="1">
      <c r="A23" s="69" t="s">
        <v>24</v>
      </c>
      <c r="B23" s="70"/>
      <c r="C23" s="1"/>
      <c r="D23" s="1"/>
      <c r="E23" s="67">
        <f t="shared" si="0"/>
        <v>0</v>
      </c>
      <c r="F23" s="1"/>
      <c r="G23" s="57"/>
    </row>
    <row r="24" spans="1:7" ht="15" customHeight="1">
      <c r="A24" s="69" t="s">
        <v>25</v>
      </c>
      <c r="B24" s="70"/>
      <c r="C24" s="1"/>
      <c r="D24" s="1"/>
      <c r="E24" s="67">
        <f t="shared" si="0"/>
        <v>0</v>
      </c>
      <c r="F24" s="1"/>
      <c r="G24" s="57"/>
    </row>
    <row r="25" spans="1:7" ht="15" customHeight="1">
      <c r="A25" s="69" t="s">
        <v>26</v>
      </c>
      <c r="B25" s="70"/>
      <c r="C25" s="1"/>
      <c r="D25" s="1"/>
      <c r="E25" s="67">
        <f t="shared" si="0"/>
        <v>0</v>
      </c>
      <c r="F25" s="1"/>
      <c r="G25" s="57"/>
    </row>
    <row r="26" spans="1:7" ht="15" customHeight="1">
      <c r="A26" s="69" t="s">
        <v>27</v>
      </c>
      <c r="B26" s="70"/>
      <c r="C26" s="1"/>
      <c r="D26" s="1"/>
      <c r="E26" s="67">
        <f t="shared" si="0"/>
        <v>0</v>
      </c>
      <c r="F26" s="1"/>
      <c r="G26" s="57"/>
    </row>
    <row r="27" spans="1:7" ht="15" customHeight="1">
      <c r="A27" s="69" t="s">
        <v>28</v>
      </c>
      <c r="B27" s="70"/>
      <c r="C27" s="1"/>
      <c r="D27" s="1"/>
      <c r="E27" s="67">
        <f t="shared" si="0"/>
        <v>0</v>
      </c>
      <c r="F27" s="1"/>
      <c r="G27" s="57"/>
    </row>
    <row r="28" spans="1:7" ht="15" customHeight="1">
      <c r="A28" s="69" t="s">
        <v>29</v>
      </c>
      <c r="B28" s="70"/>
      <c r="C28" s="1"/>
      <c r="D28" s="1"/>
      <c r="E28" s="67">
        <f t="shared" si="0"/>
        <v>0</v>
      </c>
      <c r="F28" s="1"/>
      <c r="G28" s="57"/>
    </row>
    <row r="29" spans="1:7" ht="15" customHeight="1">
      <c r="A29" s="69" t="s">
        <v>30</v>
      </c>
      <c r="B29" s="70"/>
      <c r="C29" s="1"/>
      <c r="D29" s="1"/>
      <c r="E29" s="67">
        <f t="shared" si="0"/>
        <v>0</v>
      </c>
      <c r="F29" s="1"/>
      <c r="G29" s="57"/>
    </row>
    <row r="30" spans="1:7" ht="15" customHeight="1">
      <c r="A30" s="69" t="s">
        <v>31</v>
      </c>
      <c r="B30" s="70"/>
      <c r="C30" s="1"/>
      <c r="D30" s="1"/>
      <c r="E30" s="67"/>
      <c r="F30" s="1"/>
      <c r="G30" s="57"/>
    </row>
    <row r="31" spans="1:7" ht="15" customHeight="1">
      <c r="A31" s="69" t="s">
        <v>32</v>
      </c>
      <c r="B31" s="70"/>
      <c r="C31" s="1"/>
      <c r="D31" s="1"/>
      <c r="E31" s="67">
        <f t="shared" si="0"/>
        <v>0</v>
      </c>
      <c r="F31" s="1"/>
      <c r="G31" s="57"/>
    </row>
    <row r="32" spans="1:7" ht="15" customHeight="1">
      <c r="A32" s="69" t="s">
        <v>33</v>
      </c>
      <c r="B32" s="70"/>
      <c r="C32" s="1"/>
      <c r="D32" s="1"/>
      <c r="E32" s="67">
        <f t="shared" si="0"/>
        <v>0</v>
      </c>
      <c r="F32" s="1"/>
      <c r="G32" s="57"/>
    </row>
    <row r="33" spans="1:7" ht="15" customHeight="1">
      <c r="A33" s="69" t="s">
        <v>34</v>
      </c>
      <c r="B33" s="70"/>
      <c r="C33" s="1"/>
      <c r="D33" s="1"/>
      <c r="E33" s="67">
        <f t="shared" si="0"/>
        <v>0</v>
      </c>
      <c r="F33" s="1"/>
      <c r="G33" s="57"/>
    </row>
    <row r="34" spans="1:7" ht="15" customHeight="1">
      <c r="A34" s="69" t="s">
        <v>89</v>
      </c>
      <c r="B34" s="70"/>
      <c r="C34" s="1"/>
      <c r="D34" s="1"/>
      <c r="E34" s="67">
        <f t="shared" si="0"/>
        <v>0</v>
      </c>
      <c r="F34" s="1"/>
      <c r="G34" s="57"/>
    </row>
    <row r="35" spans="1:7" ht="15" customHeight="1" thickBot="1">
      <c r="A35" s="69" t="s">
        <v>162</v>
      </c>
      <c r="B35" s="71"/>
      <c r="C35" s="2"/>
      <c r="D35" s="2"/>
      <c r="E35" s="67">
        <f t="shared" si="0"/>
        <v>0</v>
      </c>
      <c r="F35" s="2"/>
      <c r="G35" s="72"/>
    </row>
    <row r="36" spans="1:7" ht="15" customHeight="1" thickBot="1">
      <c r="A36" s="358" t="s">
        <v>38</v>
      </c>
      <c r="B36" s="359"/>
      <c r="C36" s="11">
        <f>SUM(C5:C35)</f>
        <v>131197</v>
      </c>
      <c r="D36" s="11">
        <f>SUM(D5:D35)</f>
        <v>0</v>
      </c>
      <c r="E36" s="11">
        <f>SUM(E5:E35)</f>
        <v>131197</v>
      </c>
      <c r="F36" s="11">
        <f>SUM(F5:F35)</f>
        <v>31197</v>
      </c>
      <c r="G36" s="12">
        <f>SUM(G5:G35)</f>
        <v>100000</v>
      </c>
    </row>
  </sheetData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KÖLTSÉGVETÉSI SZERVEK PÉNZMARADVÁNYÁNAK ALAKULÁSA&amp;R&amp;"Times New Roman CE,Félkövér dőlt"  8. melléklet a 7/2015. (IV.30.)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1"/>
  <sheetViews>
    <sheetView view="pageLayout" zoomScaleNormal="130" zoomScaleSheetLayoutView="100" workbookViewId="0">
      <selection sqref="A1:E1"/>
    </sheetView>
  </sheetViews>
  <sheetFormatPr defaultRowHeight="15.75"/>
  <cols>
    <col min="1" max="1" width="9.5" style="128" customWidth="1"/>
    <col min="2" max="2" width="60.83203125" style="128" customWidth="1"/>
    <col min="3" max="5" width="15.83203125" style="129" customWidth="1"/>
    <col min="6" max="16384" width="9.33203125" style="139"/>
  </cols>
  <sheetData>
    <row r="1" spans="1:5" ht="15.95" customHeight="1">
      <c r="A1" s="328" t="s">
        <v>3</v>
      </c>
      <c r="B1" s="328"/>
      <c r="C1" s="328"/>
      <c r="D1" s="328"/>
      <c r="E1" s="328"/>
    </row>
    <row r="2" spans="1:5" ht="15.95" customHeight="1" thickBot="1">
      <c r="A2" s="29" t="s">
        <v>95</v>
      </c>
      <c r="B2" s="29"/>
      <c r="C2" s="126"/>
      <c r="D2" s="126"/>
      <c r="E2" s="126" t="s">
        <v>137</v>
      </c>
    </row>
    <row r="3" spans="1:5" ht="15.95" customHeight="1">
      <c r="A3" s="329" t="s">
        <v>58</v>
      </c>
      <c r="B3" s="331" t="s">
        <v>5</v>
      </c>
      <c r="C3" s="333" t="str">
        <f>+CONCATENATE(LEFT(ÖSSZEFÜGGÉSEK!A4,4),". évi")</f>
        <v>2014. évi</v>
      </c>
      <c r="D3" s="333"/>
      <c r="E3" s="334"/>
    </row>
    <row r="4" spans="1:5" ht="38.1" customHeight="1" thickBot="1">
      <c r="A4" s="330"/>
      <c r="B4" s="332"/>
      <c r="C4" s="31" t="s">
        <v>159</v>
      </c>
      <c r="D4" s="31" t="s">
        <v>160</v>
      </c>
      <c r="E4" s="32" t="s">
        <v>161</v>
      </c>
    </row>
    <row r="5" spans="1:5" s="140" customFormat="1" ht="12" customHeight="1" thickBot="1">
      <c r="A5" s="104" t="s">
        <v>280</v>
      </c>
      <c r="B5" s="105" t="s">
        <v>281</v>
      </c>
      <c r="C5" s="105" t="s">
        <v>282</v>
      </c>
      <c r="D5" s="105" t="s">
        <v>283</v>
      </c>
      <c r="E5" s="153" t="s">
        <v>284</v>
      </c>
    </row>
    <row r="6" spans="1:5" s="141" customFormat="1" ht="12" customHeight="1" thickBot="1">
      <c r="A6" s="99" t="s">
        <v>6</v>
      </c>
      <c r="B6" s="100" t="s">
        <v>164</v>
      </c>
      <c r="C6" s="131">
        <f>SUM(C7:C12)</f>
        <v>184014</v>
      </c>
      <c r="D6" s="131">
        <f>SUM(D7:D12)</f>
        <v>282347</v>
      </c>
      <c r="E6" s="114">
        <f>SUM(E7:E12)</f>
        <v>282347</v>
      </c>
    </row>
    <row r="7" spans="1:5" s="141" customFormat="1" ht="12" customHeight="1">
      <c r="A7" s="94" t="s">
        <v>70</v>
      </c>
      <c r="B7" s="142" t="s">
        <v>165</v>
      </c>
      <c r="C7" s="133">
        <v>88311</v>
      </c>
      <c r="D7" s="133">
        <v>88311</v>
      </c>
      <c r="E7" s="116">
        <v>88311</v>
      </c>
    </row>
    <row r="8" spans="1:5" s="141" customFormat="1" ht="12" customHeight="1">
      <c r="A8" s="93" t="s">
        <v>71</v>
      </c>
      <c r="B8" s="143" t="s">
        <v>166</v>
      </c>
      <c r="C8" s="132">
        <v>44861</v>
      </c>
      <c r="D8" s="132">
        <v>45329</v>
      </c>
      <c r="E8" s="115">
        <v>45329</v>
      </c>
    </row>
    <row r="9" spans="1:5" s="141" customFormat="1" ht="12" customHeight="1">
      <c r="A9" s="93" t="s">
        <v>72</v>
      </c>
      <c r="B9" s="143" t="s">
        <v>167</v>
      </c>
      <c r="C9" s="132">
        <v>36196</v>
      </c>
      <c r="D9" s="132">
        <v>105509</v>
      </c>
      <c r="E9" s="115">
        <v>105509</v>
      </c>
    </row>
    <row r="10" spans="1:5" s="141" customFormat="1" ht="12" customHeight="1">
      <c r="A10" s="93" t="s">
        <v>73</v>
      </c>
      <c r="B10" s="143" t="s">
        <v>168</v>
      </c>
      <c r="C10" s="132">
        <v>2837</v>
      </c>
      <c r="D10" s="132">
        <v>2837</v>
      </c>
      <c r="E10" s="115">
        <v>2837</v>
      </c>
    </row>
    <row r="11" spans="1:5" s="141" customFormat="1" ht="12" customHeight="1">
      <c r="A11" s="93" t="s">
        <v>91</v>
      </c>
      <c r="B11" s="143" t="s">
        <v>169</v>
      </c>
      <c r="C11" s="132">
        <v>322</v>
      </c>
      <c r="D11" s="132">
        <v>9748</v>
      </c>
      <c r="E11" s="115">
        <v>9748</v>
      </c>
    </row>
    <row r="12" spans="1:5" s="141" customFormat="1" ht="12" customHeight="1" thickBot="1">
      <c r="A12" s="95" t="s">
        <v>74</v>
      </c>
      <c r="B12" s="144" t="s">
        <v>170</v>
      </c>
      <c r="C12" s="134">
        <v>11487</v>
      </c>
      <c r="D12" s="134">
        <v>30613</v>
      </c>
      <c r="E12" s="117">
        <v>30613</v>
      </c>
    </row>
    <row r="13" spans="1:5" s="141" customFormat="1" ht="12" customHeight="1" thickBot="1">
      <c r="A13" s="99" t="s">
        <v>7</v>
      </c>
      <c r="B13" s="121" t="s">
        <v>171</v>
      </c>
      <c r="C13" s="131">
        <f>SUM(C14:C18)</f>
        <v>112894</v>
      </c>
      <c r="D13" s="131">
        <f>SUM(D14:D18)</f>
        <v>298315</v>
      </c>
      <c r="E13" s="114">
        <f>SUM(E14:E18)</f>
        <v>298315</v>
      </c>
    </row>
    <row r="14" spans="1:5" s="141" customFormat="1" ht="12" customHeight="1">
      <c r="A14" s="94" t="s">
        <v>76</v>
      </c>
      <c r="B14" s="142" t="s">
        <v>172</v>
      </c>
      <c r="C14" s="133"/>
      <c r="D14" s="133"/>
      <c r="E14" s="116"/>
    </row>
    <row r="15" spans="1:5" s="141" customFormat="1" ht="12" customHeight="1">
      <c r="A15" s="93" t="s">
        <v>77</v>
      </c>
      <c r="B15" s="143" t="s">
        <v>173</v>
      </c>
      <c r="C15" s="132"/>
      <c r="D15" s="132"/>
      <c r="E15" s="115"/>
    </row>
    <row r="16" spans="1:5" s="141" customFormat="1" ht="12" customHeight="1">
      <c r="A16" s="93" t="s">
        <v>78</v>
      </c>
      <c r="B16" s="143" t="s">
        <v>174</v>
      </c>
      <c r="C16" s="132"/>
      <c r="D16" s="132"/>
      <c r="E16" s="115"/>
    </row>
    <row r="17" spans="1:5" s="141" customFormat="1" ht="12" customHeight="1">
      <c r="A17" s="93" t="s">
        <v>79</v>
      </c>
      <c r="B17" s="143" t="s">
        <v>175</v>
      </c>
      <c r="C17" s="132"/>
      <c r="D17" s="132"/>
      <c r="E17" s="115"/>
    </row>
    <row r="18" spans="1:5" s="141" customFormat="1" ht="12" customHeight="1">
      <c r="A18" s="93" t="s">
        <v>80</v>
      </c>
      <c r="B18" s="143" t="s">
        <v>176</v>
      </c>
      <c r="C18" s="132">
        <v>112894</v>
      </c>
      <c r="D18" s="132">
        <v>298315</v>
      </c>
      <c r="E18" s="115">
        <v>298315</v>
      </c>
    </row>
    <row r="19" spans="1:5" s="141" customFormat="1" ht="12" customHeight="1" thickBot="1">
      <c r="A19" s="95" t="s">
        <v>86</v>
      </c>
      <c r="B19" s="144" t="s">
        <v>177</v>
      </c>
      <c r="C19" s="134"/>
      <c r="D19" s="134"/>
      <c r="E19" s="117"/>
    </row>
    <row r="20" spans="1:5" s="141" customFormat="1" ht="12" customHeight="1" thickBot="1">
      <c r="A20" s="99" t="s">
        <v>8</v>
      </c>
      <c r="B20" s="100" t="s">
        <v>178</v>
      </c>
      <c r="C20" s="131">
        <f>SUM(C21:C25)</f>
        <v>0</v>
      </c>
      <c r="D20" s="131">
        <f>SUM(D21:D25)</f>
        <v>159584</v>
      </c>
      <c r="E20" s="114">
        <f>SUM(E21:E25)</f>
        <v>159584</v>
      </c>
    </row>
    <row r="21" spans="1:5" s="141" customFormat="1" ht="12" customHeight="1">
      <c r="A21" s="94" t="s">
        <v>59</v>
      </c>
      <c r="B21" s="142" t="s">
        <v>179</v>
      </c>
      <c r="C21" s="133"/>
      <c r="D21" s="133">
        <v>101250</v>
      </c>
      <c r="E21" s="116">
        <v>101250</v>
      </c>
    </row>
    <row r="22" spans="1:5" s="141" customFormat="1" ht="12" customHeight="1">
      <c r="A22" s="93" t="s">
        <v>60</v>
      </c>
      <c r="B22" s="143" t="s">
        <v>180</v>
      </c>
      <c r="C22" s="132"/>
      <c r="D22" s="132"/>
      <c r="E22" s="115"/>
    </row>
    <row r="23" spans="1:5" s="141" customFormat="1" ht="12" customHeight="1">
      <c r="A23" s="93" t="s">
        <v>61</v>
      </c>
      <c r="B23" s="143" t="s">
        <v>181</v>
      </c>
      <c r="C23" s="132"/>
      <c r="D23" s="132"/>
      <c r="E23" s="115"/>
    </row>
    <row r="24" spans="1:5" s="141" customFormat="1" ht="12" customHeight="1">
      <c r="A24" s="93" t="s">
        <v>62</v>
      </c>
      <c r="B24" s="143" t="s">
        <v>182</v>
      </c>
      <c r="C24" s="132"/>
      <c r="D24" s="132"/>
      <c r="E24" s="115"/>
    </row>
    <row r="25" spans="1:5" s="141" customFormat="1" ht="12" customHeight="1">
      <c r="A25" s="93" t="s">
        <v>104</v>
      </c>
      <c r="B25" s="143" t="s">
        <v>183</v>
      </c>
      <c r="C25" s="132"/>
      <c r="D25" s="132">
        <v>58334</v>
      </c>
      <c r="E25" s="115">
        <v>58334</v>
      </c>
    </row>
    <row r="26" spans="1:5" s="141" customFormat="1" ht="12" customHeight="1" thickBot="1">
      <c r="A26" s="95" t="s">
        <v>105</v>
      </c>
      <c r="B26" s="123" t="s">
        <v>184</v>
      </c>
      <c r="C26" s="134"/>
      <c r="D26" s="134"/>
      <c r="E26" s="117"/>
    </row>
    <row r="27" spans="1:5" s="141" customFormat="1" ht="12" customHeight="1" thickBot="1">
      <c r="A27" s="99" t="s">
        <v>106</v>
      </c>
      <c r="B27" s="100" t="s">
        <v>185</v>
      </c>
      <c r="C27" s="137">
        <f>+C28+C31+C32+C33</f>
        <v>27900</v>
      </c>
      <c r="D27" s="137">
        <f>+D28+D31+D32+D33</f>
        <v>40885</v>
      </c>
      <c r="E27" s="150">
        <f>+E28+E31+E32+E33</f>
        <v>40885</v>
      </c>
    </row>
    <row r="28" spans="1:5" s="141" customFormat="1" ht="12" customHeight="1">
      <c r="A28" s="94" t="s">
        <v>186</v>
      </c>
      <c r="B28" s="142" t="s">
        <v>187</v>
      </c>
      <c r="C28" s="152">
        <f>+C29+C30</f>
        <v>23000</v>
      </c>
      <c r="D28" s="152">
        <f>+D29+D30</f>
        <v>34316</v>
      </c>
      <c r="E28" s="151">
        <f>+E29+E30</f>
        <v>34316</v>
      </c>
    </row>
    <row r="29" spans="1:5" s="141" customFormat="1" ht="12" customHeight="1">
      <c r="A29" s="93" t="s">
        <v>188</v>
      </c>
      <c r="B29" s="143" t="s">
        <v>189</v>
      </c>
      <c r="C29" s="132">
        <v>8000</v>
      </c>
      <c r="D29" s="132">
        <v>13850</v>
      </c>
      <c r="E29" s="115">
        <v>13850</v>
      </c>
    </row>
    <row r="30" spans="1:5" s="141" customFormat="1" ht="12" customHeight="1">
      <c r="A30" s="93" t="s">
        <v>190</v>
      </c>
      <c r="B30" s="143" t="s">
        <v>191</v>
      </c>
      <c r="C30" s="132">
        <v>15000</v>
      </c>
      <c r="D30" s="132">
        <v>20466</v>
      </c>
      <c r="E30" s="115">
        <v>20466</v>
      </c>
    </row>
    <row r="31" spans="1:5" s="141" customFormat="1" ht="12" customHeight="1">
      <c r="A31" s="93" t="s">
        <v>192</v>
      </c>
      <c r="B31" s="143" t="s">
        <v>193</v>
      </c>
      <c r="C31" s="132">
        <v>4000</v>
      </c>
      <c r="D31" s="132">
        <v>4308</v>
      </c>
      <c r="E31" s="115">
        <v>4308</v>
      </c>
    </row>
    <row r="32" spans="1:5" s="141" customFormat="1" ht="12" customHeight="1">
      <c r="A32" s="93" t="s">
        <v>194</v>
      </c>
      <c r="B32" s="143" t="s">
        <v>195</v>
      </c>
      <c r="C32" s="132">
        <v>100</v>
      </c>
      <c r="D32" s="132">
        <v>783</v>
      </c>
      <c r="E32" s="115">
        <v>783</v>
      </c>
    </row>
    <row r="33" spans="1:5" s="141" customFormat="1" ht="12" customHeight="1" thickBot="1">
      <c r="A33" s="95" t="s">
        <v>196</v>
      </c>
      <c r="B33" s="123" t="s">
        <v>197</v>
      </c>
      <c r="C33" s="134">
        <v>800</v>
      </c>
      <c r="D33" s="134">
        <v>1478</v>
      </c>
      <c r="E33" s="117">
        <v>1478</v>
      </c>
    </row>
    <row r="34" spans="1:5" s="141" customFormat="1" ht="12" customHeight="1" thickBot="1">
      <c r="A34" s="99" t="s">
        <v>10</v>
      </c>
      <c r="B34" s="100" t="s">
        <v>198</v>
      </c>
      <c r="C34" s="131">
        <v>9518</v>
      </c>
      <c r="D34" s="131">
        <f>SUM(D35:D44)</f>
        <v>23543</v>
      </c>
      <c r="E34" s="114">
        <f>SUM(E35:E44)</f>
        <v>23543</v>
      </c>
    </row>
    <row r="35" spans="1:5" s="141" customFormat="1" ht="12" customHeight="1">
      <c r="A35" s="94" t="s">
        <v>63</v>
      </c>
      <c r="B35" s="142" t="s">
        <v>199</v>
      </c>
      <c r="C35" s="133"/>
      <c r="D35" s="133"/>
      <c r="E35" s="116"/>
    </row>
    <row r="36" spans="1:5" s="141" customFormat="1" ht="12" customHeight="1">
      <c r="A36" s="93" t="s">
        <v>64</v>
      </c>
      <c r="B36" s="143" t="s">
        <v>200</v>
      </c>
      <c r="C36" s="132">
        <v>300</v>
      </c>
      <c r="D36" s="132">
        <v>7680</v>
      </c>
      <c r="E36" s="115">
        <v>7680</v>
      </c>
    </row>
    <row r="37" spans="1:5" s="141" customFormat="1" ht="12" customHeight="1">
      <c r="A37" s="93" t="s">
        <v>65</v>
      </c>
      <c r="B37" s="143" t="s">
        <v>201</v>
      </c>
      <c r="C37" s="132"/>
      <c r="D37" s="132">
        <v>3227</v>
      </c>
      <c r="E37" s="115">
        <v>3227</v>
      </c>
    </row>
    <row r="38" spans="1:5" s="141" customFormat="1" ht="12" customHeight="1">
      <c r="A38" s="93" t="s">
        <v>108</v>
      </c>
      <c r="B38" s="143" t="s">
        <v>202</v>
      </c>
      <c r="C38" s="132">
        <v>2400</v>
      </c>
      <c r="D38" s="132">
        <v>3893</v>
      </c>
      <c r="E38" s="115">
        <v>3893</v>
      </c>
    </row>
    <row r="39" spans="1:5" s="141" customFormat="1" ht="12" customHeight="1">
      <c r="A39" s="93" t="s">
        <v>109</v>
      </c>
      <c r="B39" s="143" t="s">
        <v>203</v>
      </c>
      <c r="C39" s="132">
        <v>4795</v>
      </c>
      <c r="D39" s="132">
        <v>3531</v>
      </c>
      <c r="E39" s="115">
        <v>3531</v>
      </c>
    </row>
    <row r="40" spans="1:5" s="141" customFormat="1" ht="12" customHeight="1">
      <c r="A40" s="93" t="s">
        <v>110</v>
      </c>
      <c r="B40" s="143" t="s">
        <v>204</v>
      </c>
      <c r="C40" s="132">
        <v>2023</v>
      </c>
      <c r="D40" s="132">
        <v>4779</v>
      </c>
      <c r="E40" s="115">
        <v>4779</v>
      </c>
    </row>
    <row r="41" spans="1:5" s="141" customFormat="1" ht="12" customHeight="1">
      <c r="A41" s="93" t="s">
        <v>111</v>
      </c>
      <c r="B41" s="143" t="s">
        <v>205</v>
      </c>
      <c r="C41" s="132"/>
      <c r="D41" s="132"/>
      <c r="E41" s="115"/>
    </row>
    <row r="42" spans="1:5" s="141" customFormat="1" ht="12" customHeight="1">
      <c r="A42" s="93" t="s">
        <v>112</v>
      </c>
      <c r="B42" s="143" t="s">
        <v>206</v>
      </c>
      <c r="C42" s="132"/>
      <c r="D42" s="132">
        <v>5</v>
      </c>
      <c r="E42" s="115">
        <v>5</v>
      </c>
    </row>
    <row r="43" spans="1:5" s="141" customFormat="1" ht="12" customHeight="1">
      <c r="A43" s="93" t="s">
        <v>207</v>
      </c>
      <c r="B43" s="143" t="s">
        <v>208</v>
      </c>
      <c r="C43" s="135"/>
      <c r="D43" s="135"/>
      <c r="E43" s="118"/>
    </row>
    <row r="44" spans="1:5" s="141" customFormat="1" ht="12" customHeight="1" thickBot="1">
      <c r="A44" s="95" t="s">
        <v>209</v>
      </c>
      <c r="B44" s="144" t="s">
        <v>210</v>
      </c>
      <c r="C44" s="136"/>
      <c r="D44" s="136">
        <v>428</v>
      </c>
      <c r="E44" s="119">
        <v>428</v>
      </c>
    </row>
    <row r="45" spans="1:5" s="141" customFormat="1" ht="12" customHeight="1" thickBot="1">
      <c r="A45" s="99" t="s">
        <v>11</v>
      </c>
      <c r="B45" s="100" t="s">
        <v>211</v>
      </c>
      <c r="C45" s="131">
        <f>SUM(C46:C50)</f>
        <v>0</v>
      </c>
      <c r="D45" s="131">
        <f>SUM(D46:D50)</f>
        <v>0</v>
      </c>
      <c r="E45" s="114">
        <f>SUM(E46:E50)</f>
        <v>0</v>
      </c>
    </row>
    <row r="46" spans="1:5" s="141" customFormat="1" ht="12" customHeight="1">
      <c r="A46" s="94" t="s">
        <v>66</v>
      </c>
      <c r="B46" s="142" t="s">
        <v>212</v>
      </c>
      <c r="C46" s="154"/>
      <c r="D46" s="154"/>
      <c r="E46" s="120"/>
    </row>
    <row r="47" spans="1:5" s="141" customFormat="1" ht="12" customHeight="1">
      <c r="A47" s="93" t="s">
        <v>67</v>
      </c>
      <c r="B47" s="143" t="s">
        <v>213</v>
      </c>
      <c r="C47" s="135"/>
      <c r="D47" s="135"/>
      <c r="E47" s="118"/>
    </row>
    <row r="48" spans="1:5" s="141" customFormat="1" ht="12" customHeight="1">
      <c r="A48" s="93" t="s">
        <v>214</v>
      </c>
      <c r="B48" s="143" t="s">
        <v>215</v>
      </c>
      <c r="C48" s="135"/>
      <c r="D48" s="135"/>
      <c r="E48" s="118"/>
    </row>
    <row r="49" spans="1:5" s="141" customFormat="1" ht="12" customHeight="1">
      <c r="A49" s="93" t="s">
        <v>216</v>
      </c>
      <c r="B49" s="143" t="s">
        <v>217</v>
      </c>
      <c r="C49" s="135"/>
      <c r="D49" s="135"/>
      <c r="E49" s="118"/>
    </row>
    <row r="50" spans="1:5" s="141" customFormat="1" ht="12" customHeight="1" thickBot="1">
      <c r="A50" s="95" t="s">
        <v>218</v>
      </c>
      <c r="B50" s="144" t="s">
        <v>219</v>
      </c>
      <c r="C50" s="136"/>
      <c r="D50" s="136"/>
      <c r="E50" s="119"/>
    </row>
    <row r="51" spans="1:5" s="141" customFormat="1" ht="17.25" customHeight="1" thickBot="1">
      <c r="A51" s="99" t="s">
        <v>113</v>
      </c>
      <c r="B51" s="100" t="s">
        <v>220</v>
      </c>
      <c r="C51" s="131">
        <f>SUM(C52:C54)</f>
        <v>0</v>
      </c>
      <c r="D51" s="131">
        <f>SUM(D52:D54)</f>
        <v>200</v>
      </c>
      <c r="E51" s="114">
        <f>SUM(E52:E54)</f>
        <v>200</v>
      </c>
    </row>
    <row r="52" spans="1:5" s="141" customFormat="1" ht="12" customHeight="1">
      <c r="A52" s="94" t="s">
        <v>68</v>
      </c>
      <c r="B52" s="142" t="s">
        <v>221</v>
      </c>
      <c r="C52" s="133"/>
      <c r="D52" s="133"/>
      <c r="E52" s="116"/>
    </row>
    <row r="53" spans="1:5" s="141" customFormat="1" ht="12" customHeight="1">
      <c r="A53" s="93" t="s">
        <v>69</v>
      </c>
      <c r="B53" s="143" t="s">
        <v>222</v>
      </c>
      <c r="C53" s="132"/>
      <c r="D53" s="132"/>
      <c r="E53" s="115"/>
    </row>
    <row r="54" spans="1:5" s="141" customFormat="1" ht="12" customHeight="1">
      <c r="A54" s="93" t="s">
        <v>223</v>
      </c>
      <c r="B54" s="143" t="s">
        <v>224</v>
      </c>
      <c r="C54" s="132"/>
      <c r="D54" s="132">
        <v>200</v>
      </c>
      <c r="E54" s="115">
        <v>200</v>
      </c>
    </row>
    <row r="55" spans="1:5" s="141" customFormat="1" ht="12" customHeight="1" thickBot="1">
      <c r="A55" s="95" t="s">
        <v>225</v>
      </c>
      <c r="B55" s="144" t="s">
        <v>226</v>
      </c>
      <c r="C55" s="134"/>
      <c r="D55" s="134"/>
      <c r="E55" s="117"/>
    </row>
    <row r="56" spans="1:5" s="141" customFormat="1" ht="12" customHeight="1" thickBot="1">
      <c r="A56" s="99" t="s">
        <v>13</v>
      </c>
      <c r="B56" s="121" t="s">
        <v>227</v>
      </c>
      <c r="C56" s="131">
        <f>SUM(C57:C59)</f>
        <v>0</v>
      </c>
      <c r="D56" s="131">
        <f>SUM(D57:D59)</f>
        <v>0</v>
      </c>
      <c r="E56" s="114">
        <f>SUM(E57:E59)</f>
        <v>0</v>
      </c>
    </row>
    <row r="57" spans="1:5" s="141" customFormat="1" ht="12" customHeight="1">
      <c r="A57" s="94" t="s">
        <v>114</v>
      </c>
      <c r="B57" s="142" t="s">
        <v>228</v>
      </c>
      <c r="C57" s="135"/>
      <c r="D57" s="135"/>
      <c r="E57" s="118"/>
    </row>
    <row r="58" spans="1:5" s="141" customFormat="1" ht="12" customHeight="1">
      <c r="A58" s="93" t="s">
        <v>115</v>
      </c>
      <c r="B58" s="143" t="s">
        <v>229</v>
      </c>
      <c r="C58" s="135"/>
      <c r="D58" s="135"/>
      <c r="E58" s="118"/>
    </row>
    <row r="59" spans="1:5" s="141" customFormat="1" ht="12" customHeight="1">
      <c r="A59" s="93" t="s">
        <v>138</v>
      </c>
      <c r="B59" s="143" t="s">
        <v>230</v>
      </c>
      <c r="C59" s="135"/>
      <c r="D59" s="135"/>
      <c r="E59" s="118"/>
    </row>
    <row r="60" spans="1:5" s="141" customFormat="1" ht="12" customHeight="1" thickBot="1">
      <c r="A60" s="95" t="s">
        <v>231</v>
      </c>
      <c r="B60" s="144" t="s">
        <v>232</v>
      </c>
      <c r="C60" s="135"/>
      <c r="D60" s="135"/>
      <c r="E60" s="118"/>
    </row>
    <row r="61" spans="1:5" s="141" customFormat="1" ht="12" customHeight="1" thickBot="1">
      <c r="A61" s="99" t="s">
        <v>14</v>
      </c>
      <c r="B61" s="100" t="s">
        <v>233</v>
      </c>
      <c r="C61" s="137">
        <f>+C6+C13+C20+C27+C34+C45+C51+C56</f>
        <v>334326</v>
      </c>
      <c r="D61" s="137">
        <f>+D6+D13+D20+D27+D34+D45+D51+D56</f>
        <v>804874</v>
      </c>
      <c r="E61" s="150">
        <f>+E6+E13+E20+E27+E34+E45+E51+E56</f>
        <v>804874</v>
      </c>
    </row>
    <row r="62" spans="1:5" s="141" customFormat="1" ht="12" customHeight="1" thickBot="1">
      <c r="A62" s="155" t="s">
        <v>234</v>
      </c>
      <c r="B62" s="121" t="s">
        <v>235</v>
      </c>
      <c r="C62" s="131">
        <f>+C63+C64+C65</f>
        <v>0</v>
      </c>
      <c r="D62" s="131">
        <f>+D63+D64+D65</f>
        <v>0</v>
      </c>
      <c r="E62" s="114">
        <f>+E63+E64+E65</f>
        <v>0</v>
      </c>
    </row>
    <row r="63" spans="1:5" s="141" customFormat="1" ht="12" customHeight="1">
      <c r="A63" s="94" t="s">
        <v>236</v>
      </c>
      <c r="B63" s="142" t="s">
        <v>237</v>
      </c>
      <c r="C63" s="135"/>
      <c r="D63" s="135"/>
      <c r="E63" s="118"/>
    </row>
    <row r="64" spans="1:5" s="141" customFormat="1" ht="12" customHeight="1">
      <c r="A64" s="93" t="s">
        <v>238</v>
      </c>
      <c r="B64" s="143" t="s">
        <v>239</v>
      </c>
      <c r="C64" s="135"/>
      <c r="D64" s="135"/>
      <c r="E64" s="118"/>
    </row>
    <row r="65" spans="1:5" s="141" customFormat="1" ht="12" customHeight="1" thickBot="1">
      <c r="A65" s="95" t="s">
        <v>240</v>
      </c>
      <c r="B65" s="79" t="s">
        <v>285</v>
      </c>
      <c r="C65" s="135"/>
      <c r="D65" s="135"/>
      <c r="E65" s="118"/>
    </row>
    <row r="66" spans="1:5" s="141" customFormat="1" ht="12" customHeight="1" thickBot="1">
      <c r="A66" s="155" t="s">
        <v>242</v>
      </c>
      <c r="B66" s="121" t="s">
        <v>243</v>
      </c>
      <c r="C66" s="131">
        <f>+C67+C68+C69+C70</f>
        <v>0</v>
      </c>
      <c r="D66" s="131">
        <f>+D67+D68+D69+D70</f>
        <v>0</v>
      </c>
      <c r="E66" s="114">
        <f>+E67+E68+E69+E70</f>
        <v>0</v>
      </c>
    </row>
    <row r="67" spans="1:5" s="141" customFormat="1" ht="13.5" customHeight="1">
      <c r="A67" s="94" t="s">
        <v>92</v>
      </c>
      <c r="B67" s="142" t="s">
        <v>244</v>
      </c>
      <c r="C67" s="135"/>
      <c r="D67" s="135"/>
      <c r="E67" s="118"/>
    </row>
    <row r="68" spans="1:5" s="141" customFormat="1" ht="12" customHeight="1">
      <c r="A68" s="93" t="s">
        <v>93</v>
      </c>
      <c r="B68" s="143" t="s">
        <v>245</v>
      </c>
      <c r="C68" s="135"/>
      <c r="D68" s="135"/>
      <c r="E68" s="118"/>
    </row>
    <row r="69" spans="1:5" s="141" customFormat="1" ht="12" customHeight="1">
      <c r="A69" s="93" t="s">
        <v>246</v>
      </c>
      <c r="B69" s="143" t="s">
        <v>247</v>
      </c>
      <c r="C69" s="135"/>
      <c r="D69" s="135"/>
      <c r="E69" s="118"/>
    </row>
    <row r="70" spans="1:5" s="141" customFormat="1" ht="12" customHeight="1" thickBot="1">
      <c r="A70" s="95" t="s">
        <v>248</v>
      </c>
      <c r="B70" s="144" t="s">
        <v>249</v>
      </c>
      <c r="C70" s="135"/>
      <c r="D70" s="135"/>
      <c r="E70" s="118"/>
    </row>
    <row r="71" spans="1:5" s="141" customFormat="1" ht="12" customHeight="1" thickBot="1">
      <c r="A71" s="155" t="s">
        <v>250</v>
      </c>
      <c r="B71" s="121" t="s">
        <v>251</v>
      </c>
      <c r="C71" s="131">
        <f>+C72+C73</f>
        <v>0</v>
      </c>
      <c r="D71" s="131">
        <f>+D72+D73</f>
        <v>72500</v>
      </c>
      <c r="E71" s="114">
        <f>+E72+E73</f>
        <v>72503</v>
      </c>
    </row>
    <row r="72" spans="1:5" s="141" customFormat="1" ht="12" customHeight="1">
      <c r="A72" s="94" t="s">
        <v>252</v>
      </c>
      <c r="B72" s="142" t="s">
        <v>253</v>
      </c>
      <c r="C72" s="135"/>
      <c r="D72" s="135">
        <v>72500</v>
      </c>
      <c r="E72" s="118">
        <v>72503</v>
      </c>
    </row>
    <row r="73" spans="1:5" s="141" customFormat="1" ht="12" customHeight="1" thickBot="1">
      <c r="A73" s="95" t="s">
        <v>254</v>
      </c>
      <c r="B73" s="144" t="s">
        <v>255</v>
      </c>
      <c r="C73" s="135"/>
      <c r="D73" s="135"/>
      <c r="E73" s="118"/>
    </row>
    <row r="74" spans="1:5" s="141" customFormat="1" ht="12" customHeight="1" thickBot="1">
      <c r="A74" s="155" t="s">
        <v>256</v>
      </c>
      <c r="B74" s="121" t="s">
        <v>257</v>
      </c>
      <c r="C74" s="131">
        <f>+C75+C76+C77</f>
        <v>0</v>
      </c>
      <c r="D74" s="131">
        <f>+D75+D76+D77</f>
        <v>0</v>
      </c>
      <c r="E74" s="114">
        <f>+E75+E76+E77</f>
        <v>6223</v>
      </c>
    </row>
    <row r="75" spans="1:5" s="141" customFormat="1" ht="12" customHeight="1">
      <c r="A75" s="94" t="s">
        <v>258</v>
      </c>
      <c r="B75" s="142" t="s">
        <v>259</v>
      </c>
      <c r="C75" s="135"/>
      <c r="D75" s="135"/>
      <c r="E75" s="118">
        <v>6223</v>
      </c>
    </row>
    <row r="76" spans="1:5" s="141" customFormat="1" ht="12" customHeight="1">
      <c r="A76" s="93" t="s">
        <v>260</v>
      </c>
      <c r="B76" s="143" t="s">
        <v>261</v>
      </c>
      <c r="C76" s="135"/>
      <c r="D76" s="135"/>
      <c r="E76" s="118"/>
    </row>
    <row r="77" spans="1:5" s="141" customFormat="1" ht="12" customHeight="1" thickBot="1">
      <c r="A77" s="95" t="s">
        <v>262</v>
      </c>
      <c r="B77" s="123" t="s">
        <v>263</v>
      </c>
      <c r="C77" s="135"/>
      <c r="D77" s="135"/>
      <c r="E77" s="118"/>
    </row>
    <row r="78" spans="1:5" s="141" customFormat="1" ht="12" customHeight="1" thickBot="1">
      <c r="A78" s="155" t="s">
        <v>264</v>
      </c>
      <c r="B78" s="121" t="s">
        <v>265</v>
      </c>
      <c r="C78" s="131">
        <f>+C79+C80+C81+C82</f>
        <v>0</v>
      </c>
      <c r="D78" s="131">
        <f>+D79+D80+D81+D82</f>
        <v>0</v>
      </c>
      <c r="E78" s="114">
        <f>+E79+E80+E81+E82</f>
        <v>0</v>
      </c>
    </row>
    <row r="79" spans="1:5" s="141" customFormat="1" ht="12" customHeight="1">
      <c r="A79" s="145" t="s">
        <v>266</v>
      </c>
      <c r="B79" s="142" t="s">
        <v>267</v>
      </c>
      <c r="C79" s="135"/>
      <c r="D79" s="135"/>
      <c r="E79" s="118"/>
    </row>
    <row r="80" spans="1:5" s="141" customFormat="1" ht="12" customHeight="1">
      <c r="A80" s="146" t="s">
        <v>268</v>
      </c>
      <c r="B80" s="143" t="s">
        <v>269</v>
      </c>
      <c r="C80" s="135"/>
      <c r="D80" s="135"/>
      <c r="E80" s="118"/>
    </row>
    <row r="81" spans="1:5" s="141" customFormat="1" ht="12" customHeight="1">
      <c r="A81" s="146" t="s">
        <v>270</v>
      </c>
      <c r="B81" s="143" t="s">
        <v>271</v>
      </c>
      <c r="C81" s="135"/>
      <c r="D81" s="135"/>
      <c r="E81" s="118"/>
    </row>
    <row r="82" spans="1:5" s="141" customFormat="1" ht="12" customHeight="1" thickBot="1">
      <c r="A82" s="156" t="s">
        <v>272</v>
      </c>
      <c r="B82" s="123" t="s">
        <v>273</v>
      </c>
      <c r="C82" s="135"/>
      <c r="D82" s="135"/>
      <c r="E82" s="118"/>
    </row>
    <row r="83" spans="1:5" s="141" customFormat="1" ht="12" customHeight="1" thickBot="1">
      <c r="A83" s="155" t="s">
        <v>274</v>
      </c>
      <c r="B83" s="121" t="s">
        <v>275</v>
      </c>
      <c r="C83" s="158"/>
      <c r="D83" s="158"/>
      <c r="E83" s="159"/>
    </row>
    <row r="84" spans="1:5" s="141" customFormat="1" ht="12" customHeight="1" thickBot="1">
      <c r="A84" s="155" t="s">
        <v>276</v>
      </c>
      <c r="B84" s="77" t="s">
        <v>277</v>
      </c>
      <c r="C84" s="137">
        <f>+C62+C66+C71+C74+C78+C83</f>
        <v>0</v>
      </c>
      <c r="D84" s="137">
        <f>+D62+D66+D71+D74+D78+D83</f>
        <v>72500</v>
      </c>
      <c r="E84" s="150">
        <f>+E62+E66+E71+E74+E78+E83</f>
        <v>78726</v>
      </c>
    </row>
    <row r="85" spans="1:5" s="141" customFormat="1" ht="12" customHeight="1" thickBot="1">
      <c r="A85" s="157" t="s">
        <v>278</v>
      </c>
      <c r="B85" s="80" t="s">
        <v>279</v>
      </c>
      <c r="C85" s="137">
        <f>+C61+C84</f>
        <v>334326</v>
      </c>
      <c r="D85" s="137">
        <f>+D61+D84</f>
        <v>877374</v>
      </c>
      <c r="E85" s="150">
        <f>+E61+E84</f>
        <v>883600</v>
      </c>
    </row>
    <row r="86" spans="1:5" s="141" customFormat="1" ht="12" customHeight="1">
      <c r="A86" s="75"/>
      <c r="B86" s="75"/>
      <c r="C86" s="76"/>
      <c r="D86" s="76"/>
      <c r="E86" s="76"/>
    </row>
    <row r="87" spans="1:5" ht="16.5" customHeight="1">
      <c r="A87" s="328" t="s">
        <v>35</v>
      </c>
      <c r="B87" s="328"/>
      <c r="C87" s="328"/>
      <c r="D87" s="328"/>
      <c r="E87" s="328"/>
    </row>
    <row r="88" spans="1:5" s="147" customFormat="1" ht="16.5" customHeight="1" thickBot="1">
      <c r="A88" s="30" t="s">
        <v>96</v>
      </c>
      <c r="B88" s="30"/>
      <c r="C88" s="108"/>
      <c r="D88" s="108"/>
      <c r="E88" s="108" t="s">
        <v>137</v>
      </c>
    </row>
    <row r="89" spans="1:5" s="147" customFormat="1" ht="16.5" customHeight="1">
      <c r="A89" s="329" t="s">
        <v>58</v>
      </c>
      <c r="B89" s="331" t="s">
        <v>158</v>
      </c>
      <c r="C89" s="333" t="str">
        <f>+C3</f>
        <v>2014. évi</v>
      </c>
      <c r="D89" s="333"/>
      <c r="E89" s="334"/>
    </row>
    <row r="90" spans="1:5" ht="38.1" customHeight="1" thickBot="1">
      <c r="A90" s="330"/>
      <c r="B90" s="332"/>
      <c r="C90" s="31" t="s">
        <v>159</v>
      </c>
      <c r="D90" s="31" t="s">
        <v>160</v>
      </c>
      <c r="E90" s="32" t="s">
        <v>161</v>
      </c>
    </row>
    <row r="91" spans="1:5" s="140" customFormat="1" ht="12" customHeight="1" thickBot="1">
      <c r="A91" s="104" t="s">
        <v>280</v>
      </c>
      <c r="B91" s="105" t="s">
        <v>281</v>
      </c>
      <c r="C91" s="105" t="s">
        <v>282</v>
      </c>
      <c r="D91" s="105" t="s">
        <v>283</v>
      </c>
      <c r="E91" s="106" t="s">
        <v>284</v>
      </c>
    </row>
    <row r="92" spans="1:5" ht="12" customHeight="1" thickBot="1">
      <c r="A92" s="101" t="s">
        <v>6</v>
      </c>
      <c r="B92" s="103" t="s">
        <v>286</v>
      </c>
      <c r="C92" s="130">
        <f>SUM(C93:C97)</f>
        <v>328897</v>
      </c>
      <c r="D92" s="130">
        <f>SUM(D93:D97)</f>
        <v>705952</v>
      </c>
      <c r="E92" s="85">
        <f>SUM(E93:E97)</f>
        <v>690934</v>
      </c>
    </row>
    <row r="93" spans="1:5" ht="12" customHeight="1">
      <c r="A93" s="96" t="s">
        <v>70</v>
      </c>
      <c r="B93" s="89" t="s">
        <v>36</v>
      </c>
      <c r="C93" s="38">
        <v>101637</v>
      </c>
      <c r="D93" s="38">
        <v>350032</v>
      </c>
      <c r="E93" s="84">
        <v>350032</v>
      </c>
    </row>
    <row r="94" spans="1:5" ht="12" customHeight="1">
      <c r="A94" s="93" t="s">
        <v>71</v>
      </c>
      <c r="B94" s="87" t="s">
        <v>116</v>
      </c>
      <c r="C94" s="132">
        <v>26624</v>
      </c>
      <c r="D94" s="132">
        <v>61273</v>
      </c>
      <c r="E94" s="115">
        <v>61273</v>
      </c>
    </row>
    <row r="95" spans="1:5" ht="12" customHeight="1">
      <c r="A95" s="93" t="s">
        <v>72</v>
      </c>
      <c r="B95" s="87" t="s">
        <v>90</v>
      </c>
      <c r="C95" s="134">
        <v>86132</v>
      </c>
      <c r="D95" s="134">
        <v>186967</v>
      </c>
      <c r="E95" s="117">
        <v>173102</v>
      </c>
    </row>
    <row r="96" spans="1:5" ht="12" customHeight="1">
      <c r="A96" s="93" t="s">
        <v>73</v>
      </c>
      <c r="B96" s="90" t="s">
        <v>117</v>
      </c>
      <c r="C96" s="134">
        <v>105223</v>
      </c>
      <c r="D96" s="134">
        <v>92905</v>
      </c>
      <c r="E96" s="117">
        <v>92375</v>
      </c>
    </row>
    <row r="97" spans="1:5" ht="12" customHeight="1">
      <c r="A97" s="93" t="s">
        <v>81</v>
      </c>
      <c r="B97" s="98" t="s">
        <v>118</v>
      </c>
      <c r="C97" s="134">
        <v>9281</v>
      </c>
      <c r="D97" s="134">
        <v>14775</v>
      </c>
      <c r="E97" s="117">
        <v>14152</v>
      </c>
    </row>
    <row r="98" spans="1:5" ht="12" customHeight="1">
      <c r="A98" s="93" t="s">
        <v>74</v>
      </c>
      <c r="B98" s="87" t="s">
        <v>287</v>
      </c>
      <c r="C98" s="134"/>
      <c r="D98" s="134">
        <v>532</v>
      </c>
      <c r="E98" s="117">
        <v>532</v>
      </c>
    </row>
    <row r="99" spans="1:5" ht="12" customHeight="1">
      <c r="A99" s="93" t="s">
        <v>75</v>
      </c>
      <c r="B99" s="110" t="s">
        <v>288</v>
      </c>
      <c r="C99" s="134"/>
      <c r="D99" s="134"/>
      <c r="E99" s="117"/>
    </row>
    <row r="100" spans="1:5" ht="12" customHeight="1">
      <c r="A100" s="93" t="s">
        <v>82</v>
      </c>
      <c r="B100" s="111" t="s">
        <v>289</v>
      </c>
      <c r="C100" s="134"/>
      <c r="D100" s="134"/>
      <c r="E100" s="117"/>
    </row>
    <row r="101" spans="1:5" ht="12" customHeight="1">
      <c r="A101" s="93" t="s">
        <v>83</v>
      </c>
      <c r="B101" s="111" t="s">
        <v>290</v>
      </c>
      <c r="C101" s="134"/>
      <c r="D101" s="134"/>
      <c r="E101" s="117"/>
    </row>
    <row r="102" spans="1:5" ht="12" customHeight="1">
      <c r="A102" s="93" t="s">
        <v>84</v>
      </c>
      <c r="B102" s="110" t="s">
        <v>291</v>
      </c>
      <c r="C102" s="134">
        <v>7581</v>
      </c>
      <c r="D102" s="134">
        <v>7151</v>
      </c>
      <c r="E102" s="117">
        <v>7151</v>
      </c>
    </row>
    <row r="103" spans="1:5" ht="12" customHeight="1">
      <c r="A103" s="93" t="s">
        <v>85</v>
      </c>
      <c r="B103" s="110" t="s">
        <v>292</v>
      </c>
      <c r="C103" s="134"/>
      <c r="D103" s="134"/>
      <c r="E103" s="117"/>
    </row>
    <row r="104" spans="1:5" ht="12" customHeight="1">
      <c r="A104" s="93" t="s">
        <v>87</v>
      </c>
      <c r="B104" s="111" t="s">
        <v>293</v>
      </c>
      <c r="C104" s="134"/>
      <c r="D104" s="134"/>
      <c r="E104" s="117"/>
    </row>
    <row r="105" spans="1:5" ht="12" customHeight="1">
      <c r="A105" s="92" t="s">
        <v>119</v>
      </c>
      <c r="B105" s="112" t="s">
        <v>294</v>
      </c>
      <c r="C105" s="134"/>
      <c r="D105" s="134"/>
      <c r="E105" s="117"/>
    </row>
    <row r="106" spans="1:5" ht="12" customHeight="1">
      <c r="A106" s="93" t="s">
        <v>295</v>
      </c>
      <c r="B106" s="112" t="s">
        <v>296</v>
      </c>
      <c r="C106" s="134"/>
      <c r="D106" s="134"/>
      <c r="E106" s="117"/>
    </row>
    <row r="107" spans="1:5" ht="12" customHeight="1" thickBot="1">
      <c r="A107" s="97" t="s">
        <v>297</v>
      </c>
      <c r="B107" s="113" t="s">
        <v>298</v>
      </c>
      <c r="C107" s="39">
        <v>1700</v>
      </c>
      <c r="D107" s="39">
        <v>7092</v>
      </c>
      <c r="E107" s="78">
        <v>6469</v>
      </c>
    </row>
    <row r="108" spans="1:5" ht="12" customHeight="1" thickBot="1">
      <c r="A108" s="99" t="s">
        <v>7</v>
      </c>
      <c r="B108" s="102" t="s">
        <v>299</v>
      </c>
      <c r="C108" s="131">
        <f>+C109+C111+C113</f>
        <v>5429</v>
      </c>
      <c r="D108" s="131">
        <f>+D109+D111+D113</f>
        <v>171422</v>
      </c>
      <c r="E108" s="114">
        <f>+E109+E111+E113</f>
        <v>61469</v>
      </c>
    </row>
    <row r="109" spans="1:5" ht="12" customHeight="1">
      <c r="A109" s="94" t="s">
        <v>76</v>
      </c>
      <c r="B109" s="87" t="s">
        <v>136</v>
      </c>
      <c r="C109" s="133">
        <v>4429</v>
      </c>
      <c r="D109" s="133">
        <v>56719</v>
      </c>
      <c r="E109" s="116">
        <v>56719</v>
      </c>
    </row>
    <row r="110" spans="1:5" ht="12" customHeight="1">
      <c r="A110" s="94" t="s">
        <v>77</v>
      </c>
      <c r="B110" s="91" t="s">
        <v>300</v>
      </c>
      <c r="C110" s="133"/>
      <c r="D110" s="133"/>
      <c r="E110" s="116"/>
    </row>
    <row r="111" spans="1:5">
      <c r="A111" s="94" t="s">
        <v>78</v>
      </c>
      <c r="B111" s="91" t="s">
        <v>120</v>
      </c>
      <c r="C111" s="132">
        <v>1000</v>
      </c>
      <c r="D111" s="132">
        <v>114703</v>
      </c>
      <c r="E111" s="115">
        <v>4750</v>
      </c>
    </row>
    <row r="112" spans="1:5" ht="12" customHeight="1">
      <c r="A112" s="94" t="s">
        <v>79</v>
      </c>
      <c r="B112" s="91" t="s">
        <v>301</v>
      </c>
      <c r="C112" s="132"/>
      <c r="D112" s="132"/>
      <c r="E112" s="115"/>
    </row>
    <row r="113" spans="1:5" ht="12" customHeight="1">
      <c r="A113" s="94" t="s">
        <v>80</v>
      </c>
      <c r="B113" s="123" t="s">
        <v>139</v>
      </c>
      <c r="C113" s="132"/>
      <c r="D113" s="132"/>
      <c r="E113" s="115"/>
    </row>
    <row r="114" spans="1:5" ht="21.75" customHeight="1">
      <c r="A114" s="94" t="s">
        <v>86</v>
      </c>
      <c r="B114" s="122" t="s">
        <v>302</v>
      </c>
      <c r="C114" s="132"/>
      <c r="D114" s="132"/>
      <c r="E114" s="115"/>
    </row>
    <row r="115" spans="1:5" ht="24" customHeight="1">
      <c r="A115" s="94" t="s">
        <v>88</v>
      </c>
      <c r="B115" s="138" t="s">
        <v>303</v>
      </c>
      <c r="C115" s="132"/>
      <c r="D115" s="132"/>
      <c r="E115" s="115"/>
    </row>
    <row r="116" spans="1:5" ht="12" customHeight="1">
      <c r="A116" s="94" t="s">
        <v>121</v>
      </c>
      <c r="B116" s="111" t="s">
        <v>290</v>
      </c>
      <c r="C116" s="132"/>
      <c r="D116" s="132"/>
      <c r="E116" s="115"/>
    </row>
    <row r="117" spans="1:5" ht="12" customHeight="1">
      <c r="A117" s="94" t="s">
        <v>122</v>
      </c>
      <c r="B117" s="111" t="s">
        <v>304</v>
      </c>
      <c r="C117" s="132"/>
      <c r="D117" s="132"/>
      <c r="E117" s="115"/>
    </row>
    <row r="118" spans="1:5" ht="12" customHeight="1">
      <c r="A118" s="94" t="s">
        <v>123</v>
      </c>
      <c r="B118" s="111" t="s">
        <v>305</v>
      </c>
      <c r="C118" s="132"/>
      <c r="D118" s="132"/>
      <c r="E118" s="115"/>
    </row>
    <row r="119" spans="1:5" s="160" customFormat="1" ht="12" customHeight="1">
      <c r="A119" s="94" t="s">
        <v>306</v>
      </c>
      <c r="B119" s="111" t="s">
        <v>293</v>
      </c>
      <c r="C119" s="132"/>
      <c r="D119" s="132"/>
      <c r="E119" s="115"/>
    </row>
    <row r="120" spans="1:5" ht="12" customHeight="1">
      <c r="A120" s="94" t="s">
        <v>307</v>
      </c>
      <c r="B120" s="111" t="s">
        <v>308</v>
      </c>
      <c r="C120" s="132"/>
      <c r="D120" s="132"/>
      <c r="E120" s="115"/>
    </row>
    <row r="121" spans="1:5" ht="12" customHeight="1" thickBot="1">
      <c r="A121" s="92" t="s">
        <v>309</v>
      </c>
      <c r="B121" s="111" t="s">
        <v>310</v>
      </c>
      <c r="C121" s="134"/>
      <c r="D121" s="134"/>
      <c r="E121" s="117"/>
    </row>
    <row r="122" spans="1:5" ht="12" customHeight="1" thickBot="1">
      <c r="A122" s="99" t="s">
        <v>8</v>
      </c>
      <c r="B122" s="107" t="s">
        <v>311</v>
      </c>
      <c r="C122" s="131">
        <f>+C123+C124</f>
        <v>0</v>
      </c>
      <c r="D122" s="131">
        <f>+D123+D124</f>
        <v>0</v>
      </c>
      <c r="E122" s="114">
        <f>+E123+E124</f>
        <v>0</v>
      </c>
    </row>
    <row r="123" spans="1:5" ht="12" customHeight="1">
      <c r="A123" s="94" t="s">
        <v>59</v>
      </c>
      <c r="B123" s="88" t="s">
        <v>45</v>
      </c>
      <c r="C123" s="133"/>
      <c r="D123" s="133"/>
      <c r="E123" s="116"/>
    </row>
    <row r="124" spans="1:5" ht="12" customHeight="1" thickBot="1">
      <c r="A124" s="95" t="s">
        <v>60</v>
      </c>
      <c r="B124" s="91" t="s">
        <v>46</v>
      </c>
      <c r="C124" s="134"/>
      <c r="D124" s="134"/>
      <c r="E124" s="117"/>
    </row>
    <row r="125" spans="1:5" ht="12" customHeight="1" thickBot="1">
      <c r="A125" s="99" t="s">
        <v>9</v>
      </c>
      <c r="B125" s="107" t="s">
        <v>312</v>
      </c>
      <c r="C125" s="131">
        <f>+C92+C108+C122</f>
        <v>334326</v>
      </c>
      <c r="D125" s="131">
        <f>+D92+D108+D122</f>
        <v>877374</v>
      </c>
      <c r="E125" s="114">
        <f>+E92+E108+E122</f>
        <v>752403</v>
      </c>
    </row>
    <row r="126" spans="1:5" ht="12" customHeight="1" thickBot="1">
      <c r="A126" s="99" t="s">
        <v>10</v>
      </c>
      <c r="B126" s="107" t="s">
        <v>313</v>
      </c>
      <c r="C126" s="131">
        <f>+C127+C128+C129</f>
        <v>0</v>
      </c>
      <c r="D126" s="131">
        <f>+D127+D128+D129</f>
        <v>0</v>
      </c>
      <c r="E126" s="114">
        <f>+E127+E128+E129</f>
        <v>0</v>
      </c>
    </row>
    <row r="127" spans="1:5" ht="12" customHeight="1">
      <c r="A127" s="94" t="s">
        <v>63</v>
      </c>
      <c r="B127" s="88" t="s">
        <v>314</v>
      </c>
      <c r="C127" s="132"/>
      <c r="D127" s="132"/>
      <c r="E127" s="115"/>
    </row>
    <row r="128" spans="1:5" ht="12" customHeight="1">
      <c r="A128" s="94" t="s">
        <v>64</v>
      </c>
      <c r="B128" s="88" t="s">
        <v>315</v>
      </c>
      <c r="C128" s="132"/>
      <c r="D128" s="132"/>
      <c r="E128" s="115"/>
    </row>
    <row r="129" spans="1:9" ht="12" customHeight="1" thickBot="1">
      <c r="A129" s="92" t="s">
        <v>65</v>
      </c>
      <c r="B129" s="86" t="s">
        <v>316</v>
      </c>
      <c r="C129" s="132"/>
      <c r="D129" s="132"/>
      <c r="E129" s="115"/>
    </row>
    <row r="130" spans="1:9" ht="12" customHeight="1" thickBot="1">
      <c r="A130" s="99" t="s">
        <v>11</v>
      </c>
      <c r="B130" s="107" t="s">
        <v>317</v>
      </c>
      <c r="C130" s="131">
        <f>+C131+C132+C134+C133</f>
        <v>0</v>
      </c>
      <c r="D130" s="131">
        <f>+D131+D132+D134+D133</f>
        <v>0</v>
      </c>
      <c r="E130" s="114">
        <f>+E131+E132+E134+E133</f>
        <v>0</v>
      </c>
    </row>
    <row r="131" spans="1:9" ht="12" customHeight="1">
      <c r="A131" s="94" t="s">
        <v>66</v>
      </c>
      <c r="B131" s="88" t="s">
        <v>318</v>
      </c>
      <c r="C131" s="132"/>
      <c r="D131" s="132"/>
      <c r="E131" s="115"/>
    </row>
    <row r="132" spans="1:9" ht="12" customHeight="1">
      <c r="A132" s="94" t="s">
        <v>67</v>
      </c>
      <c r="B132" s="88" t="s">
        <v>319</v>
      </c>
      <c r="C132" s="132"/>
      <c r="D132" s="132"/>
      <c r="E132" s="115"/>
    </row>
    <row r="133" spans="1:9" ht="12" customHeight="1">
      <c r="A133" s="94" t="s">
        <v>214</v>
      </c>
      <c r="B133" s="88" t="s">
        <v>320</v>
      </c>
      <c r="C133" s="132"/>
      <c r="D133" s="132"/>
      <c r="E133" s="115"/>
    </row>
    <row r="134" spans="1:9" ht="12" customHeight="1" thickBot="1">
      <c r="A134" s="92" t="s">
        <v>216</v>
      </c>
      <c r="B134" s="86" t="s">
        <v>321</v>
      </c>
      <c r="C134" s="132"/>
      <c r="D134" s="132"/>
      <c r="E134" s="115"/>
    </row>
    <row r="135" spans="1:9" ht="12" customHeight="1" thickBot="1">
      <c r="A135" s="99" t="s">
        <v>12</v>
      </c>
      <c r="B135" s="107" t="s">
        <v>322</v>
      </c>
      <c r="C135" s="137">
        <f>+C136+C137+C138+C139</f>
        <v>0</v>
      </c>
      <c r="D135" s="137">
        <f>+D136+D137+D138+D139</f>
        <v>0</v>
      </c>
      <c r="E135" s="150">
        <f>+E136+E137+E138+E139</f>
        <v>0</v>
      </c>
    </row>
    <row r="136" spans="1:9" ht="12" customHeight="1">
      <c r="A136" s="94" t="s">
        <v>68</v>
      </c>
      <c r="B136" s="88" t="s">
        <v>323</v>
      </c>
      <c r="C136" s="132"/>
      <c r="D136" s="132"/>
      <c r="E136" s="115"/>
    </row>
    <row r="137" spans="1:9" ht="12" customHeight="1">
      <c r="A137" s="94" t="s">
        <v>69</v>
      </c>
      <c r="B137" s="88" t="s">
        <v>324</v>
      </c>
      <c r="C137" s="132"/>
      <c r="D137" s="132"/>
      <c r="E137" s="115"/>
    </row>
    <row r="138" spans="1:9" ht="12" customHeight="1">
      <c r="A138" s="94" t="s">
        <v>223</v>
      </c>
      <c r="B138" s="88" t="s">
        <v>325</v>
      </c>
      <c r="C138" s="132"/>
      <c r="D138" s="132"/>
      <c r="E138" s="115"/>
    </row>
    <row r="139" spans="1:9" ht="12" customHeight="1" thickBot="1">
      <c r="A139" s="92" t="s">
        <v>225</v>
      </c>
      <c r="B139" s="86" t="s">
        <v>326</v>
      </c>
      <c r="C139" s="132"/>
      <c r="D139" s="132"/>
      <c r="E139" s="115"/>
    </row>
    <row r="140" spans="1:9" ht="15" customHeight="1" thickBot="1">
      <c r="A140" s="99" t="s">
        <v>13</v>
      </c>
      <c r="B140" s="107" t="s">
        <v>327</v>
      </c>
      <c r="C140" s="40">
        <f>+C141+C142+C143+C144</f>
        <v>0</v>
      </c>
      <c r="D140" s="40">
        <f>+D141+D142+D143+D144</f>
        <v>0</v>
      </c>
      <c r="E140" s="83">
        <f>+E141+E142+E143+E144</f>
        <v>0</v>
      </c>
      <c r="F140" s="148"/>
      <c r="G140" s="149"/>
      <c r="H140" s="149"/>
      <c r="I140" s="149"/>
    </row>
    <row r="141" spans="1:9" s="141" customFormat="1" ht="12.95" customHeight="1">
      <c r="A141" s="94" t="s">
        <v>114</v>
      </c>
      <c r="B141" s="88" t="s">
        <v>328</v>
      </c>
      <c r="C141" s="132"/>
      <c r="D141" s="132"/>
      <c r="E141" s="115"/>
    </row>
    <row r="142" spans="1:9" ht="12.75" customHeight="1">
      <c r="A142" s="94" t="s">
        <v>115</v>
      </c>
      <c r="B142" s="88" t="s">
        <v>329</v>
      </c>
      <c r="C142" s="132"/>
      <c r="D142" s="132"/>
      <c r="E142" s="115"/>
    </row>
    <row r="143" spans="1:9" ht="12.75" customHeight="1">
      <c r="A143" s="94" t="s">
        <v>138</v>
      </c>
      <c r="B143" s="88" t="s">
        <v>330</v>
      </c>
      <c r="C143" s="132"/>
      <c r="D143" s="132"/>
      <c r="E143" s="115"/>
    </row>
    <row r="144" spans="1:9" ht="12.75" customHeight="1" thickBot="1">
      <c r="A144" s="94" t="s">
        <v>231</v>
      </c>
      <c r="B144" s="88" t="s">
        <v>331</v>
      </c>
      <c r="C144" s="132"/>
      <c r="D144" s="132"/>
      <c r="E144" s="115"/>
    </row>
    <row r="145" spans="1:5" ht="16.5" thickBot="1">
      <c r="A145" s="99" t="s">
        <v>14</v>
      </c>
      <c r="B145" s="107" t="s">
        <v>332</v>
      </c>
      <c r="C145" s="81">
        <f>+C126+C130+C135+C140</f>
        <v>0</v>
      </c>
      <c r="D145" s="81">
        <f>+D126+D130+D135+D140</f>
        <v>0</v>
      </c>
      <c r="E145" s="82">
        <f>+E126+E130+E135+E140</f>
        <v>0</v>
      </c>
    </row>
    <row r="146" spans="1:5" ht="16.5" thickBot="1">
      <c r="A146" s="124" t="s">
        <v>15</v>
      </c>
      <c r="B146" s="127" t="s">
        <v>333</v>
      </c>
      <c r="C146" s="81">
        <f>+C125+C145</f>
        <v>334326</v>
      </c>
      <c r="D146" s="81">
        <f>+D125+D145</f>
        <v>877374</v>
      </c>
      <c r="E146" s="82">
        <f>+E125+E145</f>
        <v>752403</v>
      </c>
    </row>
    <row r="148" spans="1:5" ht="18.75" customHeight="1">
      <c r="A148" s="327" t="s">
        <v>334</v>
      </c>
      <c r="B148" s="327"/>
      <c r="C148" s="327"/>
      <c r="D148" s="327"/>
      <c r="E148" s="327"/>
    </row>
    <row r="149" spans="1:5" ht="13.5" customHeight="1" thickBot="1">
      <c r="A149" s="109" t="s">
        <v>97</v>
      </c>
      <c r="B149" s="109"/>
      <c r="C149" s="139"/>
      <c r="E149" s="126" t="s">
        <v>137</v>
      </c>
    </row>
    <row r="150" spans="1:5" ht="21.75" thickBot="1">
      <c r="A150" s="99">
        <v>1</v>
      </c>
      <c r="B150" s="102" t="s">
        <v>335</v>
      </c>
      <c r="C150" s="125">
        <f>+C61-C125</f>
        <v>0</v>
      </c>
      <c r="D150" s="125">
        <f>+D61-D125</f>
        <v>-72500</v>
      </c>
      <c r="E150" s="125">
        <f>+E61-E125</f>
        <v>52471</v>
      </c>
    </row>
    <row r="151" spans="1:5" ht="21.75" thickBot="1">
      <c r="A151" s="99" t="s">
        <v>7</v>
      </c>
      <c r="B151" s="102" t="s">
        <v>336</v>
      </c>
      <c r="C151" s="125">
        <f>+C84-C145</f>
        <v>0</v>
      </c>
      <c r="D151" s="125">
        <f>+D84-D145</f>
        <v>72500</v>
      </c>
      <c r="E151" s="125">
        <f>+E84-E145</f>
        <v>78726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ht="12.75" customHeight="1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Mezőzombor Önkormányzat 2014. ÉVI ZÁRSZÁMADÁSÁNAK PÉNZÜGYI MÉRLEGE&amp;R&amp;"Times New Roman CE,Félkövér dőlt"&amp;11  1.1. melléklet a 7/2015. (IV.30.)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>
      <selection activeCell="G6" sqref="G6"/>
    </sheetView>
  </sheetViews>
  <sheetFormatPr defaultRowHeight="15.75"/>
  <cols>
    <col min="1" max="1" width="9.5" style="128" customWidth="1"/>
    <col min="2" max="2" width="60.83203125" style="128" customWidth="1"/>
    <col min="3" max="5" width="15.83203125" style="129" customWidth="1"/>
    <col min="6" max="16384" width="9.33203125" style="139"/>
  </cols>
  <sheetData>
    <row r="1" spans="1:5" ht="15.95" customHeight="1">
      <c r="A1" s="328" t="s">
        <v>3</v>
      </c>
      <c r="B1" s="328"/>
      <c r="C1" s="328"/>
      <c r="D1" s="328"/>
      <c r="E1" s="328"/>
    </row>
    <row r="2" spans="1:5" ht="15.95" customHeight="1" thickBot="1">
      <c r="A2" s="29" t="s">
        <v>95</v>
      </c>
      <c r="B2" s="29"/>
      <c r="C2" s="126"/>
      <c r="D2" s="126"/>
      <c r="E2" s="126" t="s">
        <v>137</v>
      </c>
    </row>
    <row r="3" spans="1:5" ht="15.95" customHeight="1">
      <c r="A3" s="329" t="s">
        <v>58</v>
      </c>
      <c r="B3" s="331" t="s">
        <v>5</v>
      </c>
      <c r="C3" s="333" t="str">
        <f>+'1.1.sz.mell.'!C3:E3</f>
        <v>2014. évi</v>
      </c>
      <c r="D3" s="333"/>
      <c r="E3" s="334"/>
    </row>
    <row r="4" spans="1:5" ht="38.1" customHeight="1" thickBot="1">
      <c r="A4" s="330"/>
      <c r="B4" s="332"/>
      <c r="C4" s="31" t="s">
        <v>159</v>
      </c>
      <c r="D4" s="31" t="s">
        <v>160</v>
      </c>
      <c r="E4" s="32" t="s">
        <v>161</v>
      </c>
    </row>
    <row r="5" spans="1:5" s="140" customFormat="1" ht="12" customHeight="1" thickBot="1">
      <c r="A5" s="104" t="s">
        <v>280</v>
      </c>
      <c r="B5" s="105" t="s">
        <v>281</v>
      </c>
      <c r="C5" s="105" t="s">
        <v>282</v>
      </c>
      <c r="D5" s="105" t="s">
        <v>283</v>
      </c>
      <c r="E5" s="153" t="s">
        <v>284</v>
      </c>
    </row>
    <row r="6" spans="1:5" s="141" customFormat="1" ht="12" customHeight="1" thickBot="1">
      <c r="A6" s="99" t="s">
        <v>6</v>
      </c>
      <c r="B6" s="100" t="s">
        <v>164</v>
      </c>
      <c r="C6" s="131">
        <f>SUM(C7:C12)</f>
        <v>171784</v>
      </c>
      <c r="D6" s="131">
        <f>SUM(D7:D12)</f>
        <v>188134</v>
      </c>
      <c r="E6" s="114">
        <f>SUM(E7:E12)</f>
        <v>188664</v>
      </c>
    </row>
    <row r="7" spans="1:5" s="141" customFormat="1" ht="12" customHeight="1">
      <c r="A7" s="94" t="s">
        <v>70</v>
      </c>
      <c r="B7" s="142" t="s">
        <v>165</v>
      </c>
      <c r="C7" s="133">
        <v>52325</v>
      </c>
      <c r="D7" s="133">
        <v>88311</v>
      </c>
      <c r="E7" s="116">
        <v>88311</v>
      </c>
    </row>
    <row r="8" spans="1:5" s="141" customFormat="1" ht="12" customHeight="1">
      <c r="A8" s="93" t="s">
        <v>71</v>
      </c>
      <c r="B8" s="143" t="s">
        <v>166</v>
      </c>
      <c r="C8" s="132">
        <v>69120</v>
      </c>
      <c r="D8" s="132">
        <v>45329</v>
      </c>
      <c r="E8" s="115">
        <v>45329</v>
      </c>
    </row>
    <row r="9" spans="1:5" s="141" customFormat="1" ht="12" customHeight="1">
      <c r="A9" s="93" t="s">
        <v>72</v>
      </c>
      <c r="B9" s="143" t="s">
        <v>167</v>
      </c>
      <c r="C9" s="132">
        <v>36015</v>
      </c>
      <c r="D9" s="132">
        <v>11296</v>
      </c>
      <c r="E9" s="115">
        <v>11826</v>
      </c>
    </row>
    <row r="10" spans="1:5" s="141" customFormat="1" ht="12" customHeight="1">
      <c r="A10" s="93" t="s">
        <v>73</v>
      </c>
      <c r="B10" s="143" t="s">
        <v>168</v>
      </c>
      <c r="C10" s="132">
        <v>2837</v>
      </c>
      <c r="D10" s="132">
        <v>2837</v>
      </c>
      <c r="E10" s="115">
        <v>2837</v>
      </c>
    </row>
    <row r="11" spans="1:5" s="141" customFormat="1" ht="12" customHeight="1">
      <c r="A11" s="93" t="s">
        <v>91</v>
      </c>
      <c r="B11" s="143" t="s">
        <v>169</v>
      </c>
      <c r="C11" s="132"/>
      <c r="D11" s="132">
        <v>9748</v>
      </c>
      <c r="E11" s="115">
        <v>9748</v>
      </c>
    </row>
    <row r="12" spans="1:5" s="141" customFormat="1" ht="12" customHeight="1" thickBot="1">
      <c r="A12" s="95" t="s">
        <v>74</v>
      </c>
      <c r="B12" s="144" t="s">
        <v>170</v>
      </c>
      <c r="C12" s="134">
        <v>11487</v>
      </c>
      <c r="D12" s="134">
        <v>30613</v>
      </c>
      <c r="E12" s="117">
        <v>30613</v>
      </c>
    </row>
    <row r="13" spans="1:5" s="141" customFormat="1" ht="12" customHeight="1" thickBot="1">
      <c r="A13" s="99" t="s">
        <v>7</v>
      </c>
      <c r="B13" s="121" t="s">
        <v>171</v>
      </c>
      <c r="C13" s="131">
        <f>SUM(C14:C18)</f>
        <v>18157</v>
      </c>
      <c r="D13" s="131">
        <f>SUM(D14:D18)</f>
        <v>298315</v>
      </c>
      <c r="E13" s="114">
        <f>SUM(E14:E18)</f>
        <v>298315</v>
      </c>
    </row>
    <row r="14" spans="1:5" s="141" customFormat="1" ht="12" customHeight="1">
      <c r="A14" s="94" t="s">
        <v>76</v>
      </c>
      <c r="B14" s="142" t="s">
        <v>172</v>
      </c>
      <c r="C14" s="133"/>
      <c r="D14" s="133"/>
      <c r="E14" s="116"/>
    </row>
    <row r="15" spans="1:5" s="141" customFormat="1" ht="12" customHeight="1">
      <c r="A15" s="93" t="s">
        <v>77</v>
      </c>
      <c r="B15" s="143" t="s">
        <v>173</v>
      </c>
      <c r="C15" s="132"/>
      <c r="D15" s="132"/>
      <c r="E15" s="115"/>
    </row>
    <row r="16" spans="1:5" s="141" customFormat="1" ht="12" customHeight="1">
      <c r="A16" s="93" t="s">
        <v>78</v>
      </c>
      <c r="B16" s="143" t="s">
        <v>174</v>
      </c>
      <c r="C16" s="132"/>
      <c r="D16" s="132"/>
      <c r="E16" s="115"/>
    </row>
    <row r="17" spans="1:5" s="141" customFormat="1" ht="12" customHeight="1">
      <c r="A17" s="93" t="s">
        <v>79</v>
      </c>
      <c r="B17" s="143" t="s">
        <v>175</v>
      </c>
      <c r="C17" s="132"/>
      <c r="D17" s="132"/>
      <c r="E17" s="115"/>
    </row>
    <row r="18" spans="1:5" s="141" customFormat="1" ht="12" customHeight="1">
      <c r="A18" s="93" t="s">
        <v>80</v>
      </c>
      <c r="B18" s="143" t="s">
        <v>176</v>
      </c>
      <c r="C18" s="132">
        <v>18157</v>
      </c>
      <c r="D18" s="132">
        <v>298315</v>
      </c>
      <c r="E18" s="115">
        <v>298315</v>
      </c>
    </row>
    <row r="19" spans="1:5" s="141" customFormat="1" ht="12" customHeight="1" thickBot="1">
      <c r="A19" s="95" t="s">
        <v>86</v>
      </c>
      <c r="B19" s="144" t="s">
        <v>177</v>
      </c>
      <c r="C19" s="134"/>
      <c r="D19" s="134"/>
      <c r="E19" s="117"/>
    </row>
    <row r="20" spans="1:5" s="141" customFormat="1" ht="12" customHeight="1" thickBot="1">
      <c r="A20" s="99" t="s">
        <v>8</v>
      </c>
      <c r="B20" s="100" t="s">
        <v>178</v>
      </c>
      <c r="C20" s="131">
        <f>SUM(C21:C25)</f>
        <v>0</v>
      </c>
      <c r="D20" s="131">
        <f>SUM(D21:D25)</f>
        <v>151250</v>
      </c>
      <c r="E20" s="114">
        <f>SUM(E21:E25)</f>
        <v>151250</v>
      </c>
    </row>
    <row r="21" spans="1:5" s="141" customFormat="1" ht="12" customHeight="1">
      <c r="A21" s="94" t="s">
        <v>59</v>
      </c>
      <c r="B21" s="142" t="s">
        <v>179</v>
      </c>
      <c r="C21" s="133"/>
      <c r="D21" s="133">
        <v>101250</v>
      </c>
      <c r="E21" s="116">
        <v>101250</v>
      </c>
    </row>
    <row r="22" spans="1:5" s="141" customFormat="1" ht="12" customHeight="1">
      <c r="A22" s="93" t="s">
        <v>60</v>
      </c>
      <c r="B22" s="143" t="s">
        <v>180</v>
      </c>
      <c r="C22" s="132"/>
      <c r="D22" s="132"/>
      <c r="E22" s="115"/>
    </row>
    <row r="23" spans="1:5" s="141" customFormat="1" ht="12" customHeight="1">
      <c r="A23" s="93" t="s">
        <v>61</v>
      </c>
      <c r="B23" s="143" t="s">
        <v>181</v>
      </c>
      <c r="C23" s="132"/>
      <c r="D23" s="132"/>
      <c r="E23" s="115"/>
    </row>
    <row r="24" spans="1:5" s="141" customFormat="1" ht="12" customHeight="1">
      <c r="A24" s="93" t="s">
        <v>62</v>
      </c>
      <c r="B24" s="143" t="s">
        <v>182</v>
      </c>
      <c r="C24" s="132"/>
      <c r="D24" s="132"/>
      <c r="E24" s="115"/>
    </row>
    <row r="25" spans="1:5" s="141" customFormat="1" ht="12" customHeight="1">
      <c r="A25" s="93" t="s">
        <v>104</v>
      </c>
      <c r="B25" s="143" t="s">
        <v>183</v>
      </c>
      <c r="C25" s="132"/>
      <c r="D25" s="132">
        <v>50000</v>
      </c>
      <c r="E25" s="115">
        <v>50000</v>
      </c>
    </row>
    <row r="26" spans="1:5" s="141" customFormat="1" ht="12" customHeight="1" thickBot="1">
      <c r="A26" s="95" t="s">
        <v>105</v>
      </c>
      <c r="B26" s="144" t="s">
        <v>184</v>
      </c>
      <c r="C26" s="134"/>
      <c r="D26" s="134"/>
      <c r="E26" s="117"/>
    </row>
    <row r="27" spans="1:5" s="141" customFormat="1" ht="12" customHeight="1" thickBot="1">
      <c r="A27" s="99" t="s">
        <v>106</v>
      </c>
      <c r="B27" s="100" t="s">
        <v>185</v>
      </c>
      <c r="C27" s="137">
        <f>+C28+C31+C32+C33</f>
        <v>20735</v>
      </c>
      <c r="D27" s="137">
        <f>+D28+D31+D32+D33</f>
        <v>35247</v>
      </c>
      <c r="E27" s="150">
        <f>+E28+E31+E32+E33</f>
        <v>35247</v>
      </c>
    </row>
    <row r="28" spans="1:5" s="141" customFormat="1" ht="12" customHeight="1">
      <c r="A28" s="94" t="s">
        <v>186</v>
      </c>
      <c r="B28" s="142" t="s">
        <v>187</v>
      </c>
      <c r="C28" s="152">
        <f>+C29+C30</f>
        <v>15935</v>
      </c>
      <c r="D28" s="152">
        <f>+D29+D30</f>
        <v>28678</v>
      </c>
      <c r="E28" s="151">
        <f>+E29+E30</f>
        <v>28678</v>
      </c>
    </row>
    <row r="29" spans="1:5" s="141" customFormat="1" ht="12" customHeight="1">
      <c r="A29" s="93" t="s">
        <v>188</v>
      </c>
      <c r="B29" s="143" t="s">
        <v>189</v>
      </c>
      <c r="C29" s="132">
        <v>835</v>
      </c>
      <c r="D29" s="132">
        <v>8212</v>
      </c>
      <c r="E29" s="115">
        <v>8212</v>
      </c>
    </row>
    <row r="30" spans="1:5" s="141" customFormat="1" ht="12" customHeight="1">
      <c r="A30" s="93" t="s">
        <v>190</v>
      </c>
      <c r="B30" s="143" t="s">
        <v>191</v>
      </c>
      <c r="C30" s="132">
        <v>15100</v>
      </c>
      <c r="D30" s="132">
        <v>20466</v>
      </c>
      <c r="E30" s="115">
        <v>20466</v>
      </c>
    </row>
    <row r="31" spans="1:5" s="141" customFormat="1" ht="12" customHeight="1">
      <c r="A31" s="93" t="s">
        <v>192</v>
      </c>
      <c r="B31" s="143" t="s">
        <v>193</v>
      </c>
      <c r="C31" s="132">
        <v>4000</v>
      </c>
      <c r="D31" s="132">
        <v>4308</v>
      </c>
      <c r="E31" s="115">
        <v>4308</v>
      </c>
    </row>
    <row r="32" spans="1:5" s="141" customFormat="1" ht="12" customHeight="1">
      <c r="A32" s="93" t="s">
        <v>194</v>
      </c>
      <c r="B32" s="143" t="s">
        <v>195</v>
      </c>
      <c r="C32" s="132"/>
      <c r="D32" s="132">
        <v>783</v>
      </c>
      <c r="E32" s="115">
        <v>783</v>
      </c>
    </row>
    <row r="33" spans="1:5" s="141" customFormat="1" ht="12" customHeight="1" thickBot="1">
      <c r="A33" s="95" t="s">
        <v>196</v>
      </c>
      <c r="B33" s="144" t="s">
        <v>197</v>
      </c>
      <c r="C33" s="134">
        <v>800</v>
      </c>
      <c r="D33" s="134">
        <v>1478</v>
      </c>
      <c r="E33" s="117">
        <v>1478</v>
      </c>
    </row>
    <row r="34" spans="1:5" s="141" customFormat="1" ht="12" customHeight="1" thickBot="1">
      <c r="A34" s="99" t="s">
        <v>10</v>
      </c>
      <c r="B34" s="100" t="s">
        <v>198</v>
      </c>
      <c r="C34" s="131">
        <f>SUM(C35:C44)</f>
        <v>8135</v>
      </c>
      <c r="D34" s="131">
        <f>SUM(D35:D44)</f>
        <v>22387</v>
      </c>
      <c r="E34" s="114">
        <f>SUM(E35:E44)</f>
        <v>22387</v>
      </c>
    </row>
    <row r="35" spans="1:5" s="141" customFormat="1" ht="12" customHeight="1">
      <c r="A35" s="94" t="s">
        <v>63</v>
      </c>
      <c r="B35" s="142" t="s">
        <v>199</v>
      </c>
      <c r="C35" s="133"/>
      <c r="D35" s="133"/>
      <c r="E35" s="116"/>
    </row>
    <row r="36" spans="1:5" s="141" customFormat="1" ht="12" customHeight="1">
      <c r="A36" s="93" t="s">
        <v>64</v>
      </c>
      <c r="B36" s="143" t="s">
        <v>200</v>
      </c>
      <c r="C36" s="132">
        <v>600</v>
      </c>
      <c r="D36" s="132">
        <v>7680</v>
      </c>
      <c r="E36" s="115">
        <v>7680</v>
      </c>
    </row>
    <row r="37" spans="1:5" s="141" customFormat="1" ht="12" customHeight="1">
      <c r="A37" s="93" t="s">
        <v>65</v>
      </c>
      <c r="B37" s="143" t="s">
        <v>201</v>
      </c>
      <c r="C37" s="132"/>
      <c r="D37" s="132">
        <v>3227</v>
      </c>
      <c r="E37" s="115">
        <v>3227</v>
      </c>
    </row>
    <row r="38" spans="1:5" s="141" customFormat="1" ht="12" customHeight="1">
      <c r="A38" s="93" t="s">
        <v>108</v>
      </c>
      <c r="B38" s="143" t="s">
        <v>202</v>
      </c>
      <c r="C38" s="132"/>
      <c r="D38" s="132">
        <v>3893</v>
      </c>
      <c r="E38" s="115">
        <v>3893</v>
      </c>
    </row>
    <row r="39" spans="1:5" s="141" customFormat="1" ht="12" customHeight="1">
      <c r="A39" s="93" t="s">
        <v>109</v>
      </c>
      <c r="B39" s="143" t="s">
        <v>203</v>
      </c>
      <c r="C39" s="132">
        <v>3706</v>
      </c>
      <c r="D39" s="132">
        <v>2621</v>
      </c>
      <c r="E39" s="115">
        <v>2621</v>
      </c>
    </row>
    <row r="40" spans="1:5" s="141" customFormat="1" ht="12" customHeight="1">
      <c r="A40" s="93" t="s">
        <v>110</v>
      </c>
      <c r="B40" s="143" t="s">
        <v>204</v>
      </c>
      <c r="C40" s="132">
        <v>1729</v>
      </c>
      <c r="D40" s="132">
        <v>4533</v>
      </c>
      <c r="E40" s="115">
        <v>4533</v>
      </c>
    </row>
    <row r="41" spans="1:5" s="141" customFormat="1" ht="12" customHeight="1">
      <c r="A41" s="93" t="s">
        <v>111</v>
      </c>
      <c r="B41" s="143" t="s">
        <v>205</v>
      </c>
      <c r="C41" s="132"/>
      <c r="D41" s="132"/>
      <c r="E41" s="115"/>
    </row>
    <row r="42" spans="1:5" s="141" customFormat="1" ht="12" customHeight="1">
      <c r="A42" s="93" t="s">
        <v>112</v>
      </c>
      <c r="B42" s="143" t="s">
        <v>206</v>
      </c>
      <c r="C42" s="132"/>
      <c r="D42" s="132">
        <v>5</v>
      </c>
      <c r="E42" s="115">
        <v>5</v>
      </c>
    </row>
    <row r="43" spans="1:5" s="141" customFormat="1" ht="12" customHeight="1">
      <c r="A43" s="93" t="s">
        <v>207</v>
      </c>
      <c r="B43" s="143" t="s">
        <v>208</v>
      </c>
      <c r="C43" s="135"/>
      <c r="D43" s="135"/>
      <c r="E43" s="118"/>
    </row>
    <row r="44" spans="1:5" s="141" customFormat="1" ht="12" customHeight="1" thickBot="1">
      <c r="A44" s="95" t="s">
        <v>209</v>
      </c>
      <c r="B44" s="144" t="s">
        <v>210</v>
      </c>
      <c r="C44" s="136">
        <v>2100</v>
      </c>
      <c r="D44" s="136">
        <v>428</v>
      </c>
      <c r="E44" s="119">
        <v>428</v>
      </c>
    </row>
    <row r="45" spans="1:5" s="141" customFormat="1" ht="12" customHeight="1" thickBot="1">
      <c r="A45" s="99" t="s">
        <v>11</v>
      </c>
      <c r="B45" s="100" t="s">
        <v>211</v>
      </c>
      <c r="C45" s="131">
        <f>SUM(C46:C50)</f>
        <v>0</v>
      </c>
      <c r="D45" s="131">
        <f>SUM(D46:D50)</f>
        <v>0</v>
      </c>
      <c r="E45" s="114">
        <f>SUM(E46:E50)</f>
        <v>0</v>
      </c>
    </row>
    <row r="46" spans="1:5" s="141" customFormat="1" ht="12" customHeight="1">
      <c r="A46" s="94" t="s">
        <v>66</v>
      </c>
      <c r="B46" s="142" t="s">
        <v>212</v>
      </c>
      <c r="C46" s="154"/>
      <c r="D46" s="154"/>
      <c r="E46" s="120"/>
    </row>
    <row r="47" spans="1:5" s="141" customFormat="1" ht="12" customHeight="1">
      <c r="A47" s="93" t="s">
        <v>67</v>
      </c>
      <c r="B47" s="143" t="s">
        <v>213</v>
      </c>
      <c r="C47" s="135"/>
      <c r="D47" s="135"/>
      <c r="E47" s="118"/>
    </row>
    <row r="48" spans="1:5" s="141" customFormat="1" ht="12" customHeight="1">
      <c r="A48" s="93" t="s">
        <v>214</v>
      </c>
      <c r="B48" s="143" t="s">
        <v>215</v>
      </c>
      <c r="C48" s="135"/>
      <c r="D48" s="135"/>
      <c r="E48" s="118"/>
    </row>
    <row r="49" spans="1:5" s="141" customFormat="1" ht="12" customHeight="1">
      <c r="A49" s="93" t="s">
        <v>216</v>
      </c>
      <c r="B49" s="143" t="s">
        <v>217</v>
      </c>
      <c r="C49" s="135"/>
      <c r="D49" s="135"/>
      <c r="E49" s="118"/>
    </row>
    <row r="50" spans="1:5" s="141" customFormat="1" ht="12" customHeight="1" thickBot="1">
      <c r="A50" s="95" t="s">
        <v>218</v>
      </c>
      <c r="B50" s="144" t="s">
        <v>219</v>
      </c>
      <c r="C50" s="136"/>
      <c r="D50" s="136"/>
      <c r="E50" s="119"/>
    </row>
    <row r="51" spans="1:5" s="141" customFormat="1" ht="17.25" customHeight="1" thickBot="1">
      <c r="A51" s="99" t="s">
        <v>113</v>
      </c>
      <c r="B51" s="100" t="s">
        <v>220</v>
      </c>
      <c r="C51" s="131">
        <f>SUM(C52:C54)</f>
        <v>0</v>
      </c>
      <c r="D51" s="131">
        <f>SUM(D52:D54)</f>
        <v>200</v>
      </c>
      <c r="E51" s="114">
        <f>SUM(E52:E54)</f>
        <v>200</v>
      </c>
    </row>
    <row r="52" spans="1:5" s="141" customFormat="1" ht="12" customHeight="1">
      <c r="A52" s="94" t="s">
        <v>68</v>
      </c>
      <c r="B52" s="142" t="s">
        <v>221</v>
      </c>
      <c r="C52" s="133"/>
      <c r="D52" s="133"/>
      <c r="E52" s="116"/>
    </row>
    <row r="53" spans="1:5" s="141" customFormat="1" ht="12" customHeight="1">
      <c r="A53" s="93" t="s">
        <v>69</v>
      </c>
      <c r="B53" s="143" t="s">
        <v>222</v>
      </c>
      <c r="C53" s="132"/>
      <c r="D53" s="132"/>
      <c r="E53" s="115"/>
    </row>
    <row r="54" spans="1:5" s="141" customFormat="1" ht="12" customHeight="1">
      <c r="A54" s="93" t="s">
        <v>223</v>
      </c>
      <c r="B54" s="143" t="s">
        <v>224</v>
      </c>
      <c r="C54" s="132"/>
      <c r="D54" s="132">
        <v>200</v>
      </c>
      <c r="E54" s="115">
        <v>200</v>
      </c>
    </row>
    <row r="55" spans="1:5" s="141" customFormat="1" ht="12" customHeight="1" thickBot="1">
      <c r="A55" s="95" t="s">
        <v>225</v>
      </c>
      <c r="B55" s="144" t="s">
        <v>226</v>
      </c>
      <c r="C55" s="134"/>
      <c r="D55" s="134"/>
      <c r="E55" s="117"/>
    </row>
    <row r="56" spans="1:5" s="141" customFormat="1" ht="12" customHeight="1" thickBot="1">
      <c r="A56" s="99" t="s">
        <v>13</v>
      </c>
      <c r="B56" s="121" t="s">
        <v>227</v>
      </c>
      <c r="C56" s="131">
        <f>SUM(C57:C59)</f>
        <v>0</v>
      </c>
      <c r="D56" s="131">
        <f>SUM(D57:D59)</f>
        <v>0</v>
      </c>
      <c r="E56" s="114">
        <f>SUM(E57:E59)</f>
        <v>0</v>
      </c>
    </row>
    <row r="57" spans="1:5" s="141" customFormat="1" ht="12" customHeight="1">
      <c r="A57" s="94" t="s">
        <v>114</v>
      </c>
      <c r="B57" s="142" t="s">
        <v>228</v>
      </c>
      <c r="C57" s="135"/>
      <c r="D57" s="135"/>
      <c r="E57" s="118"/>
    </row>
    <row r="58" spans="1:5" s="141" customFormat="1" ht="12" customHeight="1">
      <c r="A58" s="93" t="s">
        <v>115</v>
      </c>
      <c r="B58" s="143" t="s">
        <v>229</v>
      </c>
      <c r="C58" s="135"/>
      <c r="D58" s="135"/>
      <c r="E58" s="118"/>
    </row>
    <row r="59" spans="1:5" s="141" customFormat="1" ht="12" customHeight="1">
      <c r="A59" s="93" t="s">
        <v>138</v>
      </c>
      <c r="B59" s="143" t="s">
        <v>230</v>
      </c>
      <c r="C59" s="135"/>
      <c r="D59" s="135"/>
      <c r="E59" s="118"/>
    </row>
    <row r="60" spans="1:5" s="141" customFormat="1" ht="12" customHeight="1" thickBot="1">
      <c r="A60" s="95" t="s">
        <v>231</v>
      </c>
      <c r="B60" s="144" t="s">
        <v>232</v>
      </c>
      <c r="C60" s="135"/>
      <c r="D60" s="135"/>
      <c r="E60" s="118"/>
    </row>
    <row r="61" spans="1:5" s="141" customFormat="1" ht="12" customHeight="1" thickBot="1">
      <c r="A61" s="99" t="s">
        <v>14</v>
      </c>
      <c r="B61" s="100" t="s">
        <v>233</v>
      </c>
      <c r="C61" s="137">
        <f>+C6+C13+C20+C27+C34+C45+C51+C56</f>
        <v>218811</v>
      </c>
      <c r="D61" s="137">
        <f>+D6+D13+D20+D27+D34+D45+D51+D56</f>
        <v>695533</v>
      </c>
      <c r="E61" s="150">
        <f>+E6+E13+E20+E27+E34+E45+E51+E56</f>
        <v>696063</v>
      </c>
    </row>
    <row r="62" spans="1:5" s="141" customFormat="1" ht="12" customHeight="1" thickBot="1">
      <c r="A62" s="155" t="s">
        <v>234</v>
      </c>
      <c r="B62" s="121" t="s">
        <v>235</v>
      </c>
      <c r="C62" s="131">
        <f>+C63+C64+C65</f>
        <v>0</v>
      </c>
      <c r="D62" s="131">
        <f>+D63+D64+D65</f>
        <v>0</v>
      </c>
      <c r="E62" s="114">
        <f>+E63+E64+E65</f>
        <v>0</v>
      </c>
    </row>
    <row r="63" spans="1:5" s="141" customFormat="1" ht="12" customHeight="1">
      <c r="A63" s="94" t="s">
        <v>236</v>
      </c>
      <c r="B63" s="142" t="s">
        <v>237</v>
      </c>
      <c r="C63" s="135"/>
      <c r="D63" s="135"/>
      <c r="E63" s="118"/>
    </row>
    <row r="64" spans="1:5" s="141" customFormat="1" ht="12" customHeight="1">
      <c r="A64" s="93" t="s">
        <v>238</v>
      </c>
      <c r="B64" s="143" t="s">
        <v>239</v>
      </c>
      <c r="C64" s="135"/>
      <c r="D64" s="135"/>
      <c r="E64" s="118"/>
    </row>
    <row r="65" spans="1:5" s="141" customFormat="1" ht="12" customHeight="1" thickBot="1">
      <c r="A65" s="95" t="s">
        <v>240</v>
      </c>
      <c r="B65" s="79" t="s">
        <v>285</v>
      </c>
      <c r="C65" s="135"/>
      <c r="D65" s="135"/>
      <c r="E65" s="118"/>
    </row>
    <row r="66" spans="1:5" s="141" customFormat="1" ht="12" customHeight="1" thickBot="1">
      <c r="A66" s="155" t="s">
        <v>242</v>
      </c>
      <c r="B66" s="121" t="s">
        <v>243</v>
      </c>
      <c r="C66" s="131">
        <f>+C67+C68+C69+C70</f>
        <v>0</v>
      </c>
      <c r="D66" s="131">
        <f>+D67+D68+D69+D70</f>
        <v>0</v>
      </c>
      <c r="E66" s="114">
        <f>+E67+E68+E69+E70</f>
        <v>0</v>
      </c>
    </row>
    <row r="67" spans="1:5" s="141" customFormat="1" ht="13.5" customHeight="1">
      <c r="A67" s="94" t="s">
        <v>92</v>
      </c>
      <c r="B67" s="142" t="s">
        <v>244</v>
      </c>
      <c r="C67" s="135"/>
      <c r="D67" s="135"/>
      <c r="E67" s="118"/>
    </row>
    <row r="68" spans="1:5" s="141" customFormat="1" ht="12" customHeight="1">
      <c r="A68" s="93" t="s">
        <v>93</v>
      </c>
      <c r="B68" s="143" t="s">
        <v>245</v>
      </c>
      <c r="C68" s="135"/>
      <c r="D68" s="135"/>
      <c r="E68" s="118"/>
    </row>
    <row r="69" spans="1:5" s="141" customFormat="1" ht="12" customHeight="1">
      <c r="A69" s="93" t="s">
        <v>246</v>
      </c>
      <c r="B69" s="143" t="s">
        <v>247</v>
      </c>
      <c r="C69" s="135"/>
      <c r="D69" s="135"/>
      <c r="E69" s="118"/>
    </row>
    <row r="70" spans="1:5" s="141" customFormat="1" ht="12" customHeight="1" thickBot="1">
      <c r="A70" s="95" t="s">
        <v>248</v>
      </c>
      <c r="B70" s="144" t="s">
        <v>249</v>
      </c>
      <c r="C70" s="135"/>
      <c r="D70" s="135"/>
      <c r="E70" s="118"/>
    </row>
    <row r="71" spans="1:5" s="141" customFormat="1" ht="12" customHeight="1" thickBot="1">
      <c r="A71" s="155" t="s">
        <v>250</v>
      </c>
      <c r="B71" s="121" t="s">
        <v>251</v>
      </c>
      <c r="C71" s="131">
        <f>+C72+C73</f>
        <v>0</v>
      </c>
      <c r="D71" s="131">
        <f>+D72+D73</f>
        <v>72503</v>
      </c>
      <c r="E71" s="114">
        <f>+E72+E73</f>
        <v>72503</v>
      </c>
    </row>
    <row r="72" spans="1:5" s="141" customFormat="1" ht="12" customHeight="1">
      <c r="A72" s="94" t="s">
        <v>252</v>
      </c>
      <c r="B72" s="142" t="s">
        <v>253</v>
      </c>
      <c r="C72" s="135"/>
      <c r="D72" s="135">
        <v>72503</v>
      </c>
      <c r="E72" s="118">
        <v>72503</v>
      </c>
    </row>
    <row r="73" spans="1:5" s="141" customFormat="1" ht="12" customHeight="1" thickBot="1">
      <c r="A73" s="95" t="s">
        <v>254</v>
      </c>
      <c r="B73" s="144" t="s">
        <v>255</v>
      </c>
      <c r="C73" s="135"/>
      <c r="D73" s="135"/>
      <c r="E73" s="118"/>
    </row>
    <row r="74" spans="1:5" s="141" customFormat="1" ht="12" customHeight="1" thickBot="1">
      <c r="A74" s="155" t="s">
        <v>256</v>
      </c>
      <c r="B74" s="121" t="s">
        <v>257</v>
      </c>
      <c r="C74" s="131">
        <f>+C75+C76+C77</f>
        <v>0</v>
      </c>
      <c r="D74" s="131">
        <f>+D75+D76+D77</f>
        <v>0</v>
      </c>
      <c r="E74" s="114">
        <f>+E75+E76+E77</f>
        <v>6223</v>
      </c>
    </row>
    <row r="75" spans="1:5" s="141" customFormat="1" ht="12" customHeight="1">
      <c r="A75" s="94" t="s">
        <v>258</v>
      </c>
      <c r="B75" s="142" t="s">
        <v>259</v>
      </c>
      <c r="C75" s="135"/>
      <c r="D75" s="135"/>
      <c r="E75" s="118">
        <v>6223</v>
      </c>
    </row>
    <row r="76" spans="1:5" s="141" customFormat="1" ht="12" customHeight="1">
      <c r="A76" s="93" t="s">
        <v>260</v>
      </c>
      <c r="B76" s="143" t="s">
        <v>261</v>
      </c>
      <c r="C76" s="135"/>
      <c r="D76" s="135"/>
      <c r="E76" s="118"/>
    </row>
    <row r="77" spans="1:5" s="141" customFormat="1" ht="12" customHeight="1" thickBot="1">
      <c r="A77" s="95" t="s">
        <v>262</v>
      </c>
      <c r="B77" s="123" t="s">
        <v>263</v>
      </c>
      <c r="C77" s="135"/>
      <c r="D77" s="135"/>
      <c r="E77" s="118"/>
    </row>
    <row r="78" spans="1:5" s="141" customFormat="1" ht="12" customHeight="1" thickBot="1">
      <c r="A78" s="155" t="s">
        <v>264</v>
      </c>
      <c r="B78" s="121" t="s">
        <v>265</v>
      </c>
      <c r="C78" s="131">
        <f>+C79+C80+C81+C82</f>
        <v>0</v>
      </c>
      <c r="D78" s="131">
        <f>+D79+D80+D81+D82</f>
        <v>0</v>
      </c>
      <c r="E78" s="114">
        <f>+E79+E80+E81+E82</f>
        <v>0</v>
      </c>
    </row>
    <row r="79" spans="1:5" s="141" customFormat="1" ht="12" customHeight="1">
      <c r="A79" s="145" t="s">
        <v>266</v>
      </c>
      <c r="B79" s="142" t="s">
        <v>267</v>
      </c>
      <c r="C79" s="135"/>
      <c r="D79" s="135"/>
      <c r="E79" s="118"/>
    </row>
    <row r="80" spans="1:5" s="141" customFormat="1" ht="12" customHeight="1">
      <c r="A80" s="146" t="s">
        <v>268</v>
      </c>
      <c r="B80" s="143" t="s">
        <v>269</v>
      </c>
      <c r="C80" s="135"/>
      <c r="D80" s="135"/>
      <c r="E80" s="118"/>
    </row>
    <row r="81" spans="1:5" s="141" customFormat="1" ht="12" customHeight="1">
      <c r="A81" s="146" t="s">
        <v>270</v>
      </c>
      <c r="B81" s="143" t="s">
        <v>271</v>
      </c>
      <c r="C81" s="135"/>
      <c r="D81" s="135"/>
      <c r="E81" s="118"/>
    </row>
    <row r="82" spans="1:5" s="141" customFormat="1" ht="12" customHeight="1" thickBot="1">
      <c r="A82" s="156" t="s">
        <v>272</v>
      </c>
      <c r="B82" s="123" t="s">
        <v>273</v>
      </c>
      <c r="C82" s="135"/>
      <c r="D82" s="135"/>
      <c r="E82" s="118"/>
    </row>
    <row r="83" spans="1:5" s="141" customFormat="1" ht="12" customHeight="1" thickBot="1">
      <c r="A83" s="155" t="s">
        <v>274</v>
      </c>
      <c r="B83" s="121" t="s">
        <v>275</v>
      </c>
      <c r="C83" s="158"/>
      <c r="D83" s="158"/>
      <c r="E83" s="159"/>
    </row>
    <row r="84" spans="1:5" s="141" customFormat="1" ht="12" customHeight="1" thickBot="1">
      <c r="A84" s="155" t="s">
        <v>276</v>
      </c>
      <c r="B84" s="77" t="s">
        <v>277</v>
      </c>
      <c r="C84" s="137">
        <f>+C62+C66+C71+C74+C78+C83</f>
        <v>0</v>
      </c>
      <c r="D84" s="137">
        <f>+D62+D66+D71+D74+D78+D83</f>
        <v>72503</v>
      </c>
      <c r="E84" s="150">
        <f>+E62+E66+E71+E74+E78+E83</f>
        <v>78726</v>
      </c>
    </row>
    <row r="85" spans="1:5" s="141" customFormat="1" ht="12" customHeight="1" thickBot="1">
      <c r="A85" s="157" t="s">
        <v>278</v>
      </c>
      <c r="B85" s="80" t="s">
        <v>279</v>
      </c>
      <c r="C85" s="137">
        <f>+C61+C84</f>
        <v>218811</v>
      </c>
      <c r="D85" s="137">
        <f>+D61+D84</f>
        <v>768036</v>
      </c>
      <c r="E85" s="150">
        <f>+E61+E84</f>
        <v>774789</v>
      </c>
    </row>
    <row r="86" spans="1:5" s="141" customFormat="1" ht="12" customHeight="1">
      <c r="A86" s="75"/>
      <c r="B86" s="75"/>
      <c r="C86" s="76"/>
      <c r="D86" s="76"/>
      <c r="E86" s="76"/>
    </row>
    <row r="87" spans="1:5" ht="16.5" customHeight="1">
      <c r="A87" s="328" t="s">
        <v>35</v>
      </c>
      <c r="B87" s="328"/>
      <c r="C87" s="328"/>
      <c r="D87" s="328"/>
      <c r="E87" s="328"/>
    </row>
    <row r="88" spans="1:5" s="147" customFormat="1" ht="16.5" customHeight="1" thickBot="1">
      <c r="A88" s="30" t="s">
        <v>96</v>
      </c>
      <c r="B88" s="30"/>
      <c r="C88" s="108"/>
      <c r="D88" s="108"/>
      <c r="E88" s="108" t="s">
        <v>137</v>
      </c>
    </row>
    <row r="89" spans="1:5" s="147" customFormat="1" ht="16.5" customHeight="1">
      <c r="A89" s="329" t="s">
        <v>58</v>
      </c>
      <c r="B89" s="331" t="s">
        <v>158</v>
      </c>
      <c r="C89" s="333" t="str">
        <f>+C3</f>
        <v>2014. évi</v>
      </c>
      <c r="D89" s="333"/>
      <c r="E89" s="334"/>
    </row>
    <row r="90" spans="1:5" ht="38.1" customHeight="1" thickBot="1">
      <c r="A90" s="330"/>
      <c r="B90" s="332"/>
      <c r="C90" s="31" t="s">
        <v>159</v>
      </c>
      <c r="D90" s="31" t="s">
        <v>160</v>
      </c>
      <c r="E90" s="32" t="s">
        <v>161</v>
      </c>
    </row>
    <row r="91" spans="1:5" s="140" customFormat="1" ht="12" customHeight="1" thickBot="1">
      <c r="A91" s="104" t="s">
        <v>280</v>
      </c>
      <c r="B91" s="105" t="s">
        <v>281</v>
      </c>
      <c r="C91" s="105" t="s">
        <v>282</v>
      </c>
      <c r="D91" s="105" t="s">
        <v>283</v>
      </c>
      <c r="E91" s="106" t="s">
        <v>284</v>
      </c>
    </row>
    <row r="92" spans="1:5" ht="12" customHeight="1" thickBot="1">
      <c r="A92" s="101" t="s">
        <v>6</v>
      </c>
      <c r="B92" s="103" t="s">
        <v>286</v>
      </c>
      <c r="C92" s="130">
        <f>SUM(C93:C97)</f>
        <v>215382</v>
      </c>
      <c r="D92" s="130">
        <f>SUM(D93:D97)</f>
        <v>601361</v>
      </c>
      <c r="E92" s="85">
        <f>SUM(E93:E97)</f>
        <v>586873</v>
      </c>
    </row>
    <row r="93" spans="1:5" ht="12" customHeight="1">
      <c r="A93" s="96" t="s">
        <v>70</v>
      </c>
      <c r="B93" s="89" t="s">
        <v>36</v>
      </c>
      <c r="C93" s="38">
        <v>96861</v>
      </c>
      <c r="D93" s="38">
        <v>347759</v>
      </c>
      <c r="E93" s="84">
        <v>347759</v>
      </c>
    </row>
    <row r="94" spans="1:5" ht="12" customHeight="1">
      <c r="A94" s="93" t="s">
        <v>71</v>
      </c>
      <c r="B94" s="87" t="s">
        <v>116</v>
      </c>
      <c r="C94" s="132">
        <v>24987</v>
      </c>
      <c r="D94" s="132">
        <v>60659</v>
      </c>
      <c r="E94" s="115">
        <v>60659</v>
      </c>
    </row>
    <row r="95" spans="1:5" ht="12" customHeight="1">
      <c r="A95" s="93" t="s">
        <v>72</v>
      </c>
      <c r="B95" s="87" t="s">
        <v>90</v>
      </c>
      <c r="C95" s="134">
        <v>85953</v>
      </c>
      <c r="D95" s="134">
        <v>181731</v>
      </c>
      <c r="E95" s="117">
        <v>167866</v>
      </c>
    </row>
    <row r="96" spans="1:5" ht="12" customHeight="1">
      <c r="A96" s="93" t="s">
        <v>73</v>
      </c>
      <c r="B96" s="90" t="s">
        <v>117</v>
      </c>
      <c r="C96" s="134"/>
      <c r="D96" s="134"/>
      <c r="E96" s="117"/>
    </row>
    <row r="97" spans="1:5" ht="12" customHeight="1">
      <c r="A97" s="93" t="s">
        <v>81</v>
      </c>
      <c r="B97" s="98" t="s">
        <v>118</v>
      </c>
      <c r="C97" s="134">
        <v>7581</v>
      </c>
      <c r="D97" s="134">
        <v>11212</v>
      </c>
      <c r="E97" s="117">
        <v>10589</v>
      </c>
    </row>
    <row r="98" spans="1:5" ht="12" customHeight="1">
      <c r="A98" s="93" t="s">
        <v>74</v>
      </c>
      <c r="B98" s="87" t="s">
        <v>287</v>
      </c>
      <c r="C98" s="134"/>
      <c r="D98" s="134">
        <v>532</v>
      </c>
      <c r="E98" s="117">
        <v>532</v>
      </c>
    </row>
    <row r="99" spans="1:5" ht="12" customHeight="1">
      <c r="A99" s="93" t="s">
        <v>75</v>
      </c>
      <c r="B99" s="110" t="s">
        <v>288</v>
      </c>
      <c r="C99" s="134"/>
      <c r="D99" s="134"/>
      <c r="E99" s="117"/>
    </row>
    <row r="100" spans="1:5" ht="12" customHeight="1">
      <c r="A100" s="93" t="s">
        <v>82</v>
      </c>
      <c r="B100" s="111" t="s">
        <v>289</v>
      </c>
      <c r="C100" s="134"/>
      <c r="D100" s="134"/>
      <c r="E100" s="117"/>
    </row>
    <row r="101" spans="1:5" ht="12" customHeight="1">
      <c r="A101" s="93" t="s">
        <v>83</v>
      </c>
      <c r="B101" s="111" t="s">
        <v>290</v>
      </c>
      <c r="C101" s="134"/>
      <c r="D101" s="134"/>
      <c r="E101" s="117"/>
    </row>
    <row r="102" spans="1:5" ht="12" customHeight="1">
      <c r="A102" s="93" t="s">
        <v>84</v>
      </c>
      <c r="B102" s="110" t="s">
        <v>291</v>
      </c>
      <c r="C102" s="134">
        <v>7581</v>
      </c>
      <c r="D102" s="134">
        <v>7151</v>
      </c>
      <c r="E102" s="117">
        <v>7151</v>
      </c>
    </row>
    <row r="103" spans="1:5" ht="12" customHeight="1">
      <c r="A103" s="93" t="s">
        <v>85</v>
      </c>
      <c r="B103" s="110" t="s">
        <v>292</v>
      </c>
      <c r="C103" s="134"/>
      <c r="D103" s="134"/>
      <c r="E103" s="117"/>
    </row>
    <row r="104" spans="1:5" ht="12" customHeight="1">
      <c r="A104" s="93" t="s">
        <v>87</v>
      </c>
      <c r="B104" s="111" t="s">
        <v>293</v>
      </c>
      <c r="C104" s="134"/>
      <c r="D104" s="134"/>
      <c r="E104" s="117"/>
    </row>
    <row r="105" spans="1:5" ht="12" customHeight="1">
      <c r="A105" s="92" t="s">
        <v>119</v>
      </c>
      <c r="B105" s="112" t="s">
        <v>294</v>
      </c>
      <c r="C105" s="134"/>
      <c r="D105" s="134"/>
      <c r="E105" s="117"/>
    </row>
    <row r="106" spans="1:5" ht="12" customHeight="1">
      <c r="A106" s="93" t="s">
        <v>295</v>
      </c>
      <c r="B106" s="112" t="s">
        <v>296</v>
      </c>
      <c r="C106" s="134"/>
      <c r="D106" s="134"/>
      <c r="E106" s="117"/>
    </row>
    <row r="107" spans="1:5" ht="12" customHeight="1" thickBot="1">
      <c r="A107" s="97" t="s">
        <v>297</v>
      </c>
      <c r="B107" s="113" t="s">
        <v>298</v>
      </c>
      <c r="C107" s="39"/>
      <c r="D107" s="39">
        <v>3529</v>
      </c>
      <c r="E107" s="78">
        <v>2906</v>
      </c>
    </row>
    <row r="108" spans="1:5" ht="12" customHeight="1" thickBot="1">
      <c r="A108" s="99" t="s">
        <v>7</v>
      </c>
      <c r="B108" s="102" t="s">
        <v>299</v>
      </c>
      <c r="C108" s="131">
        <f>+C109+C111+C113</f>
        <v>3429</v>
      </c>
      <c r="D108" s="131">
        <f>+D109+D111+D113</f>
        <v>166672</v>
      </c>
      <c r="E108" s="114">
        <f>+E109+E111+E113</f>
        <v>56719</v>
      </c>
    </row>
    <row r="109" spans="1:5" ht="12" customHeight="1">
      <c r="A109" s="94" t="s">
        <v>76</v>
      </c>
      <c r="B109" s="87" t="s">
        <v>136</v>
      </c>
      <c r="C109" s="133">
        <v>3429</v>
      </c>
      <c r="D109" s="133">
        <v>56719</v>
      </c>
      <c r="E109" s="116">
        <v>56719</v>
      </c>
    </row>
    <row r="110" spans="1:5" ht="12" customHeight="1">
      <c r="A110" s="94" t="s">
        <v>77</v>
      </c>
      <c r="B110" s="91" t="s">
        <v>300</v>
      </c>
      <c r="C110" s="133"/>
      <c r="D110" s="133"/>
      <c r="E110" s="116"/>
    </row>
    <row r="111" spans="1:5">
      <c r="A111" s="94" t="s">
        <v>78</v>
      </c>
      <c r="B111" s="91" t="s">
        <v>120</v>
      </c>
      <c r="C111" s="132"/>
      <c r="D111" s="132">
        <v>109953</v>
      </c>
      <c r="E111" s="115"/>
    </row>
    <row r="112" spans="1:5" ht="12" customHeight="1">
      <c r="A112" s="94" t="s">
        <v>79</v>
      </c>
      <c r="B112" s="91" t="s">
        <v>301</v>
      </c>
      <c r="C112" s="132"/>
      <c r="D112" s="132"/>
      <c r="E112" s="115"/>
    </row>
    <row r="113" spans="1:5" ht="12" customHeight="1">
      <c r="A113" s="94" t="s">
        <v>80</v>
      </c>
      <c r="B113" s="123" t="s">
        <v>139</v>
      </c>
      <c r="C113" s="132"/>
      <c r="D113" s="132"/>
      <c r="E113" s="115"/>
    </row>
    <row r="114" spans="1:5" ht="21.75" customHeight="1">
      <c r="A114" s="94" t="s">
        <v>86</v>
      </c>
      <c r="B114" s="122" t="s">
        <v>302</v>
      </c>
      <c r="C114" s="132"/>
      <c r="D114" s="132"/>
      <c r="E114" s="115"/>
    </row>
    <row r="115" spans="1:5" ht="24" customHeight="1">
      <c r="A115" s="94" t="s">
        <v>88</v>
      </c>
      <c r="B115" s="138" t="s">
        <v>303</v>
      </c>
      <c r="C115" s="132"/>
      <c r="D115" s="132"/>
      <c r="E115" s="115"/>
    </row>
    <row r="116" spans="1:5" ht="12" customHeight="1">
      <c r="A116" s="94" t="s">
        <v>121</v>
      </c>
      <c r="B116" s="111" t="s">
        <v>290</v>
      </c>
      <c r="C116" s="132"/>
      <c r="D116" s="132"/>
      <c r="E116" s="115"/>
    </row>
    <row r="117" spans="1:5" ht="12" customHeight="1">
      <c r="A117" s="94" t="s">
        <v>122</v>
      </c>
      <c r="B117" s="111" t="s">
        <v>304</v>
      </c>
      <c r="C117" s="132"/>
      <c r="D117" s="132"/>
      <c r="E117" s="115"/>
    </row>
    <row r="118" spans="1:5" ht="12" customHeight="1">
      <c r="A118" s="94" t="s">
        <v>123</v>
      </c>
      <c r="B118" s="111" t="s">
        <v>305</v>
      </c>
      <c r="C118" s="132"/>
      <c r="D118" s="132"/>
      <c r="E118" s="115"/>
    </row>
    <row r="119" spans="1:5" s="160" customFormat="1" ht="12" customHeight="1">
      <c r="A119" s="94" t="s">
        <v>306</v>
      </c>
      <c r="B119" s="111" t="s">
        <v>293</v>
      </c>
      <c r="C119" s="132"/>
      <c r="D119" s="132"/>
      <c r="E119" s="115"/>
    </row>
    <row r="120" spans="1:5" ht="12" customHeight="1">
      <c r="A120" s="94" t="s">
        <v>307</v>
      </c>
      <c r="B120" s="111" t="s">
        <v>308</v>
      </c>
      <c r="C120" s="132"/>
      <c r="D120" s="132"/>
      <c r="E120" s="115"/>
    </row>
    <row r="121" spans="1:5" ht="12" customHeight="1" thickBot="1">
      <c r="A121" s="92" t="s">
        <v>309</v>
      </c>
      <c r="B121" s="111" t="s">
        <v>310</v>
      </c>
      <c r="C121" s="134"/>
      <c r="D121" s="134"/>
      <c r="E121" s="117"/>
    </row>
    <row r="122" spans="1:5" ht="12" customHeight="1" thickBot="1">
      <c r="A122" s="99" t="s">
        <v>8</v>
      </c>
      <c r="B122" s="107" t="s">
        <v>311</v>
      </c>
      <c r="C122" s="131">
        <f>+C123+C124</f>
        <v>0</v>
      </c>
      <c r="D122" s="131">
        <f>+D123+D124</f>
        <v>0</v>
      </c>
      <c r="E122" s="114">
        <f>+E123+E124</f>
        <v>0</v>
      </c>
    </row>
    <row r="123" spans="1:5" ht="12" customHeight="1">
      <c r="A123" s="94" t="s">
        <v>59</v>
      </c>
      <c r="B123" s="88" t="s">
        <v>45</v>
      </c>
      <c r="C123" s="133"/>
      <c r="D123" s="133"/>
      <c r="E123" s="116"/>
    </row>
    <row r="124" spans="1:5" ht="12" customHeight="1" thickBot="1">
      <c r="A124" s="95" t="s">
        <v>60</v>
      </c>
      <c r="B124" s="91" t="s">
        <v>46</v>
      </c>
      <c r="C124" s="134"/>
      <c r="D124" s="134"/>
      <c r="E124" s="117"/>
    </row>
    <row r="125" spans="1:5" ht="12" customHeight="1" thickBot="1">
      <c r="A125" s="99" t="s">
        <v>9</v>
      </c>
      <c r="B125" s="107" t="s">
        <v>312</v>
      </c>
      <c r="C125" s="131">
        <f>+C92+C108+C122</f>
        <v>218811</v>
      </c>
      <c r="D125" s="131">
        <f>+D92+D108+D122</f>
        <v>768033</v>
      </c>
      <c r="E125" s="114">
        <f>+E92+E108+E122</f>
        <v>643592</v>
      </c>
    </row>
    <row r="126" spans="1:5" ht="12" customHeight="1" thickBot="1">
      <c r="A126" s="99" t="s">
        <v>10</v>
      </c>
      <c r="B126" s="107" t="s">
        <v>313</v>
      </c>
      <c r="C126" s="131">
        <f>+C127+C128+C129</f>
        <v>0</v>
      </c>
      <c r="D126" s="131">
        <f>+D127+D128+D129</f>
        <v>0</v>
      </c>
      <c r="E126" s="114">
        <f>+E127+E128+E129</f>
        <v>0</v>
      </c>
    </row>
    <row r="127" spans="1:5" ht="12" customHeight="1">
      <c r="A127" s="94" t="s">
        <v>63</v>
      </c>
      <c r="B127" s="88" t="s">
        <v>314</v>
      </c>
      <c r="C127" s="132"/>
      <c r="D127" s="132"/>
      <c r="E127" s="115"/>
    </row>
    <row r="128" spans="1:5" ht="12" customHeight="1">
      <c r="A128" s="94" t="s">
        <v>64</v>
      </c>
      <c r="B128" s="88" t="s">
        <v>315</v>
      </c>
      <c r="C128" s="132"/>
      <c r="D128" s="132"/>
      <c r="E128" s="115"/>
    </row>
    <row r="129" spans="1:9" ht="12" customHeight="1" thickBot="1">
      <c r="A129" s="92" t="s">
        <v>65</v>
      </c>
      <c r="B129" s="86" t="s">
        <v>316</v>
      </c>
      <c r="C129" s="132"/>
      <c r="D129" s="132"/>
      <c r="E129" s="115"/>
    </row>
    <row r="130" spans="1:9" ht="12" customHeight="1" thickBot="1">
      <c r="A130" s="99" t="s">
        <v>11</v>
      </c>
      <c r="B130" s="107" t="s">
        <v>317</v>
      </c>
      <c r="C130" s="131">
        <f>+C131+C132+C134+C133</f>
        <v>0</v>
      </c>
      <c r="D130" s="131">
        <f>+D131+D132+D134+D133</f>
        <v>0</v>
      </c>
      <c r="E130" s="114">
        <f>+E131+E132+E134+E133</f>
        <v>0</v>
      </c>
    </row>
    <row r="131" spans="1:9" ht="12" customHeight="1">
      <c r="A131" s="94" t="s">
        <v>66</v>
      </c>
      <c r="B131" s="88" t="s">
        <v>318</v>
      </c>
      <c r="C131" s="132"/>
      <c r="D131" s="132"/>
      <c r="E131" s="115"/>
    </row>
    <row r="132" spans="1:9" ht="12" customHeight="1">
      <c r="A132" s="94" t="s">
        <v>67</v>
      </c>
      <c r="B132" s="88" t="s">
        <v>319</v>
      </c>
      <c r="C132" s="132"/>
      <c r="D132" s="132"/>
      <c r="E132" s="115"/>
    </row>
    <row r="133" spans="1:9" ht="12" customHeight="1">
      <c r="A133" s="94" t="s">
        <v>214</v>
      </c>
      <c r="B133" s="88" t="s">
        <v>320</v>
      </c>
      <c r="C133" s="132"/>
      <c r="D133" s="132"/>
      <c r="E133" s="115"/>
    </row>
    <row r="134" spans="1:9" ht="12" customHeight="1" thickBot="1">
      <c r="A134" s="92" t="s">
        <v>216</v>
      </c>
      <c r="B134" s="86" t="s">
        <v>321</v>
      </c>
      <c r="C134" s="132"/>
      <c r="D134" s="132"/>
      <c r="E134" s="115"/>
    </row>
    <row r="135" spans="1:9" ht="12" customHeight="1" thickBot="1">
      <c r="A135" s="99" t="s">
        <v>12</v>
      </c>
      <c r="B135" s="107" t="s">
        <v>322</v>
      </c>
      <c r="C135" s="137">
        <f>+C136+C137+C138+C139</f>
        <v>0</v>
      </c>
      <c r="D135" s="137">
        <f>+D136+D137+D138+D139</f>
        <v>0</v>
      </c>
      <c r="E135" s="150">
        <f>+E136+E137+E138+E139</f>
        <v>0</v>
      </c>
    </row>
    <row r="136" spans="1:9" ht="12" customHeight="1">
      <c r="A136" s="94" t="s">
        <v>68</v>
      </c>
      <c r="B136" s="88" t="s">
        <v>323</v>
      </c>
      <c r="C136" s="132"/>
      <c r="D136" s="132"/>
      <c r="E136" s="115"/>
    </row>
    <row r="137" spans="1:9" ht="12" customHeight="1">
      <c r="A137" s="94" t="s">
        <v>69</v>
      </c>
      <c r="B137" s="88" t="s">
        <v>324</v>
      </c>
      <c r="C137" s="132"/>
      <c r="D137" s="132"/>
      <c r="E137" s="115"/>
    </row>
    <row r="138" spans="1:9" ht="12" customHeight="1">
      <c r="A138" s="94" t="s">
        <v>223</v>
      </c>
      <c r="B138" s="88" t="s">
        <v>325</v>
      </c>
      <c r="C138" s="132"/>
      <c r="D138" s="132"/>
      <c r="E138" s="115"/>
    </row>
    <row r="139" spans="1:9" ht="12" customHeight="1" thickBot="1">
      <c r="A139" s="92" t="s">
        <v>225</v>
      </c>
      <c r="B139" s="86" t="s">
        <v>326</v>
      </c>
      <c r="C139" s="132"/>
      <c r="D139" s="132"/>
      <c r="E139" s="115"/>
    </row>
    <row r="140" spans="1:9" ht="15" customHeight="1" thickBot="1">
      <c r="A140" s="99" t="s">
        <v>13</v>
      </c>
      <c r="B140" s="107" t="s">
        <v>327</v>
      </c>
      <c r="C140" s="40">
        <f>+C141+C142+C143+C144</f>
        <v>0</v>
      </c>
      <c r="D140" s="40">
        <f>+D141+D142+D143+D144</f>
        <v>0</v>
      </c>
      <c r="E140" s="83">
        <f>+E141+E142+E143+E144</f>
        <v>0</v>
      </c>
      <c r="F140" s="148"/>
      <c r="G140" s="149"/>
      <c r="H140" s="149"/>
      <c r="I140" s="149"/>
    </row>
    <row r="141" spans="1:9" s="141" customFormat="1" ht="12.95" customHeight="1">
      <c r="A141" s="94" t="s">
        <v>114</v>
      </c>
      <c r="B141" s="88" t="s">
        <v>328</v>
      </c>
      <c r="C141" s="132"/>
      <c r="D141" s="132"/>
      <c r="E141" s="115"/>
    </row>
    <row r="142" spans="1:9" ht="12.75" customHeight="1">
      <c r="A142" s="94" t="s">
        <v>115</v>
      </c>
      <c r="B142" s="88" t="s">
        <v>329</v>
      </c>
      <c r="C142" s="132"/>
      <c r="D142" s="132"/>
      <c r="E142" s="115"/>
    </row>
    <row r="143" spans="1:9" ht="12.75" customHeight="1">
      <c r="A143" s="94" t="s">
        <v>138</v>
      </c>
      <c r="B143" s="88" t="s">
        <v>330</v>
      </c>
      <c r="C143" s="132"/>
      <c r="D143" s="132"/>
      <c r="E143" s="115"/>
    </row>
    <row r="144" spans="1:9" ht="12.75" customHeight="1" thickBot="1">
      <c r="A144" s="94" t="s">
        <v>231</v>
      </c>
      <c r="B144" s="88" t="s">
        <v>331</v>
      </c>
      <c r="C144" s="132"/>
      <c r="D144" s="132"/>
      <c r="E144" s="115"/>
    </row>
    <row r="145" spans="1:5" ht="16.5" thickBot="1">
      <c r="A145" s="99" t="s">
        <v>14</v>
      </c>
      <c r="B145" s="107" t="s">
        <v>332</v>
      </c>
      <c r="C145" s="81">
        <f>+C126+C130+C135+C140</f>
        <v>0</v>
      </c>
      <c r="D145" s="81">
        <f>+D126+D130+D135+D140</f>
        <v>0</v>
      </c>
      <c r="E145" s="82">
        <f>+E126+E130+E135+E140</f>
        <v>0</v>
      </c>
    </row>
    <row r="146" spans="1:5" ht="16.5" thickBot="1">
      <c r="A146" s="124" t="s">
        <v>15</v>
      </c>
      <c r="B146" s="127" t="s">
        <v>333</v>
      </c>
      <c r="C146" s="81">
        <f>+C125+C145</f>
        <v>218811</v>
      </c>
      <c r="D146" s="81">
        <f>+D125+D145</f>
        <v>768033</v>
      </c>
      <c r="E146" s="82">
        <f>+E125+E145</f>
        <v>643592</v>
      </c>
    </row>
    <row r="148" spans="1:5" ht="18.75" customHeight="1">
      <c r="A148" s="327" t="s">
        <v>334</v>
      </c>
      <c r="B148" s="327"/>
      <c r="C148" s="327"/>
      <c r="D148" s="327"/>
      <c r="E148" s="327"/>
    </row>
    <row r="149" spans="1:5" ht="13.5" customHeight="1" thickBot="1">
      <c r="A149" s="109" t="s">
        <v>97</v>
      </c>
      <c r="B149" s="109"/>
      <c r="C149" s="139"/>
      <c r="E149" s="126" t="s">
        <v>137</v>
      </c>
    </row>
    <row r="150" spans="1:5" ht="21.75" thickBot="1">
      <c r="A150" s="99">
        <v>1</v>
      </c>
      <c r="B150" s="102" t="s">
        <v>335</v>
      </c>
      <c r="C150" s="125">
        <f>+C61-C125</f>
        <v>0</v>
      </c>
      <c r="D150" s="125">
        <f>+D61-D125</f>
        <v>-72500</v>
      </c>
      <c r="E150" s="125">
        <f>+E61-E125</f>
        <v>52471</v>
      </c>
    </row>
    <row r="151" spans="1:5" ht="21.75" thickBot="1">
      <c r="A151" s="99" t="s">
        <v>7</v>
      </c>
      <c r="B151" s="102" t="s">
        <v>336</v>
      </c>
      <c r="C151" s="125">
        <f>+C84-C145</f>
        <v>0</v>
      </c>
      <c r="D151" s="125">
        <f>+D84-D145</f>
        <v>72503</v>
      </c>
      <c r="E151" s="125">
        <f>+E84-E145</f>
        <v>78726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128" customFormat="1" ht="12.75" customHeight="1">
      <c r="C161" s="129"/>
      <c r="D161" s="129"/>
      <c r="E161" s="129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Mezőzombor Községi Önkormányzat 2014. ÉVI ZÁRSZÁMADÁSKÖTELEZŐ FELADATAINAK MÉRLEGE &amp;R&amp;"Times New Roman CE,Félkövér dőlt"&amp;11 1.2. melléklet a 7/2015. (IV.30.)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>
      <selection sqref="A1:E1"/>
    </sheetView>
  </sheetViews>
  <sheetFormatPr defaultRowHeight="15.75"/>
  <cols>
    <col min="1" max="1" width="9.5" style="128" customWidth="1"/>
    <col min="2" max="2" width="60.83203125" style="128" customWidth="1"/>
    <col min="3" max="5" width="15.83203125" style="129" customWidth="1"/>
    <col min="6" max="16384" width="9.33203125" style="139"/>
  </cols>
  <sheetData>
    <row r="1" spans="1:5" ht="15.95" customHeight="1">
      <c r="A1" s="328" t="s">
        <v>3</v>
      </c>
      <c r="B1" s="328"/>
      <c r="C1" s="328"/>
      <c r="D1" s="328"/>
      <c r="E1" s="328"/>
    </row>
    <row r="2" spans="1:5" ht="15.95" customHeight="1" thickBot="1">
      <c r="A2" s="29" t="s">
        <v>95</v>
      </c>
      <c r="B2" s="29"/>
      <c r="C2" s="126"/>
      <c r="D2" s="126"/>
      <c r="E2" s="126" t="s">
        <v>137</v>
      </c>
    </row>
    <row r="3" spans="1:5" ht="15.95" customHeight="1">
      <c r="A3" s="329" t="s">
        <v>58</v>
      </c>
      <c r="B3" s="331" t="s">
        <v>5</v>
      </c>
      <c r="C3" s="333" t="str">
        <f>+'1.1.sz.mell.'!C3:E3</f>
        <v>2014. évi</v>
      </c>
      <c r="D3" s="333"/>
      <c r="E3" s="334"/>
    </row>
    <row r="4" spans="1:5" ht="38.1" customHeight="1" thickBot="1">
      <c r="A4" s="330"/>
      <c r="B4" s="332"/>
      <c r="C4" s="31" t="s">
        <v>159</v>
      </c>
      <c r="D4" s="31" t="s">
        <v>160</v>
      </c>
      <c r="E4" s="32" t="s">
        <v>161</v>
      </c>
    </row>
    <row r="5" spans="1:5" s="140" customFormat="1" ht="12" customHeight="1" thickBot="1">
      <c r="A5" s="104" t="s">
        <v>280</v>
      </c>
      <c r="B5" s="105" t="s">
        <v>281</v>
      </c>
      <c r="C5" s="105" t="s">
        <v>282</v>
      </c>
      <c r="D5" s="105" t="s">
        <v>283</v>
      </c>
      <c r="E5" s="153" t="s">
        <v>284</v>
      </c>
    </row>
    <row r="6" spans="1:5" s="141" customFormat="1" ht="12" customHeight="1" thickBot="1">
      <c r="A6" s="99" t="s">
        <v>6</v>
      </c>
      <c r="B6" s="100" t="s">
        <v>164</v>
      </c>
      <c r="C6" s="131">
        <f>SUM(C7:C12)</f>
        <v>1744</v>
      </c>
      <c r="D6" s="131">
        <f>SUM(D7:D12)</f>
        <v>1308</v>
      </c>
      <c r="E6" s="114">
        <f>SUM(E7:E12)</f>
        <v>1308</v>
      </c>
    </row>
    <row r="7" spans="1:5" s="141" customFormat="1" ht="12" customHeight="1">
      <c r="A7" s="94" t="s">
        <v>70</v>
      </c>
      <c r="B7" s="142" t="s">
        <v>165</v>
      </c>
      <c r="C7" s="133"/>
      <c r="D7" s="133"/>
      <c r="E7" s="116"/>
    </row>
    <row r="8" spans="1:5" s="141" customFormat="1" ht="12" customHeight="1">
      <c r="A8" s="93" t="s">
        <v>71</v>
      </c>
      <c r="B8" s="143" t="s">
        <v>166</v>
      </c>
      <c r="C8" s="132"/>
      <c r="D8" s="132"/>
      <c r="E8" s="115"/>
    </row>
    <row r="9" spans="1:5" s="141" customFormat="1" ht="12" customHeight="1">
      <c r="A9" s="93" t="s">
        <v>72</v>
      </c>
      <c r="B9" s="143" t="s">
        <v>167</v>
      </c>
      <c r="C9" s="132">
        <v>1744</v>
      </c>
      <c r="D9" s="132">
        <v>1308</v>
      </c>
      <c r="E9" s="115">
        <v>1308</v>
      </c>
    </row>
    <row r="10" spans="1:5" s="141" customFormat="1" ht="12" customHeight="1">
      <c r="A10" s="93" t="s">
        <v>73</v>
      </c>
      <c r="B10" s="143" t="s">
        <v>168</v>
      </c>
      <c r="C10" s="132"/>
      <c r="D10" s="132"/>
      <c r="E10" s="115"/>
    </row>
    <row r="11" spans="1:5" s="141" customFormat="1" ht="12" customHeight="1">
      <c r="A11" s="93" t="s">
        <v>91</v>
      </c>
      <c r="B11" s="143" t="s">
        <v>169</v>
      </c>
      <c r="C11" s="132"/>
      <c r="D11" s="132"/>
      <c r="E11" s="115"/>
    </row>
    <row r="12" spans="1:5" s="141" customFormat="1" ht="12" customHeight="1" thickBot="1">
      <c r="A12" s="95" t="s">
        <v>74</v>
      </c>
      <c r="B12" s="144" t="s">
        <v>170</v>
      </c>
      <c r="C12" s="134"/>
      <c r="D12" s="134"/>
      <c r="E12" s="117"/>
    </row>
    <row r="13" spans="1:5" s="141" customFormat="1" ht="12" customHeight="1" thickBot="1">
      <c r="A13" s="99" t="s">
        <v>7</v>
      </c>
      <c r="B13" s="121" t="s">
        <v>171</v>
      </c>
      <c r="C13" s="131">
        <f>SUM(C14:C18)</f>
        <v>0</v>
      </c>
      <c r="D13" s="131">
        <f>SUM(D14:D18)</f>
        <v>0</v>
      </c>
      <c r="E13" s="114">
        <f>SUM(E14:E18)</f>
        <v>0</v>
      </c>
    </row>
    <row r="14" spans="1:5" s="141" customFormat="1" ht="12" customHeight="1">
      <c r="A14" s="94" t="s">
        <v>76</v>
      </c>
      <c r="B14" s="142" t="s">
        <v>172</v>
      </c>
      <c r="C14" s="133"/>
      <c r="D14" s="133"/>
      <c r="E14" s="116"/>
    </row>
    <row r="15" spans="1:5" s="141" customFormat="1" ht="12" customHeight="1">
      <c r="A15" s="93" t="s">
        <v>77</v>
      </c>
      <c r="B15" s="143" t="s">
        <v>173</v>
      </c>
      <c r="C15" s="132"/>
      <c r="D15" s="132"/>
      <c r="E15" s="115"/>
    </row>
    <row r="16" spans="1:5" s="141" customFormat="1" ht="12" customHeight="1">
      <c r="A16" s="93" t="s">
        <v>78</v>
      </c>
      <c r="B16" s="143" t="s">
        <v>174</v>
      </c>
      <c r="C16" s="132"/>
      <c r="D16" s="132"/>
      <c r="E16" s="115"/>
    </row>
    <row r="17" spans="1:5" s="141" customFormat="1" ht="12" customHeight="1">
      <c r="A17" s="93" t="s">
        <v>79</v>
      </c>
      <c r="B17" s="143" t="s">
        <v>175</v>
      </c>
      <c r="C17" s="132"/>
      <c r="D17" s="132"/>
      <c r="E17" s="115"/>
    </row>
    <row r="18" spans="1:5" s="141" customFormat="1" ht="12" customHeight="1">
      <c r="A18" s="93" t="s">
        <v>80</v>
      </c>
      <c r="B18" s="143" t="s">
        <v>176</v>
      </c>
      <c r="C18" s="132"/>
      <c r="D18" s="132"/>
      <c r="E18" s="115"/>
    </row>
    <row r="19" spans="1:5" s="141" customFormat="1" ht="12" customHeight="1" thickBot="1">
      <c r="A19" s="95" t="s">
        <v>86</v>
      </c>
      <c r="B19" s="144" t="s">
        <v>177</v>
      </c>
      <c r="C19" s="134"/>
      <c r="D19" s="134"/>
      <c r="E19" s="117"/>
    </row>
    <row r="20" spans="1:5" s="141" customFormat="1" ht="12" customHeight="1" thickBot="1">
      <c r="A20" s="99" t="s">
        <v>8</v>
      </c>
      <c r="B20" s="100" t="s">
        <v>178</v>
      </c>
      <c r="C20" s="131">
        <f>SUM(C21:C25)</f>
        <v>0</v>
      </c>
      <c r="D20" s="131">
        <f>SUM(D21:D25)</f>
        <v>8334</v>
      </c>
      <c r="E20" s="114">
        <f>SUM(E21:E25)</f>
        <v>8334</v>
      </c>
    </row>
    <row r="21" spans="1:5" s="141" customFormat="1" ht="12" customHeight="1">
      <c r="A21" s="94" t="s">
        <v>59</v>
      </c>
      <c r="B21" s="142" t="s">
        <v>179</v>
      </c>
      <c r="C21" s="133"/>
      <c r="D21" s="133"/>
      <c r="E21" s="116"/>
    </row>
    <row r="22" spans="1:5" s="141" customFormat="1" ht="12" customHeight="1">
      <c r="A22" s="93" t="s">
        <v>60</v>
      </c>
      <c r="B22" s="143" t="s">
        <v>180</v>
      </c>
      <c r="C22" s="132"/>
      <c r="D22" s="132"/>
      <c r="E22" s="115"/>
    </row>
    <row r="23" spans="1:5" s="141" customFormat="1" ht="12" customHeight="1">
      <c r="A23" s="93" t="s">
        <v>61</v>
      </c>
      <c r="B23" s="143" t="s">
        <v>181</v>
      </c>
      <c r="C23" s="132"/>
      <c r="D23" s="132"/>
      <c r="E23" s="115"/>
    </row>
    <row r="24" spans="1:5" s="141" customFormat="1" ht="12" customHeight="1">
      <c r="A24" s="93" t="s">
        <v>62</v>
      </c>
      <c r="B24" s="143" t="s">
        <v>182</v>
      </c>
      <c r="C24" s="132"/>
      <c r="D24" s="132"/>
      <c r="E24" s="115"/>
    </row>
    <row r="25" spans="1:5" s="141" customFormat="1" ht="12" customHeight="1">
      <c r="A25" s="93" t="s">
        <v>104</v>
      </c>
      <c r="B25" s="143" t="s">
        <v>183</v>
      </c>
      <c r="C25" s="132"/>
      <c r="D25" s="132">
        <v>8334</v>
      </c>
      <c r="E25" s="115">
        <v>8334</v>
      </c>
    </row>
    <row r="26" spans="1:5" s="141" customFormat="1" ht="12" customHeight="1" thickBot="1">
      <c r="A26" s="95" t="s">
        <v>105</v>
      </c>
      <c r="B26" s="144" t="s">
        <v>184</v>
      </c>
      <c r="C26" s="134"/>
      <c r="D26" s="134"/>
      <c r="E26" s="117"/>
    </row>
    <row r="27" spans="1:5" s="141" customFormat="1" ht="12" customHeight="1" thickBot="1">
      <c r="A27" s="99" t="s">
        <v>106</v>
      </c>
      <c r="B27" s="100" t="s">
        <v>185</v>
      </c>
      <c r="C27" s="137">
        <f>+C28+C31+C32+C33</f>
        <v>7165</v>
      </c>
      <c r="D27" s="137">
        <f>+D28+D31+D32+D33</f>
        <v>5638</v>
      </c>
      <c r="E27" s="150">
        <f>+E28+E31+E32+E33</f>
        <v>5638</v>
      </c>
    </row>
    <row r="28" spans="1:5" s="141" customFormat="1" ht="12" customHeight="1">
      <c r="A28" s="94" t="s">
        <v>186</v>
      </c>
      <c r="B28" s="142" t="s">
        <v>187</v>
      </c>
      <c r="C28" s="152">
        <f>+C29+C30</f>
        <v>7165</v>
      </c>
      <c r="D28" s="152">
        <f>+D29+D30</f>
        <v>5638</v>
      </c>
      <c r="E28" s="151">
        <f>+E29+E30</f>
        <v>5638</v>
      </c>
    </row>
    <row r="29" spans="1:5" s="141" customFormat="1" ht="12" customHeight="1">
      <c r="A29" s="93" t="s">
        <v>188</v>
      </c>
      <c r="B29" s="143" t="s">
        <v>189</v>
      </c>
      <c r="C29" s="132">
        <v>7165</v>
      </c>
      <c r="D29" s="132">
        <v>5638</v>
      </c>
      <c r="E29" s="115">
        <v>5638</v>
      </c>
    </row>
    <row r="30" spans="1:5" s="141" customFormat="1" ht="12" customHeight="1">
      <c r="A30" s="93" t="s">
        <v>190</v>
      </c>
      <c r="B30" s="143" t="s">
        <v>191</v>
      </c>
      <c r="C30" s="132"/>
      <c r="D30" s="132"/>
      <c r="E30" s="115"/>
    </row>
    <row r="31" spans="1:5" s="141" customFormat="1" ht="12" customHeight="1">
      <c r="A31" s="93" t="s">
        <v>192</v>
      </c>
      <c r="B31" s="143" t="s">
        <v>193</v>
      </c>
      <c r="C31" s="132"/>
      <c r="D31" s="132"/>
      <c r="E31" s="115"/>
    </row>
    <row r="32" spans="1:5" s="141" customFormat="1" ht="12" customHeight="1">
      <c r="A32" s="93" t="s">
        <v>194</v>
      </c>
      <c r="B32" s="143" t="s">
        <v>195</v>
      </c>
      <c r="C32" s="132"/>
      <c r="D32" s="132"/>
      <c r="E32" s="115"/>
    </row>
    <row r="33" spans="1:5" s="141" customFormat="1" ht="12" customHeight="1" thickBot="1">
      <c r="A33" s="95" t="s">
        <v>196</v>
      </c>
      <c r="B33" s="144" t="s">
        <v>197</v>
      </c>
      <c r="C33" s="134"/>
      <c r="D33" s="134"/>
      <c r="E33" s="117"/>
    </row>
    <row r="34" spans="1:5" s="141" customFormat="1" ht="12" customHeight="1" thickBot="1">
      <c r="A34" s="99" t="s">
        <v>10</v>
      </c>
      <c r="B34" s="100" t="s">
        <v>198</v>
      </c>
      <c r="C34" s="131">
        <f>SUM(C35:C44)</f>
        <v>1383</v>
      </c>
      <c r="D34" s="131">
        <f>SUM(D35:D44)</f>
        <v>1156</v>
      </c>
      <c r="E34" s="114">
        <f>SUM(E35:E44)</f>
        <v>1156</v>
      </c>
    </row>
    <row r="35" spans="1:5" s="141" customFormat="1" ht="12" customHeight="1">
      <c r="A35" s="94" t="s">
        <v>63</v>
      </c>
      <c r="B35" s="142" t="s">
        <v>199</v>
      </c>
      <c r="C35" s="133"/>
      <c r="D35" s="133"/>
      <c r="E35" s="116"/>
    </row>
    <row r="36" spans="1:5" s="141" customFormat="1" ht="12" customHeight="1">
      <c r="A36" s="93" t="s">
        <v>64</v>
      </c>
      <c r="B36" s="143" t="s">
        <v>200</v>
      </c>
      <c r="C36" s="132"/>
      <c r="D36" s="132"/>
      <c r="E36" s="115"/>
    </row>
    <row r="37" spans="1:5" s="141" customFormat="1" ht="12" customHeight="1">
      <c r="A37" s="93" t="s">
        <v>65</v>
      </c>
      <c r="B37" s="143" t="s">
        <v>201</v>
      </c>
      <c r="C37" s="132"/>
      <c r="D37" s="132"/>
      <c r="E37" s="115"/>
    </row>
    <row r="38" spans="1:5" s="141" customFormat="1" ht="12" customHeight="1">
      <c r="A38" s="93" t="s">
        <v>108</v>
      </c>
      <c r="B38" s="143" t="s">
        <v>202</v>
      </c>
      <c r="C38" s="132"/>
      <c r="D38" s="132"/>
      <c r="E38" s="115"/>
    </row>
    <row r="39" spans="1:5" s="141" customFormat="1" ht="12" customHeight="1">
      <c r="A39" s="93" t="s">
        <v>109</v>
      </c>
      <c r="B39" s="143" t="s">
        <v>203</v>
      </c>
      <c r="C39" s="132">
        <v>1089</v>
      </c>
      <c r="D39" s="132">
        <v>910</v>
      </c>
      <c r="E39" s="115">
        <v>910</v>
      </c>
    </row>
    <row r="40" spans="1:5" s="141" customFormat="1" ht="12" customHeight="1">
      <c r="A40" s="93" t="s">
        <v>110</v>
      </c>
      <c r="B40" s="143" t="s">
        <v>204</v>
      </c>
      <c r="C40" s="132">
        <v>294</v>
      </c>
      <c r="D40" s="132">
        <v>246</v>
      </c>
      <c r="E40" s="115">
        <v>246</v>
      </c>
    </row>
    <row r="41" spans="1:5" s="141" customFormat="1" ht="12" customHeight="1">
      <c r="A41" s="93" t="s">
        <v>111</v>
      </c>
      <c r="B41" s="143" t="s">
        <v>205</v>
      </c>
      <c r="C41" s="132"/>
      <c r="D41" s="132"/>
      <c r="E41" s="115"/>
    </row>
    <row r="42" spans="1:5" s="141" customFormat="1" ht="12" customHeight="1">
      <c r="A42" s="93" t="s">
        <v>112</v>
      </c>
      <c r="B42" s="143" t="s">
        <v>206</v>
      </c>
      <c r="C42" s="132"/>
      <c r="D42" s="132"/>
      <c r="E42" s="115"/>
    </row>
    <row r="43" spans="1:5" s="141" customFormat="1" ht="12" customHeight="1">
      <c r="A43" s="93" t="s">
        <v>207</v>
      </c>
      <c r="B43" s="143" t="s">
        <v>208</v>
      </c>
      <c r="C43" s="135"/>
      <c r="D43" s="135"/>
      <c r="E43" s="118"/>
    </row>
    <row r="44" spans="1:5" s="141" customFormat="1" ht="12" customHeight="1" thickBot="1">
      <c r="A44" s="95" t="s">
        <v>209</v>
      </c>
      <c r="B44" s="144" t="s">
        <v>210</v>
      </c>
      <c r="C44" s="136"/>
      <c r="D44" s="136"/>
      <c r="E44" s="119"/>
    </row>
    <row r="45" spans="1:5" s="141" customFormat="1" ht="12" customHeight="1" thickBot="1">
      <c r="A45" s="99" t="s">
        <v>11</v>
      </c>
      <c r="B45" s="100" t="s">
        <v>211</v>
      </c>
      <c r="C45" s="131">
        <f>SUM(C46:C50)</f>
        <v>0</v>
      </c>
      <c r="D45" s="131">
        <f>SUM(D46:D50)</f>
        <v>0</v>
      </c>
      <c r="E45" s="114">
        <f>SUM(E46:E50)</f>
        <v>0</v>
      </c>
    </row>
    <row r="46" spans="1:5" s="141" customFormat="1" ht="12" customHeight="1">
      <c r="A46" s="94" t="s">
        <v>66</v>
      </c>
      <c r="B46" s="142" t="s">
        <v>212</v>
      </c>
      <c r="C46" s="154"/>
      <c r="D46" s="154"/>
      <c r="E46" s="120"/>
    </row>
    <row r="47" spans="1:5" s="141" customFormat="1" ht="12" customHeight="1">
      <c r="A47" s="93" t="s">
        <v>67</v>
      </c>
      <c r="B47" s="143" t="s">
        <v>213</v>
      </c>
      <c r="C47" s="135"/>
      <c r="D47" s="135"/>
      <c r="E47" s="118"/>
    </row>
    <row r="48" spans="1:5" s="141" customFormat="1" ht="12" customHeight="1">
      <c r="A48" s="93" t="s">
        <v>214</v>
      </c>
      <c r="B48" s="143" t="s">
        <v>215</v>
      </c>
      <c r="C48" s="135"/>
      <c r="D48" s="135"/>
      <c r="E48" s="118"/>
    </row>
    <row r="49" spans="1:5" s="141" customFormat="1" ht="12" customHeight="1">
      <c r="A49" s="93" t="s">
        <v>216</v>
      </c>
      <c r="B49" s="143" t="s">
        <v>217</v>
      </c>
      <c r="C49" s="135"/>
      <c r="D49" s="135"/>
      <c r="E49" s="118"/>
    </row>
    <row r="50" spans="1:5" s="141" customFormat="1" ht="12" customHeight="1" thickBot="1">
      <c r="A50" s="95" t="s">
        <v>218</v>
      </c>
      <c r="B50" s="144" t="s">
        <v>219</v>
      </c>
      <c r="C50" s="136"/>
      <c r="D50" s="136"/>
      <c r="E50" s="119"/>
    </row>
    <row r="51" spans="1:5" s="141" customFormat="1" ht="17.25" customHeight="1" thickBot="1">
      <c r="A51" s="99" t="s">
        <v>113</v>
      </c>
      <c r="B51" s="100" t="s">
        <v>220</v>
      </c>
      <c r="C51" s="131">
        <f>SUM(C52:C54)</f>
        <v>0</v>
      </c>
      <c r="D51" s="131">
        <f>SUM(D52:D54)</f>
        <v>0</v>
      </c>
      <c r="E51" s="114">
        <f>SUM(E52:E54)</f>
        <v>0</v>
      </c>
    </row>
    <row r="52" spans="1:5" s="141" customFormat="1" ht="12" customHeight="1">
      <c r="A52" s="94" t="s">
        <v>68</v>
      </c>
      <c r="B52" s="142" t="s">
        <v>221</v>
      </c>
      <c r="C52" s="133"/>
      <c r="D52" s="133"/>
      <c r="E52" s="116"/>
    </row>
    <row r="53" spans="1:5" s="141" customFormat="1" ht="12" customHeight="1">
      <c r="A53" s="93" t="s">
        <v>69</v>
      </c>
      <c r="B53" s="143" t="s">
        <v>222</v>
      </c>
      <c r="C53" s="132"/>
      <c r="D53" s="132"/>
      <c r="E53" s="115"/>
    </row>
    <row r="54" spans="1:5" s="141" customFormat="1" ht="12" customHeight="1">
      <c r="A54" s="93" t="s">
        <v>223</v>
      </c>
      <c r="B54" s="143" t="s">
        <v>224</v>
      </c>
      <c r="C54" s="132"/>
      <c r="D54" s="132"/>
      <c r="E54" s="115"/>
    </row>
    <row r="55" spans="1:5" s="141" customFormat="1" ht="12" customHeight="1" thickBot="1">
      <c r="A55" s="95" t="s">
        <v>225</v>
      </c>
      <c r="B55" s="144" t="s">
        <v>226</v>
      </c>
      <c r="C55" s="134"/>
      <c r="D55" s="134"/>
      <c r="E55" s="117"/>
    </row>
    <row r="56" spans="1:5" s="141" customFormat="1" ht="12" customHeight="1" thickBot="1">
      <c r="A56" s="99" t="s">
        <v>13</v>
      </c>
      <c r="B56" s="121" t="s">
        <v>227</v>
      </c>
      <c r="C56" s="131">
        <f>SUM(C57:C59)</f>
        <v>0</v>
      </c>
      <c r="D56" s="131">
        <f>SUM(D57:D59)</f>
        <v>0</v>
      </c>
      <c r="E56" s="114">
        <f>SUM(E57:E59)</f>
        <v>0</v>
      </c>
    </row>
    <row r="57" spans="1:5" s="141" customFormat="1" ht="12" customHeight="1">
      <c r="A57" s="94" t="s">
        <v>114</v>
      </c>
      <c r="B57" s="142" t="s">
        <v>228</v>
      </c>
      <c r="C57" s="135"/>
      <c r="D57" s="135"/>
      <c r="E57" s="118"/>
    </row>
    <row r="58" spans="1:5" s="141" customFormat="1" ht="12" customHeight="1">
      <c r="A58" s="93" t="s">
        <v>115</v>
      </c>
      <c r="B58" s="143" t="s">
        <v>229</v>
      </c>
      <c r="C58" s="135"/>
      <c r="D58" s="135"/>
      <c r="E58" s="118"/>
    </row>
    <row r="59" spans="1:5" s="141" customFormat="1" ht="12" customHeight="1">
      <c r="A59" s="93" t="s">
        <v>138</v>
      </c>
      <c r="B59" s="143" t="s">
        <v>230</v>
      </c>
      <c r="C59" s="135"/>
      <c r="D59" s="135"/>
      <c r="E59" s="118"/>
    </row>
    <row r="60" spans="1:5" s="141" customFormat="1" ht="12" customHeight="1" thickBot="1">
      <c r="A60" s="95" t="s">
        <v>231</v>
      </c>
      <c r="B60" s="144" t="s">
        <v>232</v>
      </c>
      <c r="C60" s="135"/>
      <c r="D60" s="135"/>
      <c r="E60" s="118"/>
    </row>
    <row r="61" spans="1:5" s="141" customFormat="1" ht="12" customHeight="1" thickBot="1">
      <c r="A61" s="99" t="s">
        <v>14</v>
      </c>
      <c r="B61" s="100" t="s">
        <v>233</v>
      </c>
      <c r="C61" s="137">
        <f>+C6+C13+C20+C27+C34+C45+C51+C56</f>
        <v>10292</v>
      </c>
      <c r="D61" s="137">
        <f>+D6+D13+D20+D27+D34+D45+D51+D56</f>
        <v>16436</v>
      </c>
      <c r="E61" s="150">
        <f>+E6+E13+E20+E27+E34+E45+E51+E56</f>
        <v>16436</v>
      </c>
    </row>
    <row r="62" spans="1:5" s="141" customFormat="1" ht="12" customHeight="1" thickBot="1">
      <c r="A62" s="155" t="s">
        <v>234</v>
      </c>
      <c r="B62" s="121" t="s">
        <v>235</v>
      </c>
      <c r="C62" s="131">
        <f>+C63+C64+C65</f>
        <v>0</v>
      </c>
      <c r="D62" s="131">
        <f>+D63+D64+D65</f>
        <v>0</v>
      </c>
      <c r="E62" s="114">
        <f>+E63+E64+E65</f>
        <v>0</v>
      </c>
    </row>
    <row r="63" spans="1:5" s="141" customFormat="1" ht="12" customHeight="1">
      <c r="A63" s="94" t="s">
        <v>236</v>
      </c>
      <c r="B63" s="142" t="s">
        <v>237</v>
      </c>
      <c r="C63" s="135"/>
      <c r="D63" s="135"/>
      <c r="E63" s="118"/>
    </row>
    <row r="64" spans="1:5" s="141" customFormat="1" ht="12" customHeight="1">
      <c r="A64" s="93" t="s">
        <v>238</v>
      </c>
      <c r="B64" s="143" t="s">
        <v>239</v>
      </c>
      <c r="C64" s="135"/>
      <c r="D64" s="135"/>
      <c r="E64" s="118"/>
    </row>
    <row r="65" spans="1:5" s="141" customFormat="1" ht="12" customHeight="1" thickBot="1">
      <c r="A65" s="95" t="s">
        <v>240</v>
      </c>
      <c r="B65" s="79" t="s">
        <v>285</v>
      </c>
      <c r="C65" s="135"/>
      <c r="D65" s="135"/>
      <c r="E65" s="118"/>
    </row>
    <row r="66" spans="1:5" s="141" customFormat="1" ht="12" customHeight="1" thickBot="1">
      <c r="A66" s="155" t="s">
        <v>242</v>
      </c>
      <c r="B66" s="121" t="s">
        <v>243</v>
      </c>
      <c r="C66" s="131">
        <f>+C67+C68+C69+C70</f>
        <v>0</v>
      </c>
      <c r="D66" s="131">
        <f>+D67+D68+D69+D70</f>
        <v>0</v>
      </c>
      <c r="E66" s="114">
        <f>+E67+E68+E69+E70</f>
        <v>0</v>
      </c>
    </row>
    <row r="67" spans="1:5" s="141" customFormat="1" ht="13.5" customHeight="1">
      <c r="A67" s="94" t="s">
        <v>92</v>
      </c>
      <c r="B67" s="142" t="s">
        <v>244</v>
      </c>
      <c r="C67" s="135"/>
      <c r="D67" s="135"/>
      <c r="E67" s="118"/>
    </row>
    <row r="68" spans="1:5" s="141" customFormat="1" ht="12" customHeight="1">
      <c r="A68" s="93" t="s">
        <v>93</v>
      </c>
      <c r="B68" s="143" t="s">
        <v>245</v>
      </c>
      <c r="C68" s="135"/>
      <c r="D68" s="135"/>
      <c r="E68" s="118"/>
    </row>
    <row r="69" spans="1:5" s="141" customFormat="1" ht="12" customHeight="1">
      <c r="A69" s="93" t="s">
        <v>246</v>
      </c>
      <c r="B69" s="143" t="s">
        <v>247</v>
      </c>
      <c r="C69" s="135"/>
      <c r="D69" s="135"/>
      <c r="E69" s="118"/>
    </row>
    <row r="70" spans="1:5" s="141" customFormat="1" ht="12" customHeight="1" thickBot="1">
      <c r="A70" s="95" t="s">
        <v>248</v>
      </c>
      <c r="B70" s="144" t="s">
        <v>249</v>
      </c>
      <c r="C70" s="135"/>
      <c r="D70" s="135"/>
      <c r="E70" s="118"/>
    </row>
    <row r="71" spans="1:5" s="141" customFormat="1" ht="12" customHeight="1" thickBot="1">
      <c r="A71" s="155" t="s">
        <v>250</v>
      </c>
      <c r="B71" s="121" t="s">
        <v>251</v>
      </c>
      <c r="C71" s="131">
        <f>+C72+C73</f>
        <v>0</v>
      </c>
      <c r="D71" s="131">
        <f>+D72+D73</f>
        <v>0</v>
      </c>
      <c r="E71" s="114">
        <f>+E72+E73</f>
        <v>0</v>
      </c>
    </row>
    <row r="72" spans="1:5" s="141" customFormat="1" ht="12" customHeight="1">
      <c r="A72" s="94" t="s">
        <v>252</v>
      </c>
      <c r="B72" s="142" t="s">
        <v>253</v>
      </c>
      <c r="C72" s="135"/>
      <c r="D72" s="135"/>
      <c r="E72" s="118"/>
    </row>
    <row r="73" spans="1:5" s="141" customFormat="1" ht="12" customHeight="1" thickBot="1">
      <c r="A73" s="95" t="s">
        <v>254</v>
      </c>
      <c r="B73" s="144" t="s">
        <v>255</v>
      </c>
      <c r="C73" s="135"/>
      <c r="D73" s="135"/>
      <c r="E73" s="118"/>
    </row>
    <row r="74" spans="1:5" s="141" customFormat="1" ht="12" customHeight="1" thickBot="1">
      <c r="A74" s="155" t="s">
        <v>256</v>
      </c>
      <c r="B74" s="121" t="s">
        <v>257</v>
      </c>
      <c r="C74" s="131">
        <f>+C75+C76+C77</f>
        <v>0</v>
      </c>
      <c r="D74" s="131">
        <f>+D75+D76+D77</f>
        <v>0</v>
      </c>
      <c r="E74" s="114">
        <f>+E75+E76+E77</f>
        <v>0</v>
      </c>
    </row>
    <row r="75" spans="1:5" s="141" customFormat="1" ht="12" customHeight="1">
      <c r="A75" s="94" t="s">
        <v>258</v>
      </c>
      <c r="B75" s="142" t="s">
        <v>259</v>
      </c>
      <c r="C75" s="135"/>
      <c r="D75" s="135"/>
      <c r="E75" s="118"/>
    </row>
    <row r="76" spans="1:5" s="141" customFormat="1" ht="12" customHeight="1">
      <c r="A76" s="93" t="s">
        <v>260</v>
      </c>
      <c r="B76" s="143" t="s">
        <v>261</v>
      </c>
      <c r="C76" s="135"/>
      <c r="D76" s="135"/>
      <c r="E76" s="118"/>
    </row>
    <row r="77" spans="1:5" s="141" customFormat="1" ht="12" customHeight="1" thickBot="1">
      <c r="A77" s="95" t="s">
        <v>262</v>
      </c>
      <c r="B77" s="123" t="s">
        <v>263</v>
      </c>
      <c r="C77" s="135"/>
      <c r="D77" s="135"/>
      <c r="E77" s="118"/>
    </row>
    <row r="78" spans="1:5" s="141" customFormat="1" ht="12" customHeight="1" thickBot="1">
      <c r="A78" s="155" t="s">
        <v>264</v>
      </c>
      <c r="B78" s="121" t="s">
        <v>265</v>
      </c>
      <c r="C78" s="131">
        <f>+C79+C80+C81+C82</f>
        <v>0</v>
      </c>
      <c r="D78" s="131">
        <f>+D79+D80+D81+D82</f>
        <v>0</v>
      </c>
      <c r="E78" s="114">
        <f>+E79+E80+E81+E82</f>
        <v>0</v>
      </c>
    </row>
    <row r="79" spans="1:5" s="141" customFormat="1" ht="12" customHeight="1">
      <c r="A79" s="145" t="s">
        <v>266</v>
      </c>
      <c r="B79" s="142" t="s">
        <v>267</v>
      </c>
      <c r="C79" s="135"/>
      <c r="D79" s="135"/>
      <c r="E79" s="118"/>
    </row>
    <row r="80" spans="1:5" s="141" customFormat="1" ht="12" customHeight="1">
      <c r="A80" s="146" t="s">
        <v>268</v>
      </c>
      <c r="B80" s="143" t="s">
        <v>269</v>
      </c>
      <c r="C80" s="135"/>
      <c r="D80" s="135"/>
      <c r="E80" s="118"/>
    </row>
    <row r="81" spans="1:5" s="141" customFormat="1" ht="12" customHeight="1">
      <c r="A81" s="146" t="s">
        <v>270</v>
      </c>
      <c r="B81" s="143" t="s">
        <v>271</v>
      </c>
      <c r="C81" s="135"/>
      <c r="D81" s="135"/>
      <c r="E81" s="118"/>
    </row>
    <row r="82" spans="1:5" s="141" customFormat="1" ht="12" customHeight="1" thickBot="1">
      <c r="A82" s="156" t="s">
        <v>272</v>
      </c>
      <c r="B82" s="123" t="s">
        <v>273</v>
      </c>
      <c r="C82" s="135"/>
      <c r="D82" s="135"/>
      <c r="E82" s="118"/>
    </row>
    <row r="83" spans="1:5" s="141" customFormat="1" ht="12" customHeight="1" thickBot="1">
      <c r="A83" s="155" t="s">
        <v>274</v>
      </c>
      <c r="B83" s="121" t="s">
        <v>275</v>
      </c>
      <c r="C83" s="158"/>
      <c r="D83" s="158"/>
      <c r="E83" s="159"/>
    </row>
    <row r="84" spans="1:5" s="141" customFormat="1" ht="12" customHeight="1" thickBot="1">
      <c r="A84" s="155" t="s">
        <v>276</v>
      </c>
      <c r="B84" s="77" t="s">
        <v>277</v>
      </c>
      <c r="C84" s="137">
        <f>+C62+C66+C71+C74+C78+C83</f>
        <v>0</v>
      </c>
      <c r="D84" s="137">
        <f>+D62+D66+D71+D74+D78+D83</f>
        <v>0</v>
      </c>
      <c r="E84" s="150">
        <f>+E62+E66+E71+E74+E78+E83</f>
        <v>0</v>
      </c>
    </row>
    <row r="85" spans="1:5" s="141" customFormat="1" ht="12" customHeight="1" thickBot="1">
      <c r="A85" s="157" t="s">
        <v>278</v>
      </c>
      <c r="B85" s="80" t="s">
        <v>279</v>
      </c>
      <c r="C85" s="137">
        <f>+C61+C84</f>
        <v>10292</v>
      </c>
      <c r="D85" s="137">
        <f>+D61+D84</f>
        <v>16436</v>
      </c>
      <c r="E85" s="150">
        <f>+E61+E84</f>
        <v>16436</v>
      </c>
    </row>
    <row r="86" spans="1:5" s="141" customFormat="1" ht="12" customHeight="1">
      <c r="A86" s="75"/>
      <c r="B86" s="75"/>
      <c r="C86" s="76"/>
      <c r="D86" s="76"/>
      <c r="E86" s="76"/>
    </row>
    <row r="87" spans="1:5" ht="16.5" customHeight="1">
      <c r="A87" s="328" t="s">
        <v>35</v>
      </c>
      <c r="B87" s="328"/>
      <c r="C87" s="328"/>
      <c r="D87" s="328"/>
      <c r="E87" s="328"/>
    </row>
    <row r="88" spans="1:5" s="147" customFormat="1" ht="16.5" customHeight="1" thickBot="1">
      <c r="A88" s="30" t="s">
        <v>96</v>
      </c>
      <c r="B88" s="30"/>
      <c r="C88" s="108"/>
      <c r="D88" s="108"/>
      <c r="E88" s="108" t="s">
        <v>137</v>
      </c>
    </row>
    <row r="89" spans="1:5" s="147" customFormat="1" ht="16.5" customHeight="1">
      <c r="A89" s="329" t="s">
        <v>58</v>
      </c>
      <c r="B89" s="331" t="s">
        <v>158</v>
      </c>
      <c r="C89" s="333" t="str">
        <f>+C3</f>
        <v>2014. évi</v>
      </c>
      <c r="D89" s="333"/>
      <c r="E89" s="334"/>
    </row>
    <row r="90" spans="1:5" ht="38.1" customHeight="1" thickBot="1">
      <c r="A90" s="330"/>
      <c r="B90" s="332"/>
      <c r="C90" s="31" t="s">
        <v>159</v>
      </c>
      <c r="D90" s="31" t="s">
        <v>160</v>
      </c>
      <c r="E90" s="32" t="s">
        <v>161</v>
      </c>
    </row>
    <row r="91" spans="1:5" s="140" customFormat="1" ht="12" customHeight="1" thickBot="1">
      <c r="A91" s="104" t="s">
        <v>280</v>
      </c>
      <c r="B91" s="105" t="s">
        <v>281</v>
      </c>
      <c r="C91" s="105" t="s">
        <v>282</v>
      </c>
      <c r="D91" s="105" t="s">
        <v>283</v>
      </c>
      <c r="E91" s="106" t="s">
        <v>284</v>
      </c>
    </row>
    <row r="92" spans="1:5" ht="12" customHeight="1" thickBot="1">
      <c r="A92" s="101" t="s">
        <v>6</v>
      </c>
      <c r="B92" s="103" t="s">
        <v>286</v>
      </c>
      <c r="C92" s="130">
        <f>SUM(C93:C97)</f>
        <v>9292</v>
      </c>
      <c r="D92" s="130">
        <f>SUM(D93:D97)</f>
        <v>11686</v>
      </c>
      <c r="E92" s="85">
        <f>SUM(E93:E97)</f>
        <v>11686</v>
      </c>
    </row>
    <row r="93" spans="1:5" ht="12" customHeight="1">
      <c r="A93" s="96" t="s">
        <v>70</v>
      </c>
      <c r="B93" s="89" t="s">
        <v>36</v>
      </c>
      <c r="C93" s="38">
        <v>3096</v>
      </c>
      <c r="D93" s="38">
        <v>2273</v>
      </c>
      <c r="E93" s="84">
        <v>2273</v>
      </c>
    </row>
    <row r="94" spans="1:5" ht="12" customHeight="1">
      <c r="A94" s="93" t="s">
        <v>71</v>
      </c>
      <c r="B94" s="87" t="s">
        <v>116</v>
      </c>
      <c r="C94" s="132">
        <v>826</v>
      </c>
      <c r="D94" s="132">
        <v>614</v>
      </c>
      <c r="E94" s="115">
        <v>614</v>
      </c>
    </row>
    <row r="95" spans="1:5" ht="12" customHeight="1">
      <c r="A95" s="93" t="s">
        <v>72</v>
      </c>
      <c r="B95" s="87" t="s">
        <v>90</v>
      </c>
      <c r="C95" s="134">
        <v>3670</v>
      </c>
      <c r="D95" s="134">
        <v>5236</v>
      </c>
      <c r="E95" s="117">
        <v>5236</v>
      </c>
    </row>
    <row r="96" spans="1:5" ht="12" customHeight="1">
      <c r="A96" s="93" t="s">
        <v>73</v>
      </c>
      <c r="B96" s="90" t="s">
        <v>117</v>
      </c>
      <c r="C96" s="134"/>
      <c r="D96" s="134"/>
      <c r="E96" s="117"/>
    </row>
    <row r="97" spans="1:5" ht="12" customHeight="1">
      <c r="A97" s="93" t="s">
        <v>81</v>
      </c>
      <c r="B97" s="98" t="s">
        <v>118</v>
      </c>
      <c r="C97" s="134">
        <v>1700</v>
      </c>
      <c r="D97" s="134">
        <v>3563</v>
      </c>
      <c r="E97" s="117">
        <v>3563</v>
      </c>
    </row>
    <row r="98" spans="1:5" ht="12" customHeight="1">
      <c r="A98" s="93" t="s">
        <v>74</v>
      </c>
      <c r="B98" s="87" t="s">
        <v>287</v>
      </c>
      <c r="C98" s="134"/>
      <c r="D98" s="134"/>
      <c r="E98" s="117"/>
    </row>
    <row r="99" spans="1:5" ht="12" customHeight="1">
      <c r="A99" s="93" t="s">
        <v>75</v>
      </c>
      <c r="B99" s="110" t="s">
        <v>288</v>
      </c>
      <c r="C99" s="134"/>
      <c r="D99" s="134"/>
      <c r="E99" s="117"/>
    </row>
    <row r="100" spans="1:5" ht="12" customHeight="1">
      <c r="A100" s="93" t="s">
        <v>82</v>
      </c>
      <c r="B100" s="111" t="s">
        <v>289</v>
      </c>
      <c r="C100" s="134"/>
      <c r="D100" s="134"/>
      <c r="E100" s="117"/>
    </row>
    <row r="101" spans="1:5" ht="12" customHeight="1">
      <c r="A101" s="93" t="s">
        <v>83</v>
      </c>
      <c r="B101" s="111" t="s">
        <v>290</v>
      </c>
      <c r="C101" s="134"/>
      <c r="D101" s="134"/>
      <c r="E101" s="117"/>
    </row>
    <row r="102" spans="1:5" ht="12" customHeight="1">
      <c r="A102" s="93" t="s">
        <v>84</v>
      </c>
      <c r="B102" s="110" t="s">
        <v>291</v>
      </c>
      <c r="C102" s="134"/>
      <c r="D102" s="134"/>
      <c r="E102" s="117"/>
    </row>
    <row r="103" spans="1:5" ht="12" customHeight="1">
      <c r="A103" s="93" t="s">
        <v>85</v>
      </c>
      <c r="B103" s="110" t="s">
        <v>292</v>
      </c>
      <c r="C103" s="134"/>
      <c r="D103" s="134"/>
      <c r="E103" s="117"/>
    </row>
    <row r="104" spans="1:5" ht="12" customHeight="1">
      <c r="A104" s="93" t="s">
        <v>87</v>
      </c>
      <c r="B104" s="111" t="s">
        <v>293</v>
      </c>
      <c r="C104" s="134"/>
      <c r="D104" s="134"/>
      <c r="E104" s="117"/>
    </row>
    <row r="105" spans="1:5" ht="12" customHeight="1">
      <c r="A105" s="92" t="s">
        <v>119</v>
      </c>
      <c r="B105" s="112" t="s">
        <v>294</v>
      </c>
      <c r="C105" s="134"/>
      <c r="D105" s="134"/>
      <c r="E105" s="117"/>
    </row>
    <row r="106" spans="1:5" ht="12" customHeight="1">
      <c r="A106" s="93" t="s">
        <v>295</v>
      </c>
      <c r="B106" s="112" t="s">
        <v>296</v>
      </c>
      <c r="C106" s="134"/>
      <c r="D106" s="134"/>
      <c r="E106" s="117"/>
    </row>
    <row r="107" spans="1:5" ht="12" customHeight="1" thickBot="1">
      <c r="A107" s="97" t="s">
        <v>297</v>
      </c>
      <c r="B107" s="113" t="s">
        <v>298</v>
      </c>
      <c r="C107" s="39"/>
      <c r="D107" s="39"/>
      <c r="E107" s="78"/>
    </row>
    <row r="108" spans="1:5" ht="12" customHeight="1" thickBot="1">
      <c r="A108" s="99" t="s">
        <v>7</v>
      </c>
      <c r="B108" s="102" t="s">
        <v>299</v>
      </c>
      <c r="C108" s="131">
        <f>+C109+C111+C113</f>
        <v>1000</v>
      </c>
      <c r="D108" s="131">
        <f>+D109+D111+D113</f>
        <v>4750</v>
      </c>
      <c r="E108" s="114">
        <f>+E109+E111+E113</f>
        <v>4750</v>
      </c>
    </row>
    <row r="109" spans="1:5" ht="12" customHeight="1">
      <c r="A109" s="94" t="s">
        <v>76</v>
      </c>
      <c r="B109" s="87" t="s">
        <v>136</v>
      </c>
      <c r="C109" s="133"/>
      <c r="D109" s="133"/>
      <c r="E109" s="116"/>
    </row>
    <row r="110" spans="1:5" ht="12" customHeight="1">
      <c r="A110" s="94" t="s">
        <v>77</v>
      </c>
      <c r="B110" s="91" t="s">
        <v>300</v>
      </c>
      <c r="C110" s="133"/>
      <c r="D110" s="133"/>
      <c r="E110" s="116"/>
    </row>
    <row r="111" spans="1:5">
      <c r="A111" s="94" t="s">
        <v>78</v>
      </c>
      <c r="B111" s="91" t="s">
        <v>120</v>
      </c>
      <c r="C111" s="132">
        <v>1000</v>
      </c>
      <c r="D111" s="132">
        <v>4750</v>
      </c>
      <c r="E111" s="115">
        <v>4750</v>
      </c>
    </row>
    <row r="112" spans="1:5" ht="12" customHeight="1">
      <c r="A112" s="94" t="s">
        <v>79</v>
      </c>
      <c r="B112" s="91" t="s">
        <v>301</v>
      </c>
      <c r="C112" s="132"/>
      <c r="D112" s="132"/>
      <c r="E112" s="115"/>
    </row>
    <row r="113" spans="1:5" ht="12" customHeight="1">
      <c r="A113" s="94" t="s">
        <v>80</v>
      </c>
      <c r="B113" s="123" t="s">
        <v>139</v>
      </c>
      <c r="C113" s="132"/>
      <c r="D113" s="132"/>
      <c r="E113" s="115"/>
    </row>
    <row r="114" spans="1:5" ht="21.75" customHeight="1">
      <c r="A114" s="94" t="s">
        <v>86</v>
      </c>
      <c r="B114" s="122" t="s">
        <v>302</v>
      </c>
      <c r="C114" s="132"/>
      <c r="D114" s="132"/>
      <c r="E114" s="115"/>
    </row>
    <row r="115" spans="1:5" ht="24" customHeight="1">
      <c r="A115" s="94" t="s">
        <v>88</v>
      </c>
      <c r="B115" s="138" t="s">
        <v>303</v>
      </c>
      <c r="C115" s="132"/>
      <c r="D115" s="132"/>
      <c r="E115" s="115"/>
    </row>
    <row r="116" spans="1:5" ht="12" customHeight="1">
      <c r="A116" s="94" t="s">
        <v>121</v>
      </c>
      <c r="B116" s="111" t="s">
        <v>290</v>
      </c>
      <c r="C116" s="132"/>
      <c r="D116" s="132"/>
      <c r="E116" s="115"/>
    </row>
    <row r="117" spans="1:5" ht="12" customHeight="1">
      <c r="A117" s="94" t="s">
        <v>122</v>
      </c>
      <c r="B117" s="111" t="s">
        <v>304</v>
      </c>
      <c r="C117" s="132"/>
      <c r="D117" s="132"/>
      <c r="E117" s="115"/>
    </row>
    <row r="118" spans="1:5" ht="12" customHeight="1">
      <c r="A118" s="94" t="s">
        <v>123</v>
      </c>
      <c r="B118" s="111" t="s">
        <v>305</v>
      </c>
      <c r="C118" s="132"/>
      <c r="D118" s="132"/>
      <c r="E118" s="115"/>
    </row>
    <row r="119" spans="1:5" s="160" customFormat="1" ht="12" customHeight="1">
      <c r="A119" s="94" t="s">
        <v>306</v>
      </c>
      <c r="B119" s="111" t="s">
        <v>293</v>
      </c>
      <c r="C119" s="132"/>
      <c r="D119" s="132"/>
      <c r="E119" s="115"/>
    </row>
    <row r="120" spans="1:5" ht="12" customHeight="1">
      <c r="A120" s="94" t="s">
        <v>307</v>
      </c>
      <c r="B120" s="111" t="s">
        <v>308</v>
      </c>
      <c r="C120" s="132"/>
      <c r="D120" s="132"/>
      <c r="E120" s="115"/>
    </row>
    <row r="121" spans="1:5" ht="12" customHeight="1" thickBot="1">
      <c r="A121" s="92" t="s">
        <v>309</v>
      </c>
      <c r="B121" s="111" t="s">
        <v>310</v>
      </c>
      <c r="C121" s="134"/>
      <c r="D121" s="134"/>
      <c r="E121" s="117"/>
    </row>
    <row r="122" spans="1:5" ht="12" customHeight="1" thickBot="1">
      <c r="A122" s="99" t="s">
        <v>8</v>
      </c>
      <c r="B122" s="107" t="s">
        <v>311</v>
      </c>
      <c r="C122" s="131">
        <f>+C123+C124</f>
        <v>0</v>
      </c>
      <c r="D122" s="131">
        <f>+D123+D124</f>
        <v>0</v>
      </c>
      <c r="E122" s="114">
        <f>+E123+E124</f>
        <v>0</v>
      </c>
    </row>
    <row r="123" spans="1:5" ht="12" customHeight="1">
      <c r="A123" s="94" t="s">
        <v>59</v>
      </c>
      <c r="B123" s="88" t="s">
        <v>45</v>
      </c>
      <c r="C123" s="133"/>
      <c r="D123" s="133"/>
      <c r="E123" s="116"/>
    </row>
    <row r="124" spans="1:5" ht="12" customHeight="1" thickBot="1">
      <c r="A124" s="95" t="s">
        <v>60</v>
      </c>
      <c r="B124" s="91" t="s">
        <v>46</v>
      </c>
      <c r="C124" s="134"/>
      <c r="D124" s="134"/>
      <c r="E124" s="117"/>
    </row>
    <row r="125" spans="1:5" ht="12" customHeight="1" thickBot="1">
      <c r="A125" s="99" t="s">
        <v>9</v>
      </c>
      <c r="B125" s="107" t="s">
        <v>312</v>
      </c>
      <c r="C125" s="131">
        <f>+C92+C108+C122</f>
        <v>10292</v>
      </c>
      <c r="D125" s="131">
        <f>+D92+D108+D122</f>
        <v>16436</v>
      </c>
      <c r="E125" s="114">
        <f>+E92+E108+E122</f>
        <v>16436</v>
      </c>
    </row>
    <row r="126" spans="1:5" ht="12" customHeight="1" thickBot="1">
      <c r="A126" s="99" t="s">
        <v>10</v>
      </c>
      <c r="B126" s="107" t="s">
        <v>313</v>
      </c>
      <c r="C126" s="131">
        <f>+C127+C128+C129</f>
        <v>0</v>
      </c>
      <c r="D126" s="131">
        <f>+D127+D128+D129</f>
        <v>0</v>
      </c>
      <c r="E126" s="114">
        <f>+E127+E128+E129</f>
        <v>0</v>
      </c>
    </row>
    <row r="127" spans="1:5" ht="12" customHeight="1">
      <c r="A127" s="94" t="s">
        <v>63</v>
      </c>
      <c r="B127" s="88" t="s">
        <v>314</v>
      </c>
      <c r="C127" s="132"/>
      <c r="D127" s="132"/>
      <c r="E127" s="115"/>
    </row>
    <row r="128" spans="1:5" ht="12" customHeight="1">
      <c r="A128" s="94" t="s">
        <v>64</v>
      </c>
      <c r="B128" s="88" t="s">
        <v>315</v>
      </c>
      <c r="C128" s="132"/>
      <c r="D128" s="132"/>
      <c r="E128" s="115"/>
    </row>
    <row r="129" spans="1:9" ht="12" customHeight="1" thickBot="1">
      <c r="A129" s="92" t="s">
        <v>65</v>
      </c>
      <c r="B129" s="86" t="s">
        <v>316</v>
      </c>
      <c r="C129" s="132"/>
      <c r="D129" s="132"/>
      <c r="E129" s="115"/>
    </row>
    <row r="130" spans="1:9" ht="12" customHeight="1" thickBot="1">
      <c r="A130" s="99" t="s">
        <v>11</v>
      </c>
      <c r="B130" s="107" t="s">
        <v>317</v>
      </c>
      <c r="C130" s="131">
        <f>+C131+C132+C134+C133</f>
        <v>0</v>
      </c>
      <c r="D130" s="131">
        <f>+D131+D132+D134+D133</f>
        <v>0</v>
      </c>
      <c r="E130" s="114">
        <f>+E131+E132+E134+E133</f>
        <v>0</v>
      </c>
    </row>
    <row r="131" spans="1:9" ht="12" customHeight="1">
      <c r="A131" s="94" t="s">
        <v>66</v>
      </c>
      <c r="B131" s="88" t="s">
        <v>318</v>
      </c>
      <c r="C131" s="132"/>
      <c r="D131" s="132"/>
      <c r="E131" s="115"/>
    </row>
    <row r="132" spans="1:9" ht="12" customHeight="1">
      <c r="A132" s="94" t="s">
        <v>67</v>
      </c>
      <c r="B132" s="88" t="s">
        <v>319</v>
      </c>
      <c r="C132" s="132"/>
      <c r="D132" s="132"/>
      <c r="E132" s="115"/>
    </row>
    <row r="133" spans="1:9" ht="12" customHeight="1">
      <c r="A133" s="94" t="s">
        <v>214</v>
      </c>
      <c r="B133" s="88" t="s">
        <v>320</v>
      </c>
      <c r="C133" s="132"/>
      <c r="D133" s="132"/>
      <c r="E133" s="115"/>
    </row>
    <row r="134" spans="1:9" ht="12" customHeight="1" thickBot="1">
      <c r="A134" s="92" t="s">
        <v>216</v>
      </c>
      <c r="B134" s="86" t="s">
        <v>321</v>
      </c>
      <c r="C134" s="132"/>
      <c r="D134" s="132"/>
      <c r="E134" s="115"/>
    </row>
    <row r="135" spans="1:9" ht="12" customHeight="1" thickBot="1">
      <c r="A135" s="99" t="s">
        <v>12</v>
      </c>
      <c r="B135" s="107" t="s">
        <v>322</v>
      </c>
      <c r="C135" s="137">
        <f>+C136+C137+C138+C139</f>
        <v>0</v>
      </c>
      <c r="D135" s="137">
        <f>+D136+D137+D138+D139</f>
        <v>0</v>
      </c>
      <c r="E135" s="150">
        <f>+E136+E137+E138+E139</f>
        <v>0</v>
      </c>
    </row>
    <row r="136" spans="1:9" ht="12" customHeight="1">
      <c r="A136" s="94" t="s">
        <v>68</v>
      </c>
      <c r="B136" s="88" t="s">
        <v>323</v>
      </c>
      <c r="C136" s="132"/>
      <c r="D136" s="132"/>
      <c r="E136" s="115"/>
    </row>
    <row r="137" spans="1:9" ht="12" customHeight="1">
      <c r="A137" s="94" t="s">
        <v>69</v>
      </c>
      <c r="B137" s="88" t="s">
        <v>324</v>
      </c>
      <c r="C137" s="132"/>
      <c r="D137" s="132"/>
      <c r="E137" s="115"/>
    </row>
    <row r="138" spans="1:9" ht="12" customHeight="1">
      <c r="A138" s="94" t="s">
        <v>223</v>
      </c>
      <c r="B138" s="88" t="s">
        <v>325</v>
      </c>
      <c r="C138" s="132"/>
      <c r="D138" s="132"/>
      <c r="E138" s="115"/>
    </row>
    <row r="139" spans="1:9" ht="12" customHeight="1" thickBot="1">
      <c r="A139" s="92" t="s">
        <v>225</v>
      </c>
      <c r="B139" s="86" t="s">
        <v>326</v>
      </c>
      <c r="C139" s="132"/>
      <c r="D139" s="132"/>
      <c r="E139" s="115"/>
    </row>
    <row r="140" spans="1:9" ht="15" customHeight="1" thickBot="1">
      <c r="A140" s="99" t="s">
        <v>13</v>
      </c>
      <c r="B140" s="107" t="s">
        <v>327</v>
      </c>
      <c r="C140" s="40">
        <f>+C141+C142+C143+C144</f>
        <v>0</v>
      </c>
      <c r="D140" s="40">
        <f>+D141+D142+D143+D144</f>
        <v>0</v>
      </c>
      <c r="E140" s="83">
        <f>+E141+E142+E143+E144</f>
        <v>0</v>
      </c>
      <c r="F140" s="148"/>
      <c r="G140" s="149"/>
      <c r="H140" s="149"/>
      <c r="I140" s="149"/>
    </row>
    <row r="141" spans="1:9" s="141" customFormat="1" ht="12.95" customHeight="1">
      <c r="A141" s="94" t="s">
        <v>114</v>
      </c>
      <c r="B141" s="88" t="s">
        <v>328</v>
      </c>
      <c r="C141" s="132"/>
      <c r="D141" s="132"/>
      <c r="E141" s="115"/>
    </row>
    <row r="142" spans="1:9" ht="12.75" customHeight="1">
      <c r="A142" s="94" t="s">
        <v>115</v>
      </c>
      <c r="B142" s="88" t="s">
        <v>329</v>
      </c>
      <c r="C142" s="132"/>
      <c r="D142" s="132"/>
      <c r="E142" s="115"/>
    </row>
    <row r="143" spans="1:9" ht="12.75" customHeight="1">
      <c r="A143" s="94" t="s">
        <v>138</v>
      </c>
      <c r="B143" s="88" t="s">
        <v>330</v>
      </c>
      <c r="C143" s="132"/>
      <c r="D143" s="132"/>
      <c r="E143" s="115"/>
    </row>
    <row r="144" spans="1:9" ht="12.75" customHeight="1" thickBot="1">
      <c r="A144" s="94" t="s">
        <v>231</v>
      </c>
      <c r="B144" s="88" t="s">
        <v>331</v>
      </c>
      <c r="C144" s="132"/>
      <c r="D144" s="132"/>
      <c r="E144" s="115"/>
    </row>
    <row r="145" spans="1:5" ht="16.5" thickBot="1">
      <c r="A145" s="99" t="s">
        <v>14</v>
      </c>
      <c r="B145" s="107" t="s">
        <v>332</v>
      </c>
      <c r="C145" s="81">
        <f>+C126+C130+C135+C140</f>
        <v>0</v>
      </c>
      <c r="D145" s="81">
        <f>+D126+D130+D135+D140</f>
        <v>0</v>
      </c>
      <c r="E145" s="82">
        <f>+E126+E130+E135+E140</f>
        <v>0</v>
      </c>
    </row>
    <row r="146" spans="1:5" ht="16.5" thickBot="1">
      <c r="A146" s="124" t="s">
        <v>15</v>
      </c>
      <c r="B146" s="127" t="s">
        <v>333</v>
      </c>
      <c r="C146" s="81">
        <f>+C125+C145</f>
        <v>10292</v>
      </c>
      <c r="D146" s="81">
        <f>+D125+D145</f>
        <v>16436</v>
      </c>
      <c r="E146" s="82">
        <f>+E125+E145</f>
        <v>16436</v>
      </c>
    </row>
    <row r="148" spans="1:5" ht="18.75" customHeight="1">
      <c r="A148" s="327" t="s">
        <v>334</v>
      </c>
      <c r="B148" s="327"/>
      <c r="C148" s="327"/>
      <c r="D148" s="327"/>
      <c r="E148" s="327"/>
    </row>
    <row r="149" spans="1:5" ht="13.5" customHeight="1" thickBot="1">
      <c r="A149" s="109" t="s">
        <v>97</v>
      </c>
      <c r="B149" s="109"/>
      <c r="C149" s="139"/>
      <c r="E149" s="126" t="s">
        <v>137</v>
      </c>
    </row>
    <row r="150" spans="1:5" ht="21.75" thickBot="1">
      <c r="A150" s="99">
        <v>1</v>
      </c>
      <c r="B150" s="102" t="s">
        <v>335</v>
      </c>
      <c r="C150" s="125">
        <f>+C61-C125</f>
        <v>0</v>
      </c>
      <c r="D150" s="125">
        <f>+D61-D125</f>
        <v>0</v>
      </c>
      <c r="E150" s="125">
        <f>+E61-E125</f>
        <v>0</v>
      </c>
    </row>
    <row r="151" spans="1:5" ht="21.75" thickBot="1">
      <c r="A151" s="99" t="s">
        <v>7</v>
      </c>
      <c r="B151" s="102" t="s">
        <v>336</v>
      </c>
      <c r="C151" s="125">
        <f>+C84-C145</f>
        <v>0</v>
      </c>
      <c r="D151" s="125">
        <f>+D84-D145</f>
        <v>0</v>
      </c>
      <c r="E151" s="125">
        <f>+E84-E145</f>
        <v>0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128" customFormat="1" ht="12.75" customHeight="1">
      <c r="C161" s="129"/>
      <c r="D161" s="129"/>
      <c r="E161" s="129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Mezőzombor Község Önkormányzat 2014. ÉVI ZÁRSZÁMADÁSÖNKÉNT VÁLLALT FELADATAINAK MÉRLEGE&amp;R&amp;"Times New Roman CE,Félkövér dőlt"&amp;11 1.3. melléklet a 7/2015.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>
      <selection activeCell="B2" sqref="B2"/>
    </sheetView>
  </sheetViews>
  <sheetFormatPr defaultRowHeight="15.75"/>
  <cols>
    <col min="1" max="1" width="9.5" style="128" customWidth="1"/>
    <col min="2" max="2" width="60.83203125" style="128" customWidth="1"/>
    <col min="3" max="5" width="15.83203125" style="129" customWidth="1"/>
    <col min="6" max="16384" width="9.33203125" style="139"/>
  </cols>
  <sheetData>
    <row r="1" spans="1:5" ht="15.95" customHeight="1">
      <c r="A1" s="328" t="s">
        <v>3</v>
      </c>
      <c r="B1" s="328"/>
      <c r="C1" s="328"/>
      <c r="D1" s="328"/>
      <c r="E1" s="328"/>
    </row>
    <row r="2" spans="1:5" ht="15.95" customHeight="1" thickBot="1">
      <c r="A2" s="29" t="s">
        <v>95</v>
      </c>
      <c r="B2" s="29"/>
      <c r="C2" s="126"/>
      <c r="D2" s="126"/>
      <c r="E2" s="126" t="s">
        <v>137</v>
      </c>
    </row>
    <row r="3" spans="1:5" ht="15.95" customHeight="1">
      <c r="A3" s="329" t="s">
        <v>58</v>
      </c>
      <c r="B3" s="331" t="s">
        <v>5</v>
      </c>
      <c r="C3" s="333" t="str">
        <f>+'1.1.sz.mell.'!C3:E3</f>
        <v>2014. évi</v>
      </c>
      <c r="D3" s="333"/>
      <c r="E3" s="334"/>
    </row>
    <row r="4" spans="1:5" ht="38.1" customHeight="1" thickBot="1">
      <c r="A4" s="330"/>
      <c r="B4" s="332"/>
      <c r="C4" s="31" t="s">
        <v>159</v>
      </c>
      <c r="D4" s="31" t="s">
        <v>160</v>
      </c>
      <c r="E4" s="32" t="s">
        <v>161</v>
      </c>
    </row>
    <row r="5" spans="1:5" s="140" customFormat="1" ht="12" customHeight="1" thickBot="1">
      <c r="A5" s="104" t="s">
        <v>280</v>
      </c>
      <c r="B5" s="105" t="s">
        <v>281</v>
      </c>
      <c r="C5" s="105" t="s">
        <v>282</v>
      </c>
      <c r="D5" s="105" t="s">
        <v>283</v>
      </c>
      <c r="E5" s="153" t="s">
        <v>284</v>
      </c>
    </row>
    <row r="6" spans="1:5" s="141" customFormat="1" ht="12" customHeight="1" thickBot="1">
      <c r="A6" s="99" t="s">
        <v>6</v>
      </c>
      <c r="B6" s="100" t="s">
        <v>164</v>
      </c>
      <c r="C6" s="131">
        <f>SUM(C7:C12)</f>
        <v>105223</v>
      </c>
      <c r="D6" s="131">
        <f>SUM(D7:D12)</f>
        <v>92905</v>
      </c>
      <c r="E6" s="114">
        <f>SUM(E7:E12)</f>
        <v>92375</v>
      </c>
    </row>
    <row r="7" spans="1:5" s="141" customFormat="1" ht="12" customHeight="1">
      <c r="A7" s="94" t="s">
        <v>70</v>
      </c>
      <c r="B7" s="142" t="s">
        <v>165</v>
      </c>
      <c r="C7" s="133"/>
      <c r="D7" s="133"/>
      <c r="E7" s="116"/>
    </row>
    <row r="8" spans="1:5" s="141" customFormat="1" ht="12" customHeight="1">
      <c r="A8" s="93" t="s">
        <v>71</v>
      </c>
      <c r="B8" s="143" t="s">
        <v>166</v>
      </c>
      <c r="C8" s="132"/>
      <c r="D8" s="132"/>
      <c r="E8" s="115"/>
    </row>
    <row r="9" spans="1:5" s="141" customFormat="1" ht="12" customHeight="1">
      <c r="A9" s="93" t="s">
        <v>72</v>
      </c>
      <c r="B9" s="143" t="s">
        <v>167</v>
      </c>
      <c r="C9" s="132">
        <v>105223</v>
      </c>
      <c r="D9" s="132">
        <v>92905</v>
      </c>
      <c r="E9" s="115">
        <v>92375</v>
      </c>
    </row>
    <row r="10" spans="1:5" s="141" customFormat="1" ht="12" customHeight="1">
      <c r="A10" s="93" t="s">
        <v>73</v>
      </c>
      <c r="B10" s="143" t="s">
        <v>168</v>
      </c>
      <c r="C10" s="132"/>
      <c r="D10" s="132"/>
      <c r="E10" s="115"/>
    </row>
    <row r="11" spans="1:5" s="141" customFormat="1" ht="12" customHeight="1">
      <c r="A11" s="93" t="s">
        <v>91</v>
      </c>
      <c r="B11" s="143" t="s">
        <v>169</v>
      </c>
      <c r="C11" s="132"/>
      <c r="D11" s="132"/>
      <c r="E11" s="115"/>
    </row>
    <row r="12" spans="1:5" s="141" customFormat="1" ht="12" customHeight="1" thickBot="1">
      <c r="A12" s="95" t="s">
        <v>74</v>
      </c>
      <c r="B12" s="144" t="s">
        <v>170</v>
      </c>
      <c r="C12" s="134"/>
      <c r="D12" s="134"/>
      <c r="E12" s="117"/>
    </row>
    <row r="13" spans="1:5" s="141" customFormat="1" ht="12" customHeight="1" thickBot="1">
      <c r="A13" s="99" t="s">
        <v>7</v>
      </c>
      <c r="B13" s="121" t="s">
        <v>171</v>
      </c>
      <c r="C13" s="131">
        <f>SUM(C14:C18)</f>
        <v>0</v>
      </c>
      <c r="D13" s="131">
        <f>SUM(D14:D18)</f>
        <v>0</v>
      </c>
      <c r="E13" s="114">
        <f>SUM(E14:E18)</f>
        <v>0</v>
      </c>
    </row>
    <row r="14" spans="1:5" s="141" customFormat="1" ht="12" customHeight="1">
      <c r="A14" s="94" t="s">
        <v>76</v>
      </c>
      <c r="B14" s="142" t="s">
        <v>172</v>
      </c>
      <c r="C14" s="133"/>
      <c r="D14" s="133"/>
      <c r="E14" s="116"/>
    </row>
    <row r="15" spans="1:5" s="141" customFormat="1" ht="12" customHeight="1">
      <c r="A15" s="93" t="s">
        <v>77</v>
      </c>
      <c r="B15" s="143" t="s">
        <v>173</v>
      </c>
      <c r="C15" s="132"/>
      <c r="D15" s="132"/>
      <c r="E15" s="115"/>
    </row>
    <row r="16" spans="1:5" s="141" customFormat="1" ht="12" customHeight="1">
      <c r="A16" s="93" t="s">
        <v>78</v>
      </c>
      <c r="B16" s="143" t="s">
        <v>174</v>
      </c>
      <c r="C16" s="132"/>
      <c r="D16" s="132"/>
      <c r="E16" s="115"/>
    </row>
    <row r="17" spans="1:5" s="141" customFormat="1" ht="12" customHeight="1">
      <c r="A17" s="93" t="s">
        <v>79</v>
      </c>
      <c r="B17" s="143" t="s">
        <v>175</v>
      </c>
      <c r="C17" s="132"/>
      <c r="D17" s="132"/>
      <c r="E17" s="115"/>
    </row>
    <row r="18" spans="1:5" s="141" customFormat="1" ht="12" customHeight="1">
      <c r="A18" s="93" t="s">
        <v>80</v>
      </c>
      <c r="B18" s="143" t="s">
        <v>176</v>
      </c>
      <c r="C18" s="132"/>
      <c r="D18" s="132"/>
      <c r="E18" s="115"/>
    </row>
    <row r="19" spans="1:5" s="141" customFormat="1" ht="12" customHeight="1" thickBot="1">
      <c r="A19" s="95" t="s">
        <v>86</v>
      </c>
      <c r="B19" s="144" t="s">
        <v>177</v>
      </c>
      <c r="C19" s="134"/>
      <c r="D19" s="134"/>
      <c r="E19" s="117"/>
    </row>
    <row r="20" spans="1:5" s="141" customFormat="1" ht="12" customHeight="1" thickBot="1">
      <c r="A20" s="99" t="s">
        <v>8</v>
      </c>
      <c r="B20" s="100" t="s">
        <v>178</v>
      </c>
      <c r="C20" s="131">
        <f>SUM(C21:C25)</f>
        <v>0</v>
      </c>
      <c r="D20" s="131">
        <f>SUM(D21:D25)</f>
        <v>0</v>
      </c>
      <c r="E20" s="114">
        <f>SUM(E21:E25)</f>
        <v>0</v>
      </c>
    </row>
    <row r="21" spans="1:5" s="141" customFormat="1" ht="12" customHeight="1">
      <c r="A21" s="94" t="s">
        <v>59</v>
      </c>
      <c r="B21" s="142" t="s">
        <v>179</v>
      </c>
      <c r="C21" s="133"/>
      <c r="D21" s="133"/>
      <c r="E21" s="116"/>
    </row>
    <row r="22" spans="1:5" s="141" customFormat="1" ht="12" customHeight="1">
      <c r="A22" s="93" t="s">
        <v>60</v>
      </c>
      <c r="B22" s="143" t="s">
        <v>180</v>
      </c>
      <c r="C22" s="132"/>
      <c r="D22" s="132"/>
      <c r="E22" s="115"/>
    </row>
    <row r="23" spans="1:5" s="141" customFormat="1" ht="12" customHeight="1">
      <c r="A23" s="93" t="s">
        <v>61</v>
      </c>
      <c r="B23" s="143" t="s">
        <v>181</v>
      </c>
      <c r="C23" s="132"/>
      <c r="D23" s="132"/>
      <c r="E23" s="115"/>
    </row>
    <row r="24" spans="1:5" s="141" customFormat="1" ht="12" customHeight="1">
      <c r="A24" s="93" t="s">
        <v>62</v>
      </c>
      <c r="B24" s="143" t="s">
        <v>182</v>
      </c>
      <c r="C24" s="132"/>
      <c r="D24" s="132"/>
      <c r="E24" s="115"/>
    </row>
    <row r="25" spans="1:5" s="141" customFormat="1" ht="12" customHeight="1">
      <c r="A25" s="93" t="s">
        <v>104</v>
      </c>
      <c r="B25" s="143" t="s">
        <v>183</v>
      </c>
      <c r="C25" s="132"/>
      <c r="D25" s="132"/>
      <c r="E25" s="115"/>
    </row>
    <row r="26" spans="1:5" s="141" customFormat="1" ht="12" customHeight="1" thickBot="1">
      <c r="A26" s="95" t="s">
        <v>105</v>
      </c>
      <c r="B26" s="144" t="s">
        <v>184</v>
      </c>
      <c r="C26" s="134"/>
      <c r="D26" s="134"/>
      <c r="E26" s="117"/>
    </row>
    <row r="27" spans="1:5" s="141" customFormat="1" ht="12" customHeight="1" thickBot="1">
      <c r="A27" s="99" t="s">
        <v>106</v>
      </c>
      <c r="B27" s="100" t="s">
        <v>185</v>
      </c>
      <c r="C27" s="137">
        <f>+C28+C31+C32+C33</f>
        <v>0</v>
      </c>
      <c r="D27" s="137">
        <f>+D28+D31+D32+D33</f>
        <v>0</v>
      </c>
      <c r="E27" s="150">
        <f>+E28+E31+E32+E33</f>
        <v>0</v>
      </c>
    </row>
    <row r="28" spans="1:5" s="141" customFormat="1" ht="12" customHeight="1">
      <c r="A28" s="94" t="s">
        <v>186</v>
      </c>
      <c r="B28" s="142" t="s">
        <v>187</v>
      </c>
      <c r="C28" s="152">
        <f>+C29+C30</f>
        <v>0</v>
      </c>
      <c r="D28" s="152">
        <f>+D29+D30</f>
        <v>0</v>
      </c>
      <c r="E28" s="151">
        <f>+E29+E30</f>
        <v>0</v>
      </c>
    </row>
    <row r="29" spans="1:5" s="141" customFormat="1" ht="12" customHeight="1">
      <c r="A29" s="93" t="s">
        <v>188</v>
      </c>
      <c r="B29" s="143" t="s">
        <v>189</v>
      </c>
      <c r="C29" s="132"/>
      <c r="D29" s="132"/>
      <c r="E29" s="115"/>
    </row>
    <row r="30" spans="1:5" s="141" customFormat="1" ht="12" customHeight="1">
      <c r="A30" s="93" t="s">
        <v>190</v>
      </c>
      <c r="B30" s="143" t="s">
        <v>191</v>
      </c>
      <c r="C30" s="132"/>
      <c r="D30" s="132"/>
      <c r="E30" s="115"/>
    </row>
    <row r="31" spans="1:5" s="141" customFormat="1" ht="12" customHeight="1">
      <c r="A31" s="93" t="s">
        <v>192</v>
      </c>
      <c r="B31" s="143" t="s">
        <v>193</v>
      </c>
      <c r="C31" s="132"/>
      <c r="D31" s="132"/>
      <c r="E31" s="115"/>
    </row>
    <row r="32" spans="1:5" s="141" customFormat="1" ht="12" customHeight="1">
      <c r="A32" s="93" t="s">
        <v>194</v>
      </c>
      <c r="B32" s="143" t="s">
        <v>195</v>
      </c>
      <c r="C32" s="132"/>
      <c r="D32" s="132"/>
      <c r="E32" s="115"/>
    </row>
    <row r="33" spans="1:5" s="141" customFormat="1" ht="12" customHeight="1" thickBot="1">
      <c r="A33" s="95" t="s">
        <v>196</v>
      </c>
      <c r="B33" s="144" t="s">
        <v>197</v>
      </c>
      <c r="C33" s="134"/>
      <c r="D33" s="134"/>
      <c r="E33" s="117"/>
    </row>
    <row r="34" spans="1:5" s="141" customFormat="1" ht="12" customHeight="1" thickBot="1">
      <c r="A34" s="99" t="s">
        <v>10</v>
      </c>
      <c r="B34" s="100" t="s">
        <v>198</v>
      </c>
      <c r="C34" s="131">
        <f>SUM(C35:C44)</f>
        <v>0</v>
      </c>
      <c r="D34" s="131">
        <f>SUM(D35:D44)</f>
        <v>0</v>
      </c>
      <c r="E34" s="114">
        <f>SUM(E35:E44)</f>
        <v>0</v>
      </c>
    </row>
    <row r="35" spans="1:5" s="141" customFormat="1" ht="12" customHeight="1">
      <c r="A35" s="94" t="s">
        <v>63</v>
      </c>
      <c r="B35" s="142" t="s">
        <v>199</v>
      </c>
      <c r="C35" s="133"/>
      <c r="D35" s="133"/>
      <c r="E35" s="116"/>
    </row>
    <row r="36" spans="1:5" s="141" customFormat="1" ht="12" customHeight="1">
      <c r="A36" s="93" t="s">
        <v>64</v>
      </c>
      <c r="B36" s="143" t="s">
        <v>200</v>
      </c>
      <c r="C36" s="132"/>
      <c r="D36" s="132"/>
      <c r="E36" s="115"/>
    </row>
    <row r="37" spans="1:5" s="141" customFormat="1" ht="12" customHeight="1">
      <c r="A37" s="93" t="s">
        <v>65</v>
      </c>
      <c r="B37" s="143" t="s">
        <v>201</v>
      </c>
      <c r="C37" s="132"/>
      <c r="D37" s="132"/>
      <c r="E37" s="115"/>
    </row>
    <row r="38" spans="1:5" s="141" customFormat="1" ht="12" customHeight="1">
      <c r="A38" s="93" t="s">
        <v>108</v>
      </c>
      <c r="B38" s="143" t="s">
        <v>202</v>
      </c>
      <c r="C38" s="132"/>
      <c r="D38" s="132"/>
      <c r="E38" s="115"/>
    </row>
    <row r="39" spans="1:5" s="141" customFormat="1" ht="12" customHeight="1">
      <c r="A39" s="93" t="s">
        <v>109</v>
      </c>
      <c r="B39" s="143" t="s">
        <v>203</v>
      </c>
      <c r="C39" s="132"/>
      <c r="D39" s="132"/>
      <c r="E39" s="115"/>
    </row>
    <row r="40" spans="1:5" s="141" customFormat="1" ht="12" customHeight="1">
      <c r="A40" s="93" t="s">
        <v>110</v>
      </c>
      <c r="B40" s="143" t="s">
        <v>204</v>
      </c>
      <c r="C40" s="132"/>
      <c r="D40" s="132"/>
      <c r="E40" s="115"/>
    </row>
    <row r="41" spans="1:5" s="141" customFormat="1" ht="12" customHeight="1">
      <c r="A41" s="93" t="s">
        <v>111</v>
      </c>
      <c r="B41" s="143" t="s">
        <v>205</v>
      </c>
      <c r="C41" s="132"/>
      <c r="D41" s="132"/>
      <c r="E41" s="115"/>
    </row>
    <row r="42" spans="1:5" s="141" customFormat="1" ht="12" customHeight="1">
      <c r="A42" s="93" t="s">
        <v>112</v>
      </c>
      <c r="B42" s="143" t="s">
        <v>206</v>
      </c>
      <c r="C42" s="132"/>
      <c r="D42" s="132"/>
      <c r="E42" s="115"/>
    </row>
    <row r="43" spans="1:5" s="141" customFormat="1" ht="12" customHeight="1">
      <c r="A43" s="93" t="s">
        <v>207</v>
      </c>
      <c r="B43" s="143" t="s">
        <v>208</v>
      </c>
      <c r="C43" s="135"/>
      <c r="D43" s="135"/>
      <c r="E43" s="118"/>
    </row>
    <row r="44" spans="1:5" s="141" customFormat="1" ht="12" customHeight="1" thickBot="1">
      <c r="A44" s="95" t="s">
        <v>209</v>
      </c>
      <c r="B44" s="144" t="s">
        <v>210</v>
      </c>
      <c r="C44" s="136"/>
      <c r="D44" s="136"/>
      <c r="E44" s="119"/>
    </row>
    <row r="45" spans="1:5" s="141" customFormat="1" ht="12" customHeight="1" thickBot="1">
      <c r="A45" s="99" t="s">
        <v>11</v>
      </c>
      <c r="B45" s="100" t="s">
        <v>211</v>
      </c>
      <c r="C45" s="131">
        <f>SUM(C46:C50)</f>
        <v>0</v>
      </c>
      <c r="D45" s="131">
        <f>SUM(D46:D50)</f>
        <v>0</v>
      </c>
      <c r="E45" s="114">
        <f>SUM(E46:E50)</f>
        <v>0</v>
      </c>
    </row>
    <row r="46" spans="1:5" s="141" customFormat="1" ht="12" customHeight="1">
      <c r="A46" s="94" t="s">
        <v>66</v>
      </c>
      <c r="B46" s="142" t="s">
        <v>212</v>
      </c>
      <c r="C46" s="154"/>
      <c r="D46" s="154"/>
      <c r="E46" s="120"/>
    </row>
    <row r="47" spans="1:5" s="141" customFormat="1" ht="12" customHeight="1">
      <c r="A47" s="93" t="s">
        <v>67</v>
      </c>
      <c r="B47" s="143" t="s">
        <v>213</v>
      </c>
      <c r="C47" s="135"/>
      <c r="D47" s="135"/>
      <c r="E47" s="118"/>
    </row>
    <row r="48" spans="1:5" s="141" customFormat="1" ht="12" customHeight="1">
      <c r="A48" s="93" t="s">
        <v>214</v>
      </c>
      <c r="B48" s="143" t="s">
        <v>215</v>
      </c>
      <c r="C48" s="135"/>
      <c r="D48" s="135"/>
      <c r="E48" s="118"/>
    </row>
    <row r="49" spans="1:5" s="141" customFormat="1" ht="12" customHeight="1">
      <c r="A49" s="93" t="s">
        <v>216</v>
      </c>
      <c r="B49" s="143" t="s">
        <v>217</v>
      </c>
      <c r="C49" s="135"/>
      <c r="D49" s="135"/>
      <c r="E49" s="118"/>
    </row>
    <row r="50" spans="1:5" s="141" customFormat="1" ht="12" customHeight="1" thickBot="1">
      <c r="A50" s="95" t="s">
        <v>218</v>
      </c>
      <c r="B50" s="144" t="s">
        <v>219</v>
      </c>
      <c r="C50" s="136"/>
      <c r="D50" s="136"/>
      <c r="E50" s="119"/>
    </row>
    <row r="51" spans="1:5" s="141" customFormat="1" ht="17.25" customHeight="1" thickBot="1">
      <c r="A51" s="99" t="s">
        <v>113</v>
      </c>
      <c r="B51" s="100" t="s">
        <v>220</v>
      </c>
      <c r="C51" s="131">
        <f>SUM(C52:C54)</f>
        <v>0</v>
      </c>
      <c r="D51" s="131">
        <f>SUM(D52:D54)</f>
        <v>0</v>
      </c>
      <c r="E51" s="114">
        <f>SUM(E52:E54)</f>
        <v>0</v>
      </c>
    </row>
    <row r="52" spans="1:5" s="141" customFormat="1" ht="12" customHeight="1">
      <c r="A52" s="94" t="s">
        <v>68</v>
      </c>
      <c r="B52" s="142" t="s">
        <v>221</v>
      </c>
      <c r="C52" s="133"/>
      <c r="D52" s="133"/>
      <c r="E52" s="116"/>
    </row>
    <row r="53" spans="1:5" s="141" customFormat="1" ht="12" customHeight="1">
      <c r="A53" s="93" t="s">
        <v>69</v>
      </c>
      <c r="B53" s="143" t="s">
        <v>222</v>
      </c>
      <c r="C53" s="132"/>
      <c r="D53" s="132"/>
      <c r="E53" s="115"/>
    </row>
    <row r="54" spans="1:5" s="141" customFormat="1" ht="12" customHeight="1">
      <c r="A54" s="93" t="s">
        <v>223</v>
      </c>
      <c r="B54" s="143" t="s">
        <v>224</v>
      </c>
      <c r="C54" s="132"/>
      <c r="D54" s="132"/>
      <c r="E54" s="115"/>
    </row>
    <row r="55" spans="1:5" s="141" customFormat="1" ht="12" customHeight="1" thickBot="1">
      <c r="A55" s="95" t="s">
        <v>225</v>
      </c>
      <c r="B55" s="144" t="s">
        <v>226</v>
      </c>
      <c r="C55" s="134"/>
      <c r="D55" s="134"/>
      <c r="E55" s="117"/>
    </row>
    <row r="56" spans="1:5" s="141" customFormat="1" ht="12" customHeight="1" thickBot="1">
      <c r="A56" s="99" t="s">
        <v>13</v>
      </c>
      <c r="B56" s="121" t="s">
        <v>227</v>
      </c>
      <c r="C56" s="131">
        <f>SUM(C57:C59)</f>
        <v>0</v>
      </c>
      <c r="D56" s="131">
        <f>SUM(D57:D59)</f>
        <v>0</v>
      </c>
      <c r="E56" s="114">
        <f>SUM(E57:E59)</f>
        <v>0</v>
      </c>
    </row>
    <row r="57" spans="1:5" s="141" customFormat="1" ht="12" customHeight="1">
      <c r="A57" s="94" t="s">
        <v>114</v>
      </c>
      <c r="B57" s="142" t="s">
        <v>228</v>
      </c>
      <c r="C57" s="135"/>
      <c r="D57" s="135"/>
      <c r="E57" s="118"/>
    </row>
    <row r="58" spans="1:5" s="141" customFormat="1" ht="12" customHeight="1">
      <c r="A58" s="93" t="s">
        <v>115</v>
      </c>
      <c r="B58" s="143" t="s">
        <v>229</v>
      </c>
      <c r="C58" s="135"/>
      <c r="D58" s="135"/>
      <c r="E58" s="118"/>
    </row>
    <row r="59" spans="1:5" s="141" customFormat="1" ht="12" customHeight="1">
      <c r="A59" s="93" t="s">
        <v>138</v>
      </c>
      <c r="B59" s="143" t="s">
        <v>230</v>
      </c>
      <c r="C59" s="135"/>
      <c r="D59" s="135"/>
      <c r="E59" s="118"/>
    </row>
    <row r="60" spans="1:5" s="141" customFormat="1" ht="12" customHeight="1" thickBot="1">
      <c r="A60" s="95" t="s">
        <v>231</v>
      </c>
      <c r="B60" s="144" t="s">
        <v>232</v>
      </c>
      <c r="C60" s="135"/>
      <c r="D60" s="135"/>
      <c r="E60" s="118"/>
    </row>
    <row r="61" spans="1:5" s="141" customFormat="1" ht="12" customHeight="1" thickBot="1">
      <c r="A61" s="99" t="s">
        <v>14</v>
      </c>
      <c r="B61" s="100" t="s">
        <v>233</v>
      </c>
      <c r="C61" s="137">
        <f>+C6+C13+C20+C27+C34+C45+C51+C56</f>
        <v>105223</v>
      </c>
      <c r="D61" s="137">
        <f>+D6+D13+D20+D27+D34+D45+D51+D56</f>
        <v>92905</v>
      </c>
      <c r="E61" s="150">
        <f>+E6+E13+E20+E27+E34+E45+E51+E56</f>
        <v>92375</v>
      </c>
    </row>
    <row r="62" spans="1:5" s="141" customFormat="1" ht="12" customHeight="1" thickBot="1">
      <c r="A62" s="155" t="s">
        <v>234</v>
      </c>
      <c r="B62" s="121" t="s">
        <v>235</v>
      </c>
      <c r="C62" s="131">
        <f>+C63+C64+C65</f>
        <v>0</v>
      </c>
      <c r="D62" s="131">
        <f>+D63+D64+D65</f>
        <v>0</v>
      </c>
      <c r="E62" s="114">
        <f>+E63+E64+E65</f>
        <v>0</v>
      </c>
    </row>
    <row r="63" spans="1:5" s="141" customFormat="1" ht="12" customHeight="1">
      <c r="A63" s="94" t="s">
        <v>236</v>
      </c>
      <c r="B63" s="142" t="s">
        <v>237</v>
      </c>
      <c r="C63" s="135"/>
      <c r="D63" s="135"/>
      <c r="E63" s="118"/>
    </row>
    <row r="64" spans="1:5" s="141" customFormat="1" ht="12" customHeight="1">
      <c r="A64" s="93" t="s">
        <v>238</v>
      </c>
      <c r="B64" s="143" t="s">
        <v>239</v>
      </c>
      <c r="C64" s="135"/>
      <c r="D64" s="135"/>
      <c r="E64" s="118"/>
    </row>
    <row r="65" spans="1:5" s="141" customFormat="1" ht="12" customHeight="1" thickBot="1">
      <c r="A65" s="95" t="s">
        <v>240</v>
      </c>
      <c r="B65" s="79" t="s">
        <v>285</v>
      </c>
      <c r="C65" s="135"/>
      <c r="D65" s="135"/>
      <c r="E65" s="118"/>
    </row>
    <row r="66" spans="1:5" s="141" customFormat="1" ht="12" customHeight="1" thickBot="1">
      <c r="A66" s="155" t="s">
        <v>242</v>
      </c>
      <c r="B66" s="121" t="s">
        <v>243</v>
      </c>
      <c r="C66" s="131">
        <f>+C67+C68+C69+C70</f>
        <v>0</v>
      </c>
      <c r="D66" s="131">
        <f>+D67+D68+D69+D70</f>
        <v>0</v>
      </c>
      <c r="E66" s="114">
        <f>+E67+E68+E69+E70</f>
        <v>0</v>
      </c>
    </row>
    <row r="67" spans="1:5" s="141" customFormat="1" ht="13.5" customHeight="1">
      <c r="A67" s="94" t="s">
        <v>92</v>
      </c>
      <c r="B67" s="142" t="s">
        <v>244</v>
      </c>
      <c r="C67" s="135"/>
      <c r="D67" s="135"/>
      <c r="E67" s="118"/>
    </row>
    <row r="68" spans="1:5" s="141" customFormat="1" ht="12" customHeight="1">
      <c r="A68" s="93" t="s">
        <v>93</v>
      </c>
      <c r="B68" s="143" t="s">
        <v>245</v>
      </c>
      <c r="C68" s="135"/>
      <c r="D68" s="135"/>
      <c r="E68" s="118"/>
    </row>
    <row r="69" spans="1:5" s="141" customFormat="1" ht="12" customHeight="1">
      <c r="A69" s="93" t="s">
        <v>246</v>
      </c>
      <c r="B69" s="143" t="s">
        <v>247</v>
      </c>
      <c r="C69" s="135"/>
      <c r="D69" s="135"/>
      <c r="E69" s="118"/>
    </row>
    <row r="70" spans="1:5" s="141" customFormat="1" ht="12" customHeight="1" thickBot="1">
      <c r="A70" s="95" t="s">
        <v>248</v>
      </c>
      <c r="B70" s="144" t="s">
        <v>249</v>
      </c>
      <c r="C70" s="135"/>
      <c r="D70" s="135"/>
      <c r="E70" s="118"/>
    </row>
    <row r="71" spans="1:5" s="141" customFormat="1" ht="12" customHeight="1" thickBot="1">
      <c r="A71" s="155" t="s">
        <v>250</v>
      </c>
      <c r="B71" s="121" t="s">
        <v>251</v>
      </c>
      <c r="C71" s="131">
        <f>+C72+C73</f>
        <v>0</v>
      </c>
      <c r="D71" s="131">
        <f>+D72+D73</f>
        <v>0</v>
      </c>
      <c r="E71" s="114">
        <f>+E72+E73</f>
        <v>0</v>
      </c>
    </row>
    <row r="72" spans="1:5" s="141" customFormat="1" ht="12" customHeight="1">
      <c r="A72" s="94" t="s">
        <v>252</v>
      </c>
      <c r="B72" s="142" t="s">
        <v>253</v>
      </c>
      <c r="C72" s="135"/>
      <c r="D72" s="135"/>
      <c r="E72" s="118"/>
    </row>
    <row r="73" spans="1:5" s="141" customFormat="1" ht="12" customHeight="1" thickBot="1">
      <c r="A73" s="95" t="s">
        <v>254</v>
      </c>
      <c r="B73" s="144" t="s">
        <v>255</v>
      </c>
      <c r="C73" s="135"/>
      <c r="D73" s="135"/>
      <c r="E73" s="118"/>
    </row>
    <row r="74" spans="1:5" s="141" customFormat="1" ht="12" customHeight="1" thickBot="1">
      <c r="A74" s="155" t="s">
        <v>256</v>
      </c>
      <c r="B74" s="121" t="s">
        <v>257</v>
      </c>
      <c r="C74" s="131">
        <f>+C75+C76+C77</f>
        <v>0</v>
      </c>
      <c r="D74" s="131">
        <f>+D75+D76+D77</f>
        <v>0</v>
      </c>
      <c r="E74" s="114">
        <f>+E75+E76+E77</f>
        <v>0</v>
      </c>
    </row>
    <row r="75" spans="1:5" s="141" customFormat="1" ht="12" customHeight="1">
      <c r="A75" s="94" t="s">
        <v>258</v>
      </c>
      <c r="B75" s="142" t="s">
        <v>259</v>
      </c>
      <c r="C75" s="135"/>
      <c r="D75" s="135"/>
      <c r="E75" s="118"/>
    </row>
    <row r="76" spans="1:5" s="141" customFormat="1" ht="12" customHeight="1">
      <c r="A76" s="93" t="s">
        <v>260</v>
      </c>
      <c r="B76" s="143" t="s">
        <v>261</v>
      </c>
      <c r="C76" s="135"/>
      <c r="D76" s="135"/>
      <c r="E76" s="118"/>
    </row>
    <row r="77" spans="1:5" s="141" customFormat="1" ht="12" customHeight="1" thickBot="1">
      <c r="A77" s="95" t="s">
        <v>262</v>
      </c>
      <c r="B77" s="123" t="s">
        <v>263</v>
      </c>
      <c r="C77" s="135"/>
      <c r="D77" s="135"/>
      <c r="E77" s="118"/>
    </row>
    <row r="78" spans="1:5" s="141" customFormat="1" ht="12" customHeight="1" thickBot="1">
      <c r="A78" s="155" t="s">
        <v>264</v>
      </c>
      <c r="B78" s="121" t="s">
        <v>265</v>
      </c>
      <c r="C78" s="131">
        <f>+C79+C80+C81+C82</f>
        <v>0</v>
      </c>
      <c r="D78" s="131">
        <f>+D79+D80+D81+D82</f>
        <v>0</v>
      </c>
      <c r="E78" s="114">
        <f>+E79+E80+E81+E82</f>
        <v>0</v>
      </c>
    </row>
    <row r="79" spans="1:5" s="141" customFormat="1" ht="12" customHeight="1">
      <c r="A79" s="145" t="s">
        <v>266</v>
      </c>
      <c r="B79" s="142" t="s">
        <v>267</v>
      </c>
      <c r="C79" s="135"/>
      <c r="D79" s="135"/>
      <c r="E79" s="118"/>
    </row>
    <row r="80" spans="1:5" s="141" customFormat="1" ht="12" customHeight="1">
      <c r="A80" s="146" t="s">
        <v>268</v>
      </c>
      <c r="B80" s="143" t="s">
        <v>269</v>
      </c>
      <c r="C80" s="135"/>
      <c r="D80" s="135"/>
      <c r="E80" s="118"/>
    </row>
    <row r="81" spans="1:5" s="141" customFormat="1" ht="12" customHeight="1">
      <c r="A81" s="146" t="s">
        <v>270</v>
      </c>
      <c r="B81" s="143" t="s">
        <v>271</v>
      </c>
      <c r="C81" s="135"/>
      <c r="D81" s="135"/>
      <c r="E81" s="118"/>
    </row>
    <row r="82" spans="1:5" s="141" customFormat="1" ht="12" customHeight="1" thickBot="1">
      <c r="A82" s="156" t="s">
        <v>272</v>
      </c>
      <c r="B82" s="123" t="s">
        <v>273</v>
      </c>
      <c r="C82" s="135"/>
      <c r="D82" s="135"/>
      <c r="E82" s="118"/>
    </row>
    <row r="83" spans="1:5" s="141" customFormat="1" ht="12" customHeight="1" thickBot="1">
      <c r="A83" s="155" t="s">
        <v>274</v>
      </c>
      <c r="B83" s="121" t="s">
        <v>275</v>
      </c>
      <c r="C83" s="158"/>
      <c r="D83" s="158"/>
      <c r="E83" s="159"/>
    </row>
    <row r="84" spans="1:5" s="141" customFormat="1" ht="12" customHeight="1" thickBot="1">
      <c r="A84" s="155" t="s">
        <v>276</v>
      </c>
      <c r="B84" s="77" t="s">
        <v>277</v>
      </c>
      <c r="C84" s="137">
        <f>+C62+C66+C71+C74+C78+C83</f>
        <v>0</v>
      </c>
      <c r="D84" s="137">
        <f>+D62+D66+D71+D74+D78+D83</f>
        <v>0</v>
      </c>
      <c r="E84" s="150">
        <f>+E62+E66+E71+E74+E78+E83</f>
        <v>0</v>
      </c>
    </row>
    <row r="85" spans="1:5" s="141" customFormat="1" ht="12" customHeight="1" thickBot="1">
      <c r="A85" s="157" t="s">
        <v>278</v>
      </c>
      <c r="B85" s="80" t="s">
        <v>279</v>
      </c>
      <c r="C85" s="137">
        <f>+C61+C84</f>
        <v>105223</v>
      </c>
      <c r="D85" s="137">
        <f>+D61+D84</f>
        <v>92905</v>
      </c>
      <c r="E85" s="150">
        <f>+E61+E84</f>
        <v>92375</v>
      </c>
    </row>
    <row r="86" spans="1:5" s="141" customFormat="1" ht="12" customHeight="1">
      <c r="A86" s="75"/>
      <c r="B86" s="75"/>
      <c r="C86" s="76"/>
      <c r="D86" s="76"/>
      <c r="E86" s="76"/>
    </row>
    <row r="87" spans="1:5" ht="16.5" customHeight="1">
      <c r="A87" s="328" t="s">
        <v>35</v>
      </c>
      <c r="B87" s="328"/>
      <c r="C87" s="328"/>
      <c r="D87" s="328"/>
      <c r="E87" s="328"/>
    </row>
    <row r="88" spans="1:5" s="147" customFormat="1" ht="16.5" customHeight="1" thickBot="1">
      <c r="A88" s="30" t="s">
        <v>96</v>
      </c>
      <c r="B88" s="30"/>
      <c r="C88" s="108"/>
      <c r="D88" s="108"/>
      <c r="E88" s="108" t="s">
        <v>137</v>
      </c>
    </row>
    <row r="89" spans="1:5" s="147" customFormat="1" ht="16.5" customHeight="1">
      <c r="A89" s="329" t="s">
        <v>58</v>
      </c>
      <c r="B89" s="331" t="s">
        <v>158</v>
      </c>
      <c r="C89" s="333" t="str">
        <f>+C3</f>
        <v>2014. évi</v>
      </c>
      <c r="D89" s="333"/>
      <c r="E89" s="334"/>
    </row>
    <row r="90" spans="1:5" ht="38.1" customHeight="1" thickBot="1">
      <c r="A90" s="330"/>
      <c r="B90" s="332"/>
      <c r="C90" s="31" t="s">
        <v>159</v>
      </c>
      <c r="D90" s="31" t="s">
        <v>160</v>
      </c>
      <c r="E90" s="32" t="s">
        <v>161</v>
      </c>
    </row>
    <row r="91" spans="1:5" s="140" customFormat="1" ht="12" customHeight="1" thickBot="1">
      <c r="A91" s="104" t="s">
        <v>280</v>
      </c>
      <c r="B91" s="105" t="s">
        <v>281</v>
      </c>
      <c r="C91" s="105" t="s">
        <v>282</v>
      </c>
      <c r="D91" s="105" t="s">
        <v>283</v>
      </c>
      <c r="E91" s="106" t="s">
        <v>284</v>
      </c>
    </row>
    <row r="92" spans="1:5" ht="12" customHeight="1" thickBot="1">
      <c r="A92" s="101" t="s">
        <v>6</v>
      </c>
      <c r="B92" s="103" t="s">
        <v>286</v>
      </c>
      <c r="C92" s="130">
        <f>SUM(C93:C97)</f>
        <v>105223</v>
      </c>
      <c r="D92" s="130">
        <f>SUM(D93:D97)</f>
        <v>92905</v>
      </c>
      <c r="E92" s="85">
        <f>SUM(E93:E97)</f>
        <v>92375</v>
      </c>
    </row>
    <row r="93" spans="1:5" ht="12" customHeight="1">
      <c r="A93" s="96" t="s">
        <v>70</v>
      </c>
      <c r="B93" s="89" t="s">
        <v>36</v>
      </c>
      <c r="C93" s="38"/>
      <c r="D93" s="38"/>
      <c r="E93" s="84"/>
    </row>
    <row r="94" spans="1:5" ht="12" customHeight="1">
      <c r="A94" s="93" t="s">
        <v>71</v>
      </c>
      <c r="B94" s="87" t="s">
        <v>116</v>
      </c>
      <c r="C94" s="132"/>
      <c r="D94" s="132"/>
      <c r="E94" s="115"/>
    </row>
    <row r="95" spans="1:5" ht="12" customHeight="1">
      <c r="A95" s="93" t="s">
        <v>72</v>
      </c>
      <c r="B95" s="87" t="s">
        <v>90</v>
      </c>
      <c r="C95" s="134"/>
      <c r="D95" s="134"/>
      <c r="E95" s="117"/>
    </row>
    <row r="96" spans="1:5" ht="12" customHeight="1">
      <c r="A96" s="93" t="s">
        <v>73</v>
      </c>
      <c r="B96" s="90" t="s">
        <v>117</v>
      </c>
      <c r="C96" s="134">
        <v>105223</v>
      </c>
      <c r="D96" s="134">
        <v>92905</v>
      </c>
      <c r="E96" s="117">
        <v>92375</v>
      </c>
    </row>
    <row r="97" spans="1:5" ht="12" customHeight="1">
      <c r="A97" s="93" t="s">
        <v>81</v>
      </c>
      <c r="B97" s="98" t="s">
        <v>118</v>
      </c>
      <c r="C97" s="134"/>
      <c r="D97" s="134"/>
      <c r="E97" s="117"/>
    </row>
    <row r="98" spans="1:5" ht="12" customHeight="1">
      <c r="A98" s="93" t="s">
        <v>74</v>
      </c>
      <c r="B98" s="87" t="s">
        <v>287</v>
      </c>
      <c r="C98" s="134"/>
      <c r="D98" s="134"/>
      <c r="E98" s="117"/>
    </row>
    <row r="99" spans="1:5" ht="12" customHeight="1">
      <c r="A99" s="93" t="s">
        <v>75</v>
      </c>
      <c r="B99" s="110" t="s">
        <v>288</v>
      </c>
      <c r="C99" s="134"/>
      <c r="D99" s="134"/>
      <c r="E99" s="117"/>
    </row>
    <row r="100" spans="1:5" ht="12" customHeight="1">
      <c r="A100" s="93" t="s">
        <v>82</v>
      </c>
      <c r="B100" s="111" t="s">
        <v>289</v>
      </c>
      <c r="C100" s="134"/>
      <c r="D100" s="134"/>
      <c r="E100" s="117"/>
    </row>
    <row r="101" spans="1:5" ht="12" customHeight="1">
      <c r="A101" s="93" t="s">
        <v>83</v>
      </c>
      <c r="B101" s="111" t="s">
        <v>290</v>
      </c>
      <c r="C101" s="134"/>
      <c r="D101" s="134"/>
      <c r="E101" s="117"/>
    </row>
    <row r="102" spans="1:5" ht="12" customHeight="1">
      <c r="A102" s="93" t="s">
        <v>84</v>
      </c>
      <c r="B102" s="110" t="s">
        <v>291</v>
      </c>
      <c r="C102" s="134"/>
      <c r="D102" s="134"/>
      <c r="E102" s="117"/>
    </row>
    <row r="103" spans="1:5" ht="12" customHeight="1">
      <c r="A103" s="93" t="s">
        <v>85</v>
      </c>
      <c r="B103" s="110" t="s">
        <v>292</v>
      </c>
      <c r="C103" s="134"/>
      <c r="D103" s="134"/>
      <c r="E103" s="117"/>
    </row>
    <row r="104" spans="1:5" ht="12" customHeight="1">
      <c r="A104" s="93" t="s">
        <v>87</v>
      </c>
      <c r="B104" s="111" t="s">
        <v>293</v>
      </c>
      <c r="C104" s="134"/>
      <c r="D104" s="134"/>
      <c r="E104" s="117"/>
    </row>
    <row r="105" spans="1:5" ht="12" customHeight="1">
      <c r="A105" s="92" t="s">
        <v>119</v>
      </c>
      <c r="B105" s="112" t="s">
        <v>294</v>
      </c>
      <c r="C105" s="134"/>
      <c r="D105" s="134"/>
      <c r="E105" s="117"/>
    </row>
    <row r="106" spans="1:5" ht="12" customHeight="1">
      <c r="A106" s="93" t="s">
        <v>295</v>
      </c>
      <c r="B106" s="112" t="s">
        <v>296</v>
      </c>
      <c r="C106" s="134"/>
      <c r="D106" s="134"/>
      <c r="E106" s="117"/>
    </row>
    <row r="107" spans="1:5" ht="12" customHeight="1" thickBot="1">
      <c r="A107" s="97" t="s">
        <v>297</v>
      </c>
      <c r="B107" s="113" t="s">
        <v>298</v>
      </c>
      <c r="C107" s="39"/>
      <c r="D107" s="39"/>
      <c r="E107" s="78"/>
    </row>
    <row r="108" spans="1:5" ht="12" customHeight="1" thickBot="1">
      <c r="A108" s="99" t="s">
        <v>7</v>
      </c>
      <c r="B108" s="102" t="s">
        <v>299</v>
      </c>
      <c r="C108" s="131">
        <f>+C109+C111+C113</f>
        <v>0</v>
      </c>
      <c r="D108" s="131">
        <f>+D109+D111+D113</f>
        <v>0</v>
      </c>
      <c r="E108" s="114">
        <f>+E109+E111+E113</f>
        <v>0</v>
      </c>
    </row>
    <row r="109" spans="1:5" ht="12" customHeight="1">
      <c r="A109" s="94" t="s">
        <v>76</v>
      </c>
      <c r="B109" s="87" t="s">
        <v>136</v>
      </c>
      <c r="C109" s="133"/>
      <c r="D109" s="133"/>
      <c r="E109" s="116"/>
    </row>
    <row r="110" spans="1:5" ht="12" customHeight="1">
      <c r="A110" s="94" t="s">
        <v>77</v>
      </c>
      <c r="B110" s="91" t="s">
        <v>300</v>
      </c>
      <c r="C110" s="133"/>
      <c r="D110" s="133"/>
      <c r="E110" s="116"/>
    </row>
    <row r="111" spans="1:5">
      <c r="A111" s="94" t="s">
        <v>78</v>
      </c>
      <c r="B111" s="91" t="s">
        <v>120</v>
      </c>
      <c r="C111" s="132"/>
      <c r="D111" s="132"/>
      <c r="E111" s="115"/>
    </row>
    <row r="112" spans="1:5" ht="12" customHeight="1">
      <c r="A112" s="94" t="s">
        <v>79</v>
      </c>
      <c r="B112" s="91" t="s">
        <v>301</v>
      </c>
      <c r="C112" s="132"/>
      <c r="D112" s="132"/>
      <c r="E112" s="115"/>
    </row>
    <row r="113" spans="1:5" ht="12" customHeight="1">
      <c r="A113" s="94" t="s">
        <v>80</v>
      </c>
      <c r="B113" s="123" t="s">
        <v>139</v>
      </c>
      <c r="C113" s="132"/>
      <c r="D113" s="132"/>
      <c r="E113" s="115"/>
    </row>
    <row r="114" spans="1:5" ht="21.75" customHeight="1">
      <c r="A114" s="94" t="s">
        <v>86</v>
      </c>
      <c r="B114" s="122" t="s">
        <v>302</v>
      </c>
      <c r="C114" s="132"/>
      <c r="D114" s="132"/>
      <c r="E114" s="115"/>
    </row>
    <row r="115" spans="1:5" ht="24" customHeight="1">
      <c r="A115" s="94" t="s">
        <v>88</v>
      </c>
      <c r="B115" s="138" t="s">
        <v>303</v>
      </c>
      <c r="C115" s="132"/>
      <c r="D115" s="132"/>
      <c r="E115" s="115"/>
    </row>
    <row r="116" spans="1:5" ht="12" customHeight="1">
      <c r="A116" s="94" t="s">
        <v>121</v>
      </c>
      <c r="B116" s="111" t="s">
        <v>290</v>
      </c>
      <c r="C116" s="132"/>
      <c r="D116" s="132"/>
      <c r="E116" s="115"/>
    </row>
    <row r="117" spans="1:5" ht="12" customHeight="1">
      <c r="A117" s="94" t="s">
        <v>122</v>
      </c>
      <c r="B117" s="111" t="s">
        <v>304</v>
      </c>
      <c r="C117" s="132"/>
      <c r="D117" s="132"/>
      <c r="E117" s="115"/>
    </row>
    <row r="118" spans="1:5" ht="12" customHeight="1">
      <c r="A118" s="94" t="s">
        <v>123</v>
      </c>
      <c r="B118" s="111" t="s">
        <v>305</v>
      </c>
      <c r="C118" s="132"/>
      <c r="D118" s="132"/>
      <c r="E118" s="115"/>
    </row>
    <row r="119" spans="1:5" s="160" customFormat="1" ht="12" customHeight="1">
      <c r="A119" s="94" t="s">
        <v>306</v>
      </c>
      <c r="B119" s="111" t="s">
        <v>293</v>
      </c>
      <c r="C119" s="132"/>
      <c r="D119" s="132"/>
      <c r="E119" s="115"/>
    </row>
    <row r="120" spans="1:5" ht="12" customHeight="1">
      <c r="A120" s="94" t="s">
        <v>307</v>
      </c>
      <c r="B120" s="111" t="s">
        <v>308</v>
      </c>
      <c r="C120" s="132"/>
      <c r="D120" s="132"/>
      <c r="E120" s="115"/>
    </row>
    <row r="121" spans="1:5" ht="12" customHeight="1" thickBot="1">
      <c r="A121" s="92" t="s">
        <v>309</v>
      </c>
      <c r="B121" s="111" t="s">
        <v>310</v>
      </c>
      <c r="C121" s="134"/>
      <c r="D121" s="134"/>
      <c r="E121" s="117"/>
    </row>
    <row r="122" spans="1:5" ht="12" customHeight="1" thickBot="1">
      <c r="A122" s="99" t="s">
        <v>8</v>
      </c>
      <c r="B122" s="107" t="s">
        <v>311</v>
      </c>
      <c r="C122" s="131">
        <f>+C123+C124</f>
        <v>0</v>
      </c>
      <c r="D122" s="131">
        <f>+D123+D124</f>
        <v>0</v>
      </c>
      <c r="E122" s="114">
        <f>+E123+E124</f>
        <v>0</v>
      </c>
    </row>
    <row r="123" spans="1:5" ht="12" customHeight="1">
      <c r="A123" s="94" t="s">
        <v>59</v>
      </c>
      <c r="B123" s="88" t="s">
        <v>45</v>
      </c>
      <c r="C123" s="133"/>
      <c r="D123" s="133"/>
      <c r="E123" s="116"/>
    </row>
    <row r="124" spans="1:5" ht="12" customHeight="1" thickBot="1">
      <c r="A124" s="95" t="s">
        <v>60</v>
      </c>
      <c r="B124" s="91" t="s">
        <v>46</v>
      </c>
      <c r="C124" s="134"/>
      <c r="D124" s="134"/>
      <c r="E124" s="117"/>
    </row>
    <row r="125" spans="1:5" ht="12" customHeight="1" thickBot="1">
      <c r="A125" s="99" t="s">
        <v>9</v>
      </c>
      <c r="B125" s="107" t="s">
        <v>312</v>
      </c>
      <c r="C125" s="131">
        <f>+C92+C108+C122</f>
        <v>105223</v>
      </c>
      <c r="D125" s="131">
        <f>+D92+D108+D122</f>
        <v>92905</v>
      </c>
      <c r="E125" s="114">
        <f>+E92+E108+E122</f>
        <v>92375</v>
      </c>
    </row>
    <row r="126" spans="1:5" ht="12" customHeight="1" thickBot="1">
      <c r="A126" s="99" t="s">
        <v>10</v>
      </c>
      <c r="B126" s="107" t="s">
        <v>313</v>
      </c>
      <c r="C126" s="131">
        <f>+C127+C128+C129</f>
        <v>0</v>
      </c>
      <c r="D126" s="131">
        <f>+D127+D128+D129</f>
        <v>0</v>
      </c>
      <c r="E126" s="114">
        <f>+E127+E128+E129</f>
        <v>0</v>
      </c>
    </row>
    <row r="127" spans="1:5" ht="12" customHeight="1">
      <c r="A127" s="94" t="s">
        <v>63</v>
      </c>
      <c r="B127" s="88" t="s">
        <v>314</v>
      </c>
      <c r="C127" s="132"/>
      <c r="D127" s="132"/>
      <c r="E127" s="115"/>
    </row>
    <row r="128" spans="1:5" ht="12" customHeight="1">
      <c r="A128" s="94" t="s">
        <v>64</v>
      </c>
      <c r="B128" s="88" t="s">
        <v>315</v>
      </c>
      <c r="C128" s="132"/>
      <c r="D128" s="132"/>
      <c r="E128" s="115"/>
    </row>
    <row r="129" spans="1:9" ht="12" customHeight="1" thickBot="1">
      <c r="A129" s="92" t="s">
        <v>65</v>
      </c>
      <c r="B129" s="86" t="s">
        <v>316</v>
      </c>
      <c r="C129" s="132"/>
      <c r="D129" s="132"/>
      <c r="E129" s="115"/>
    </row>
    <row r="130" spans="1:9" ht="12" customHeight="1" thickBot="1">
      <c r="A130" s="99" t="s">
        <v>11</v>
      </c>
      <c r="B130" s="107" t="s">
        <v>317</v>
      </c>
      <c r="C130" s="131">
        <f>+C131+C132+C134+C133</f>
        <v>0</v>
      </c>
      <c r="D130" s="131">
        <f>+D131+D132+D134+D133</f>
        <v>0</v>
      </c>
      <c r="E130" s="114">
        <f>+E131+E132+E134+E133</f>
        <v>0</v>
      </c>
    </row>
    <row r="131" spans="1:9" ht="12" customHeight="1">
      <c r="A131" s="94" t="s">
        <v>66</v>
      </c>
      <c r="B131" s="88" t="s">
        <v>318</v>
      </c>
      <c r="C131" s="132"/>
      <c r="D131" s="132"/>
      <c r="E131" s="115"/>
    </row>
    <row r="132" spans="1:9" ht="12" customHeight="1">
      <c r="A132" s="94" t="s">
        <v>67</v>
      </c>
      <c r="B132" s="88" t="s">
        <v>319</v>
      </c>
      <c r="C132" s="132"/>
      <c r="D132" s="132"/>
      <c r="E132" s="115"/>
    </row>
    <row r="133" spans="1:9" ht="12" customHeight="1">
      <c r="A133" s="94" t="s">
        <v>214</v>
      </c>
      <c r="B133" s="88" t="s">
        <v>320</v>
      </c>
      <c r="C133" s="132"/>
      <c r="D133" s="132"/>
      <c r="E133" s="115"/>
    </row>
    <row r="134" spans="1:9" ht="12" customHeight="1" thickBot="1">
      <c r="A134" s="92" t="s">
        <v>216</v>
      </c>
      <c r="B134" s="86" t="s">
        <v>321</v>
      </c>
      <c r="C134" s="132"/>
      <c r="D134" s="132"/>
      <c r="E134" s="115"/>
    </row>
    <row r="135" spans="1:9" ht="12" customHeight="1" thickBot="1">
      <c r="A135" s="99" t="s">
        <v>12</v>
      </c>
      <c r="B135" s="107" t="s">
        <v>322</v>
      </c>
      <c r="C135" s="137">
        <f>+C136+C137+C138+C139</f>
        <v>0</v>
      </c>
      <c r="D135" s="137">
        <f>+D136+D137+D138+D139</f>
        <v>0</v>
      </c>
      <c r="E135" s="150">
        <f>+E136+E137+E138+E139</f>
        <v>0</v>
      </c>
    </row>
    <row r="136" spans="1:9" ht="12" customHeight="1">
      <c r="A136" s="94" t="s">
        <v>68</v>
      </c>
      <c r="B136" s="88" t="s">
        <v>323</v>
      </c>
      <c r="C136" s="132"/>
      <c r="D136" s="132"/>
      <c r="E136" s="115"/>
    </row>
    <row r="137" spans="1:9" ht="12" customHeight="1">
      <c r="A137" s="94" t="s">
        <v>69</v>
      </c>
      <c r="B137" s="88" t="s">
        <v>324</v>
      </c>
      <c r="C137" s="132"/>
      <c r="D137" s="132"/>
      <c r="E137" s="115"/>
    </row>
    <row r="138" spans="1:9" ht="12" customHeight="1">
      <c r="A138" s="94" t="s">
        <v>223</v>
      </c>
      <c r="B138" s="88" t="s">
        <v>325</v>
      </c>
      <c r="C138" s="132"/>
      <c r="D138" s="132"/>
      <c r="E138" s="115"/>
    </row>
    <row r="139" spans="1:9" ht="12" customHeight="1" thickBot="1">
      <c r="A139" s="92" t="s">
        <v>225</v>
      </c>
      <c r="B139" s="86" t="s">
        <v>326</v>
      </c>
      <c r="C139" s="132"/>
      <c r="D139" s="132"/>
      <c r="E139" s="115"/>
    </row>
    <row r="140" spans="1:9" ht="15" customHeight="1" thickBot="1">
      <c r="A140" s="99" t="s">
        <v>13</v>
      </c>
      <c r="B140" s="107" t="s">
        <v>327</v>
      </c>
      <c r="C140" s="40">
        <f>+C141+C142+C143+C144</f>
        <v>0</v>
      </c>
      <c r="D140" s="40">
        <f>+D141+D142+D143+D144</f>
        <v>0</v>
      </c>
      <c r="E140" s="83">
        <f>+E141+E142+E143+E144</f>
        <v>0</v>
      </c>
      <c r="F140" s="148"/>
      <c r="G140" s="149"/>
      <c r="H140" s="149"/>
      <c r="I140" s="149"/>
    </row>
    <row r="141" spans="1:9" s="141" customFormat="1" ht="12.95" customHeight="1">
      <c r="A141" s="94" t="s">
        <v>114</v>
      </c>
      <c r="B141" s="88" t="s">
        <v>328</v>
      </c>
      <c r="C141" s="132"/>
      <c r="D141" s="132"/>
      <c r="E141" s="115"/>
    </row>
    <row r="142" spans="1:9" ht="12.75" customHeight="1">
      <c r="A142" s="94" t="s">
        <v>115</v>
      </c>
      <c r="B142" s="88" t="s">
        <v>329</v>
      </c>
      <c r="C142" s="132"/>
      <c r="D142" s="132"/>
      <c r="E142" s="115"/>
    </row>
    <row r="143" spans="1:9" ht="12.75" customHeight="1">
      <c r="A143" s="94" t="s">
        <v>138</v>
      </c>
      <c r="B143" s="88" t="s">
        <v>330</v>
      </c>
      <c r="C143" s="132"/>
      <c r="D143" s="132"/>
      <c r="E143" s="115"/>
    </row>
    <row r="144" spans="1:9" ht="12.75" customHeight="1" thickBot="1">
      <c r="A144" s="94" t="s">
        <v>231</v>
      </c>
      <c r="B144" s="88" t="s">
        <v>331</v>
      </c>
      <c r="C144" s="132"/>
      <c r="D144" s="132"/>
      <c r="E144" s="115"/>
    </row>
    <row r="145" spans="1:5" ht="16.5" thickBot="1">
      <c r="A145" s="99" t="s">
        <v>14</v>
      </c>
      <c r="B145" s="107" t="s">
        <v>332</v>
      </c>
      <c r="C145" s="81">
        <f>+C126+C130+C135+C140</f>
        <v>0</v>
      </c>
      <c r="D145" s="81">
        <f>+D126+D130+D135+D140</f>
        <v>0</v>
      </c>
      <c r="E145" s="82">
        <f>+E126+E130+E135+E140</f>
        <v>0</v>
      </c>
    </row>
    <row r="146" spans="1:5" ht="16.5" thickBot="1">
      <c r="A146" s="124" t="s">
        <v>15</v>
      </c>
      <c r="B146" s="127" t="s">
        <v>333</v>
      </c>
      <c r="C146" s="81">
        <f>+C125+C145</f>
        <v>105223</v>
      </c>
      <c r="D146" s="81">
        <f>+D125+D145</f>
        <v>92905</v>
      </c>
      <c r="E146" s="82">
        <f>+E125+E145</f>
        <v>92375</v>
      </c>
    </row>
    <row r="148" spans="1:5" ht="18.75" customHeight="1">
      <c r="A148" s="327" t="s">
        <v>334</v>
      </c>
      <c r="B148" s="327"/>
      <c r="C148" s="327"/>
      <c r="D148" s="327"/>
      <c r="E148" s="327"/>
    </row>
    <row r="149" spans="1:5" ht="13.5" customHeight="1" thickBot="1">
      <c r="A149" s="109" t="s">
        <v>97</v>
      </c>
      <c r="B149" s="109"/>
      <c r="C149" s="139"/>
      <c r="E149" s="126" t="s">
        <v>137</v>
      </c>
    </row>
    <row r="150" spans="1:5" ht="21.75" thickBot="1">
      <c r="A150" s="99">
        <v>1</v>
      </c>
      <c r="B150" s="102" t="s">
        <v>335</v>
      </c>
      <c r="C150" s="125">
        <f>+C61-C125</f>
        <v>0</v>
      </c>
      <c r="D150" s="125">
        <f>+D61-D125</f>
        <v>0</v>
      </c>
      <c r="E150" s="125">
        <f>+E61-E125</f>
        <v>0</v>
      </c>
    </row>
    <row r="151" spans="1:5" ht="21.75" thickBot="1">
      <c r="A151" s="99" t="s">
        <v>7</v>
      </c>
      <c r="B151" s="102" t="s">
        <v>336</v>
      </c>
      <c r="C151" s="125">
        <f>+C84-C145</f>
        <v>0</v>
      </c>
      <c r="D151" s="125">
        <f>+D84-D145</f>
        <v>0</v>
      </c>
      <c r="E151" s="125">
        <f>+E84-E145</f>
        <v>0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128" customFormat="1" ht="12.75" customHeight="1">
      <c r="C161" s="129"/>
      <c r="D161" s="129"/>
      <c r="E161" s="129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Mezőzombor Község Önkormányzat 2014. ÉVI ZÁRSZÁMADÁSÁLLAMIGAZGATÁSI FELADATOK MÉRLEGE&amp;R&amp;"Times New Roman CE,Félkövér dőlt"&amp;11 1.4. melléklet a 7/2015. (IV.30.)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opLeftCell="D7" zoomScaleSheetLayoutView="100" workbookViewId="0">
      <selection activeCell="I15" sqref="I15"/>
    </sheetView>
  </sheetViews>
  <sheetFormatPr defaultRowHeight="12.75"/>
  <cols>
    <col min="1" max="1" width="6.83203125" style="7" customWidth="1"/>
    <col min="2" max="2" width="55.1640625" style="17" customWidth="1"/>
    <col min="3" max="5" width="16.33203125" style="7" customWidth="1"/>
    <col min="6" max="6" width="55.1640625" style="7" customWidth="1"/>
    <col min="7" max="9" width="16.33203125" style="7" customWidth="1"/>
    <col min="10" max="10" width="4.83203125" style="7" customWidth="1"/>
    <col min="11" max="16384" width="9.33203125" style="7"/>
  </cols>
  <sheetData>
    <row r="1" spans="1:10" ht="39.75" customHeight="1">
      <c r="B1" s="173" t="s">
        <v>100</v>
      </c>
      <c r="C1" s="174"/>
      <c r="D1" s="174"/>
      <c r="E1" s="174"/>
      <c r="F1" s="174"/>
      <c r="G1" s="174"/>
      <c r="H1" s="174"/>
      <c r="I1" s="174"/>
      <c r="J1" s="337" t="s">
        <v>474</v>
      </c>
    </row>
    <row r="2" spans="1:10" ht="14.25" thickBot="1">
      <c r="G2" s="23"/>
      <c r="H2" s="23"/>
      <c r="I2" s="23" t="s">
        <v>50</v>
      </c>
      <c r="J2" s="337"/>
    </row>
    <row r="3" spans="1:10" ht="18" customHeight="1" thickBot="1">
      <c r="A3" s="335" t="s">
        <v>58</v>
      </c>
      <c r="B3" s="200" t="s">
        <v>42</v>
      </c>
      <c r="C3" s="201"/>
      <c r="D3" s="201"/>
      <c r="E3" s="201"/>
      <c r="F3" s="200" t="s">
        <v>43</v>
      </c>
      <c r="G3" s="202"/>
      <c r="H3" s="202"/>
      <c r="I3" s="202"/>
      <c r="J3" s="337"/>
    </row>
    <row r="4" spans="1:10" s="175" customFormat="1" ht="35.25" customHeight="1" thickBot="1">
      <c r="A4" s="336"/>
      <c r="B4" s="18" t="s">
        <v>51</v>
      </c>
      <c r="C4" s="19" t="str">
        <f>+CONCATENATE(LEFT('1.1.sz.mell.'!C3,4),". évi eredeti előirányzat")</f>
        <v>2014. évi eredeti előirányzat</v>
      </c>
      <c r="D4" s="161" t="str">
        <f>+CONCATENATE(LEFT('1.1.sz.mell.'!C3,4),". évi módosított előirányzat")</f>
        <v>2014. évi módosított előirányzat</v>
      </c>
      <c r="E4" s="19" t="str">
        <f>+CONCATENATE(LEFT('1.1.sz.mell.'!C3,4),". évi teljesítés")</f>
        <v>2014. évi teljesítés</v>
      </c>
      <c r="F4" s="18" t="s">
        <v>51</v>
      </c>
      <c r="G4" s="19" t="str">
        <f>+C4</f>
        <v>2014. évi eredeti előirányzat</v>
      </c>
      <c r="H4" s="161" t="str">
        <f>+D4</f>
        <v>2014. évi módosított előirányzat</v>
      </c>
      <c r="I4" s="191" t="str">
        <f>+E4</f>
        <v>2014. évi teljesítés</v>
      </c>
      <c r="J4" s="337"/>
    </row>
    <row r="5" spans="1:10" s="176" customFormat="1" ht="12" customHeight="1" thickBot="1">
      <c r="A5" s="203" t="s">
        <v>280</v>
      </c>
      <c r="B5" s="204" t="s">
        <v>281</v>
      </c>
      <c r="C5" s="205" t="s">
        <v>282</v>
      </c>
      <c r="D5" s="205" t="s">
        <v>283</v>
      </c>
      <c r="E5" s="205" t="s">
        <v>284</v>
      </c>
      <c r="F5" s="204" t="s">
        <v>361</v>
      </c>
      <c r="G5" s="205" t="s">
        <v>362</v>
      </c>
      <c r="H5" s="205" t="s">
        <v>363</v>
      </c>
      <c r="I5" s="206" t="s">
        <v>364</v>
      </c>
      <c r="J5" s="337"/>
    </row>
    <row r="6" spans="1:10" ht="15" customHeight="1">
      <c r="A6" s="177" t="s">
        <v>6</v>
      </c>
      <c r="B6" s="178" t="s">
        <v>337</v>
      </c>
      <c r="C6" s="164">
        <v>184014</v>
      </c>
      <c r="D6" s="164">
        <v>282347</v>
      </c>
      <c r="E6" s="164">
        <v>282347</v>
      </c>
      <c r="F6" s="178" t="s">
        <v>52</v>
      </c>
      <c r="G6" s="164">
        <v>101637</v>
      </c>
      <c r="H6" s="164">
        <v>350032</v>
      </c>
      <c r="I6" s="170">
        <v>350032</v>
      </c>
      <c r="J6" s="337"/>
    </row>
    <row r="7" spans="1:10" ht="15" customHeight="1">
      <c r="A7" s="179" t="s">
        <v>7</v>
      </c>
      <c r="B7" s="180" t="s">
        <v>338</v>
      </c>
      <c r="C7" s="165">
        <v>112894</v>
      </c>
      <c r="D7" s="165">
        <v>298315</v>
      </c>
      <c r="E7" s="165">
        <v>298315</v>
      </c>
      <c r="F7" s="180" t="s">
        <v>116</v>
      </c>
      <c r="G7" s="165">
        <v>26624</v>
      </c>
      <c r="H7" s="165">
        <v>61273</v>
      </c>
      <c r="I7" s="171">
        <v>61273</v>
      </c>
      <c r="J7" s="337"/>
    </row>
    <row r="8" spans="1:10" ht="15" customHeight="1">
      <c r="A8" s="179" t="s">
        <v>8</v>
      </c>
      <c r="B8" s="180" t="s">
        <v>339</v>
      </c>
      <c r="C8" s="165"/>
      <c r="D8" s="165"/>
      <c r="E8" s="165"/>
      <c r="F8" s="180" t="s">
        <v>142</v>
      </c>
      <c r="G8" s="165">
        <v>86132</v>
      </c>
      <c r="H8" s="165">
        <v>186967</v>
      </c>
      <c r="I8" s="171">
        <v>173102</v>
      </c>
      <c r="J8" s="337"/>
    </row>
    <row r="9" spans="1:10" ht="15" customHeight="1">
      <c r="A9" s="179" t="s">
        <v>9</v>
      </c>
      <c r="B9" s="180" t="s">
        <v>107</v>
      </c>
      <c r="C9" s="165">
        <v>27900</v>
      </c>
      <c r="D9" s="165">
        <v>40885</v>
      </c>
      <c r="E9" s="165">
        <v>40885</v>
      </c>
      <c r="F9" s="180" t="s">
        <v>117</v>
      </c>
      <c r="G9" s="165">
        <v>105223</v>
      </c>
      <c r="H9" s="165">
        <v>92905</v>
      </c>
      <c r="I9" s="171">
        <v>92375</v>
      </c>
      <c r="J9" s="337"/>
    </row>
    <row r="10" spans="1:10" ht="15" customHeight="1">
      <c r="A10" s="179" t="s">
        <v>10</v>
      </c>
      <c r="B10" s="181" t="s">
        <v>340</v>
      </c>
      <c r="C10" s="165"/>
      <c r="D10" s="165">
        <v>200</v>
      </c>
      <c r="E10" s="165">
        <v>200</v>
      </c>
      <c r="F10" s="180" t="s">
        <v>118</v>
      </c>
      <c r="G10" s="165">
        <v>9281</v>
      </c>
      <c r="H10" s="165">
        <v>14775</v>
      </c>
      <c r="I10" s="171">
        <v>14152</v>
      </c>
      <c r="J10" s="337"/>
    </row>
    <row r="11" spans="1:10" ht="15" customHeight="1">
      <c r="A11" s="179" t="s">
        <v>11</v>
      </c>
      <c r="B11" s="180" t="s">
        <v>438</v>
      </c>
      <c r="C11" s="166"/>
      <c r="D11" s="166"/>
      <c r="E11" s="166"/>
      <c r="F11" s="180" t="s">
        <v>37</v>
      </c>
      <c r="G11" s="165"/>
      <c r="H11" s="165"/>
      <c r="I11" s="171"/>
      <c r="J11" s="337"/>
    </row>
    <row r="12" spans="1:10" ht="15" customHeight="1">
      <c r="A12" s="179" t="s">
        <v>12</v>
      </c>
      <c r="B12" s="180" t="s">
        <v>210</v>
      </c>
      <c r="C12" s="165">
        <v>9518</v>
      </c>
      <c r="D12" s="165">
        <v>23543</v>
      </c>
      <c r="E12" s="165">
        <v>23543</v>
      </c>
      <c r="F12" s="6"/>
      <c r="G12" s="165"/>
      <c r="H12" s="165"/>
      <c r="I12" s="171"/>
      <c r="J12" s="337"/>
    </row>
    <row r="13" spans="1:10" ht="15" customHeight="1">
      <c r="A13" s="179" t="s">
        <v>13</v>
      </c>
      <c r="B13" s="6"/>
      <c r="C13" s="165"/>
      <c r="D13" s="165"/>
      <c r="E13" s="165"/>
      <c r="F13" s="6"/>
      <c r="G13" s="165"/>
      <c r="H13" s="165"/>
      <c r="I13" s="171"/>
      <c r="J13" s="337"/>
    </row>
    <row r="14" spans="1:10" ht="15" customHeight="1">
      <c r="A14" s="179" t="s">
        <v>14</v>
      </c>
      <c r="B14" s="190"/>
      <c r="C14" s="166"/>
      <c r="D14" s="166"/>
      <c r="E14" s="166"/>
      <c r="F14" s="6"/>
      <c r="G14" s="165"/>
      <c r="H14" s="165"/>
      <c r="I14" s="171"/>
      <c r="J14" s="337"/>
    </row>
    <row r="15" spans="1:10" ht="15" customHeight="1">
      <c r="A15" s="179" t="s">
        <v>15</v>
      </c>
      <c r="B15" s="6"/>
      <c r="C15" s="165"/>
      <c r="D15" s="165"/>
      <c r="E15" s="165"/>
      <c r="F15" s="6"/>
      <c r="G15" s="165"/>
      <c r="H15" s="165"/>
      <c r="I15" s="171"/>
      <c r="J15" s="337"/>
    </row>
    <row r="16" spans="1:10" ht="15" customHeight="1">
      <c r="A16" s="179" t="s">
        <v>16</v>
      </c>
      <c r="B16" s="6"/>
      <c r="C16" s="165"/>
      <c r="D16" s="165"/>
      <c r="E16" s="165"/>
      <c r="F16" s="6"/>
      <c r="G16" s="165"/>
      <c r="H16" s="165"/>
      <c r="I16" s="171"/>
      <c r="J16" s="337"/>
    </row>
    <row r="17" spans="1:10" ht="15" customHeight="1" thickBot="1">
      <c r="A17" s="179" t="s">
        <v>17</v>
      </c>
      <c r="B17" s="9"/>
      <c r="C17" s="167"/>
      <c r="D17" s="167"/>
      <c r="E17" s="167"/>
      <c r="F17" s="6"/>
      <c r="G17" s="167"/>
      <c r="H17" s="167"/>
      <c r="I17" s="172"/>
      <c r="J17" s="337"/>
    </row>
    <row r="18" spans="1:10" ht="17.25" customHeight="1" thickBot="1">
      <c r="A18" s="182" t="s">
        <v>18</v>
      </c>
      <c r="B18" s="163" t="s">
        <v>341</v>
      </c>
      <c r="C18" s="168">
        <f>+C6+C7+C9+C10+C12+C13+C14+C15+C16+C17</f>
        <v>334326</v>
      </c>
      <c r="D18" s="168">
        <f>+D6+D7+D9+D10+D12+D13+D14+D15+D16+D17</f>
        <v>645290</v>
      </c>
      <c r="E18" s="168">
        <f>+E6+E7+E9+E10+E12+E13+E14+E15+E16+E17</f>
        <v>645290</v>
      </c>
      <c r="F18" s="163" t="s">
        <v>348</v>
      </c>
      <c r="G18" s="168">
        <f>SUM(G6:G17)</f>
        <v>328897</v>
      </c>
      <c r="H18" s="168">
        <f>SUM(H6:H17)</f>
        <v>705952</v>
      </c>
      <c r="I18" s="168">
        <f>SUM(I6:I17)</f>
        <v>690934</v>
      </c>
      <c r="J18" s="337"/>
    </row>
    <row r="19" spans="1:10" ht="15" customHeight="1">
      <c r="A19" s="183" t="s">
        <v>19</v>
      </c>
      <c r="B19" s="184" t="s">
        <v>342</v>
      </c>
      <c r="C19" s="24">
        <f>+C20+C21+C22+C23</f>
        <v>0</v>
      </c>
      <c r="D19" s="24">
        <f>+D20+D21+D22+D23</f>
        <v>72500</v>
      </c>
      <c r="E19" s="24">
        <f>+E20+E21+E22+E23</f>
        <v>78726</v>
      </c>
      <c r="F19" s="185" t="s">
        <v>124</v>
      </c>
      <c r="G19" s="169"/>
      <c r="H19" s="169"/>
      <c r="I19" s="169"/>
      <c r="J19" s="337"/>
    </row>
    <row r="20" spans="1:10" ht="15" customHeight="1">
      <c r="A20" s="186" t="s">
        <v>20</v>
      </c>
      <c r="B20" s="185" t="s">
        <v>134</v>
      </c>
      <c r="C20" s="162"/>
      <c r="D20" s="162">
        <v>72500</v>
      </c>
      <c r="E20" s="162">
        <v>72503</v>
      </c>
      <c r="F20" s="185" t="s">
        <v>349</v>
      </c>
      <c r="G20" s="162"/>
      <c r="H20" s="162"/>
      <c r="I20" s="162"/>
      <c r="J20" s="337"/>
    </row>
    <row r="21" spans="1:10" ht="15" customHeight="1">
      <c r="A21" s="186" t="s">
        <v>21</v>
      </c>
      <c r="B21" s="185" t="s">
        <v>135</v>
      </c>
      <c r="C21" s="162"/>
      <c r="D21" s="162"/>
      <c r="E21" s="162"/>
      <c r="F21" s="185" t="s">
        <v>98</v>
      </c>
      <c r="G21" s="162"/>
      <c r="H21" s="162"/>
      <c r="I21" s="162"/>
      <c r="J21" s="337"/>
    </row>
    <row r="22" spans="1:10" ht="15" customHeight="1">
      <c r="A22" s="186" t="s">
        <v>22</v>
      </c>
      <c r="B22" s="185" t="s">
        <v>140</v>
      </c>
      <c r="C22" s="162"/>
      <c r="D22" s="162"/>
      <c r="E22" s="162"/>
      <c r="F22" s="185" t="s">
        <v>99</v>
      </c>
      <c r="G22" s="162"/>
      <c r="H22" s="162"/>
      <c r="I22" s="162"/>
      <c r="J22" s="337"/>
    </row>
    <row r="23" spans="1:10" ht="15" customHeight="1">
      <c r="A23" s="186" t="s">
        <v>23</v>
      </c>
      <c r="B23" s="185" t="s">
        <v>141</v>
      </c>
      <c r="C23" s="162"/>
      <c r="D23" s="162"/>
      <c r="E23" s="162">
        <v>6223</v>
      </c>
      <c r="F23" s="184" t="s">
        <v>143</v>
      </c>
      <c r="G23" s="162"/>
      <c r="H23" s="162"/>
      <c r="I23" s="162"/>
      <c r="J23" s="337"/>
    </row>
    <row r="24" spans="1:10" ht="15" customHeight="1">
      <c r="A24" s="186" t="s">
        <v>24</v>
      </c>
      <c r="B24" s="185" t="s">
        <v>343</v>
      </c>
      <c r="C24" s="187">
        <f>+C25+C26</f>
        <v>0</v>
      </c>
      <c r="D24" s="187">
        <f>+D25+D26</f>
        <v>0</v>
      </c>
      <c r="E24" s="187">
        <f>+E25+E26</f>
        <v>0</v>
      </c>
      <c r="F24" s="185" t="s">
        <v>125</v>
      </c>
      <c r="G24" s="162"/>
      <c r="H24" s="162"/>
      <c r="I24" s="162"/>
      <c r="J24" s="337"/>
    </row>
    <row r="25" spans="1:10" ht="15" customHeight="1">
      <c r="A25" s="183" t="s">
        <v>25</v>
      </c>
      <c r="B25" s="184" t="s">
        <v>344</v>
      </c>
      <c r="C25" s="169"/>
      <c r="D25" s="169"/>
      <c r="E25" s="169"/>
      <c r="F25" s="178" t="s">
        <v>126</v>
      </c>
      <c r="G25" s="169"/>
      <c r="H25" s="169"/>
      <c r="I25" s="169"/>
      <c r="J25" s="337"/>
    </row>
    <row r="26" spans="1:10" ht="15" customHeight="1" thickBot="1">
      <c r="A26" s="186" t="s">
        <v>26</v>
      </c>
      <c r="B26" s="185" t="s">
        <v>345</v>
      </c>
      <c r="C26" s="162"/>
      <c r="D26" s="162"/>
      <c r="E26" s="162"/>
      <c r="F26" s="6"/>
      <c r="G26" s="162"/>
      <c r="H26" s="162"/>
      <c r="I26" s="162"/>
      <c r="J26" s="337"/>
    </row>
    <row r="27" spans="1:10" ht="17.25" customHeight="1" thickBot="1">
      <c r="A27" s="182" t="s">
        <v>27</v>
      </c>
      <c r="B27" s="163" t="s">
        <v>346</v>
      </c>
      <c r="C27" s="168">
        <f>+C19+C24</f>
        <v>0</v>
      </c>
      <c r="D27" s="168">
        <f>+D19+D24</f>
        <v>72500</v>
      </c>
      <c r="E27" s="168">
        <f>+E19+E24</f>
        <v>78726</v>
      </c>
      <c r="F27" s="163" t="s">
        <v>350</v>
      </c>
      <c r="G27" s="168">
        <f>SUM(G19:G26)</f>
        <v>0</v>
      </c>
      <c r="H27" s="168">
        <f>SUM(H19:H26)</f>
        <v>0</v>
      </c>
      <c r="I27" s="168">
        <f>SUM(I19:I26)</f>
        <v>0</v>
      </c>
      <c r="J27" s="337"/>
    </row>
    <row r="28" spans="1:10" ht="17.25" customHeight="1" thickBot="1">
      <c r="A28" s="182" t="s">
        <v>28</v>
      </c>
      <c r="B28" s="188" t="s">
        <v>347</v>
      </c>
      <c r="C28" s="41">
        <f>+C18+C27</f>
        <v>334326</v>
      </c>
      <c r="D28" s="41">
        <f>+D18+D27</f>
        <v>717790</v>
      </c>
      <c r="E28" s="189">
        <f>+E18+E27</f>
        <v>724016</v>
      </c>
      <c r="F28" s="188" t="s">
        <v>351</v>
      </c>
      <c r="G28" s="41">
        <f>+G18+G27</f>
        <v>328897</v>
      </c>
      <c r="H28" s="41">
        <f>+H18+H27</f>
        <v>705952</v>
      </c>
      <c r="I28" s="41">
        <f>+I18+I27</f>
        <v>690934</v>
      </c>
      <c r="J28" s="337"/>
    </row>
    <row r="29" spans="1:10" ht="17.25" customHeight="1" thickBot="1">
      <c r="A29" s="182" t="s">
        <v>29</v>
      </c>
      <c r="B29" s="188" t="s">
        <v>102</v>
      </c>
      <c r="C29" s="41" t="str">
        <f>IF(C18-G18&lt;0,G18-C18,"-")</f>
        <v>-</v>
      </c>
      <c r="D29" s="41">
        <f>IF(D18-H18&lt;0,H18-D18,"-")</f>
        <v>60662</v>
      </c>
      <c r="E29" s="189">
        <f>IF(E18-I18&lt;0,I18-E18,"-")</f>
        <v>45644</v>
      </c>
      <c r="F29" s="188" t="s">
        <v>103</v>
      </c>
      <c r="G29" s="41">
        <f>IF(C18-G18&gt;0,C18-G18,"-")</f>
        <v>5429</v>
      </c>
      <c r="H29" s="41" t="str">
        <f>IF(D18-H18&gt;0,D18-H18,"-")</f>
        <v>-</v>
      </c>
      <c r="I29" s="41" t="str">
        <f>IF(E18-I18&gt;0,E18-I18,"-")</f>
        <v>-</v>
      </c>
      <c r="J29" s="337"/>
    </row>
    <row r="30" spans="1:10" ht="17.25" customHeight="1" thickBot="1">
      <c r="A30" s="182" t="s">
        <v>30</v>
      </c>
      <c r="B30" s="188" t="s">
        <v>144</v>
      </c>
      <c r="C30" s="41" t="str">
        <f>IF(C28-G28&lt;0,G28-C28,"-")</f>
        <v>-</v>
      </c>
      <c r="D30" s="41" t="str">
        <f>IF(D28-H28&lt;0,H28-D28,"-")</f>
        <v>-</v>
      </c>
      <c r="E30" s="189" t="str">
        <f>IF(E28-I28&lt;0,I28-E28,"-")</f>
        <v>-</v>
      </c>
      <c r="F30" s="188" t="s">
        <v>145</v>
      </c>
      <c r="G30" s="41">
        <f>IF(C28-G28&gt;0,C28-G28,"-")</f>
        <v>5429</v>
      </c>
      <c r="H30" s="41">
        <f>IF(D28-H28&gt;0,D28-H28,"-")</f>
        <v>11838</v>
      </c>
      <c r="I30" s="41">
        <f>IF(E28-I28&gt;0,E28-I28,"-")</f>
        <v>33082</v>
      </c>
      <c r="J30" s="337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topLeftCell="D1" zoomScale="115" zoomScaleSheetLayoutView="115" workbookViewId="0">
      <selection activeCell="I16" sqref="I16"/>
    </sheetView>
  </sheetViews>
  <sheetFormatPr defaultRowHeight="12.75"/>
  <cols>
    <col min="1" max="1" width="6.83203125" style="7" customWidth="1"/>
    <col min="2" max="2" width="55.1640625" style="17" customWidth="1"/>
    <col min="3" max="5" width="16.33203125" style="7" customWidth="1"/>
    <col min="6" max="6" width="55.1640625" style="7" customWidth="1"/>
    <col min="7" max="9" width="16.33203125" style="7" customWidth="1"/>
    <col min="10" max="10" width="4.83203125" style="7" customWidth="1"/>
    <col min="11" max="16384" width="9.33203125" style="7"/>
  </cols>
  <sheetData>
    <row r="1" spans="1:10" ht="39.75" customHeight="1">
      <c r="B1" s="173" t="s">
        <v>101</v>
      </c>
      <c r="C1" s="174"/>
      <c r="D1" s="174"/>
      <c r="E1" s="174"/>
      <c r="F1" s="174"/>
      <c r="G1" s="174"/>
      <c r="H1" s="174"/>
      <c r="I1" s="174"/>
      <c r="J1" s="340" t="s">
        <v>475</v>
      </c>
    </row>
    <row r="2" spans="1:10" ht="14.25" thickBot="1">
      <c r="G2" s="23"/>
      <c r="H2" s="23"/>
      <c r="I2" s="23" t="s">
        <v>50</v>
      </c>
      <c r="J2" s="340"/>
    </row>
    <row r="3" spans="1:10" ht="24" customHeight="1" thickBot="1">
      <c r="A3" s="338" t="s">
        <v>58</v>
      </c>
      <c r="B3" s="200" t="s">
        <v>42</v>
      </c>
      <c r="C3" s="201"/>
      <c r="D3" s="201"/>
      <c r="E3" s="201"/>
      <c r="F3" s="200" t="s">
        <v>43</v>
      </c>
      <c r="G3" s="202"/>
      <c r="H3" s="202"/>
      <c r="I3" s="202"/>
      <c r="J3" s="340"/>
    </row>
    <row r="4" spans="1:10" s="175" customFormat="1" ht="35.25" customHeight="1" thickBot="1">
      <c r="A4" s="339"/>
      <c r="B4" s="18" t="s">
        <v>51</v>
      </c>
      <c r="C4" s="19" t="str">
        <f>+'2.1.sz.mell  '!C4</f>
        <v>2014. évi eredeti előirányzat</v>
      </c>
      <c r="D4" s="161" t="str">
        <f>+'2.1.sz.mell  '!D4</f>
        <v>2014. évi módosított előirányzat</v>
      </c>
      <c r="E4" s="19" t="str">
        <f>+'2.1.sz.mell  '!E4</f>
        <v>2014. évi teljesítés</v>
      </c>
      <c r="F4" s="18" t="s">
        <v>51</v>
      </c>
      <c r="G4" s="19" t="str">
        <f>+'2.1.sz.mell  '!C4</f>
        <v>2014. évi eredeti előirányzat</v>
      </c>
      <c r="H4" s="161" t="str">
        <f>+'2.1.sz.mell  '!D4</f>
        <v>2014. évi módosított előirányzat</v>
      </c>
      <c r="I4" s="191" t="str">
        <f>+'2.1.sz.mell  '!E4</f>
        <v>2014. évi teljesítés</v>
      </c>
      <c r="J4" s="340"/>
    </row>
    <row r="5" spans="1:10" s="175" customFormat="1" ht="13.5" thickBot="1">
      <c r="A5" s="203" t="s">
        <v>280</v>
      </c>
      <c r="B5" s="204" t="s">
        <v>281</v>
      </c>
      <c r="C5" s="205" t="s">
        <v>282</v>
      </c>
      <c r="D5" s="205" t="s">
        <v>283</v>
      </c>
      <c r="E5" s="205" t="s">
        <v>284</v>
      </c>
      <c r="F5" s="204" t="s">
        <v>361</v>
      </c>
      <c r="G5" s="205" t="s">
        <v>362</v>
      </c>
      <c r="H5" s="205" t="s">
        <v>363</v>
      </c>
      <c r="I5" s="206" t="s">
        <v>364</v>
      </c>
      <c r="J5" s="340"/>
    </row>
    <row r="6" spans="1:10" ht="12.95" customHeight="1">
      <c r="A6" s="177" t="s">
        <v>6</v>
      </c>
      <c r="B6" s="178" t="s">
        <v>352</v>
      </c>
      <c r="C6" s="164"/>
      <c r="D6" s="164">
        <v>101250</v>
      </c>
      <c r="E6" s="164">
        <v>101250</v>
      </c>
      <c r="F6" s="178" t="s">
        <v>136</v>
      </c>
      <c r="G6" s="164">
        <v>4429</v>
      </c>
      <c r="H6" s="164">
        <v>56719</v>
      </c>
      <c r="I6" s="170">
        <v>56719</v>
      </c>
      <c r="J6" s="340"/>
    </row>
    <row r="7" spans="1:10">
      <c r="A7" s="179" t="s">
        <v>7</v>
      </c>
      <c r="B7" s="180" t="s">
        <v>353</v>
      </c>
      <c r="C7" s="165"/>
      <c r="D7" s="165"/>
      <c r="E7" s="165"/>
      <c r="F7" s="180" t="s">
        <v>365</v>
      </c>
      <c r="G7" s="165"/>
      <c r="H7" s="165"/>
      <c r="I7" s="171"/>
      <c r="J7" s="340"/>
    </row>
    <row r="8" spans="1:10" ht="12.95" customHeight="1">
      <c r="A8" s="179" t="s">
        <v>8</v>
      </c>
      <c r="B8" s="180" t="s">
        <v>354</v>
      </c>
      <c r="C8" s="165"/>
      <c r="D8" s="165"/>
      <c r="E8" s="165"/>
      <c r="F8" s="180" t="s">
        <v>120</v>
      </c>
      <c r="G8" s="165">
        <v>1000</v>
      </c>
      <c r="H8" s="165">
        <v>114703</v>
      </c>
      <c r="I8" s="171">
        <v>4750</v>
      </c>
      <c r="J8" s="340"/>
    </row>
    <row r="9" spans="1:10" ht="12.95" customHeight="1">
      <c r="A9" s="179" t="s">
        <v>9</v>
      </c>
      <c r="B9" s="180" t="s">
        <v>355</v>
      </c>
      <c r="C9" s="165"/>
      <c r="D9" s="165">
        <v>58334</v>
      </c>
      <c r="E9" s="165">
        <v>58334</v>
      </c>
      <c r="F9" s="180" t="s">
        <v>366</v>
      </c>
      <c r="G9" s="165"/>
      <c r="H9" s="165"/>
      <c r="I9" s="171"/>
      <c r="J9" s="340"/>
    </row>
    <row r="10" spans="1:10" ht="12.75" customHeight="1">
      <c r="A10" s="179" t="s">
        <v>10</v>
      </c>
      <c r="B10" s="180" t="s">
        <v>356</v>
      </c>
      <c r="C10" s="165"/>
      <c r="D10" s="165"/>
      <c r="E10" s="165"/>
      <c r="F10" s="180" t="s">
        <v>139</v>
      </c>
      <c r="G10" s="165"/>
      <c r="H10" s="165"/>
      <c r="I10" s="171"/>
      <c r="J10" s="340"/>
    </row>
    <row r="11" spans="1:10" ht="12.95" customHeight="1">
      <c r="A11" s="179" t="s">
        <v>11</v>
      </c>
      <c r="B11" s="180" t="s">
        <v>357</v>
      </c>
      <c r="C11" s="166"/>
      <c r="D11" s="166"/>
      <c r="E11" s="166"/>
      <c r="F11" s="221"/>
      <c r="G11" s="165"/>
      <c r="H11" s="165"/>
      <c r="I11" s="171"/>
      <c r="J11" s="340"/>
    </row>
    <row r="12" spans="1:10" ht="12.95" customHeight="1">
      <c r="A12" s="179" t="s">
        <v>12</v>
      </c>
      <c r="B12" s="6"/>
      <c r="C12" s="165"/>
      <c r="D12" s="165"/>
      <c r="E12" s="165"/>
      <c r="F12" s="221"/>
      <c r="G12" s="165"/>
      <c r="H12" s="165"/>
      <c r="I12" s="171"/>
      <c r="J12" s="340"/>
    </row>
    <row r="13" spans="1:10" ht="12.95" customHeight="1">
      <c r="A13" s="179" t="s">
        <v>13</v>
      </c>
      <c r="B13" s="6"/>
      <c r="C13" s="165"/>
      <c r="D13" s="165"/>
      <c r="E13" s="165"/>
      <c r="F13" s="222"/>
      <c r="G13" s="165"/>
      <c r="H13" s="165"/>
      <c r="I13" s="171"/>
      <c r="J13" s="340"/>
    </row>
    <row r="14" spans="1:10" ht="12.95" customHeight="1">
      <c r="A14" s="179" t="s">
        <v>14</v>
      </c>
      <c r="B14" s="219"/>
      <c r="C14" s="166"/>
      <c r="D14" s="166"/>
      <c r="E14" s="166"/>
      <c r="F14" s="221"/>
      <c r="G14" s="165"/>
      <c r="H14" s="165"/>
      <c r="I14" s="171"/>
      <c r="J14" s="340"/>
    </row>
    <row r="15" spans="1:10">
      <c r="A15" s="179" t="s">
        <v>15</v>
      </c>
      <c r="B15" s="6"/>
      <c r="C15" s="166"/>
      <c r="D15" s="166"/>
      <c r="E15" s="166"/>
      <c r="F15" s="221"/>
      <c r="G15" s="165"/>
      <c r="H15" s="165"/>
      <c r="I15" s="171"/>
      <c r="J15" s="340"/>
    </row>
    <row r="16" spans="1:10" ht="12.95" customHeight="1" thickBot="1">
      <c r="A16" s="216" t="s">
        <v>16</v>
      </c>
      <c r="B16" s="220"/>
      <c r="C16" s="218"/>
      <c r="D16" s="48"/>
      <c r="E16" s="55"/>
      <c r="F16" s="217" t="s">
        <v>37</v>
      </c>
      <c r="G16" s="165"/>
      <c r="H16" s="165"/>
      <c r="I16" s="171"/>
      <c r="J16" s="340"/>
    </row>
    <row r="17" spans="1:10" ht="15.95" customHeight="1" thickBot="1">
      <c r="A17" s="182" t="s">
        <v>17</v>
      </c>
      <c r="B17" s="163" t="s">
        <v>358</v>
      </c>
      <c r="C17" s="168">
        <f>+C6+C8+C9+C11+C12+C13+C14+C15+C16</f>
        <v>0</v>
      </c>
      <c r="D17" s="168">
        <f>+D6+D8+D9+D11+D12+D13+D14+D15+D16</f>
        <v>159584</v>
      </c>
      <c r="E17" s="168">
        <f>+E6+E8+E9+E11+E12+E13+E14+E15+E16</f>
        <v>159584</v>
      </c>
      <c r="F17" s="163" t="s">
        <v>367</v>
      </c>
      <c r="G17" s="168">
        <f>+G6+G8+G10+G11+G12+G13+G14+G15+G16</f>
        <v>5429</v>
      </c>
      <c r="H17" s="168">
        <f>+H6+H8+H10+H11+H12+H13+H14+H15+H16</f>
        <v>171422</v>
      </c>
      <c r="I17" s="199">
        <f>+I6+I8+I10+I11+I12+I13+I14+I15+I16</f>
        <v>61469</v>
      </c>
      <c r="J17" s="340"/>
    </row>
    <row r="18" spans="1:10" ht="12.95" customHeight="1">
      <c r="A18" s="177" t="s">
        <v>18</v>
      </c>
      <c r="B18" s="208" t="s">
        <v>157</v>
      </c>
      <c r="C18" s="215">
        <f>+C19+C20+C21+C22+C23</f>
        <v>0</v>
      </c>
      <c r="D18" s="215">
        <f>+D19+D20+D21+D22+D23</f>
        <v>0</v>
      </c>
      <c r="E18" s="215">
        <f>+E19+E20+E21+E22+E23</f>
        <v>0</v>
      </c>
      <c r="F18" s="185" t="s">
        <v>124</v>
      </c>
      <c r="G18" s="43"/>
      <c r="H18" s="43"/>
      <c r="I18" s="195"/>
      <c r="J18" s="340"/>
    </row>
    <row r="19" spans="1:10" ht="12.95" customHeight="1">
      <c r="A19" s="179" t="s">
        <v>19</v>
      </c>
      <c r="B19" s="209" t="s">
        <v>146</v>
      </c>
      <c r="C19" s="162"/>
      <c r="D19" s="162"/>
      <c r="E19" s="162"/>
      <c r="F19" s="185" t="s">
        <v>127</v>
      </c>
      <c r="G19" s="162"/>
      <c r="H19" s="162"/>
      <c r="I19" s="196"/>
      <c r="J19" s="340"/>
    </row>
    <row r="20" spans="1:10" ht="12.95" customHeight="1">
      <c r="A20" s="177" t="s">
        <v>20</v>
      </c>
      <c r="B20" s="209" t="s">
        <v>147</v>
      </c>
      <c r="C20" s="162"/>
      <c r="D20" s="162"/>
      <c r="E20" s="162"/>
      <c r="F20" s="185" t="s">
        <v>98</v>
      </c>
      <c r="G20" s="162"/>
      <c r="H20" s="162"/>
      <c r="I20" s="196"/>
      <c r="J20" s="340"/>
    </row>
    <row r="21" spans="1:10" ht="12.95" customHeight="1">
      <c r="A21" s="179" t="s">
        <v>21</v>
      </c>
      <c r="B21" s="209" t="s">
        <v>148</v>
      </c>
      <c r="C21" s="162"/>
      <c r="D21" s="162"/>
      <c r="E21" s="162"/>
      <c r="F21" s="185" t="s">
        <v>99</v>
      </c>
      <c r="G21" s="162"/>
      <c r="H21" s="162"/>
      <c r="I21" s="196"/>
      <c r="J21" s="340"/>
    </row>
    <row r="22" spans="1:10" ht="12.95" customHeight="1">
      <c r="A22" s="177" t="s">
        <v>22</v>
      </c>
      <c r="B22" s="209" t="s">
        <v>149</v>
      </c>
      <c r="C22" s="162"/>
      <c r="D22" s="162"/>
      <c r="E22" s="162"/>
      <c r="F22" s="184" t="s">
        <v>143</v>
      </c>
      <c r="G22" s="162"/>
      <c r="H22" s="162"/>
      <c r="I22" s="196"/>
      <c r="J22" s="340"/>
    </row>
    <row r="23" spans="1:10" ht="12.95" customHeight="1">
      <c r="A23" s="179" t="s">
        <v>23</v>
      </c>
      <c r="B23" s="210" t="s">
        <v>150</v>
      </c>
      <c r="C23" s="162"/>
      <c r="D23" s="162"/>
      <c r="E23" s="162"/>
      <c r="F23" s="185" t="s">
        <v>128</v>
      </c>
      <c r="G23" s="162"/>
      <c r="H23" s="162"/>
      <c r="I23" s="196"/>
      <c r="J23" s="340"/>
    </row>
    <row r="24" spans="1:10" ht="12.95" customHeight="1">
      <c r="A24" s="177" t="s">
        <v>24</v>
      </c>
      <c r="B24" s="211" t="s">
        <v>151</v>
      </c>
      <c r="C24" s="187">
        <f>+C25+C26+C27+C28+C29</f>
        <v>0</v>
      </c>
      <c r="D24" s="187">
        <f>+D25+D26+D27+D28+D29</f>
        <v>0</v>
      </c>
      <c r="E24" s="187">
        <f>+E25+E26+E27+E28+E29</f>
        <v>0</v>
      </c>
      <c r="F24" s="212" t="s">
        <v>126</v>
      </c>
      <c r="G24" s="162"/>
      <c r="H24" s="162"/>
      <c r="I24" s="196"/>
      <c r="J24" s="340"/>
    </row>
    <row r="25" spans="1:10" ht="12.95" customHeight="1">
      <c r="A25" s="179" t="s">
        <v>25</v>
      </c>
      <c r="B25" s="210" t="s">
        <v>152</v>
      </c>
      <c r="C25" s="162"/>
      <c r="D25" s="162"/>
      <c r="E25" s="162"/>
      <c r="F25" s="212" t="s">
        <v>368</v>
      </c>
      <c r="G25" s="162"/>
      <c r="H25" s="162"/>
      <c r="I25" s="196"/>
      <c r="J25" s="340"/>
    </row>
    <row r="26" spans="1:10" ht="12.95" customHeight="1">
      <c r="A26" s="177" t="s">
        <v>26</v>
      </c>
      <c r="B26" s="210" t="s">
        <v>153</v>
      </c>
      <c r="C26" s="162"/>
      <c r="D26" s="162"/>
      <c r="E26" s="162"/>
      <c r="F26" s="207"/>
      <c r="G26" s="162"/>
      <c r="H26" s="162"/>
      <c r="I26" s="196"/>
      <c r="J26" s="340"/>
    </row>
    <row r="27" spans="1:10" ht="12.95" customHeight="1">
      <c r="A27" s="179" t="s">
        <v>27</v>
      </c>
      <c r="B27" s="209" t="s">
        <v>154</v>
      </c>
      <c r="C27" s="162"/>
      <c r="D27" s="162"/>
      <c r="E27" s="162"/>
      <c r="F27" s="197"/>
      <c r="G27" s="162"/>
      <c r="H27" s="162"/>
      <c r="I27" s="196"/>
      <c r="J27" s="340"/>
    </row>
    <row r="28" spans="1:10" ht="12.95" customHeight="1">
      <c r="A28" s="177" t="s">
        <v>28</v>
      </c>
      <c r="B28" s="213" t="s">
        <v>155</v>
      </c>
      <c r="C28" s="162"/>
      <c r="D28" s="162"/>
      <c r="E28" s="162"/>
      <c r="F28" s="6"/>
      <c r="G28" s="162"/>
      <c r="H28" s="162"/>
      <c r="I28" s="196"/>
      <c r="J28" s="340"/>
    </row>
    <row r="29" spans="1:10" ht="12.95" customHeight="1" thickBot="1">
      <c r="A29" s="179" t="s">
        <v>29</v>
      </c>
      <c r="B29" s="214" t="s">
        <v>156</v>
      </c>
      <c r="C29" s="162"/>
      <c r="D29" s="162"/>
      <c r="E29" s="162"/>
      <c r="F29" s="197"/>
      <c r="G29" s="162"/>
      <c r="H29" s="162"/>
      <c r="I29" s="196"/>
      <c r="J29" s="340"/>
    </row>
    <row r="30" spans="1:10" ht="16.5" customHeight="1" thickBot="1">
      <c r="A30" s="182" t="s">
        <v>30</v>
      </c>
      <c r="B30" s="163" t="s">
        <v>359</v>
      </c>
      <c r="C30" s="168">
        <f>+C18+C24</f>
        <v>0</v>
      </c>
      <c r="D30" s="168">
        <f>+D18+D24</f>
        <v>0</v>
      </c>
      <c r="E30" s="168">
        <f>+E18+E24</f>
        <v>0</v>
      </c>
      <c r="F30" s="163" t="s">
        <v>370</v>
      </c>
      <c r="G30" s="168">
        <f>SUM(G18:G29)</f>
        <v>0</v>
      </c>
      <c r="H30" s="168">
        <f>SUM(H18:H29)</f>
        <v>0</v>
      </c>
      <c r="I30" s="199">
        <f>SUM(I18:I29)</f>
        <v>0</v>
      </c>
      <c r="J30" s="340"/>
    </row>
    <row r="31" spans="1:10" ht="16.5" customHeight="1" thickBot="1">
      <c r="A31" s="182" t="s">
        <v>31</v>
      </c>
      <c r="B31" s="188" t="s">
        <v>360</v>
      </c>
      <c r="C31" s="41">
        <f>+C17+C30</f>
        <v>0</v>
      </c>
      <c r="D31" s="41">
        <f>+D17+D30</f>
        <v>159584</v>
      </c>
      <c r="E31" s="189">
        <f>+E17+E30</f>
        <v>159584</v>
      </c>
      <c r="F31" s="188" t="s">
        <v>369</v>
      </c>
      <c r="G31" s="41">
        <f>+G17+G30</f>
        <v>5429</v>
      </c>
      <c r="H31" s="41">
        <f>+H17+H30</f>
        <v>171422</v>
      </c>
      <c r="I31" s="42">
        <f>+I17+I30</f>
        <v>61469</v>
      </c>
      <c r="J31" s="340"/>
    </row>
    <row r="32" spans="1:10" ht="16.5" customHeight="1" thickBot="1">
      <c r="A32" s="182" t="s">
        <v>32</v>
      </c>
      <c r="B32" s="188" t="s">
        <v>102</v>
      </c>
      <c r="C32" s="41">
        <f>IF(C17-G17&lt;0,G17-C17,"-")</f>
        <v>5429</v>
      </c>
      <c r="D32" s="41">
        <f>IF(D17-H17&lt;0,H17-D17,"-")</f>
        <v>11838</v>
      </c>
      <c r="E32" s="189" t="str">
        <f>IF(E17-I17&lt;0,I17-E17,"-")</f>
        <v>-</v>
      </c>
      <c r="F32" s="188" t="s">
        <v>103</v>
      </c>
      <c r="G32" s="41" t="str">
        <f>IF(C17-G17&gt;0,C17-G17,"-")</f>
        <v>-</v>
      </c>
      <c r="H32" s="41" t="str">
        <f>IF(D17-H17&gt;0,D17-H17,"-")</f>
        <v>-</v>
      </c>
      <c r="I32" s="42">
        <f>IF(E17-I17&gt;0,E17-I17,"-")</f>
        <v>98115</v>
      </c>
      <c r="J32" s="340"/>
    </row>
    <row r="33" spans="1:10" ht="16.5" customHeight="1" thickBot="1">
      <c r="A33" s="182" t="s">
        <v>33</v>
      </c>
      <c r="B33" s="188" t="s">
        <v>144</v>
      </c>
      <c r="C33" s="41" t="str">
        <f>IF(C26-G26&lt;0,G26-C26,"-")</f>
        <v>-</v>
      </c>
      <c r="D33" s="41" t="str">
        <f>IF(D26-H26&lt;0,H26-D26,"-")</f>
        <v>-</v>
      </c>
      <c r="E33" s="189" t="str">
        <f>IF(E26-I26&lt;0,I26-E26,"-")</f>
        <v>-</v>
      </c>
      <c r="F33" s="188" t="s">
        <v>145</v>
      </c>
      <c r="G33" s="41" t="str">
        <f>IF(C26-G26&gt;0,C26-G26,"-")</f>
        <v>-</v>
      </c>
      <c r="H33" s="41" t="str">
        <f>IF(D26-H26&gt;0,D26-H26,"-")</f>
        <v>-</v>
      </c>
      <c r="I33" s="42" t="str">
        <f>IF(E26-I26&gt;0,E26-I26,"-")</f>
        <v>-</v>
      </c>
      <c r="J33" s="340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>
      <selection activeCell="H25" sqref="H25"/>
    </sheetView>
  </sheetViews>
  <sheetFormatPr defaultRowHeight="12.75"/>
  <cols>
    <col min="1" max="1" width="39.6640625" style="4" customWidth="1"/>
    <col min="2" max="7" width="15.6640625" style="3" customWidth="1"/>
    <col min="8" max="8" width="5.1640625" style="3" customWidth="1"/>
    <col min="9" max="16384" width="9.33203125" style="3"/>
  </cols>
  <sheetData>
    <row r="1" spans="1:8" ht="18" customHeight="1">
      <c r="A1" s="342" t="s">
        <v>0</v>
      </c>
      <c r="B1" s="342"/>
      <c r="C1" s="342"/>
      <c r="D1" s="342"/>
      <c r="E1" s="342"/>
      <c r="F1" s="342"/>
      <c r="G1" s="342"/>
      <c r="H1" s="343" t="str">
        <f>+CONCATENATE("3. melléklet a 7/",LEFT(ÖSSZEFÜGGÉSEK!A4,4)+1,". (IV.30.) önkormányzati rendelethez")</f>
        <v>3. melléklet a 7/2015. (IV.30.) önkormányzati rendelethez</v>
      </c>
    </row>
    <row r="2" spans="1:8" ht="22.5" customHeight="1" thickBot="1">
      <c r="A2" s="17"/>
      <c r="B2" s="7"/>
      <c r="C2" s="7"/>
      <c r="D2" s="7"/>
      <c r="E2" s="7"/>
      <c r="F2" s="341" t="s">
        <v>50</v>
      </c>
      <c r="G2" s="341"/>
      <c r="H2" s="343"/>
    </row>
    <row r="3" spans="1:8" s="5" customFormat="1" ht="50.25" customHeight="1" thickBot="1">
      <c r="A3" s="18" t="s">
        <v>54</v>
      </c>
      <c r="B3" s="19" t="s">
        <v>55</v>
      </c>
      <c r="C3" s="19" t="s">
        <v>56</v>
      </c>
      <c r="D3" s="19" t="str">
        <f>+CONCATENATE("Felhasználás ",LEFT(ÖSSZEFÜGGÉSEK!A4,4)-1,". XII.31-ig")</f>
        <v>Felhasználás 2013. XII.31-ig</v>
      </c>
      <c r="E3" s="19" t="str">
        <f>+CONCATENATE(LEFT(ÖSSZEFÜGGÉSEK!A4,4),". évi módosított előirányzat")</f>
        <v>2014. évi módosított előirányzat</v>
      </c>
      <c r="F3" s="45" t="str">
        <f>+CONCATENATE(LEFT(ÖSSZEFÜGGÉSEK!A4,4),". évi teljesítés")</f>
        <v>2014. évi teljesítés</v>
      </c>
      <c r="G3" s="44" t="str">
        <f>+CONCATENATE("Összes teljesítés ",LEFT(ÖSSZEFÜGGÉSEK!A4,4),". dec. 31-ig")</f>
        <v>Összes teljesítés 2014. dec. 31-ig</v>
      </c>
      <c r="H3" s="343"/>
    </row>
    <row r="4" spans="1:8" s="7" customFormat="1" ht="12" customHeight="1" thickBot="1">
      <c r="A4" s="192" t="s">
        <v>280</v>
      </c>
      <c r="B4" s="193" t="s">
        <v>281</v>
      </c>
      <c r="C4" s="193" t="s">
        <v>282</v>
      </c>
      <c r="D4" s="193" t="s">
        <v>283</v>
      </c>
      <c r="E4" s="193" t="s">
        <v>284</v>
      </c>
      <c r="F4" s="33" t="s">
        <v>361</v>
      </c>
      <c r="G4" s="194" t="s">
        <v>408</v>
      </c>
      <c r="H4" s="343"/>
    </row>
    <row r="5" spans="1:8" ht="15.95" customHeight="1">
      <c r="A5" s="6" t="s">
        <v>464</v>
      </c>
      <c r="B5" s="1">
        <v>50000</v>
      </c>
      <c r="C5" s="8">
        <v>2014</v>
      </c>
      <c r="D5" s="1">
        <v>0</v>
      </c>
      <c r="E5" s="1">
        <v>47358</v>
      </c>
      <c r="F5" s="34">
        <v>47358</v>
      </c>
      <c r="G5" s="35">
        <f>+D5+F5</f>
        <v>47358</v>
      </c>
      <c r="H5" s="343"/>
    </row>
    <row r="6" spans="1:8" ht="15.95" customHeight="1">
      <c r="A6" s="6" t="s">
        <v>465</v>
      </c>
      <c r="B6" s="1">
        <v>2200</v>
      </c>
      <c r="C6" s="8">
        <v>2014</v>
      </c>
      <c r="D6" s="1"/>
      <c r="E6" s="1">
        <v>2200</v>
      </c>
      <c r="F6" s="34">
        <v>2200</v>
      </c>
      <c r="G6" s="35">
        <f t="shared" ref="G6:G23" si="0">+D6+F6</f>
        <v>2200</v>
      </c>
      <c r="H6" s="343"/>
    </row>
    <row r="7" spans="1:8" ht="15.95" customHeight="1">
      <c r="A7" s="6" t="s">
        <v>466</v>
      </c>
      <c r="B7" s="1">
        <v>294</v>
      </c>
      <c r="C7" s="8">
        <v>2014</v>
      </c>
      <c r="D7" s="1"/>
      <c r="E7" s="1">
        <v>294</v>
      </c>
      <c r="F7" s="34">
        <v>294</v>
      </c>
      <c r="G7" s="35">
        <f t="shared" si="0"/>
        <v>294</v>
      </c>
      <c r="H7" s="343"/>
    </row>
    <row r="8" spans="1:8" ht="15.95" customHeight="1">
      <c r="A8" s="6" t="s">
        <v>467</v>
      </c>
      <c r="B8" s="1">
        <v>327</v>
      </c>
      <c r="C8" s="8">
        <v>2014</v>
      </c>
      <c r="D8" s="1"/>
      <c r="E8" s="1">
        <v>327</v>
      </c>
      <c r="F8" s="34">
        <v>327</v>
      </c>
      <c r="G8" s="35">
        <f t="shared" si="0"/>
        <v>327</v>
      </c>
      <c r="H8" s="343"/>
    </row>
    <row r="9" spans="1:8" ht="15.95" customHeight="1">
      <c r="A9" s="6" t="s">
        <v>468</v>
      </c>
      <c r="B9" s="1">
        <v>711</v>
      </c>
      <c r="C9" s="8">
        <v>2014</v>
      </c>
      <c r="D9" s="1"/>
      <c r="E9" s="1">
        <v>711</v>
      </c>
      <c r="F9" s="34">
        <v>711</v>
      </c>
      <c r="G9" s="35">
        <f t="shared" si="0"/>
        <v>711</v>
      </c>
      <c r="H9" s="343"/>
    </row>
    <row r="10" spans="1:8" ht="15.95" customHeight="1">
      <c r="A10" s="6" t="s">
        <v>469</v>
      </c>
      <c r="B10" s="1">
        <v>350</v>
      </c>
      <c r="C10" s="8">
        <v>2014</v>
      </c>
      <c r="D10" s="1"/>
      <c r="E10" s="1">
        <v>350</v>
      </c>
      <c r="F10" s="34">
        <v>350</v>
      </c>
      <c r="G10" s="35">
        <f t="shared" si="0"/>
        <v>350</v>
      </c>
      <c r="H10" s="343"/>
    </row>
    <row r="11" spans="1:8" ht="15.95" customHeight="1">
      <c r="A11" s="6" t="s">
        <v>470</v>
      </c>
      <c r="B11" s="1">
        <v>5339</v>
      </c>
      <c r="C11" s="8">
        <v>2014</v>
      </c>
      <c r="D11" s="1"/>
      <c r="E11" s="1">
        <v>5339</v>
      </c>
      <c r="F11" s="34">
        <v>5339</v>
      </c>
      <c r="G11" s="35">
        <f t="shared" si="0"/>
        <v>5339</v>
      </c>
      <c r="H11" s="343"/>
    </row>
    <row r="12" spans="1:8" ht="15.95" customHeight="1">
      <c r="A12" s="6" t="s">
        <v>471</v>
      </c>
      <c r="B12" s="1">
        <v>140</v>
      </c>
      <c r="C12" s="8">
        <v>2014</v>
      </c>
      <c r="D12" s="1"/>
      <c r="E12" s="1">
        <v>140</v>
      </c>
      <c r="F12" s="34">
        <v>140</v>
      </c>
      <c r="G12" s="35">
        <f t="shared" si="0"/>
        <v>140</v>
      </c>
      <c r="H12" s="343"/>
    </row>
    <row r="13" spans="1:8" ht="15.95" customHeight="1">
      <c r="A13" s="6"/>
      <c r="B13" s="1"/>
      <c r="C13" s="8"/>
      <c r="D13" s="1"/>
      <c r="E13" s="1"/>
      <c r="F13" s="34"/>
      <c r="G13" s="35">
        <f t="shared" si="0"/>
        <v>0</v>
      </c>
      <c r="H13" s="343"/>
    </row>
    <row r="14" spans="1:8" ht="15.95" customHeight="1">
      <c r="A14" s="6"/>
      <c r="B14" s="1"/>
      <c r="C14" s="8"/>
      <c r="D14" s="1"/>
      <c r="E14" s="1"/>
      <c r="F14" s="34"/>
      <c r="G14" s="35">
        <f t="shared" si="0"/>
        <v>0</v>
      </c>
      <c r="H14" s="343"/>
    </row>
    <row r="15" spans="1:8" ht="15.95" customHeight="1">
      <c r="A15" s="6"/>
      <c r="B15" s="1"/>
      <c r="C15" s="8"/>
      <c r="D15" s="1"/>
      <c r="E15" s="1"/>
      <c r="F15" s="34"/>
      <c r="G15" s="35">
        <f t="shared" si="0"/>
        <v>0</v>
      </c>
      <c r="H15" s="343"/>
    </row>
    <row r="16" spans="1:8" ht="15.95" customHeight="1">
      <c r="A16" s="6"/>
      <c r="B16" s="1"/>
      <c r="C16" s="8"/>
      <c r="D16" s="1"/>
      <c r="E16" s="1"/>
      <c r="F16" s="34"/>
      <c r="G16" s="35">
        <f t="shared" si="0"/>
        <v>0</v>
      </c>
      <c r="H16" s="343"/>
    </row>
    <row r="17" spans="1:8" ht="15.95" customHeight="1">
      <c r="A17" s="6"/>
      <c r="B17" s="1"/>
      <c r="C17" s="8"/>
      <c r="D17" s="1"/>
      <c r="E17" s="1"/>
      <c r="F17" s="34"/>
      <c r="G17" s="35">
        <f t="shared" si="0"/>
        <v>0</v>
      </c>
      <c r="H17" s="343"/>
    </row>
    <row r="18" spans="1:8" ht="15.95" customHeight="1">
      <c r="A18" s="6"/>
      <c r="B18" s="1"/>
      <c r="C18" s="8"/>
      <c r="D18" s="1"/>
      <c r="E18" s="1"/>
      <c r="F18" s="34"/>
      <c r="G18" s="35">
        <f t="shared" si="0"/>
        <v>0</v>
      </c>
      <c r="H18" s="343"/>
    </row>
    <row r="19" spans="1:8" ht="15.95" customHeight="1">
      <c r="A19" s="6"/>
      <c r="B19" s="1"/>
      <c r="C19" s="8"/>
      <c r="D19" s="1"/>
      <c r="E19" s="1"/>
      <c r="F19" s="34"/>
      <c r="G19" s="35">
        <f t="shared" si="0"/>
        <v>0</v>
      </c>
      <c r="H19" s="343"/>
    </row>
    <row r="20" spans="1:8" ht="15.95" customHeight="1">
      <c r="A20" s="6"/>
      <c r="B20" s="1"/>
      <c r="C20" s="8"/>
      <c r="D20" s="1"/>
      <c r="E20" s="1"/>
      <c r="F20" s="34"/>
      <c r="G20" s="35">
        <f t="shared" si="0"/>
        <v>0</v>
      </c>
      <c r="H20" s="343"/>
    </row>
    <row r="21" spans="1:8" ht="15.95" customHeight="1">
      <c r="A21" s="6"/>
      <c r="B21" s="1"/>
      <c r="C21" s="8"/>
      <c r="D21" s="1"/>
      <c r="E21" s="1"/>
      <c r="F21" s="34"/>
      <c r="G21" s="35">
        <f t="shared" si="0"/>
        <v>0</v>
      </c>
      <c r="H21" s="343"/>
    </row>
    <row r="22" spans="1:8" ht="15.95" customHeight="1">
      <c r="A22" s="6"/>
      <c r="B22" s="1"/>
      <c r="C22" s="8"/>
      <c r="D22" s="1"/>
      <c r="E22" s="1"/>
      <c r="F22" s="34"/>
      <c r="G22" s="35">
        <f t="shared" si="0"/>
        <v>0</v>
      </c>
      <c r="H22" s="343"/>
    </row>
    <row r="23" spans="1:8" ht="15.95" customHeight="1" thickBot="1">
      <c r="A23" s="9"/>
      <c r="B23" s="2"/>
      <c r="C23" s="10"/>
      <c r="D23" s="2"/>
      <c r="E23" s="2"/>
      <c r="F23" s="36"/>
      <c r="G23" s="35">
        <f t="shared" si="0"/>
        <v>0</v>
      </c>
      <c r="H23" s="343"/>
    </row>
    <row r="24" spans="1:8" s="13" customFormat="1" ht="18" customHeight="1" thickBot="1">
      <c r="A24" s="20" t="s">
        <v>53</v>
      </c>
      <c r="B24" s="11">
        <f>SUM(B5:B23)</f>
        <v>59361</v>
      </c>
      <c r="C24" s="16"/>
      <c r="D24" s="11">
        <f>SUM(D5:D23)</f>
        <v>0</v>
      </c>
      <c r="E24" s="11">
        <f>SUM(E5:E23)</f>
        <v>56719</v>
      </c>
      <c r="F24" s="11">
        <f>SUM(F5:F23)</f>
        <v>56719</v>
      </c>
      <c r="G24" s="12">
        <f>SUM(G5:G23)</f>
        <v>56719</v>
      </c>
      <c r="H24" s="343"/>
    </row>
    <row r="25" spans="1:8">
      <c r="F25" s="13"/>
      <c r="G25" s="13"/>
      <c r="H25" s="323"/>
    </row>
    <row r="26" spans="1:8">
      <c r="H26" s="323"/>
    </row>
    <row r="27" spans="1:8">
      <c r="H27" s="323"/>
    </row>
    <row r="28" spans="1:8">
      <c r="H28" s="323"/>
    </row>
    <row r="29" spans="1:8">
      <c r="H29" s="323"/>
    </row>
    <row r="30" spans="1:8">
      <c r="H30" s="323"/>
    </row>
    <row r="31" spans="1:8">
      <c r="H31" s="323"/>
    </row>
    <row r="32" spans="1:8">
      <c r="H32" s="323"/>
    </row>
    <row r="33" spans="8:8">
      <c r="H33" s="323"/>
    </row>
  </sheetData>
  <sheetProtection sheet="1" objects="1" scenarios="1"/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Layout" topLeftCell="B1" zoomScaleSheetLayoutView="130" workbookViewId="0">
      <selection activeCell="H25" sqref="H25"/>
    </sheetView>
  </sheetViews>
  <sheetFormatPr defaultRowHeight="12.75"/>
  <cols>
    <col min="1" max="1" width="48.1640625" style="4" customWidth="1"/>
    <col min="2" max="7" width="15.83203125" style="3" customWidth="1"/>
    <col min="8" max="8" width="4.1640625" style="3" customWidth="1"/>
    <col min="9" max="9" width="13.83203125" style="3" customWidth="1"/>
    <col min="10" max="16384" width="9.33203125" style="3"/>
  </cols>
  <sheetData>
    <row r="1" spans="1:8" ht="24.75" customHeight="1">
      <c r="A1" s="342" t="s">
        <v>1</v>
      </c>
      <c r="B1" s="342"/>
      <c r="C1" s="342"/>
      <c r="D1" s="342"/>
      <c r="E1" s="342"/>
      <c r="F1" s="342"/>
      <c r="G1" s="342"/>
      <c r="H1" s="344" t="str">
        <f>+CONCATENATE("4. melléklet a 7/",LEFT(ÖSSZEFÜGGÉSEK!A4,4)+1,". (IV.30) önkormányzati rendelethez")</f>
        <v>4. melléklet a 7/2015. (IV.30) önkormányzati rendelethez</v>
      </c>
    </row>
    <row r="2" spans="1:8" ht="23.25" customHeight="1" thickBot="1">
      <c r="A2" s="17"/>
      <c r="B2" s="7"/>
      <c r="C2" s="7"/>
      <c r="D2" s="7"/>
      <c r="E2" s="7"/>
      <c r="F2" s="341" t="s">
        <v>50</v>
      </c>
      <c r="G2" s="341"/>
      <c r="H2" s="344"/>
    </row>
    <row r="3" spans="1:8" s="5" customFormat="1" ht="48.75" customHeight="1" thickBot="1">
      <c r="A3" s="18" t="s">
        <v>57</v>
      </c>
      <c r="B3" s="19" t="s">
        <v>55</v>
      </c>
      <c r="C3" s="19" t="s">
        <v>56</v>
      </c>
      <c r="D3" s="19" t="str">
        <f>+'3.sz.mell.'!D3</f>
        <v>Felhasználás 2013. XII.31-ig</v>
      </c>
      <c r="E3" s="19" t="str">
        <f>+'3.sz.mell.'!E3</f>
        <v>2014. évi módosított előirányzat</v>
      </c>
      <c r="F3" s="45" t="str">
        <f>+'3.sz.mell.'!F3</f>
        <v>2014. évi teljesítés</v>
      </c>
      <c r="G3" s="44" t="str">
        <f>+'3.sz.mell.'!G3</f>
        <v>Összes teljesítés 2014. dec. 31-ig</v>
      </c>
      <c r="H3" s="344"/>
    </row>
    <row r="4" spans="1:8" s="7" customFormat="1" ht="15" customHeight="1" thickBot="1">
      <c r="A4" s="192" t="s">
        <v>280</v>
      </c>
      <c r="B4" s="193" t="s">
        <v>281</v>
      </c>
      <c r="C4" s="193" t="s">
        <v>282</v>
      </c>
      <c r="D4" s="193" t="s">
        <v>283</v>
      </c>
      <c r="E4" s="193" t="s">
        <v>284</v>
      </c>
      <c r="F4" s="33" t="s">
        <v>361</v>
      </c>
      <c r="G4" s="194" t="s">
        <v>408</v>
      </c>
      <c r="H4" s="344"/>
    </row>
    <row r="5" spans="1:8" ht="15.95" customHeight="1">
      <c r="A5" s="14" t="s">
        <v>472</v>
      </c>
      <c r="B5" s="1">
        <v>80988</v>
      </c>
      <c r="C5" s="59" t="s">
        <v>473</v>
      </c>
      <c r="D5" s="1">
        <v>64382</v>
      </c>
      <c r="E5" s="1">
        <v>4750</v>
      </c>
      <c r="F5" s="34">
        <v>4750</v>
      </c>
      <c r="G5" s="35">
        <f>+D5+F5</f>
        <v>69132</v>
      </c>
      <c r="H5" s="344"/>
    </row>
    <row r="6" spans="1:8" ht="15.95" customHeight="1">
      <c r="A6" s="14"/>
      <c r="B6" s="1"/>
      <c r="C6" s="59"/>
      <c r="D6" s="1"/>
      <c r="E6" s="1"/>
      <c r="F6" s="34"/>
      <c r="G6" s="35">
        <f t="shared" ref="G6:G23" si="0">+D6+F6</f>
        <v>0</v>
      </c>
      <c r="H6" s="344"/>
    </row>
    <row r="7" spans="1:8" ht="15.95" customHeight="1">
      <c r="A7" s="14"/>
      <c r="B7" s="1"/>
      <c r="C7" s="59"/>
      <c r="D7" s="1"/>
      <c r="E7" s="1"/>
      <c r="F7" s="34"/>
      <c r="G7" s="35">
        <f t="shared" si="0"/>
        <v>0</v>
      </c>
      <c r="H7" s="344"/>
    </row>
    <row r="8" spans="1:8" ht="15.95" customHeight="1">
      <c r="A8" s="14"/>
      <c r="B8" s="1"/>
      <c r="C8" s="59"/>
      <c r="D8" s="1"/>
      <c r="E8" s="1"/>
      <c r="F8" s="34"/>
      <c r="G8" s="35">
        <f t="shared" si="0"/>
        <v>0</v>
      </c>
      <c r="H8" s="344"/>
    </row>
    <row r="9" spans="1:8" ht="15.95" customHeight="1">
      <c r="A9" s="14"/>
      <c r="B9" s="1"/>
      <c r="C9" s="59"/>
      <c r="D9" s="1"/>
      <c r="E9" s="1"/>
      <c r="F9" s="34"/>
      <c r="G9" s="35">
        <f t="shared" si="0"/>
        <v>0</v>
      </c>
      <c r="H9" s="344"/>
    </row>
    <row r="10" spans="1:8" ht="15.95" customHeight="1">
      <c r="A10" s="14"/>
      <c r="B10" s="1"/>
      <c r="C10" s="59"/>
      <c r="D10" s="1"/>
      <c r="E10" s="1"/>
      <c r="F10" s="34"/>
      <c r="G10" s="35">
        <f t="shared" si="0"/>
        <v>0</v>
      </c>
      <c r="H10" s="344"/>
    </row>
    <row r="11" spans="1:8" ht="15.95" customHeight="1">
      <c r="A11" s="14"/>
      <c r="B11" s="1"/>
      <c r="C11" s="59"/>
      <c r="D11" s="1"/>
      <c r="E11" s="1"/>
      <c r="F11" s="34"/>
      <c r="G11" s="35">
        <f t="shared" si="0"/>
        <v>0</v>
      </c>
      <c r="H11" s="344"/>
    </row>
    <row r="12" spans="1:8" ht="15.95" customHeight="1">
      <c r="A12" s="14"/>
      <c r="B12" s="1"/>
      <c r="C12" s="59"/>
      <c r="D12" s="1"/>
      <c r="E12" s="1"/>
      <c r="F12" s="34"/>
      <c r="G12" s="35">
        <f t="shared" si="0"/>
        <v>0</v>
      </c>
      <c r="H12" s="344"/>
    </row>
    <row r="13" spans="1:8" ht="15.95" customHeight="1">
      <c r="A13" s="14"/>
      <c r="B13" s="1"/>
      <c r="C13" s="59"/>
      <c r="D13" s="1"/>
      <c r="E13" s="1"/>
      <c r="F13" s="34"/>
      <c r="G13" s="35">
        <f t="shared" si="0"/>
        <v>0</v>
      </c>
      <c r="H13" s="344"/>
    </row>
    <row r="14" spans="1:8" ht="15.95" customHeight="1">
      <c r="A14" s="14"/>
      <c r="B14" s="1"/>
      <c r="C14" s="59"/>
      <c r="D14" s="1"/>
      <c r="E14" s="1"/>
      <c r="F14" s="34"/>
      <c r="G14" s="35">
        <f t="shared" si="0"/>
        <v>0</v>
      </c>
      <c r="H14" s="344"/>
    </row>
    <row r="15" spans="1:8" ht="15.95" customHeight="1">
      <c r="A15" s="14"/>
      <c r="B15" s="1"/>
      <c r="C15" s="59"/>
      <c r="D15" s="1"/>
      <c r="E15" s="1"/>
      <c r="F15" s="34"/>
      <c r="G15" s="35">
        <f t="shared" si="0"/>
        <v>0</v>
      </c>
      <c r="H15" s="344"/>
    </row>
    <row r="16" spans="1:8" ht="15.95" customHeight="1">
      <c r="A16" s="14"/>
      <c r="B16" s="1"/>
      <c r="C16" s="59"/>
      <c r="D16" s="1"/>
      <c r="E16" s="1"/>
      <c r="F16" s="34"/>
      <c r="G16" s="35">
        <f t="shared" si="0"/>
        <v>0</v>
      </c>
      <c r="H16" s="344"/>
    </row>
    <row r="17" spans="1:8" ht="15.95" customHeight="1">
      <c r="A17" s="14"/>
      <c r="B17" s="1"/>
      <c r="C17" s="59"/>
      <c r="D17" s="1"/>
      <c r="E17" s="1"/>
      <c r="F17" s="34"/>
      <c r="G17" s="35">
        <f t="shared" si="0"/>
        <v>0</v>
      </c>
      <c r="H17" s="344"/>
    </row>
    <row r="18" spans="1:8" ht="15.95" customHeight="1">
      <c r="A18" s="14"/>
      <c r="B18" s="1"/>
      <c r="C18" s="59"/>
      <c r="D18" s="1"/>
      <c r="E18" s="1"/>
      <c r="F18" s="34"/>
      <c r="G18" s="35">
        <f t="shared" si="0"/>
        <v>0</v>
      </c>
      <c r="H18" s="344"/>
    </row>
    <row r="19" spans="1:8" ht="15.95" customHeight="1">
      <c r="A19" s="14"/>
      <c r="B19" s="1"/>
      <c r="C19" s="59"/>
      <c r="D19" s="1"/>
      <c r="E19" s="1"/>
      <c r="F19" s="34"/>
      <c r="G19" s="35">
        <f t="shared" si="0"/>
        <v>0</v>
      </c>
      <c r="H19" s="344"/>
    </row>
    <row r="20" spans="1:8" ht="15.95" customHeight="1">
      <c r="A20" s="14"/>
      <c r="B20" s="1"/>
      <c r="C20" s="59"/>
      <c r="D20" s="1"/>
      <c r="E20" s="1"/>
      <c r="F20" s="34"/>
      <c r="G20" s="35">
        <f t="shared" si="0"/>
        <v>0</v>
      </c>
      <c r="H20" s="344"/>
    </row>
    <row r="21" spans="1:8" ht="15.95" customHeight="1">
      <c r="A21" s="14"/>
      <c r="B21" s="1"/>
      <c r="C21" s="59"/>
      <c r="D21" s="1"/>
      <c r="E21" s="1"/>
      <c r="F21" s="34"/>
      <c r="G21" s="35">
        <f t="shared" si="0"/>
        <v>0</v>
      </c>
      <c r="H21" s="344"/>
    </row>
    <row r="22" spans="1:8" ht="15.95" customHeight="1">
      <c r="A22" s="14"/>
      <c r="B22" s="1"/>
      <c r="C22" s="59"/>
      <c r="D22" s="1"/>
      <c r="E22" s="1"/>
      <c r="F22" s="34"/>
      <c r="G22" s="35">
        <f t="shared" si="0"/>
        <v>0</v>
      </c>
      <c r="H22" s="344"/>
    </row>
    <row r="23" spans="1:8" ht="15.95" customHeight="1" thickBot="1">
      <c r="A23" s="15"/>
      <c r="B23" s="2"/>
      <c r="C23" s="60"/>
      <c r="D23" s="2"/>
      <c r="E23" s="2"/>
      <c r="F23" s="36"/>
      <c r="G23" s="35">
        <f t="shared" si="0"/>
        <v>0</v>
      </c>
      <c r="H23" s="344"/>
    </row>
    <row r="24" spans="1:8" s="13" customFormat="1" ht="18" customHeight="1" thickBot="1">
      <c r="A24" s="20" t="s">
        <v>53</v>
      </c>
      <c r="B24" s="11">
        <f>SUM(B5:B23)</f>
        <v>80988</v>
      </c>
      <c r="C24" s="16"/>
      <c r="D24" s="11">
        <f>SUM(D5:D23)</f>
        <v>64382</v>
      </c>
      <c r="E24" s="11">
        <f>SUM(E5:E23)</f>
        <v>4750</v>
      </c>
      <c r="F24" s="11">
        <f>SUM(F5:F23)</f>
        <v>4750</v>
      </c>
      <c r="G24" s="12">
        <f>SUM(G5:G23)</f>
        <v>69132</v>
      </c>
      <c r="H24" s="344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3.sz.mell.</vt:lpstr>
      <vt:lpstr>4.sz.mell.</vt:lpstr>
      <vt:lpstr>5.1. sz. mell</vt:lpstr>
      <vt:lpstr>5.2. sz. mell</vt:lpstr>
      <vt:lpstr>5.3. sz. mell</vt:lpstr>
      <vt:lpstr>5.4. sz. mell</vt:lpstr>
      <vt:lpstr>6.1. sz. mell</vt:lpstr>
      <vt:lpstr>6.2. sz. mell</vt:lpstr>
      <vt:lpstr>6.3. sz. mell</vt:lpstr>
      <vt:lpstr>7.1. sz. mell.</vt:lpstr>
      <vt:lpstr>7.1.1. sz. mell.</vt:lpstr>
      <vt:lpstr>8. sz. mell</vt:lpstr>
      <vt:lpstr>'5.1. sz. mell'!Nyomtatási_cím</vt:lpstr>
      <vt:lpstr>'5.2. sz. mell'!Nyomtatási_cím</vt:lpstr>
      <vt:lpstr>'5.3. sz. mell'!Nyomtatási_cím</vt:lpstr>
      <vt:lpstr>'5.4. sz. mell'!Nyomtatási_cím</vt:lpstr>
      <vt:lpstr>'6.1. sz. mell'!Nyomtatási_cím</vt:lpstr>
      <vt:lpstr>'6.2. sz. mell'!Nyomtatási_cím</vt:lpstr>
      <vt:lpstr>'6.3. sz. mell'!Nyomtatási_cím</vt:lpstr>
      <vt:lpstr>'7.1. sz. mell.'!Nyomtatási_cím</vt:lpstr>
      <vt:lpstr>'7.1.1. sz. 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2015-05-07T08:25:37Z</cp:lastPrinted>
  <dcterms:created xsi:type="dcterms:W3CDTF">1999-10-30T10:30:45Z</dcterms:created>
  <dcterms:modified xsi:type="dcterms:W3CDTF">2015-05-07T08:28:13Z</dcterms:modified>
</cp:coreProperties>
</file>