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y\Desktop\Kalaznó 2018\Kalaznó-testületi_Előterjesztések\2018.05.31\teljes anyag\"/>
    </mc:Choice>
  </mc:AlternateContent>
  <xr:revisionPtr revIDLastSave="0" documentId="8_{FF733D34-353B-4471-A9D1-3707B1F7B084}" xr6:coauthVersionLast="33" xr6:coauthVersionMax="33" xr10:uidLastSave="{00000000-0000-0000-0000-000000000000}"/>
  <bookViews>
    <workbookView xWindow="0" yWindow="0" windowWidth="28800" windowHeight="11625" xr2:uid="{6F6BDC07-AADC-4C3A-A7DC-8BD094C10D9C}"/>
  </bookViews>
  <sheets>
    <sheet name="Tartalom" sheetId="13" r:id="rId1"/>
    <sheet name="1.SZ.melléklet" sheetId="23" r:id="rId2"/>
    <sheet name="2.sz. melléklet" sheetId="3" r:id="rId3"/>
    <sheet name="3.sz. melléklet" sheetId="9" r:id="rId4"/>
    <sheet name="4.sz. melléklet" sheetId="6" r:id="rId5"/>
    <sheet name="5.sz. melléklet" sheetId="8" r:id="rId6"/>
    <sheet name="6.sz. melléklet" sheetId="21" r:id="rId7"/>
    <sheet name="7.sz. melléklet" sheetId="2" r:id="rId8"/>
    <sheet name="8.sz.melléklet" sheetId="22" r:id="rId9"/>
    <sheet name="9.melléklet" sheetId="17" r:id="rId10"/>
    <sheet name="10.sz.melléklet" sheetId="19" r:id="rId11"/>
    <sheet name="11.sz.melléklet" sheetId="20" r:id="rId12"/>
    <sheet name="12.sz.melléklet" sheetId="16" r:id="rId13"/>
    <sheet name="Munka4" sheetId="18" r:id="rId14"/>
  </sheets>
  <externalReferences>
    <externalReference r:id="rId15"/>
  </externalReferences>
  <definedNames>
    <definedName name="_Hlk515260389" localSheetId="0">Tartalom!$B$7</definedName>
    <definedName name="_Hlk515260887" localSheetId="0">Tartalom!$B$9</definedName>
    <definedName name="_Hlk515261473" localSheetId="0">Tartalom!$B$10</definedName>
    <definedName name="_Hlk515262112" localSheetId="0">Tartalom!$B$12</definedName>
    <definedName name="_xlnm.Print_Area" localSheetId="8">'8.sz.melléklet'!$A$1:$AD$61</definedName>
    <definedName name="_xlnm.Print_Area" localSheetId="0">Tartalom!$A$1:$B$14</definedName>
    <definedName name="_xlnm.Print_Area">'12.sz.melléklet'!$A$3:$AB$14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23" l="1"/>
  <c r="F30" i="23" s="1"/>
  <c r="E28" i="23"/>
  <c r="E30" i="23" s="1"/>
  <c r="D28" i="23"/>
  <c r="D30" i="23" s="1"/>
  <c r="D17" i="23"/>
  <c r="D19" i="23" s="1"/>
  <c r="F15" i="23"/>
  <c r="F17" i="23" s="1"/>
  <c r="F19" i="23" s="1"/>
  <c r="E15" i="23"/>
  <c r="E17" i="23" s="1"/>
  <c r="E19" i="23" s="1"/>
  <c r="D15" i="23"/>
  <c r="F91" i="21" l="1"/>
  <c r="F92" i="21" s="1"/>
  <c r="E91" i="21"/>
  <c r="E92" i="21" s="1"/>
  <c r="D91" i="21"/>
  <c r="D92" i="21" s="1"/>
  <c r="F86" i="21"/>
  <c r="E86" i="21"/>
  <c r="D83" i="21"/>
  <c r="D86" i="21" s="1"/>
  <c r="F78" i="21"/>
  <c r="F82" i="21" s="1"/>
  <c r="E78" i="21"/>
  <c r="E82" i="21" s="1"/>
  <c r="F77" i="21"/>
  <c r="D77" i="21"/>
  <c r="D76" i="21"/>
  <c r="D78" i="21" s="1"/>
  <c r="D82" i="21" s="1"/>
  <c r="E75" i="21"/>
  <c r="D75" i="21"/>
  <c r="F73" i="21"/>
  <c r="F75" i="21" s="1"/>
  <c r="F71" i="21"/>
  <c r="E71" i="21"/>
  <c r="D71" i="21"/>
  <c r="F67" i="21"/>
  <c r="E67" i="21"/>
  <c r="D67" i="21"/>
  <c r="F59" i="21"/>
  <c r="E59" i="21"/>
  <c r="D59" i="21"/>
  <c r="F56" i="21"/>
  <c r="E56" i="21"/>
  <c r="D56" i="21"/>
  <c r="D51" i="21"/>
  <c r="F50" i="21"/>
  <c r="E50" i="21"/>
  <c r="D50" i="21"/>
  <c r="F46" i="21"/>
  <c r="F51" i="21" s="1"/>
  <c r="E46" i="21"/>
  <c r="E51" i="21" s="1"/>
  <c r="D46" i="21"/>
  <c r="F34" i="21"/>
  <c r="E34" i="21"/>
  <c r="D34" i="21"/>
  <c r="F30" i="21"/>
  <c r="E30" i="21"/>
  <c r="D30" i="21"/>
  <c r="F28" i="21"/>
  <c r="E28" i="21"/>
  <c r="D27" i="21"/>
  <c r="D28" i="21" s="1"/>
  <c r="F26" i="21"/>
  <c r="D26" i="21"/>
  <c r="F24" i="21"/>
  <c r="E24" i="21"/>
  <c r="E26" i="21" s="1"/>
  <c r="D24" i="21"/>
  <c r="F17" i="21"/>
  <c r="F19" i="21" s="1"/>
  <c r="F32" i="21" s="1"/>
  <c r="E17" i="21"/>
  <c r="E19" i="21" s="1"/>
  <c r="D17" i="21"/>
  <c r="D19" i="21" s="1"/>
  <c r="F14" i="21"/>
  <c r="E14" i="21"/>
  <c r="E13" i="21"/>
  <c r="D13" i="21"/>
  <c r="D14" i="21" s="1"/>
  <c r="F12" i="21"/>
  <c r="F10" i="21"/>
  <c r="E10" i="21"/>
  <c r="E12" i="21" s="1"/>
  <c r="D9" i="21"/>
  <c r="D10" i="21" s="1"/>
  <c r="D12" i="21" s="1"/>
  <c r="E32" i="21" l="1"/>
  <c r="D32" i="21"/>
  <c r="D35" i="21" s="1"/>
  <c r="D72" i="21"/>
  <c r="E72" i="21"/>
  <c r="F72" i="21"/>
  <c r="F35" i="21"/>
  <c r="D89" i="21"/>
  <c r="D93" i="21" s="1"/>
  <c r="E97" i="21"/>
  <c r="E35" i="21"/>
  <c r="D97" i="21"/>
  <c r="E89" i="21"/>
  <c r="E93" i="21" s="1"/>
  <c r="F89" i="21"/>
  <c r="F96" i="21" s="1"/>
  <c r="F97" i="21"/>
  <c r="D55" i="2"/>
  <c r="C55" i="2"/>
  <c r="D96" i="21" l="1"/>
  <c r="F93" i="21"/>
  <c r="E96" i="21"/>
  <c r="C11" i="8"/>
  <c r="E93" i="3"/>
  <c r="E94" i="3" s="1"/>
  <c r="D93" i="3"/>
  <c r="D94" i="3" s="1"/>
  <c r="C93" i="3"/>
  <c r="C94" i="3" s="1"/>
  <c r="E36" i="3"/>
  <c r="D36" i="3"/>
  <c r="C36" i="3"/>
  <c r="E28" i="3"/>
  <c r="E32" i="6" l="1"/>
  <c r="K31" i="6"/>
  <c r="K32" i="6" s="1"/>
  <c r="J31" i="6"/>
  <c r="J32" i="6" s="1"/>
  <c r="K17" i="6"/>
  <c r="J17" i="6"/>
  <c r="E17" i="6"/>
  <c r="E19" i="6" s="1"/>
  <c r="F17" i="6"/>
  <c r="F19" i="6" s="1"/>
  <c r="I17" i="6"/>
  <c r="I19" i="6" s="1"/>
  <c r="I30" i="6"/>
  <c r="D30" i="6"/>
  <c r="I29" i="6"/>
  <c r="D29" i="6"/>
  <c r="D28" i="6"/>
  <c r="D17" i="6"/>
  <c r="D19" i="6" s="1"/>
  <c r="C6" i="8"/>
  <c r="D20" i="6" l="1"/>
  <c r="J19" i="6"/>
  <c r="J20" i="6" s="1"/>
  <c r="K19" i="6"/>
  <c r="K20" i="6" s="1"/>
  <c r="I31" i="6"/>
  <c r="I32" i="6" s="1"/>
  <c r="D31" i="6"/>
  <c r="D32" i="6" s="1"/>
  <c r="F20" i="6" l="1"/>
  <c r="E20" i="6"/>
  <c r="E79" i="3"/>
  <c r="E75" i="3"/>
  <c r="D73" i="3"/>
  <c r="D69" i="3"/>
  <c r="D58" i="3"/>
  <c r="D52" i="3"/>
  <c r="D32" i="3"/>
  <c r="D15" i="3"/>
  <c r="E12" i="3"/>
  <c r="D12" i="3"/>
  <c r="D14" i="3" s="1"/>
  <c r="C11" i="3"/>
  <c r="C15" i="3"/>
  <c r="C29" i="3"/>
  <c r="C52" i="3"/>
  <c r="C78" i="3"/>
  <c r="C79" i="3"/>
  <c r="C85" i="3"/>
  <c r="D82" i="2"/>
  <c r="F77" i="2"/>
  <c r="E77" i="2"/>
  <c r="F76" i="2"/>
  <c r="E76" i="2"/>
  <c r="E14" i="3" l="1"/>
  <c r="E26" i="3"/>
  <c r="E16" i="3"/>
  <c r="E88" i="3"/>
  <c r="C32" i="3"/>
  <c r="C61" i="3"/>
  <c r="C30" i="3"/>
  <c r="C58" i="3"/>
  <c r="C77" i="3"/>
  <c r="C12" i="3"/>
  <c r="C14" i="3" s="1"/>
  <c r="E19" i="3"/>
  <c r="E21" i="3" s="1"/>
  <c r="E32" i="3"/>
  <c r="E52" i="3"/>
  <c r="E58" i="3"/>
  <c r="E69" i="3"/>
  <c r="E73" i="3"/>
  <c r="E80" i="3"/>
  <c r="E84" i="3" s="1"/>
  <c r="C48" i="3"/>
  <c r="C53" i="3" s="1"/>
  <c r="C26" i="3"/>
  <c r="C28" i="3" s="1"/>
  <c r="D16" i="3"/>
  <c r="D26" i="3"/>
  <c r="D28" i="3" s="1"/>
  <c r="C80" i="3"/>
  <c r="C84" i="3" s="1"/>
  <c r="D30" i="3"/>
  <c r="D48" i="3"/>
  <c r="D53" i="3" s="1"/>
  <c r="D61" i="3"/>
  <c r="D74" i="3" s="1"/>
  <c r="D77" i="3"/>
  <c r="D80" i="3"/>
  <c r="D84" i="3" s="1"/>
  <c r="C73" i="3"/>
  <c r="C69" i="3"/>
  <c r="D19" i="3"/>
  <c r="D21" i="3" s="1"/>
  <c r="E30" i="3"/>
  <c r="E48" i="3"/>
  <c r="E61" i="3"/>
  <c r="E77" i="3"/>
  <c r="D88" i="3"/>
  <c r="C88" i="3"/>
  <c r="C19" i="3"/>
  <c r="C21" i="3" s="1"/>
  <c r="C16" i="3"/>
  <c r="C74" i="3" l="1"/>
  <c r="E74" i="3"/>
  <c r="C91" i="3"/>
  <c r="E53" i="3"/>
  <c r="C34" i="3"/>
  <c r="C37" i="3" s="1"/>
  <c r="D34" i="3"/>
  <c r="D91" i="3"/>
  <c r="E99" i="3"/>
  <c r="E34" i="3" l="1"/>
  <c r="E37" i="3" s="1"/>
  <c r="D99" i="3"/>
  <c r="C95" i="3"/>
  <c r="C99" i="3"/>
  <c r="E91" i="3"/>
  <c r="E95" i="3" s="1"/>
  <c r="D98" i="3"/>
  <c r="C98" i="3"/>
  <c r="D37" i="3"/>
  <c r="D95" i="3"/>
  <c r="E98" i="3" l="1"/>
</calcChain>
</file>

<file path=xl/sharedStrings.xml><?xml version="1.0" encoding="utf-8"?>
<sst xmlns="http://schemas.openxmlformats.org/spreadsheetml/2006/main" count="1054" uniqueCount="606">
  <si>
    <t>1. számú melléklet</t>
  </si>
  <si>
    <t>B E V É T E L E K</t>
  </si>
  <si>
    <t>Sor-
szám</t>
  </si>
  <si>
    <t>Bevételi jogcím</t>
  </si>
  <si>
    <t>Kötelező  feladatok</t>
  </si>
  <si>
    <t>Önként vállalt feladatok</t>
  </si>
  <si>
    <t>Államigazga- tási feladatok</t>
  </si>
  <si>
    <t xml:space="preserve"> 1.</t>
  </si>
  <si>
    <t>Működési célú támogatások államháztartáson belülről  (1.1.+1.2.)</t>
  </si>
  <si>
    <t xml:space="preserve"> 1.1.</t>
  </si>
  <si>
    <t>Önkormányzat működési támogatásai (1.1.1.+…+.1.1.6.)</t>
  </si>
  <si>
    <t>A helyi önkormányzatok általános működésének és ágazati feladatainak támogatása</t>
  </si>
  <si>
    <t>1.1.1.</t>
  </si>
  <si>
    <t>Helyi önkormányzatok működésének általános támogatása</t>
  </si>
  <si>
    <t>1.1.3.</t>
  </si>
  <si>
    <t>A települési önkormányzatok szociális, gyermekjóléti és gyermekétkeztetési feladatainak támogatása</t>
  </si>
  <si>
    <t>1.1.4.</t>
  </si>
  <si>
    <t>A települési önkormányzatok kulturális feladatainak támogatása</t>
  </si>
  <si>
    <t>A helyi önkormányzatok kiegészítő támogtásai</t>
  </si>
  <si>
    <t>1.1.5.</t>
  </si>
  <si>
    <t>Helyi önkormányzatok működési célú költségvetési támogatásai és kiegészítő támogatások</t>
  </si>
  <si>
    <t xml:space="preserve"> 1.2.</t>
  </si>
  <si>
    <t>Működési célú támogatások államháztartáson belülről (1.2.1.+…+.1.2.6.)</t>
  </si>
  <si>
    <t>1.2.5.</t>
  </si>
  <si>
    <t xml:space="preserve">Egyéb működési célú támogatások bevételei </t>
  </si>
  <si>
    <t>2.</t>
  </si>
  <si>
    <t>Felhalmozási célú támogatások államháztartáson belülről (2.1.+…+2.6.)</t>
  </si>
  <si>
    <t>2.1.</t>
  </si>
  <si>
    <t>Felhalmozási célú önkormányzati támogatások</t>
  </si>
  <si>
    <t>3.</t>
  </si>
  <si>
    <t>Közhatalmi bevételek (3.1.+...+3.5.)</t>
  </si>
  <si>
    <t xml:space="preserve"> 3.2.</t>
  </si>
  <si>
    <t>Vagyoni típusú adók (építményadó, telekadó)</t>
  </si>
  <si>
    <t>3.4.</t>
  </si>
  <si>
    <t>Gépjárműadók</t>
  </si>
  <si>
    <t>3.6.</t>
  </si>
  <si>
    <t>4.</t>
  </si>
  <si>
    <t>Működési bevételek (4.1.+…+ 4.11.)</t>
  </si>
  <si>
    <t>4.1.</t>
  </si>
  <si>
    <t>Készletértékesítés ellenértéke</t>
  </si>
  <si>
    <t>4.2.</t>
  </si>
  <si>
    <t>Szolgáltatások ellenértéke</t>
  </si>
  <si>
    <t>4.4.</t>
  </si>
  <si>
    <t>Tulajdonosi bevételek, bérleti díj</t>
  </si>
  <si>
    <t>4.8.</t>
  </si>
  <si>
    <t>Kamatbevételek</t>
  </si>
  <si>
    <t>4.11.</t>
  </si>
  <si>
    <t>Egyéb működési bevételek</t>
  </si>
  <si>
    <t>5.</t>
  </si>
  <si>
    <t>Felhalmozási bevételek (5.1.+…+5.6.)</t>
  </si>
  <si>
    <t>5.3.</t>
  </si>
  <si>
    <t>Egyéb tárgyi eszközök értékesítése</t>
  </si>
  <si>
    <t>6.</t>
  </si>
  <si>
    <t>Működési célú átvett pénzeszközök (6.1. + … + 6.3.)</t>
  </si>
  <si>
    <t>6.3.</t>
  </si>
  <si>
    <t>Egyéb működési célú átvett pénzeszköz</t>
  </si>
  <si>
    <t>7.</t>
  </si>
  <si>
    <t>Felhalmozási célú átvett pénzeszközök (7.1.+...+7.3.)</t>
  </si>
  <si>
    <t>Működési költségvetés bevétele:</t>
  </si>
  <si>
    <t>Felhalmozási költségvetés bevétele:</t>
  </si>
  <si>
    <t>KÖLTSÉGVETÉSI BEVÉTELEK ÖSSZESEN: (1+…+7)</t>
  </si>
  <si>
    <t>8.</t>
  </si>
  <si>
    <t>Finanszírozási bevétek (8.1.+8.2.+8.3.)</t>
  </si>
  <si>
    <t xml:space="preserve"> 8.1.</t>
  </si>
  <si>
    <t>Belföldi finanszírozás bevételei (I. + …..+ IV.)</t>
  </si>
  <si>
    <t>I.</t>
  </si>
  <si>
    <t>II.</t>
  </si>
  <si>
    <t>Belföldi értékpapírok bevételei (8.1.4. +…+ 8.1.7.)</t>
  </si>
  <si>
    <t>III.</t>
  </si>
  <si>
    <t>Maradvány igénybevétele (8.1.8. + 8.1.9.)</t>
  </si>
  <si>
    <t>IV.</t>
  </si>
  <si>
    <t>Megelőlegezések, betétek bevételei (8.1.10. + … + 8.1.13.)</t>
  </si>
  <si>
    <t>8.1.10.</t>
  </si>
  <si>
    <t>Államháztartáson belüli megelőlegezések</t>
  </si>
  <si>
    <t xml:space="preserve"> 8.2.</t>
  </si>
  <si>
    <t>Külföldi finanszírozás bevételei (8.2.1.+…8.2.4.)</t>
  </si>
  <si>
    <t xml:space="preserve"> 8.3.</t>
  </si>
  <si>
    <t>Adóssághoz nem kapcsolódó származékos ügyletek bevételei</t>
  </si>
  <si>
    <t xml:space="preserve">KÖLTSÉGVETÉSI ÉS FINANSZÍROZÁSI BEVÉTELEK ÖSSZESEN: </t>
  </si>
  <si>
    <t>K I A D Á S O K</t>
  </si>
  <si>
    <t>Kiadási jogcím</t>
  </si>
  <si>
    <t>1.</t>
  </si>
  <si>
    <r>
      <t xml:space="preserve">   Működési költségvetés kiadásai </t>
    </r>
    <r>
      <rPr>
        <sz val="11"/>
        <rFont val="Times New Roman"/>
        <family val="1"/>
        <charset val="238"/>
      </rPr>
      <t>(1.1+…+1.17.)</t>
    </r>
  </si>
  <si>
    <t>1.1.</t>
  </si>
  <si>
    <t>Személyi  juttatások</t>
  </si>
  <si>
    <t>1.2.</t>
  </si>
  <si>
    <t>Munkaadókat terhelő járulékok és szociális hozzájárulási adó</t>
  </si>
  <si>
    <t>1.3.</t>
  </si>
  <si>
    <t xml:space="preserve">Dologi  kiadások </t>
  </si>
  <si>
    <t>1.4.</t>
  </si>
  <si>
    <t>Ellátottak pénzbeli juttatásai</t>
  </si>
  <si>
    <t>A helyi önkormányzatok előző évi elszámolásából származó kiadások</t>
  </si>
  <si>
    <t>1.9.</t>
  </si>
  <si>
    <t>Egyéb működési célú támogatások ÁH-n belülre</t>
  </si>
  <si>
    <t>1.10.</t>
  </si>
  <si>
    <t xml:space="preserve"> Garancia és kezességvállalásból kifizetés ÁH-n kívülre</t>
  </si>
  <si>
    <t>Egyéb működési célú támogatások államháztartáson kívülre</t>
  </si>
  <si>
    <t>Tartalékok</t>
  </si>
  <si>
    <r>
      <t xml:space="preserve">   Felhalmozási költségvetés kiadásai </t>
    </r>
    <r>
      <rPr>
        <sz val="11"/>
        <rFont val="Times New Roman"/>
        <family val="1"/>
        <charset val="238"/>
      </rPr>
      <t>(2.1.+..+2.11.)</t>
    </r>
  </si>
  <si>
    <t xml:space="preserve">Beruházások </t>
  </si>
  <si>
    <t>Felújítások</t>
  </si>
  <si>
    <t>KÖLTSÉGVETÉSI KIADÁSOK ÖSSZESEN (1+2)</t>
  </si>
  <si>
    <t>Finanszírozási kiadások  (3.1. + 3.2.)</t>
  </si>
  <si>
    <t xml:space="preserve"> 3.1.</t>
  </si>
  <si>
    <t>Belföldi finanszírozás kiadásai (I. + … + III.)</t>
  </si>
  <si>
    <t>Hitel-, kölcsöntörlesztés államháztartáson kívülre (3.1.1. + … + 3.1.3.)</t>
  </si>
  <si>
    <t>Belföldi értékpapírok kiadásai (3.1.4. + … + 3.1.9.)</t>
  </si>
  <si>
    <t>Megelőlegezések, betétek kiadásai (3.1.10 +…+3.1.14.)</t>
  </si>
  <si>
    <t>3.1.11.</t>
  </si>
  <si>
    <t>Államháztartáson belüli megelőlegezések visszafizetése</t>
  </si>
  <si>
    <t>Külföldi finanszírozás kiadásai (3.2.1. + … + 3.2.4.)</t>
  </si>
  <si>
    <t>KIADÁSOK ÖSSZESEN: (1+2+3)</t>
  </si>
  <si>
    <t>KÖLTSÉGVETÉSI, FINANSZÍROZÁSI BEVÉTELEK ÉS KIADÁSOK EGYENLEGE</t>
  </si>
  <si>
    <t>Költségvetési hiány, többlet ( költségvetési bevételek - költségvetési kiadások) (+/-)</t>
  </si>
  <si>
    <t>Finanszírozási bevételek, kiadások egyenlege (finanszírozási bevételek - finanszírozási kiadások) (+/-)</t>
  </si>
  <si>
    <t>2017. évi előirányzat mindösszesen</t>
  </si>
  <si>
    <t>2017.évi előirányzat mindösszesenből</t>
  </si>
  <si>
    <t>Összevont bevételek és kiadások</t>
  </si>
  <si>
    <t>Forintban</t>
  </si>
  <si>
    <t>Ssz.</t>
  </si>
  <si>
    <t>Bevétel</t>
  </si>
  <si>
    <t>Rov sz.</t>
  </si>
  <si>
    <t>Előirányzat</t>
  </si>
  <si>
    <t>Rovat megnevezése</t>
  </si>
  <si>
    <t>Eredeti</t>
  </si>
  <si>
    <t>01</t>
  </si>
  <si>
    <t>B111</t>
  </si>
  <si>
    <t>02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</si>
  <si>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</si>
  <si>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</si>
  <si>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</si>
  <si>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</si>
  <si>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</si>
  <si>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</si>
  <si>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</si>
  <si>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</si>
  <si>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</si>
  <si>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</si>
  <si>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07</t>
  </si>
  <si>
    <t>Önkormányzatok működési támogatásai (=01+…+06)</t>
  </si>
  <si>
    <t>B11</t>
  </si>
  <si>
    <t>08</t>
  </si>
  <si>
    <t>09</t>
  </si>
  <si>
    <t>10</t>
  </si>
  <si>
    <t>11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</si>
  <si>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</si>
  <si>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</si>
  <si>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</si>
  <si>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</si>
  <si>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</si>
  <si>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</si>
  <si>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</si>
  <si>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B21</t>
  </si>
  <si>
    <t>15</t>
  </si>
  <si>
    <t>16</t>
  </si>
  <si>
    <t>17</t>
  </si>
  <si>
    <t>18</t>
  </si>
  <si>
    <t>19</t>
  </si>
  <si>
    <t>Felhalmozási célú támogatások államháztartáson belülről (=14+…+18)</t>
  </si>
  <si>
    <t>B2</t>
  </si>
  <si>
    <t>20</t>
  </si>
  <si>
    <t>21</t>
  </si>
  <si>
    <t>22</t>
  </si>
  <si>
    <t>23</t>
  </si>
  <si>
    <t>24</t>
  </si>
  <si>
    <t>25</t>
  </si>
  <si>
    <t xml:space="preserve">Vagyoni tipusú adók </t>
  </si>
  <si>
    <t>B34</t>
  </si>
  <si>
    <t>26</t>
  </si>
  <si>
    <t>27</t>
  </si>
  <si>
    <t>28</t>
  </si>
  <si>
    <t>29</t>
  </si>
  <si>
    <t>B354</t>
  </si>
  <si>
    <t>30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</si>
  <si>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</si>
  <si>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</si>
  <si>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</si>
  <si>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</si>
  <si>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</si>
  <si>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</si>
  <si>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</si>
  <si>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</si>
  <si>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</si>
  <si>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</si>
  <si>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B401</t>
  </si>
  <si>
    <t>35</t>
  </si>
  <si>
    <t>B402</t>
  </si>
  <si>
    <t>37</t>
  </si>
  <si>
    <t>Tulajdonosi bevételek</t>
  </si>
  <si>
    <t>B404</t>
  </si>
  <si>
    <t>39</t>
  </si>
  <si>
    <t>41</t>
  </si>
  <si>
    <t>Egyéb kapott (járó) kamatok és kamatjellegű bevételek</t>
  </si>
  <si>
    <t>B4082</t>
  </si>
  <si>
    <t>Kamatbevételek és más nyereségjellegű bevételek (=41+42)</t>
  </si>
  <si>
    <t>B408</t>
  </si>
  <si>
    <t>48</t>
  </si>
  <si>
    <t>B411</t>
  </si>
  <si>
    <t>49</t>
  </si>
  <si>
    <t>Működési bevételek (=34+…+40+43+46+...+48)</t>
  </si>
  <si>
    <t>B4</t>
  </si>
  <si>
    <t>52</t>
  </si>
  <si>
    <t>B53</t>
  </si>
  <si>
    <t>53</t>
  </si>
  <si>
    <t>54</t>
  </si>
  <si>
    <t>55</t>
  </si>
  <si>
    <t>Felhalmozási bevételek (=50+…+54)</t>
  </si>
  <si>
    <t>B5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</si>
  <si>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</si>
  <si>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</si>
  <si>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</si>
  <si>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</si>
  <si>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</si>
  <si>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</si>
  <si>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</si>
  <si>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</si>
  <si>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</si>
  <si>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</si>
  <si>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</si>
  <si>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</si>
  <si>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B814</t>
  </si>
  <si>
    <t>B816</t>
  </si>
  <si>
    <t>Finanszírozási bevételek (=21+27+28+29)</t>
  </si>
  <si>
    <t>B8</t>
  </si>
  <si>
    <t>Összes bevétel</t>
  </si>
  <si>
    <t>B1-B8</t>
  </si>
  <si>
    <t>Kiadások</t>
  </si>
  <si>
    <t>Törvény szerinti illetmények, munkabérek</t>
  </si>
  <si>
    <t>K1101</t>
  </si>
  <si>
    <t>Béren kívüli juttatások</t>
  </si>
  <si>
    <t>K1107</t>
  </si>
  <si>
    <t>Közlekedési költségtérítés</t>
  </si>
  <si>
    <t>K1109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</si>
  <si>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</si>
  <si>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</si>
  <si>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</si>
  <si>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</si>
  <si>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</si>
  <si>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</si>
  <si>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</si>
  <si>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</si>
  <si>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</si>
  <si>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</si>
  <si>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(=15+16+17)</t>
  </si>
  <si>
    <t>K12</t>
  </si>
  <si>
    <t>Személyi juttatások (=14+18)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</si>
  <si>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</si>
  <si>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</si>
  <si>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</si>
  <si>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</si>
  <si>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</si>
  <si>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</si>
  <si>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</si>
  <si>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</si>
  <si>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</si>
  <si>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Készletbeszerzés (=21+22+23)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</si>
  <si>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</si>
  <si>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</si>
  <si>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</si>
  <si>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</si>
  <si>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</si>
  <si>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(=25+26)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</si>
  <si>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</si>
  <si>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</si>
  <si>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</si>
  <si>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</si>
  <si>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</si>
  <si>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</si>
  <si>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</si>
  <si>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</si>
  <si>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</si>
  <si>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</si>
  <si>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</si>
  <si>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</si>
  <si>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</si>
  <si>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</si>
  <si>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</si>
  <si>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>Szolgáltatási kiadások (=28+…+34)</t>
  </si>
  <si>
    <t>K33</t>
  </si>
  <si>
    <t>Működési célú előzetesen felszámított általános forgalmi adó</t>
  </si>
  <si>
    <t>K351</t>
  </si>
  <si>
    <t xml:space="preserve">Kamatkiadások </t>
  </si>
  <si>
    <t>K353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</si>
  <si>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</si>
  <si>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</si>
  <si>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</si>
  <si>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</si>
  <si>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</si>
  <si>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</si>
  <si>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</si>
  <si>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</si>
  <si>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</si>
  <si>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Intézményi ellátottak pénzbeli juttatásai</t>
  </si>
  <si>
    <t>K47</t>
  </si>
  <si>
    <t>Egyéb nem intézményi ellátások</t>
  </si>
  <si>
    <t>K48</t>
  </si>
  <si>
    <t>Ellátottak pénzbeli juttatásai (=46+...+53)</t>
  </si>
  <si>
    <t>K4</t>
  </si>
  <si>
    <t>K5021</t>
  </si>
  <si>
    <t>Egyéb elvonások, befizetések</t>
  </si>
  <si>
    <t>K5023</t>
  </si>
  <si>
    <t>Elvonások és befizetések (=56+57+58)</t>
  </si>
  <si>
    <t>K502</t>
  </si>
  <si>
    <t>Egyéb működési célú támogatások államháztartáson belülre</t>
  </si>
  <si>
    <t>K506</t>
  </si>
  <si>
    <t>K512</t>
  </si>
  <si>
    <t>K513</t>
  </si>
  <si>
    <t>Egyéb működési célú kiadások (=55+59+…+70)</t>
  </si>
  <si>
    <t>K5</t>
  </si>
  <si>
    <t>Immateriális javak beszerzése, létesítése</t>
  </si>
  <si>
    <t>K61</t>
  </si>
  <si>
    <t>Egyéb tárgyi eszközök beszerzése, létesítése</t>
  </si>
  <si>
    <t>K64</t>
  </si>
  <si>
    <t>Beruházási célú előzetesen felszámított általános forgalmi adó</t>
  </si>
  <si>
    <t>K67</t>
  </si>
  <si>
    <t>Beruházások (=72+…+78)</t>
  </si>
  <si>
    <t>K6</t>
  </si>
  <si>
    <t>Felújítások (=80+...+83)</t>
  </si>
  <si>
    <t>K7</t>
  </si>
  <si>
    <t>Egyéb felhalmozási célú kiadások (=85+…+93)</t>
  </si>
  <si>
    <t>K8</t>
  </si>
  <si>
    <t>Költségvetési kiadások (=19+20+45+54+71+79+84+94)</t>
  </si>
  <si>
    <t>K1-K8</t>
  </si>
  <si>
    <t>K914</t>
  </si>
  <si>
    <t>Belföldi finanszírozás kiadásai (=04+11+…+17+20)</t>
  </si>
  <si>
    <t>K91</t>
  </si>
  <si>
    <t>Finanszírozási kiadások (=21+27+28+29)</t>
  </si>
  <si>
    <t>K9</t>
  </si>
  <si>
    <t>Összes kiadás</t>
  </si>
  <si>
    <t>K1-K9</t>
  </si>
  <si>
    <t>Módosított</t>
  </si>
  <si>
    <t>Teljesítés</t>
  </si>
  <si>
    <t>Önkormányzati szinten összevont bevételek és kiadások</t>
  </si>
  <si>
    <t>Bevételek-kiadások</t>
  </si>
  <si>
    <t xml:space="preserve">Eredeti előirányzat 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</si>
  <si>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</si>
  <si>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</si>
  <si>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</si>
  <si>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</si>
  <si>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</si>
  <si>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</si>
  <si>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</si>
  <si>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  (=01+…+07)</t>
  </si>
  <si>
    <t>Finanszírozási bevételek</t>
  </si>
  <si>
    <t>Bevételek összesen (=08+09)</t>
  </si>
  <si>
    <t>Kapott irányító szervi támogatás</t>
  </si>
  <si>
    <t>Bevételek összesen irányító szervi támogatással (=10+11)</t>
  </si>
  <si>
    <t>Személyi juttatások összesen</t>
  </si>
  <si>
    <t>Dologi kiadások</t>
  </si>
  <si>
    <t xml:space="preserve">Egyéb működési célú kiadások </t>
  </si>
  <si>
    <t>Beruházások</t>
  </si>
  <si>
    <t>Egyéb felhalmozási célú kiadások</t>
  </si>
  <si>
    <t>Költségvetési kiadások</t>
  </si>
  <si>
    <t xml:space="preserve">Finanszírozási kiadások (=26+36+37) </t>
  </si>
  <si>
    <t>Kiadások összesen (=21+22)</t>
  </si>
  <si>
    <t>Teljesített</t>
  </si>
  <si>
    <t xml:space="preserve"> </t>
  </si>
  <si>
    <t xml:space="preserve">Módosított előirányzat </t>
  </si>
  <si>
    <t>Önkormányzat</t>
  </si>
  <si>
    <t>2017. év</t>
  </si>
  <si>
    <t>Teljes munkaidőben foglalkoztatott (napi 8 órában foglalkoztatott)</t>
  </si>
  <si>
    <t>Összesen:</t>
  </si>
  <si>
    <t>Teljes munkaidőben foglalkoztatott</t>
  </si>
  <si>
    <t>Pénzeszközök változásának levezetése</t>
  </si>
  <si>
    <t>Megnevezés</t>
  </si>
  <si>
    <t>Pénzkészlet 2017. január 1-jén ebből:</t>
  </si>
  <si>
    <t> Bankszámlák egyenlege</t>
  </si>
  <si>
    <t> Pénztárak és betétkönyvek egyenlege</t>
  </si>
  <si>
    <t>Bevételek   ( + )</t>
  </si>
  <si>
    <t>Kiadások    ( - )</t>
  </si>
  <si>
    <t>Záró pénzkészlet 2017. december 31-én ebből:</t>
  </si>
  <si>
    <t>Összevont  működési célú bevételek és kiadások mérlege</t>
  </si>
  <si>
    <t>Kiadás</t>
  </si>
  <si>
    <t>Személyi juttatások</t>
  </si>
  <si>
    <t xml:space="preserve">Közhatalmi bevételek </t>
  </si>
  <si>
    <t>Munkaadókat terhelő járulékok és szociális hozz adó</t>
  </si>
  <si>
    <t xml:space="preserve">Működési bevételek </t>
  </si>
  <si>
    <t>Egyéb működési célú kiadások</t>
  </si>
  <si>
    <t>Beruházások (tárgyi eszköz)</t>
  </si>
  <si>
    <t>Költségvetési bevételek (=01+…+05)</t>
  </si>
  <si>
    <t>Költségvetési kiadások (=01+…+05)</t>
  </si>
  <si>
    <t>Finanszírozási kiadások</t>
  </si>
  <si>
    <t>Bevételek összesen (=06+07)</t>
  </si>
  <si>
    <t>Kiadás összesen (=06+07)</t>
  </si>
  <si>
    <t>Költségvetési hiány, többlet (bevételek-kiadások)</t>
  </si>
  <si>
    <t>Összevont  felhalmozási célú bevételek és kiadások mérlege</t>
  </si>
  <si>
    <t>Költségvetési bevételek (=01+…+03)</t>
  </si>
  <si>
    <t>Költségvetési kiadások (=01+…+03)</t>
  </si>
  <si>
    <t>Bevételek összesen</t>
  </si>
  <si>
    <t>Kiadás összesen</t>
  </si>
  <si>
    <t>Finanszírozási hiány, többlet (bevételek-kiadások)</t>
  </si>
  <si>
    <t>ezer forintban</t>
  </si>
  <si>
    <t>Költségvetési hiány, többlet ( költségvetési bevételek  - költségvetési kiadások ) (+/-)</t>
  </si>
  <si>
    <t>Finanszírozási bevételek, kiadások egyenlege (finanszírozási bevételek - finanszírozási kiadások ) (+/-)</t>
  </si>
  <si>
    <t>Tartalomjegyzék</t>
  </si>
  <si>
    <t>Szám</t>
  </si>
  <si>
    <t>Űrlap megnevezés</t>
  </si>
  <si>
    <t>Kalaznó Község Önkormányzata 2017. évi összevont, nettósított költségvetése</t>
  </si>
  <si>
    <t xml:space="preserve">2. számú melléklet </t>
  </si>
  <si>
    <t>Kalaznó Község Önkormányzata 2017. évi bevételei és kiadásai</t>
  </si>
  <si>
    <t>3. számú melléklet</t>
  </si>
  <si>
    <t>Költségvetési szervek 2017. évi tényleges átlagos statisztikai állományi létszáma</t>
  </si>
  <si>
    <t>4. számú melléklet</t>
  </si>
  <si>
    <t>Kalaznó Község Önkormányzata költségvetési mérlege közgazdasági tagolásban.</t>
  </si>
  <si>
    <t>5. számú melléklet</t>
  </si>
  <si>
    <t>Kalaznó Község Önkormányzata pénzkészletének változása 2017. évben.</t>
  </si>
  <si>
    <t>6. számú melléklet</t>
  </si>
  <si>
    <t>Kalaznó Község Önkormányzata költségvetési mérlege közgazdasági tagolásban, ezen belül rovatonkénti bontásban</t>
  </si>
  <si>
    <t>7. számú melléklet</t>
  </si>
  <si>
    <t>Kalaznó Község Önkormányzata összevont költségvetési bevétele feladatonként.          Kalaznó Község Önkormányzata összevont költségvetési kiadásai feladatonként.</t>
  </si>
  <si>
    <t>8. számú melléklet</t>
  </si>
  <si>
    <t>Kalaznó Község Önkormányzata 2017. évi Mérlege</t>
  </si>
  <si>
    <t>9. számú melléklet</t>
  </si>
  <si>
    <t>Kalaznó Község Önkormányzata 2017. évi konszolidált eredménykimutatása.</t>
  </si>
  <si>
    <t>10. számú melléklet</t>
  </si>
  <si>
    <t>Kalaznó Község Önkormányzata 2017. évi maradványának kimutatása                           (Maradvány Felhasználása)</t>
  </si>
  <si>
    <t>11. számú melléklet</t>
  </si>
  <si>
    <t>Elszámolás a 2017. évi általános működési- és egyéb kiegészítő állami támogatások felhasználásáról</t>
  </si>
  <si>
    <t>12. számú melléklet</t>
  </si>
  <si>
    <t>Kalaznó Község Önkormányzata vagyonkimutatása</t>
  </si>
  <si>
    <t>KALAZNÓ KÖZSÉG ÖNKORMÁNYZATÁNAK 2017. ÉVI KÖLTSÉGVETÉSÉNEK</t>
  </si>
  <si>
    <t xml:space="preserve">Kalaznó Község Önkormányzata </t>
  </si>
  <si>
    <t>Kalaznó Község Önkormányzata  engedélyezett létszámkerete</t>
  </si>
  <si>
    <t>Kalaznó Község Önkormányzata közfoglalkoztatási engedélyezett létszámkerete</t>
  </si>
  <si>
    <t>Kalaznó Község Önkormányzata</t>
  </si>
  <si>
    <t>Sorszám</t>
  </si>
  <si>
    <t xml:space="preserve">Összeg </t>
  </si>
  <si>
    <t>A) NEMZETI VAGYONBA TARTOZÓ BEFEKTETETT ESZKÖZÖK (=A/I+A/II+A/III+A/IV)</t>
  </si>
  <si>
    <t>A/III Befektetett pénzügyi eszközök (=A/III/1+A/III/2+A/III/3)</t>
  </si>
  <si>
    <t>A/III/1b - ebből: tartós részesedések nem pénzügyi vállalkozásban</t>
  </si>
  <si>
    <t>A/III/1 Tartós részesedések (=A/III/1a+…+A/III/1e)</t>
  </si>
  <si>
    <t>A/II/2 Gépek, berendezések, felszerelések, járművek</t>
  </si>
  <si>
    <t>A/II/1 Ingatlanok és a kapcsolódó vagyoni értékű jogok</t>
  </si>
  <si>
    <t>A/I Immateriális javak (=A/I/1+A/I/2+A/I/3)</t>
  </si>
  <si>
    <t>A/I/2 Szellemi termékek</t>
  </si>
  <si>
    <t>Tárgyi időszak</t>
  </si>
  <si>
    <t>Előző időszak</t>
  </si>
  <si>
    <t>81</t>
  </si>
  <si>
    <t>A/II Tárgyi eszközök (=A/II/1+...+A/II/5)</t>
  </si>
  <si>
    <t>Állomány a tárgyév elején</t>
  </si>
  <si>
    <t>Állomány a tárgyidõszak végén</t>
  </si>
  <si>
    <t>C)  MÉRLEG SZERINTI EREDMÉNY (=±A±B)</t>
  </si>
  <si>
    <t>B)  PÉNZÜGYI MŰVELETEK EREDMÉNYE (=VIII-IX)</t>
  </si>
  <si>
    <t>IX Pénzügyi műveletek ráfordításai (=22+23+24+25+26)</t>
  </si>
  <si>
    <t>42</t>
  </si>
  <si>
    <t>24 Fizetendő kamatok és kamatjellegű ráfordítások</t>
  </si>
  <si>
    <t>VIII Pénzügyi műveletek eredményszemléletű bevételei (=17+18+19+20+21)</t>
  </si>
  <si>
    <t>20 Egyéb kapott (járó) kamatok és kamatjellegű eredményszemléletű bevételek</t>
  </si>
  <si>
    <t>A)  TEVÉKENYSÉGEK EREDMÉNYE (=I±II+III-IV-V-VI-VII)</t>
  </si>
  <si>
    <t>VII Egyéb ráfordítások</t>
  </si>
  <si>
    <t>VI Értékcsökkenési leírás</t>
  </si>
  <si>
    <t>V Személyi jellegű ráfordítások (=14+15+16)</t>
  </si>
  <si>
    <t>16 Bérjárulékok</t>
  </si>
  <si>
    <t>15 Személyi jellegű egyéb kifizetések</t>
  </si>
  <si>
    <t>14 Bérköltség</t>
  </si>
  <si>
    <t>IV Anyagjellegű ráfordítások (=10+11+12+13)</t>
  </si>
  <si>
    <t>12 Eladott áruk beszerzési értéke</t>
  </si>
  <si>
    <t>11 Igénybe vett szolgáltatások értéke</t>
  </si>
  <si>
    <t>10 Anyagköltség</t>
  </si>
  <si>
    <t>III Egyéb eredményszemléletű bevételek (=06+07+08+09)</t>
  </si>
  <si>
    <t>09 Különféle egyéb eredményszemléletű bevételek</t>
  </si>
  <si>
    <t>07 Egyéb működési célú támogatások eredményszemléletű bevételei</t>
  </si>
  <si>
    <t>06 Központi működési célú támogatások eredményszemléletű bevételei</t>
  </si>
  <si>
    <t>I Tevékenység nettó eredményszemléletű bevétele (=01+02+03)</t>
  </si>
  <si>
    <t>03 Tevékenység egyéb nettó eredményszemléletű bevételei</t>
  </si>
  <si>
    <t>02 Eszközök és szolgáltatások értékesítése nettó eredményszemléletű bevételei</t>
  </si>
  <si>
    <t>01 Közhatalmi eredményszemléletű bevételek</t>
  </si>
  <si>
    <t>Kalaznó Község Önkormányzata 2017. évi eredménykimutatás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</si>
  <si>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</si>
  <si>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</si>
  <si>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</si>
  <si>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</si>
  <si>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</si>
  <si>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</si>
  <si>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</si>
  <si>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</si>
  <si>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</si>
  <si>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</si>
  <si>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Kalaznó Község Önkormányzata 2017. évi maradványkimutatás</t>
  </si>
  <si>
    <t>Mindösszesen (=40+…+44+54+61+62+…+95)</t>
  </si>
  <si>
    <t>96</t>
  </si>
  <si>
    <t>24. A polgármesteri béremelés különbözetének támogatása</t>
  </si>
  <si>
    <t>82</t>
  </si>
  <si>
    <t>23. A minimálbér és a garantált bérminimum emelés és a szociális hozzájárulási adó csökkentés hatásának kompenzációja</t>
  </si>
  <si>
    <t>Könyvtári, közművelődési és múzeumi feladatok támogatása (45+…+53)</t>
  </si>
  <si>
    <t>Települési önkormányzatok nyilvános könyvtári és közművelődési feladatainak támogatása</t>
  </si>
  <si>
    <t>A települési önkormányzatok szociális feladatainak egyéb támogatása</t>
  </si>
  <si>
    <t>Szociális ágazati összevont pótlék</t>
  </si>
  <si>
    <t>A településképi arculati kézikönyv elkészítésének támogatása</t>
  </si>
  <si>
    <t>Helyi önkormányzatok kiegészítő támogatásai összesen (=11+29+30+….+39)</t>
  </si>
  <si>
    <t>40</t>
  </si>
  <si>
    <t>Helyi önkormányzatok felhalmozási célú költségvetési támogatásai összesen (12+…+28)</t>
  </si>
  <si>
    <t>II.12. Kistelepülési önkormányzatok alacsony összegű fejlesztéseinek támogatása</t>
  </si>
  <si>
    <t>Helyi önkormányzatok működési célú költségvetési támogatásai összesen (01+….+ 10)</t>
  </si>
  <si>
    <t>I.9. A települési önkormányzatok szociális célú tüzelőanyag vásárlásához kapcsolódó támogatása</t>
  </si>
  <si>
    <t>Az önkormányzat által fel nem használt, de a következő évben jogszerűen felhasználható összeg</t>
  </si>
  <si>
    <t>Az önkormányzat által az adott célra ténylegesen felhasznált összeg</t>
  </si>
  <si>
    <t>A központi költségvetésből támogatásként rendelkezésre bocsátott összeg</t>
  </si>
  <si>
    <t>11.számú melléklet</t>
  </si>
  <si>
    <t>Elszámolás a 2017. évi működési és egyéb kiegészítő állami támogatások felhasználásáról</t>
  </si>
  <si>
    <t xml:space="preserve">7. számú melléklet </t>
  </si>
  <si>
    <t>Kalaznó Község Önkormányzata vagyonkimutatás</t>
  </si>
  <si>
    <t>12.számú melléklet</t>
  </si>
  <si>
    <t>2.számú melléklet</t>
  </si>
  <si>
    <t>Kalaznó Község Önkormányzata 2017. évi bevételek és kiadások</t>
  </si>
  <si>
    <t>forintban</t>
  </si>
  <si>
    <t>6.számú melléklet</t>
  </si>
  <si>
    <t>Kalaznó Község Önkormányzata 2017. évi költségvetési mérlege közgazdasági tagolásban , ezen belül rovatonkénti bontásban.</t>
  </si>
  <si>
    <t>Állományváltozás pénzforgalmi tranzakciók miatt</t>
  </si>
  <si>
    <t>Állományváltozás nem pénzforgalmi tranzakciók miatt</t>
  </si>
  <si>
    <t>Állomány a tárgyidõszak végén (=3+...+7)</t>
  </si>
  <si>
    <t>B/I/1 Vásárolt készletek</t>
  </si>
  <si>
    <t>B/I Készletek (=B/I/1+…+B/I/5)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</si>
  <si>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</si>
  <si>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</si>
  <si>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</si>
  <si>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</si>
  <si>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</si>
  <si>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59</t>
  </si>
  <si>
    <t>C) PÉNZESZKÖZÖK (=C/I+…+C/IV)</t>
  </si>
  <si>
    <t>D/I/1 Költségvetési évben esedékes követelések működési célú támogatások bevételeire államháztartáson belülről (&gt;=D/I/1a)</t>
  </si>
  <si>
    <t>62</t>
  </si>
  <si>
    <t>D/I/2 Költségvetési évben esedékes követelések felhalmozási célú támogatások bevételeire államháztartáson belülről (&gt;=D/I/2a)</t>
  </si>
  <si>
    <t>64</t>
  </si>
  <si>
    <t>D/I/3 Költségvetési évben esedékes követelések közhatalmi bevételre (=D/I/3a+…+D/I/3f)</t>
  </si>
  <si>
    <t>D/I/3d - ebből: költségvetési évben esedékes követelések vagyoni típusú adókra</t>
  </si>
  <si>
    <t>69</t>
  </si>
  <si>
    <t>D/I/3e - ebből: költségvetési évben esedékes követelések termékek és szolgáltatások adóira</t>
  </si>
  <si>
    <t>70</t>
  </si>
  <si>
    <t>D/I/3f - ebből: költségvetési évben esedékes követelések egyéb közhatalmi bevételekre</t>
  </si>
  <si>
    <t>71</t>
  </si>
  <si>
    <t>D/I/4 Költségvetési évben esedékes követelések működési bevételre (=D/I/4a+…+D/I/4i)</t>
  </si>
  <si>
    <t>72</t>
  </si>
  <si>
    <t>73</t>
  </si>
  <si>
    <t>D/I/4b - ebből: költségvetési évben esedékes követelések tulajdonosi bevételekre</t>
  </si>
  <si>
    <t>77</t>
  </si>
  <si>
    <t>D/I/4f - ebből: költségvetési évben esedékes követelések kamatbevételekre és más nyereségjellegű bevételekre</t>
  </si>
  <si>
    <t>80</t>
  </si>
  <si>
    <t>D/I/4i - ebből: költségvetési évben esedékes követelések egyéb működési bevételekre</t>
  </si>
  <si>
    <t>D/I/5 Költségvetési évben esedékes követelések felhalmozási bevételre (=D/I/5a+…+D/I/5e)</t>
  </si>
  <si>
    <t>84</t>
  </si>
  <si>
    <t>D/I/5c - ebből: költségvetési évben esedékes követelések egyéb tárgyi eszközök értékesítésére</t>
  </si>
  <si>
    <t>87</t>
  </si>
  <si>
    <t>D/I/6 Költségvetési évben esedékes követelések működési célú átvett pénzeszközre (&gt;=D/I/6a+D/I/6b+D/I/6c)</t>
  </si>
  <si>
    <t>103</t>
  </si>
  <si>
    <t>D/I Költségvetési évben esedékes követelések (=D/I/1+…+D/I/8)</t>
  </si>
  <si>
    <t>145</t>
  </si>
  <si>
    <t>D/III/1 Adott előlegek (=D/III/1a+…+D/III/1f)</t>
  </si>
  <si>
    <t>148</t>
  </si>
  <si>
    <t>D/III/1c - ebből: készletekre adott előlegek</t>
  </si>
  <si>
    <t>160</t>
  </si>
  <si>
    <t>D/III Követelés jellegű sajátos elszámolások (=D/III/1+…+D/III/9)</t>
  </si>
  <si>
    <t>161</t>
  </si>
  <si>
    <t>D) KÖVETELÉSEK  (=D/I+D/II+D/III)</t>
  </si>
  <si>
    <t>180</t>
  </si>
  <si>
    <t>ESZKÖZÖK ÖSSZESEN (=A+B+C+D+E+F)</t>
  </si>
  <si>
    <t>181</t>
  </si>
  <si>
    <t>G/I  Nemzeti vagyon induláskori értéke</t>
  </si>
  <si>
    <t>185</t>
  </si>
  <si>
    <t>G/III/3 Pénzeszközön kívüli egyéb eszközök induláskori értéke és változásai</t>
  </si>
  <si>
    <t>186</t>
  </si>
  <si>
    <t>G/III Egyéb eszközök induláskori értéke és változásai (=G/III/1+G/III/2+/G/III/3)</t>
  </si>
  <si>
    <t>187</t>
  </si>
  <si>
    <t>G/IV Felhalmozott eredmény</t>
  </si>
  <si>
    <t>189</t>
  </si>
  <si>
    <t>G/VI Mérleg szerinti eredmény</t>
  </si>
  <si>
    <t>190</t>
  </si>
  <si>
    <t>G) SAJÁT TŐKE  (= G/I+…+G/VI)</t>
  </si>
  <si>
    <t>191</t>
  </si>
  <si>
    <t>H/I/1 Költségvetési évben esedékes kötelezettségek személyi juttatásokra</t>
  </si>
  <si>
    <t>192</t>
  </si>
  <si>
    <t>H/I/2 Költségvetési évben esedékes kötelezettségek munkaadókat terhelő járulékokra és szociális hozzájárulási adóra</t>
  </si>
  <si>
    <t>193</t>
  </si>
  <si>
    <t>H/I/3 Költségvetési évben esedékes kötelezettségek dologi kiadásokra</t>
  </si>
  <si>
    <t>194</t>
  </si>
  <si>
    <t>H/I/4 Költségvetési évben esedékes kötelezettségek ellátottak pénzbeli juttatásaira</t>
  </si>
  <si>
    <t>195</t>
  </si>
  <si>
    <t>H/I/5 Költségvetési évben esedékes kötelezettségek egyéb működési célú kiadásokra (&gt;=H/I/5a+H/I/5b)</t>
  </si>
  <si>
    <t>198</t>
  </si>
  <si>
    <t>H/I/6 Költségvetési évben esedékes kötelezettségek beruházásokra</t>
  </si>
  <si>
    <t>203</t>
  </si>
  <si>
    <t>H/I/9 Költségvetési évben esedékes kötelezettségek finanszírozási kiadásokra (&gt;=H/I/9a+…+H/I/9m)</t>
  </si>
  <si>
    <t>210</t>
  </si>
  <si>
    <t>H/I/9g - ebből: költségvetési évben esedékes kötelezettségek államháztartáson belüli megelőlegezések visszafizetésére</t>
  </si>
  <si>
    <t>217</t>
  </si>
  <si>
    <t>H/I Költségvetési évben esedékes kötelezettségek (=H/I/1+…+H/I/9)</t>
  </si>
  <si>
    <t>230</t>
  </si>
  <si>
    <t>H/II/9 Költségvetési évet követően esedékes kötelezettségek finanszírozási kiadásokra (=&gt;H/II/9a+…+H/II/9j)</t>
  </si>
  <si>
    <t>235</t>
  </si>
  <si>
    <t>H/II/9e - ebből: költségvetési évet követően esedékes kötelezettségek államháztartáson belüli megelőlegezések visszafizetésére</t>
  </si>
  <si>
    <t>241</t>
  </si>
  <si>
    <t>H/II Költségvetési évet követően esedékes kötelezettségek (=H/II/1+…+H/II/9)</t>
  </si>
  <si>
    <t>242</t>
  </si>
  <si>
    <t>H/III/1 Kapott előlegek</t>
  </si>
  <si>
    <t>252</t>
  </si>
  <si>
    <t>H/III Kötelezettség jellegű sajátos elszámolások (=H/III/1+…+H/III/10)</t>
  </si>
  <si>
    <t>253</t>
  </si>
  <si>
    <t>H) KÖTELEZETTSÉGEK (=H/I+H/II+H/III)</t>
  </si>
  <si>
    <t>256</t>
  </si>
  <si>
    <t>J/2 Költségek, ráfordítások passzív időbeli elhatárolása</t>
  </si>
  <si>
    <t>258</t>
  </si>
  <si>
    <t>J) PASSZÍV IDŐBELI ELHATÁROLÁSOK (=J/1+J/2+J/3)</t>
  </si>
  <si>
    <t>259</t>
  </si>
  <si>
    <t>FORRÁSOK ÖSSZESEN (=G+H+I+J)</t>
  </si>
  <si>
    <t>D/I/4a - ebből: költségvetési évben esedékes követelések készletértékesítés ellenértékére, szolg, közvetített szolg. ellenértékére</t>
  </si>
  <si>
    <t>ÖSSZEVONT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</si>
</sst>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\ _F_t_-;\-* #,##0\ _F_t_-;_-* &quot;-&quot;\ _F_t_-;_-@_-"/>
    <numFmt numFmtId="164" formatCode="#,###"/>
    <numFmt numFmtId="165" formatCode="00"/>
    <numFmt numFmtId="166" formatCode="\ ##########"/>
    <numFmt numFmtId="167" formatCode="0__"/>
    <numFmt numFmtId="168" formatCode="General\ \f\ő"/>
    <numFmt numFmtId="169" formatCode="#,###__"/>
  </numFmts>
  <fonts count="41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MS Sans Serif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i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sz val="12"/>
      <name val="Arial Narrow"/>
      <family val="2"/>
      <charset val="238"/>
    </font>
    <font>
      <b/>
      <sz val="11"/>
      <name val="Calibri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i/>
      <sz val="8"/>
      <color indexed="9"/>
      <name val="Arial"/>
      <family val="2"/>
      <charset val="238"/>
    </font>
    <font>
      <sz val="12"/>
      <name val="Arial"/>
    </font>
    <font>
      <sz val="10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7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</borders>
  <cellStyleXfs count="8">
    <xf numFmtId="0" fontId="0" fillId="0" borderId="0"/>
    <xf numFmtId="0" fontId="1" fillId="0" borderId="0"/>
    <xf numFmtId="0" fontId="10" fillId="0" borderId="0"/>
    <xf numFmtId="0" fontId="12" fillId="0" borderId="0"/>
    <xf numFmtId="0" fontId="12" fillId="0" borderId="0"/>
    <xf numFmtId="0" fontId="29" fillId="0" borderId="0"/>
    <xf numFmtId="0" fontId="30" fillId="0" borderId="0"/>
    <xf numFmtId="0" fontId="8" fillId="0" borderId="0"/>
  </cellStyleXfs>
  <cellXfs count="360">
    <xf numFmtId="0" fontId="0" fillId="0" borderId="0" xfId="0"/>
    <xf numFmtId="0" fontId="2" fillId="0" borderId="0" xfId="1" applyFont="1" applyFill="1" applyBorder="1" applyAlignment="1" applyProtection="1">
      <alignment horizontal="center"/>
    </xf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right" vertical="center" indent="1"/>
    </xf>
    <xf numFmtId="3" fontId="2" fillId="0" borderId="0" xfId="1" applyNumberFormat="1" applyFont="1" applyFill="1" applyBorder="1" applyProtection="1"/>
    <xf numFmtId="164" fontId="3" fillId="0" borderId="0" xfId="1" applyNumberFormat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3" fontId="3" fillId="0" borderId="4" xfId="1" applyNumberFormat="1" applyFont="1" applyFill="1" applyBorder="1" applyAlignment="1" applyProtection="1">
      <alignment horizontal="center" vertical="center" wrapText="1"/>
    </xf>
    <xf numFmtId="3" fontId="3" fillId="0" borderId="10" xfId="1" applyNumberFormat="1" applyFont="1" applyFill="1" applyBorder="1" applyAlignment="1" applyProtection="1">
      <alignment horizontal="center" vertical="center" wrapText="1"/>
    </xf>
    <xf numFmtId="3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3" fontId="3" fillId="0" borderId="4" xfId="1" applyNumberFormat="1" applyFont="1" applyFill="1" applyBorder="1" applyAlignment="1" applyProtection="1">
      <alignment horizontal="center" vertical="center"/>
    </xf>
    <xf numFmtId="3" fontId="3" fillId="0" borderId="10" xfId="1" applyNumberFormat="1" applyFont="1" applyFill="1" applyBorder="1" applyAlignment="1" applyProtection="1">
      <alignment horizontal="center" vertical="center"/>
    </xf>
    <xf numFmtId="3" fontId="3" fillId="0" borderId="6" xfId="1" applyNumberFormat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wrapText="1"/>
    </xf>
    <xf numFmtId="164" fontId="5" fillId="0" borderId="3" xfId="1" applyNumberFormat="1" applyFont="1" applyFill="1" applyBorder="1" applyAlignment="1" applyProtection="1">
      <alignment horizontal="right" vertical="center" wrapText="1"/>
    </xf>
    <xf numFmtId="3" fontId="5" fillId="0" borderId="12" xfId="1" applyNumberFormat="1" applyFont="1" applyFill="1" applyBorder="1" applyAlignment="1" applyProtection="1">
      <alignment horizontal="right"/>
    </xf>
    <xf numFmtId="3" fontId="5" fillId="0" borderId="13" xfId="1" applyNumberFormat="1" applyFont="1" applyFill="1" applyBorder="1" applyAlignment="1" applyProtection="1">
      <alignment horizontal="right"/>
    </xf>
    <xf numFmtId="16" fontId="3" fillId="0" borderId="14" xfId="1" applyNumberFormat="1" applyFont="1" applyFill="1" applyBorder="1" applyAlignment="1" applyProtection="1">
      <alignment horizontal="center" wrapText="1"/>
    </xf>
    <xf numFmtId="0" fontId="3" fillId="0" borderId="10" xfId="1" applyFont="1" applyFill="1" applyBorder="1" applyAlignment="1" applyProtection="1">
      <alignment horizontal="left" vertical="center" wrapText="1" indent="1"/>
    </xf>
    <xf numFmtId="3" fontId="5" fillId="0" borderId="10" xfId="1" applyNumberFormat="1" applyFont="1" applyFill="1" applyBorder="1" applyAlignment="1" applyProtection="1">
      <alignment horizontal="right"/>
    </xf>
    <xf numFmtId="3" fontId="5" fillId="0" borderId="6" xfId="1" applyNumberFormat="1" applyFont="1" applyFill="1" applyBorder="1" applyAlignment="1" applyProtection="1">
      <alignment horizontal="right"/>
    </xf>
    <xf numFmtId="16" fontId="3" fillId="0" borderId="15" xfId="1" applyNumberFormat="1" applyFont="1" applyFill="1" applyBorder="1" applyAlignment="1" applyProtection="1">
      <alignment horizontal="center" wrapText="1"/>
    </xf>
    <xf numFmtId="164" fontId="3" fillId="0" borderId="17" xfId="1" applyNumberFormat="1" applyFont="1" applyFill="1" applyBorder="1" applyAlignment="1" applyProtection="1">
      <alignment vertical="center" wrapText="1"/>
    </xf>
    <xf numFmtId="3" fontId="2" fillId="0" borderId="18" xfId="1" applyNumberFormat="1" applyFont="1" applyFill="1" applyBorder="1" applyAlignment="1" applyProtection="1">
      <alignment horizontal="right"/>
    </xf>
    <xf numFmtId="3" fontId="2" fillId="0" borderId="19" xfId="1" applyNumberFormat="1" applyFont="1" applyFill="1" applyBorder="1" applyAlignment="1" applyProtection="1">
      <alignment horizontal="right"/>
    </xf>
    <xf numFmtId="49" fontId="2" fillId="0" borderId="20" xfId="1" applyNumberFormat="1" applyFont="1" applyFill="1" applyBorder="1" applyAlignment="1" applyProtection="1">
      <alignment horizontal="center" wrapText="1"/>
    </xf>
    <xf numFmtId="0" fontId="2" fillId="0" borderId="18" xfId="0" applyFont="1" applyFill="1" applyBorder="1" applyAlignment="1" applyProtection="1">
      <alignment horizontal="left" wrapText="1" indent="1"/>
    </xf>
    <xf numFmtId="3" fontId="2" fillId="0" borderId="21" xfId="1" applyNumberFormat="1" applyFont="1" applyFill="1" applyBorder="1" applyAlignment="1" applyProtection="1">
      <alignment vertical="center" wrapText="1"/>
    </xf>
    <xf numFmtId="3" fontId="2" fillId="0" borderId="22" xfId="1" applyNumberFormat="1" applyFont="1" applyFill="1" applyBorder="1" applyAlignment="1" applyProtection="1">
      <alignment horizontal="right"/>
    </xf>
    <xf numFmtId="3" fontId="2" fillId="0" borderId="23" xfId="1" applyNumberFormat="1" applyFont="1" applyFill="1" applyBorder="1" applyAlignment="1" applyProtection="1">
      <alignment horizontal="right"/>
    </xf>
    <xf numFmtId="49" fontId="2" fillId="0" borderId="24" xfId="1" applyNumberFormat="1" applyFont="1" applyFill="1" applyBorder="1" applyAlignment="1" applyProtection="1">
      <alignment horizontal="center" wrapText="1"/>
    </xf>
    <xf numFmtId="0" fontId="2" fillId="0" borderId="22" xfId="0" applyFont="1" applyFill="1" applyBorder="1" applyAlignment="1" applyProtection="1">
      <alignment horizontal="left" wrapText="1" indent="1"/>
    </xf>
    <xf numFmtId="3" fontId="2" fillId="0" borderId="25" xfId="1" applyNumberFormat="1" applyFont="1" applyFill="1" applyBorder="1" applyAlignment="1" applyProtection="1">
      <alignment vertical="center" wrapText="1"/>
    </xf>
    <xf numFmtId="3" fontId="2" fillId="0" borderId="25" xfId="1" applyNumberFormat="1" applyFont="1" applyFill="1" applyBorder="1" applyAlignment="1" applyProtection="1">
      <alignment wrapText="1"/>
    </xf>
    <xf numFmtId="49" fontId="3" fillId="0" borderId="24" xfId="1" applyNumberFormat="1" applyFont="1" applyFill="1" applyBorder="1" applyAlignment="1" applyProtection="1">
      <alignment horizontal="center" wrapText="1"/>
    </xf>
    <xf numFmtId="0" fontId="3" fillId="0" borderId="22" xfId="0" applyFont="1" applyFill="1" applyBorder="1" applyAlignment="1" applyProtection="1">
      <alignment horizontal="left" wrapText="1" indent="1"/>
    </xf>
    <xf numFmtId="3" fontId="6" fillId="0" borderId="22" xfId="1" applyNumberFormat="1" applyFont="1" applyFill="1" applyBorder="1" applyAlignment="1" applyProtection="1">
      <alignment horizontal="right"/>
    </xf>
    <xf numFmtId="3" fontId="6" fillId="0" borderId="23" xfId="1" applyNumberFormat="1" applyFont="1" applyFill="1" applyBorder="1" applyAlignment="1" applyProtection="1">
      <alignment horizontal="right"/>
    </xf>
    <xf numFmtId="3" fontId="2" fillId="0" borderId="28" xfId="1" applyNumberFormat="1" applyFont="1" applyFill="1" applyBorder="1" applyAlignment="1" applyProtection="1">
      <alignment horizontal="right"/>
    </xf>
    <xf numFmtId="3" fontId="2" fillId="0" borderId="29" xfId="1" applyNumberFormat="1" applyFont="1" applyFill="1" applyBorder="1" applyAlignment="1" applyProtection="1">
      <alignment horizontal="right"/>
    </xf>
    <xf numFmtId="0" fontId="3" fillId="0" borderId="10" xfId="0" applyFont="1" applyFill="1" applyBorder="1" applyAlignment="1" applyProtection="1">
      <alignment horizontal="left" vertical="center" wrapText="1" indent="1"/>
    </xf>
    <xf numFmtId="164" fontId="5" fillId="0" borderId="30" xfId="1" applyNumberFormat="1" applyFont="1" applyFill="1" applyBorder="1" applyAlignment="1" applyProtection="1">
      <alignment vertical="center" wrapText="1"/>
    </xf>
    <xf numFmtId="3" fontId="3" fillId="0" borderId="6" xfId="1" applyNumberFormat="1" applyFont="1" applyFill="1" applyBorder="1" applyAlignment="1" applyProtection="1">
      <alignment horizontal="right"/>
    </xf>
    <xf numFmtId="3" fontId="2" fillId="0" borderId="26" xfId="1" applyNumberFormat="1" applyFont="1" applyFill="1" applyBorder="1" applyAlignment="1" applyProtection="1">
      <alignment vertical="center" wrapText="1"/>
      <protection locked="0"/>
    </xf>
    <xf numFmtId="3" fontId="2" fillId="0" borderId="25" xfId="1" applyNumberFormat="1" applyFont="1" applyFill="1" applyBorder="1" applyAlignment="1" applyProtection="1">
      <alignment vertical="center" wrapText="1"/>
      <protection locked="0"/>
    </xf>
    <xf numFmtId="164" fontId="6" fillId="0" borderId="25" xfId="1" applyNumberFormat="1" applyFont="1" applyFill="1" applyBorder="1" applyAlignment="1" applyProtection="1">
      <alignment vertical="center" wrapText="1"/>
      <protection locked="0"/>
    </xf>
    <xf numFmtId="49" fontId="2" fillId="0" borderId="31" xfId="1" applyNumberFormat="1" applyFont="1" applyFill="1" applyBorder="1" applyAlignment="1" applyProtection="1">
      <alignment horizontal="center" wrapText="1"/>
    </xf>
    <xf numFmtId="0" fontId="2" fillId="0" borderId="28" xfId="0" applyFont="1" applyFill="1" applyBorder="1" applyAlignment="1" applyProtection="1">
      <alignment horizontal="left" wrapText="1" indent="1"/>
    </xf>
    <xf numFmtId="0" fontId="3" fillId="0" borderId="14" xfId="1" applyFont="1" applyFill="1" applyBorder="1" applyAlignment="1" applyProtection="1">
      <alignment horizontal="center" wrapText="1"/>
    </xf>
    <xf numFmtId="3" fontId="5" fillId="0" borderId="30" xfId="1" applyNumberFormat="1" applyFont="1" applyFill="1" applyBorder="1" applyAlignment="1" applyProtection="1">
      <alignment vertical="center" wrapText="1"/>
    </xf>
    <xf numFmtId="3" fontId="3" fillId="0" borderId="10" xfId="1" applyNumberFormat="1" applyFont="1" applyFill="1" applyBorder="1" applyAlignment="1" applyProtection="1">
      <alignment horizontal="right"/>
    </xf>
    <xf numFmtId="49" fontId="2" fillId="0" borderId="15" xfId="1" applyNumberFormat="1" applyFont="1" applyFill="1" applyBorder="1" applyAlignment="1" applyProtection="1">
      <alignment horizontal="center" wrapText="1"/>
    </xf>
    <xf numFmtId="16" fontId="2" fillId="0" borderId="20" xfId="1" applyNumberFormat="1" applyFont="1" applyFill="1" applyBorder="1" applyAlignment="1" applyProtection="1">
      <alignment horizontal="center" wrapText="1"/>
    </xf>
    <xf numFmtId="0" fontId="2" fillId="0" borderId="12" xfId="1" applyFont="1" applyFill="1" applyBorder="1" applyAlignment="1" applyProtection="1">
      <alignment horizontal="left" vertical="center" wrapText="1" indent="1"/>
    </xf>
    <xf numFmtId="164" fontId="2" fillId="0" borderId="26" xfId="1" applyNumberFormat="1" applyFont="1" applyFill="1" applyBorder="1" applyAlignment="1" applyProtection="1">
      <alignment vertical="center" wrapText="1"/>
    </xf>
    <xf numFmtId="164" fontId="2" fillId="0" borderId="21" xfId="1" applyNumberFormat="1" applyFont="1" applyFill="1" applyBorder="1" applyAlignment="1" applyProtection="1">
      <alignment vertical="center" wrapText="1"/>
    </xf>
    <xf numFmtId="164" fontId="2" fillId="0" borderId="26" xfId="1" applyNumberFormat="1" applyFont="1" applyFill="1" applyBorder="1" applyAlignment="1" applyProtection="1">
      <alignment vertical="center" wrapText="1"/>
      <protection locked="0"/>
    </xf>
    <xf numFmtId="164" fontId="3" fillId="0" borderId="10" xfId="1" applyNumberFormat="1" applyFont="1" applyFill="1" applyBorder="1" applyAlignment="1" applyProtection="1">
      <alignment horizontal="right" vertical="center" wrapText="1"/>
    </xf>
    <xf numFmtId="164" fontId="3" fillId="0" borderId="6" xfId="1" applyNumberFormat="1" applyFont="1" applyFill="1" applyBorder="1" applyAlignment="1" applyProtection="1">
      <alignment horizontal="right" vertical="center" wrapText="1"/>
    </xf>
    <xf numFmtId="3" fontId="2" fillId="0" borderId="25" xfId="1" applyNumberFormat="1" applyFont="1" applyFill="1" applyBorder="1" applyAlignment="1" applyProtection="1">
      <alignment wrapText="1"/>
      <protection locked="0"/>
    </xf>
    <xf numFmtId="3" fontId="3" fillId="0" borderId="30" xfId="1" applyNumberFormat="1" applyFont="1" applyFill="1" applyBorder="1" applyAlignment="1" applyProtection="1">
      <alignment vertical="center" wrapText="1"/>
    </xf>
    <xf numFmtId="164" fontId="3" fillId="0" borderId="6" xfId="1" applyNumberFormat="1" applyFont="1" applyFill="1" applyBorder="1" applyAlignment="1" applyProtection="1">
      <alignment horizontal="right" vertical="center" wrapText="1" indent="1"/>
    </xf>
    <xf numFmtId="49" fontId="2" fillId="0" borderId="14" xfId="1" applyNumberFormat="1" applyFont="1" applyFill="1" applyBorder="1" applyAlignment="1" applyProtection="1">
      <alignment horizontal="center" wrapText="1"/>
    </xf>
    <xf numFmtId="0" fontId="3" fillId="0" borderId="10" xfId="0" applyFont="1" applyFill="1" applyBorder="1" applyAlignment="1" applyProtection="1">
      <alignment horizontal="left" wrapText="1" indent="1"/>
    </xf>
    <xf numFmtId="164" fontId="5" fillId="0" borderId="30" xfId="1" applyNumberFormat="1" applyFont="1" applyFill="1" applyBorder="1" applyAlignment="1" applyProtection="1">
      <alignment vertical="center" wrapText="1"/>
      <protection locked="0"/>
    </xf>
    <xf numFmtId="164" fontId="5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6" xfId="1" applyNumberFormat="1" applyFont="1" applyFill="1" applyBorder="1" applyAlignment="1" applyProtection="1">
      <alignment horizontal="right" vertical="center" wrapText="1"/>
      <protection locked="0"/>
    </xf>
    <xf numFmtId="3" fontId="5" fillId="0" borderId="30" xfId="1" applyNumberFormat="1" applyFont="1" applyFill="1" applyBorder="1" applyAlignment="1" applyProtection="1">
      <alignment vertical="center" wrapText="1"/>
      <protection locked="0"/>
    </xf>
    <xf numFmtId="164" fontId="3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10" xfId="1" applyNumberFormat="1" applyFont="1" applyFill="1" applyBorder="1" applyAlignment="1" applyProtection="1">
      <alignment horizontal="right" vertical="center" wrapText="1"/>
    </xf>
    <xf numFmtId="164" fontId="5" fillId="0" borderId="6" xfId="1" applyNumberFormat="1" applyFont="1" applyFill="1" applyBorder="1" applyAlignment="1" applyProtection="1">
      <alignment horizontal="right" vertical="center" wrapText="1"/>
    </xf>
    <xf numFmtId="16" fontId="3" fillId="0" borderId="14" xfId="0" applyNumberFormat="1" applyFont="1" applyFill="1" applyBorder="1" applyAlignment="1" applyProtection="1">
      <alignment horizontal="center" wrapText="1"/>
    </xf>
    <xf numFmtId="3" fontId="2" fillId="0" borderId="10" xfId="1" applyNumberFormat="1" applyFont="1" applyFill="1" applyBorder="1" applyAlignment="1" applyProtection="1">
      <alignment horizontal="right"/>
    </xf>
    <xf numFmtId="3" fontId="2" fillId="0" borderId="6" xfId="1" applyNumberFormat="1" applyFont="1" applyFill="1" applyBorder="1" applyAlignment="1" applyProtection="1">
      <alignment horizontal="right"/>
    </xf>
    <xf numFmtId="164" fontId="3" fillId="0" borderId="30" xfId="1" applyNumberFormat="1" applyFont="1" applyFill="1" applyBorder="1" applyAlignment="1" applyProtection="1">
      <alignment vertical="center" wrapText="1"/>
    </xf>
    <xf numFmtId="3" fontId="3" fillId="0" borderId="30" xfId="1" applyNumberFormat="1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horizontal="center" wrapText="1"/>
    </xf>
    <xf numFmtId="0" fontId="3" fillId="0" borderId="8" xfId="0" applyFont="1" applyFill="1" applyBorder="1" applyAlignment="1" applyProtection="1">
      <alignment wrapText="1"/>
    </xf>
    <xf numFmtId="164" fontId="5" fillId="0" borderId="10" xfId="1" applyNumberFormat="1" applyFont="1" applyFill="1" applyBorder="1" applyAlignment="1" applyProtection="1">
      <alignment horizontal="right" vertical="center" wrapText="1" indent="1"/>
    </xf>
    <xf numFmtId="164" fontId="5" fillId="0" borderId="6" xfId="1" applyNumberFormat="1" applyFont="1" applyFill="1" applyBorder="1" applyAlignment="1" applyProtection="1">
      <alignment horizontal="right" vertical="center" wrapText="1" indent="1"/>
    </xf>
    <xf numFmtId="3" fontId="2" fillId="0" borderId="38" xfId="1" applyNumberFormat="1" applyFont="1" applyFill="1" applyBorder="1" applyProtection="1"/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30" xfId="1" applyFont="1" applyFill="1" applyBorder="1" applyAlignment="1" applyProtection="1">
      <alignment horizontal="center" vertical="center" wrapText="1"/>
    </xf>
    <xf numFmtId="3" fontId="3" fillId="0" borderId="27" xfId="1" applyNumberFormat="1" applyFont="1" applyFill="1" applyBorder="1" applyAlignment="1" applyProtection="1">
      <alignment horizontal="center"/>
    </xf>
    <xf numFmtId="3" fontId="3" fillId="0" borderId="28" xfId="1" applyNumberFormat="1" applyFont="1" applyFill="1" applyBorder="1" applyAlignment="1" applyProtection="1">
      <alignment horizontal="center"/>
    </xf>
    <xf numFmtId="3" fontId="3" fillId="0" borderId="29" xfId="1" applyNumberFormat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vertical="center" wrapText="1"/>
    </xf>
    <xf numFmtId="164" fontId="5" fillId="0" borderId="3" xfId="1" applyNumberFormat="1" applyFont="1" applyFill="1" applyBorder="1" applyAlignment="1" applyProtection="1">
      <alignment vertical="center" wrapText="1"/>
    </xf>
    <xf numFmtId="164" fontId="5" fillId="0" borderId="10" xfId="1" applyNumberFormat="1" applyFont="1" applyFill="1" applyBorder="1" applyAlignment="1" applyProtection="1">
      <alignment vertical="center" wrapText="1"/>
    </xf>
    <xf numFmtId="164" fontId="5" fillId="0" borderId="6" xfId="1" applyNumberFormat="1" applyFont="1" applyFill="1" applyBorder="1" applyAlignment="1" applyProtection="1">
      <alignment vertical="center" wrapText="1"/>
    </xf>
    <xf numFmtId="0" fontId="2" fillId="0" borderId="16" xfId="1" applyFont="1" applyFill="1" applyBorder="1" applyAlignment="1" applyProtection="1">
      <alignment horizontal="left" vertical="center" wrapText="1"/>
    </xf>
    <xf numFmtId="164" fontId="2" fillId="0" borderId="17" xfId="1" applyNumberFormat="1" applyFont="1" applyFill="1" applyBorder="1" applyAlignment="1" applyProtection="1">
      <alignment vertical="center" wrapText="1"/>
      <protection locked="0"/>
    </xf>
    <xf numFmtId="3" fontId="6" fillId="0" borderId="18" xfId="1" applyNumberFormat="1" applyFont="1" applyFill="1" applyBorder="1" applyAlignment="1" applyProtection="1"/>
    <xf numFmtId="3" fontId="6" fillId="0" borderId="19" xfId="1" applyNumberFormat="1" applyFont="1" applyFill="1" applyBorder="1" applyAlignment="1" applyProtection="1"/>
    <xf numFmtId="0" fontId="2" fillId="0" borderId="22" xfId="1" applyFont="1" applyFill="1" applyBorder="1" applyAlignment="1" applyProtection="1">
      <alignment horizontal="left" vertical="center" wrapText="1"/>
    </xf>
    <xf numFmtId="3" fontId="6" fillId="0" borderId="22" xfId="1" applyNumberFormat="1" applyFont="1" applyFill="1" applyBorder="1" applyAlignment="1" applyProtection="1"/>
    <xf numFmtId="3" fontId="6" fillId="0" borderId="23" xfId="1" applyNumberFormat="1" applyFont="1" applyFill="1" applyBorder="1" applyAlignment="1" applyProtection="1"/>
    <xf numFmtId="3" fontId="2" fillId="0" borderId="22" xfId="1" applyNumberFormat="1" applyFont="1" applyFill="1" applyBorder="1" applyAlignment="1" applyProtection="1"/>
    <xf numFmtId="3" fontId="2" fillId="0" borderId="23" xfId="1" applyNumberFormat="1" applyFont="1" applyFill="1" applyBorder="1" applyAlignment="1" applyProtection="1"/>
    <xf numFmtId="0" fontId="2" fillId="0" borderId="40" xfId="1" applyFont="1" applyFill="1" applyBorder="1" applyAlignment="1" applyProtection="1">
      <alignment horizontal="left" vertical="center" wrapText="1"/>
    </xf>
    <xf numFmtId="0" fontId="2" fillId="0" borderId="22" xfId="1" applyFont="1" applyFill="1" applyBorder="1" applyAlignment="1" applyProtection="1">
      <alignment horizontal="left"/>
    </xf>
    <xf numFmtId="0" fontId="3" fillId="0" borderId="10" xfId="1" applyFont="1" applyFill="1" applyBorder="1" applyAlignment="1" applyProtection="1">
      <alignment vertical="center" wrapText="1"/>
    </xf>
    <xf numFmtId="3" fontId="3" fillId="0" borderId="6" xfId="1" applyNumberFormat="1" applyFont="1" applyFill="1" applyBorder="1" applyAlignment="1" applyProtection="1"/>
    <xf numFmtId="3" fontId="2" fillId="0" borderId="19" xfId="1" applyNumberFormat="1" applyFont="1" applyFill="1" applyBorder="1" applyAlignment="1" applyProtection="1"/>
    <xf numFmtId="3" fontId="2" fillId="0" borderId="10" xfId="1" applyNumberFormat="1" applyFont="1" applyFill="1" applyBorder="1" applyAlignment="1" applyProtection="1"/>
    <xf numFmtId="3" fontId="2" fillId="0" borderId="6" xfId="1" applyNumberFormat="1" applyFont="1" applyFill="1" applyBorder="1" applyAlignment="1" applyProtection="1"/>
    <xf numFmtId="3" fontId="3" fillId="0" borderId="30" xfId="1" applyNumberFormat="1" applyFont="1" applyFill="1" applyBorder="1" applyAlignment="1" applyProtection="1">
      <alignment wrapText="1"/>
    </xf>
    <xf numFmtId="0" fontId="2" fillId="0" borderId="18" xfId="1" applyFont="1" applyFill="1" applyBorder="1" applyAlignment="1" applyProtection="1">
      <alignment vertical="center" wrapText="1"/>
    </xf>
    <xf numFmtId="3" fontId="2" fillId="0" borderId="23" xfId="1" applyNumberFormat="1" applyFont="1" applyFill="1" applyBorder="1" applyAlignment="1" applyProtection="1">
      <alignment vertical="center" wrapText="1"/>
      <protection locked="0"/>
    </xf>
    <xf numFmtId="3" fontId="3" fillId="0" borderId="10" xfId="1" applyNumberFormat="1" applyFont="1" applyFill="1" applyBorder="1" applyAlignment="1" applyProtection="1"/>
    <xf numFmtId="3" fontId="3" fillId="0" borderId="30" xfId="0" applyNumberFormat="1" applyFont="1" applyFill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horizontal="left" vertical="center" wrapText="1" indent="1"/>
    </xf>
    <xf numFmtId="164" fontId="5" fillId="0" borderId="30" xfId="0" quotePrefix="1" applyNumberFormat="1" applyFont="1" applyFill="1" applyBorder="1" applyAlignment="1" applyProtection="1">
      <alignment vertical="center" wrapText="1"/>
    </xf>
    <xf numFmtId="164" fontId="5" fillId="0" borderId="10" xfId="0" quotePrefix="1" applyNumberFormat="1" applyFont="1" applyFill="1" applyBorder="1" applyAlignment="1" applyProtection="1">
      <alignment vertical="center" wrapText="1"/>
    </xf>
    <xf numFmtId="164" fontId="5" fillId="0" borderId="6" xfId="0" quotePrefix="1" applyNumberFormat="1" applyFont="1" applyFill="1" applyBorder="1" applyAlignment="1" applyProtection="1">
      <alignment vertical="center" wrapText="1"/>
    </xf>
    <xf numFmtId="0" fontId="2" fillId="0" borderId="41" xfId="1" applyFont="1" applyFill="1" applyBorder="1" applyAlignment="1" applyProtection="1">
      <alignment horizontal="center"/>
    </xf>
    <xf numFmtId="0" fontId="2" fillId="0" borderId="38" xfId="1" applyFont="1" applyFill="1" applyBorder="1" applyProtection="1"/>
    <xf numFmtId="0" fontId="2" fillId="0" borderId="38" xfId="1" applyFont="1" applyFill="1" applyBorder="1" applyAlignment="1" applyProtection="1">
      <alignment horizontal="right" vertical="center" indent="1"/>
    </xf>
    <xf numFmtId="0" fontId="3" fillId="0" borderId="39" xfId="0" applyFont="1" applyFill="1" applyBorder="1" applyAlignment="1" applyProtection="1">
      <alignment horizontal="right" vertical="center"/>
    </xf>
    <xf numFmtId="3" fontId="2" fillId="0" borderId="39" xfId="1" applyNumberFormat="1" applyFont="1" applyFill="1" applyBorder="1" applyProtection="1"/>
    <xf numFmtId="0" fontId="3" fillId="0" borderId="32" xfId="1" applyFont="1" applyFill="1" applyBorder="1" applyAlignment="1" applyProtection="1">
      <alignment vertical="center" wrapText="1"/>
    </xf>
    <xf numFmtId="41" fontId="3" fillId="2" borderId="43" xfId="1" applyNumberFormat="1" applyFont="1" applyFill="1" applyBorder="1" applyAlignment="1" applyProtection="1">
      <alignment horizontal="left" vertical="center" wrapText="1" shrinkToFit="1"/>
    </xf>
    <xf numFmtId="164" fontId="3" fillId="0" borderId="5" xfId="1" applyNumberFormat="1" applyFont="1" applyFill="1" applyBorder="1" applyAlignment="1" applyProtection="1">
      <alignment horizontal="right" vertical="center" wrapText="1" indent="1"/>
    </xf>
    <xf numFmtId="164" fontId="3" fillId="0" borderId="10" xfId="1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Border="1"/>
    <xf numFmtId="0" fontId="12" fillId="0" borderId="22" xfId="0" applyFont="1" applyFill="1" applyBorder="1" applyAlignment="1">
      <alignment horizontal="left" vertical="top" wrapText="1"/>
    </xf>
    <xf numFmtId="0" fontId="14" fillId="0" borderId="22" xfId="0" applyFont="1" applyFill="1" applyBorder="1" applyAlignment="1">
      <alignment horizontal="left" vertical="top" wrapText="1"/>
    </xf>
    <xf numFmtId="3" fontId="14" fillId="0" borderId="22" xfId="0" applyNumberFormat="1" applyFont="1" applyFill="1" applyBorder="1" applyAlignment="1">
      <alignment horizontal="right" vertical="top" wrapText="1"/>
    </xf>
    <xf numFmtId="0" fontId="9" fillId="0" borderId="22" xfId="0" applyFont="1" applyFill="1" applyBorder="1"/>
    <xf numFmtId="3" fontId="9" fillId="0" borderId="22" xfId="0" applyNumberFormat="1" applyFont="1" applyFill="1" applyBorder="1"/>
    <xf numFmtId="0" fontId="9" fillId="0" borderId="2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left" vertical="top" wrapText="1"/>
    </xf>
    <xf numFmtId="3" fontId="12" fillId="0" borderId="22" xfId="0" applyNumberFormat="1" applyFont="1" applyBorder="1" applyAlignment="1">
      <alignment horizontal="right" vertical="top" wrapText="1"/>
    </xf>
    <xf numFmtId="0" fontId="14" fillId="0" borderId="22" xfId="0" applyFont="1" applyBorder="1" applyAlignment="1">
      <alignment horizontal="left" vertical="top" wrapText="1"/>
    </xf>
    <xf numFmtId="3" fontId="16" fillId="0" borderId="22" xfId="0" applyNumberFormat="1" applyFont="1" applyBorder="1" applyAlignment="1">
      <alignment horizontal="right" vertical="top" wrapText="1"/>
    </xf>
    <xf numFmtId="3" fontId="15" fillId="0" borderId="22" xfId="0" applyNumberFormat="1" applyFont="1" applyBorder="1" applyAlignment="1">
      <alignment horizontal="right" vertical="top" wrapText="1"/>
    </xf>
    <xf numFmtId="0" fontId="0" fillId="0" borderId="22" xfId="0" applyBorder="1"/>
    <xf numFmtId="3" fontId="14" fillId="0" borderId="22" xfId="0" applyNumberFormat="1" applyFont="1" applyBorder="1" applyAlignment="1">
      <alignment horizontal="right" vertical="top" wrapText="1"/>
    </xf>
    <xf numFmtId="0" fontId="15" fillId="0" borderId="22" xfId="0" applyFont="1" applyFill="1" applyBorder="1" applyAlignment="1">
      <alignment horizontal="center" vertical="top" wrapText="1"/>
    </xf>
    <xf numFmtId="3" fontId="15" fillId="0" borderId="22" xfId="0" applyNumberFormat="1" applyFont="1" applyFill="1" applyBorder="1" applyAlignment="1">
      <alignment horizontal="right" vertical="top" wrapText="1"/>
    </xf>
    <xf numFmtId="0" fontId="0" fillId="0" borderId="22" xfId="0" applyFont="1" applyFill="1" applyBorder="1"/>
    <xf numFmtId="0" fontId="9" fillId="0" borderId="22" xfId="0" applyFont="1" applyBorder="1" applyAlignment="1">
      <alignment horizontal="center"/>
    </xf>
    <xf numFmtId="3" fontId="0" fillId="0" borderId="22" xfId="0" applyNumberFormat="1" applyBorder="1"/>
    <xf numFmtId="165" fontId="18" fillId="0" borderId="0" xfId="4" applyNumberFormat="1" applyFont="1" applyFill="1" applyBorder="1"/>
    <xf numFmtId="0" fontId="25" fillId="0" borderId="0" xfId="0" applyFont="1" applyFill="1"/>
    <xf numFmtId="0" fontId="26" fillId="0" borderId="0" xfId="0" applyFont="1" applyFill="1" applyAlignment="1">
      <alignment horizontal="right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/>
    </xf>
    <xf numFmtId="0" fontId="27" fillId="0" borderId="18" xfId="0" applyFont="1" applyFill="1" applyBorder="1" applyAlignment="1" applyProtection="1">
      <alignment horizontal="left" vertical="center" wrapText="1" indent="1"/>
      <protection locked="0"/>
    </xf>
    <xf numFmtId="169" fontId="23" fillId="0" borderId="26" xfId="0" applyNumberFormat="1" applyFont="1" applyFill="1" applyBorder="1" applyAlignment="1" applyProtection="1">
      <alignment horizontal="right" vertical="center"/>
    </xf>
    <xf numFmtId="0" fontId="27" fillId="0" borderId="24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left" vertical="center" indent="5"/>
    </xf>
    <xf numFmtId="169" fontId="28" fillId="0" borderId="25" xfId="0" applyNumberFormat="1" applyFont="1" applyFill="1" applyBorder="1" applyAlignment="1" applyProtection="1">
      <alignment horizontal="right" vertical="center"/>
      <protection locked="0"/>
    </xf>
    <xf numFmtId="0" fontId="28" fillId="0" borderId="22" xfId="0" applyFont="1" applyFill="1" applyBorder="1" applyAlignment="1">
      <alignment horizontal="left" vertical="center" indent="1"/>
    </xf>
    <xf numFmtId="0" fontId="27" fillId="0" borderId="31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left" vertical="center" indent="1"/>
    </xf>
    <xf numFmtId="169" fontId="28" fillId="0" borderId="34" xfId="0" applyNumberFormat="1" applyFont="1" applyFill="1" applyBorder="1" applyAlignment="1" applyProtection="1">
      <alignment horizontal="right" vertical="center"/>
      <protection locked="0"/>
    </xf>
    <xf numFmtId="0" fontId="27" fillId="0" borderId="15" xfId="0" applyFont="1" applyFill="1" applyBorder="1" applyAlignment="1">
      <alignment horizontal="center" vertical="center"/>
    </xf>
    <xf numFmtId="0" fontId="27" fillId="0" borderId="16" xfId="0" applyFont="1" applyFill="1" applyBorder="1" applyAlignment="1" applyProtection="1">
      <alignment horizontal="left" vertical="center" wrapText="1" indent="1"/>
      <protection locked="0"/>
    </xf>
    <xf numFmtId="169" fontId="23" fillId="0" borderId="17" xfId="0" applyNumberFormat="1" applyFont="1" applyFill="1" applyBorder="1" applyAlignment="1" applyProtection="1">
      <alignment horizontal="right" vertical="center"/>
    </xf>
    <xf numFmtId="0" fontId="27" fillId="0" borderId="35" xfId="0" applyFont="1" applyFill="1" applyBorder="1" applyAlignment="1">
      <alignment horizontal="center" vertical="center"/>
    </xf>
    <xf numFmtId="0" fontId="28" fillId="0" borderId="36" xfId="0" applyFont="1" applyFill="1" applyBorder="1" applyAlignment="1">
      <alignment horizontal="left" vertical="center" indent="5"/>
    </xf>
    <xf numFmtId="169" fontId="28" fillId="0" borderId="37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/>
    <xf numFmtId="0" fontId="9" fillId="0" borderId="3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top" wrapText="1"/>
    </xf>
    <xf numFmtId="0" fontId="0" fillId="0" borderId="22" xfId="0" applyBorder="1" applyAlignment="1">
      <alignment horizontal="center"/>
    </xf>
    <xf numFmtId="0" fontId="14" fillId="0" borderId="22" xfId="0" applyFont="1" applyBorder="1" applyAlignment="1">
      <alignment horizontal="center" vertical="top" wrapText="1"/>
    </xf>
    <xf numFmtId="3" fontId="9" fillId="0" borderId="22" xfId="0" applyNumberFormat="1" applyFont="1" applyBorder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3" fontId="12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left" vertical="top" wrapText="1"/>
    </xf>
    <xf numFmtId="3" fontId="14" fillId="0" borderId="0" xfId="0" applyNumberFormat="1" applyFont="1" applyAlignment="1">
      <alignment horizontal="right" vertical="top" wrapText="1"/>
    </xf>
    <xf numFmtId="0" fontId="9" fillId="0" borderId="49" xfId="0" applyFont="1" applyBorder="1" applyAlignment="1">
      <alignment horizontal="center" vertical="center"/>
    </xf>
    <xf numFmtId="41" fontId="31" fillId="0" borderId="51" xfId="6" applyNumberFormat="1" applyFont="1" applyFill="1" applyBorder="1" applyAlignment="1">
      <alignment vertical="center" shrinkToFit="1"/>
    </xf>
    <xf numFmtId="0" fontId="9" fillId="0" borderId="22" xfId="0" applyFont="1" applyBorder="1" applyAlignment="1">
      <alignment horizontal="center"/>
    </xf>
    <xf numFmtId="0" fontId="8" fillId="0" borderId="0" xfId="7"/>
    <xf numFmtId="0" fontId="28" fillId="3" borderId="0" xfId="7" applyFont="1" applyFill="1" applyAlignment="1">
      <alignment horizontal="center" vertical="top" wrapText="1"/>
    </xf>
    <xf numFmtId="0" fontId="12" fillId="0" borderId="0" xfId="7" applyFont="1" applyAlignment="1">
      <alignment horizontal="center" vertical="center" wrapText="1"/>
    </xf>
    <xf numFmtId="0" fontId="32" fillId="0" borderId="0" xfId="7" applyFont="1" applyAlignment="1">
      <alignment vertical="center"/>
    </xf>
    <xf numFmtId="0" fontId="32" fillId="0" borderId="0" xfId="7" applyFont="1" applyAlignment="1">
      <alignment vertical="center" wrapText="1"/>
    </xf>
    <xf numFmtId="0" fontId="33" fillId="4" borderId="0" xfId="0" applyFont="1" applyFill="1" applyBorder="1"/>
    <xf numFmtId="0" fontId="33" fillId="0" borderId="0" xfId="0" applyFont="1" applyFill="1" applyBorder="1"/>
    <xf numFmtId="0" fontId="35" fillId="4" borderId="0" xfId="0" applyFont="1" applyFill="1"/>
    <xf numFmtId="0" fontId="34" fillId="4" borderId="22" xfId="0" applyFont="1" applyFill="1" applyBorder="1" applyAlignment="1">
      <alignment horizontal="center"/>
    </xf>
    <xf numFmtId="0" fontId="34" fillId="4" borderId="22" xfId="0" applyFont="1" applyFill="1" applyBorder="1" applyAlignment="1">
      <alignment horizontal="center" vertical="center"/>
    </xf>
    <xf numFmtId="0" fontId="18" fillId="4" borderId="22" xfId="2" quotePrefix="1" applyFont="1" applyFill="1" applyBorder="1" applyAlignment="1">
      <alignment horizontal="center" vertical="center"/>
    </xf>
    <xf numFmtId="0" fontId="18" fillId="4" borderId="22" xfId="2" applyFont="1" applyFill="1" applyBorder="1" applyAlignment="1">
      <alignment vertical="center" wrapText="1"/>
    </xf>
    <xf numFmtId="0" fontId="18" fillId="4" borderId="22" xfId="2" applyFont="1" applyFill="1" applyBorder="1" applyAlignment="1">
      <alignment horizontal="left" vertical="center"/>
    </xf>
    <xf numFmtId="3" fontId="18" fillId="4" borderId="22" xfId="2" applyNumberFormat="1" applyFont="1" applyFill="1" applyBorder="1" applyAlignment="1">
      <alignment horizontal="right" vertical="center"/>
    </xf>
    <xf numFmtId="0" fontId="18" fillId="4" borderId="22" xfId="2" applyFont="1" applyFill="1" applyBorder="1" applyAlignment="1">
      <alignment horizontal="left" vertical="center" wrapText="1"/>
    </xf>
    <xf numFmtId="3" fontId="33" fillId="2" borderId="22" xfId="3" applyNumberFormat="1" applyFont="1" applyFill="1" applyBorder="1" applyAlignment="1">
      <alignment horizontal="right" vertical="center" wrapText="1"/>
    </xf>
    <xf numFmtId="0" fontId="36" fillId="4" borderId="22" xfId="2" quotePrefix="1" applyFont="1" applyFill="1" applyBorder="1" applyAlignment="1">
      <alignment horizontal="center" vertical="center"/>
    </xf>
    <xf numFmtId="0" fontId="36" fillId="4" borderId="22" xfId="2" applyFont="1" applyFill="1" applyBorder="1" applyAlignment="1">
      <alignment horizontal="left" vertical="center" wrapText="1"/>
    </xf>
    <xf numFmtId="0" fontId="36" fillId="4" borderId="22" xfId="2" applyFont="1" applyFill="1" applyBorder="1" applyAlignment="1">
      <alignment horizontal="left" vertical="center"/>
    </xf>
    <xf numFmtId="0" fontId="33" fillId="4" borderId="22" xfId="2" applyFont="1" applyFill="1" applyBorder="1" applyAlignment="1">
      <alignment horizontal="left" vertical="center" wrapText="1"/>
    </xf>
    <xf numFmtId="0" fontId="36" fillId="4" borderId="45" xfId="2" quotePrefix="1" applyFont="1" applyFill="1" applyBorder="1" applyAlignment="1">
      <alignment horizontal="center" vertical="center"/>
    </xf>
    <xf numFmtId="0" fontId="34" fillId="4" borderId="45" xfId="2" applyFont="1" applyFill="1" applyBorder="1" applyAlignment="1">
      <alignment horizontal="left" vertical="center" wrapText="1"/>
    </xf>
    <xf numFmtId="0" fontId="36" fillId="4" borderId="45" xfId="2" applyFont="1" applyFill="1" applyBorder="1" applyAlignment="1">
      <alignment horizontal="left" vertical="center"/>
    </xf>
    <xf numFmtId="3" fontId="33" fillId="2" borderId="45" xfId="3" applyNumberFormat="1" applyFont="1" applyFill="1" applyBorder="1" applyAlignment="1">
      <alignment horizontal="right" vertical="center" wrapText="1"/>
    </xf>
    <xf numFmtId="0" fontId="33" fillId="4" borderId="22" xfId="2" applyFont="1" applyFill="1" applyBorder="1" applyAlignment="1">
      <alignment horizontal="left" vertical="center"/>
    </xf>
    <xf numFmtId="0" fontId="34" fillId="4" borderId="22" xfId="2" applyFont="1" applyFill="1" applyBorder="1" applyAlignment="1">
      <alignment horizontal="left" vertical="center"/>
    </xf>
    <xf numFmtId="0" fontId="33" fillId="4" borderId="22" xfId="0" applyFont="1" applyFill="1" applyBorder="1"/>
    <xf numFmtId="3" fontId="33" fillId="4" borderId="22" xfId="0" applyNumberFormat="1" applyFont="1" applyFill="1" applyBorder="1"/>
    <xf numFmtId="165" fontId="18" fillId="4" borderId="22" xfId="2" quotePrefix="1" applyNumberFormat="1" applyFont="1" applyFill="1" applyBorder="1" applyAlignment="1">
      <alignment horizontal="center" vertical="center"/>
    </xf>
    <xf numFmtId="0" fontId="18" fillId="4" borderId="22" xfId="2" applyFont="1" applyFill="1" applyBorder="1" applyAlignment="1">
      <alignment vertical="center"/>
    </xf>
    <xf numFmtId="0" fontId="18" fillId="4" borderId="22" xfId="2" applyNumberFormat="1" applyFont="1" applyFill="1" applyBorder="1" applyAlignment="1">
      <alignment vertical="center"/>
    </xf>
    <xf numFmtId="166" fontId="18" fillId="4" borderId="22" xfId="2" applyNumberFormat="1" applyFont="1" applyFill="1" applyBorder="1" applyAlignment="1">
      <alignment vertical="center"/>
    </xf>
    <xf numFmtId="165" fontId="36" fillId="4" borderId="22" xfId="2" quotePrefix="1" applyNumberFormat="1" applyFont="1" applyFill="1" applyBorder="1" applyAlignment="1">
      <alignment horizontal="center" vertical="center"/>
    </xf>
    <xf numFmtId="0" fontId="36" fillId="4" borderId="22" xfId="2" applyFont="1" applyFill="1" applyBorder="1" applyAlignment="1">
      <alignment vertical="center" wrapText="1"/>
    </xf>
    <xf numFmtId="166" fontId="36" fillId="4" borderId="22" xfId="2" applyNumberFormat="1" applyFont="1" applyFill="1" applyBorder="1" applyAlignment="1">
      <alignment vertical="center"/>
    </xf>
    <xf numFmtId="0" fontId="18" fillId="2" borderId="22" xfId="2" applyFont="1" applyFill="1" applyBorder="1" applyAlignment="1">
      <alignment horizontal="left" vertical="center" wrapText="1"/>
    </xf>
    <xf numFmtId="0" fontId="34" fillId="4" borderId="22" xfId="2" applyFont="1" applyFill="1" applyBorder="1" applyAlignment="1">
      <alignment horizontal="left" vertical="center" wrapText="1"/>
    </xf>
    <xf numFmtId="0" fontId="33" fillId="4" borderId="22" xfId="2" applyFont="1" applyFill="1" applyBorder="1" applyAlignment="1">
      <alignment vertical="center" wrapText="1"/>
    </xf>
    <xf numFmtId="0" fontId="33" fillId="4" borderId="22" xfId="2" applyFont="1" applyFill="1" applyBorder="1" applyAlignment="1">
      <alignment vertical="center"/>
    </xf>
    <xf numFmtId="167" fontId="18" fillId="4" borderId="22" xfId="2" applyNumberFormat="1" applyFont="1" applyFill="1" applyBorder="1" applyAlignment="1">
      <alignment horizontal="left" vertical="center"/>
    </xf>
    <xf numFmtId="165" fontId="36" fillId="4" borderId="45" xfId="2" quotePrefix="1" applyNumberFormat="1" applyFont="1" applyFill="1" applyBorder="1" applyAlignment="1">
      <alignment horizontal="center" vertical="center"/>
    </xf>
    <xf numFmtId="166" fontId="36" fillId="4" borderId="45" xfId="2" applyNumberFormat="1" applyFont="1" applyFill="1" applyBorder="1" applyAlignment="1">
      <alignment vertical="center"/>
    </xf>
    <xf numFmtId="0" fontId="34" fillId="4" borderId="14" xfId="1" applyFont="1" applyFill="1" applyBorder="1" applyAlignment="1" applyProtection="1">
      <alignment horizontal="left" wrapText="1"/>
    </xf>
    <xf numFmtId="0" fontId="34" fillId="4" borderId="10" xfId="1" applyFont="1" applyFill="1" applyBorder="1" applyAlignment="1" applyProtection="1">
      <alignment horizontal="left" wrapText="1"/>
    </xf>
    <xf numFmtId="3" fontId="34" fillId="4" borderId="10" xfId="1" applyNumberFormat="1" applyFont="1" applyFill="1" applyBorder="1" applyAlignment="1" applyProtection="1">
      <alignment horizontal="right" vertical="center" wrapText="1"/>
    </xf>
    <xf numFmtId="3" fontId="34" fillId="4" borderId="32" xfId="1" applyNumberFormat="1" applyFont="1" applyFill="1" applyBorder="1" applyAlignment="1" applyProtection="1">
      <alignment horizontal="right" vertical="center" wrapText="1" indent="1"/>
    </xf>
    <xf numFmtId="164" fontId="34" fillId="4" borderId="10" xfId="1" applyNumberFormat="1" applyFont="1" applyFill="1" applyBorder="1" applyAlignment="1" applyProtection="1">
      <alignment horizontal="right" vertical="center" wrapText="1" indent="1"/>
    </xf>
    <xf numFmtId="164" fontId="34" fillId="4" borderId="6" xfId="1" applyNumberFormat="1" applyFont="1" applyFill="1" applyBorder="1" applyAlignment="1" applyProtection="1">
      <alignment horizontal="right" vertical="center" wrapText="1" indent="1"/>
    </xf>
    <xf numFmtId="164" fontId="26" fillId="4" borderId="48" xfId="1" applyNumberFormat="1" applyFont="1" applyFill="1" applyBorder="1" applyAlignment="1" applyProtection="1">
      <alignment vertical="center" wrapText="1"/>
    </xf>
    <xf numFmtId="164" fontId="26" fillId="4" borderId="50" xfId="1" applyNumberFormat="1" applyFont="1" applyFill="1" applyBorder="1" applyAlignment="1" applyProtection="1">
      <alignment vertical="center" wrapText="1"/>
    </xf>
    <xf numFmtId="3" fontId="37" fillId="4" borderId="12" xfId="5" applyNumberFormat="1" applyFont="1" applyFill="1" applyBorder="1" applyAlignment="1" applyProtection="1">
      <alignment horizontal="right" vertical="center" wrapText="1"/>
    </xf>
    <xf numFmtId="3" fontId="33" fillId="4" borderId="0" xfId="1" applyNumberFormat="1" applyFont="1" applyFill="1" applyAlignment="1" applyProtection="1">
      <alignment horizontal="right"/>
    </xf>
    <xf numFmtId="3" fontId="33" fillId="4" borderId="0" xfId="1" applyNumberFormat="1" applyFont="1" applyFill="1" applyProtection="1"/>
    <xf numFmtId="0" fontId="34" fillId="4" borderId="22" xfId="1" applyFont="1" applyFill="1" applyBorder="1" applyAlignment="1" applyProtection="1">
      <alignment horizontal="left" vertical="center" wrapText="1"/>
    </xf>
    <xf numFmtId="0" fontId="34" fillId="4" borderId="33" xfId="1" applyFont="1" applyFill="1" applyBorder="1" applyAlignment="1" applyProtection="1">
      <alignment horizontal="left" vertical="center" wrapText="1"/>
    </xf>
    <xf numFmtId="3" fontId="34" fillId="4" borderId="43" xfId="1" applyNumberFormat="1" applyFont="1" applyFill="1" applyBorder="1" applyAlignment="1" applyProtection="1">
      <alignment horizontal="right" vertical="center" wrapText="1" shrinkToFit="1"/>
    </xf>
    <xf numFmtId="3" fontId="34" fillId="4" borderId="43" xfId="1" applyNumberFormat="1" applyFont="1" applyFill="1" applyBorder="1" applyAlignment="1" applyProtection="1">
      <alignment horizontal="right" vertical="center"/>
    </xf>
    <xf numFmtId="0" fontId="3" fillId="0" borderId="2" xfId="1" applyFont="1" applyFill="1" applyBorder="1" applyAlignment="1" applyProtection="1">
      <alignment horizontal="left" vertical="center" shrinkToFit="1"/>
    </xf>
    <xf numFmtId="0" fontId="3" fillId="0" borderId="10" xfId="1" applyFont="1" applyFill="1" applyBorder="1" applyAlignment="1" applyProtection="1">
      <alignment horizontal="left" vertical="center" indent="1" shrinkToFit="1"/>
    </xf>
    <xf numFmtId="0" fontId="3" fillId="0" borderId="16" xfId="1" applyFont="1" applyFill="1" applyBorder="1" applyAlignment="1" applyProtection="1">
      <alignment horizontal="left" vertical="center" indent="1" shrinkToFit="1"/>
    </xf>
    <xf numFmtId="3" fontId="34" fillId="2" borderId="22" xfId="3" applyNumberFormat="1" applyFont="1" applyFill="1" applyBorder="1" applyAlignment="1">
      <alignment horizontal="right" vertical="center" wrapText="1"/>
    </xf>
    <xf numFmtId="3" fontId="36" fillId="4" borderId="22" xfId="2" applyNumberFormat="1" applyFont="1" applyFill="1" applyBorder="1" applyAlignment="1">
      <alignment horizontal="right" vertical="center"/>
    </xf>
    <xf numFmtId="0" fontId="34" fillId="4" borderId="22" xfId="2" applyFont="1" applyFill="1" applyBorder="1" applyAlignment="1">
      <alignment vertical="center" wrapText="1"/>
    </xf>
    <xf numFmtId="0" fontId="34" fillId="4" borderId="22" xfId="0" applyFont="1" applyFill="1" applyBorder="1"/>
    <xf numFmtId="3" fontId="34" fillId="4" borderId="22" xfId="0" applyNumberFormat="1" applyFont="1" applyFill="1" applyBorder="1"/>
    <xf numFmtId="0" fontId="20" fillId="2" borderId="22" xfId="4" applyFont="1" applyFill="1" applyBorder="1" applyAlignment="1">
      <alignment horizontal="justify" vertical="center"/>
    </xf>
    <xf numFmtId="1" fontId="9" fillId="2" borderId="22" xfId="4" applyNumberFormat="1" applyFont="1" applyFill="1" applyBorder="1" applyAlignment="1">
      <alignment horizontal="center" vertical="center"/>
    </xf>
    <xf numFmtId="0" fontId="21" fillId="4" borderId="22" xfId="4" applyFont="1" applyFill="1" applyBorder="1" applyAlignment="1">
      <alignment horizontal="justify" vertical="center"/>
    </xf>
    <xf numFmtId="168" fontId="12" fillId="4" borderId="22" xfId="4" applyNumberFormat="1" applyFont="1" applyFill="1" applyBorder="1" applyAlignment="1">
      <alignment horizontal="center" vertical="center"/>
    </xf>
    <xf numFmtId="168" fontId="14" fillId="2" borderId="22" xfId="4" applyNumberFormat="1" applyFont="1" applyFill="1" applyBorder="1" applyAlignment="1">
      <alignment horizontal="center" vertical="center"/>
    </xf>
    <xf numFmtId="165" fontId="18" fillId="4" borderId="0" xfId="4" applyNumberFormat="1" applyFont="1" applyFill="1" applyBorder="1"/>
    <xf numFmtId="0" fontId="9" fillId="0" borderId="22" xfId="0" applyFont="1" applyBorder="1" applyAlignment="1">
      <alignment horizontal="center" wrapText="1"/>
    </xf>
    <xf numFmtId="0" fontId="0" fillId="0" borderId="0" xfId="0" applyAlignment="1"/>
    <xf numFmtId="164" fontId="3" fillId="0" borderId="39" xfId="1" applyNumberFormat="1" applyFont="1" applyFill="1" applyBorder="1" applyAlignment="1" applyProtection="1">
      <alignment horizontal="center" vertical="center"/>
    </xf>
    <xf numFmtId="0" fontId="33" fillId="4" borderId="22" xfId="7" applyFont="1" applyFill="1" applyBorder="1" applyAlignment="1">
      <alignment horizontal="center" vertical="top" wrapText="1"/>
    </xf>
    <xf numFmtId="0" fontId="33" fillId="0" borderId="22" xfId="7" applyFont="1" applyBorder="1" applyAlignment="1">
      <alignment horizontal="center" vertical="top" wrapText="1"/>
    </xf>
    <xf numFmtId="0" fontId="33" fillId="0" borderId="22" xfId="7" applyFont="1" applyBorder="1" applyAlignment="1">
      <alignment horizontal="left" vertical="top" wrapText="1"/>
    </xf>
    <xf numFmtId="3" fontId="33" fillId="0" borderId="22" xfId="7" applyNumberFormat="1" applyFont="1" applyBorder="1" applyAlignment="1">
      <alignment horizontal="right" vertical="top" wrapText="1"/>
    </xf>
    <xf numFmtId="0" fontId="34" fillId="0" borderId="22" xfId="7" applyFont="1" applyBorder="1" applyAlignment="1">
      <alignment horizontal="center" vertical="top" wrapText="1"/>
    </xf>
    <xf numFmtId="0" fontId="34" fillId="0" borderId="22" xfId="7" applyFont="1" applyBorder="1" applyAlignment="1">
      <alignment horizontal="left" vertical="top" wrapText="1"/>
    </xf>
    <xf numFmtId="3" fontId="34" fillId="0" borderId="22" xfId="7" applyNumberFormat="1" applyFont="1" applyBorder="1" applyAlignment="1">
      <alignment horizontal="right" vertical="top" wrapText="1"/>
    </xf>
    <xf numFmtId="0" fontId="28" fillId="4" borderId="22" xfId="7" applyFont="1" applyFill="1" applyBorder="1" applyAlignment="1">
      <alignment horizontal="center" vertical="top" wrapText="1"/>
    </xf>
    <xf numFmtId="0" fontId="12" fillId="4" borderId="22" xfId="7" applyFont="1" applyFill="1" applyBorder="1" applyAlignment="1">
      <alignment horizontal="center" vertical="top" wrapText="1"/>
    </xf>
    <xf numFmtId="0" fontId="12" fillId="4" borderId="22" xfId="7" applyFont="1" applyFill="1" applyBorder="1" applyAlignment="1">
      <alignment horizontal="left" vertical="top" wrapText="1"/>
    </xf>
    <xf numFmtId="3" fontId="12" fillId="4" borderId="22" xfId="7" applyNumberFormat="1" applyFont="1" applyFill="1" applyBorder="1" applyAlignment="1">
      <alignment horizontal="right" vertical="top" wrapText="1"/>
    </xf>
    <xf numFmtId="0" fontId="14" fillId="4" borderId="22" xfId="7" applyFont="1" applyFill="1" applyBorder="1" applyAlignment="1">
      <alignment horizontal="center" vertical="top" wrapText="1"/>
    </xf>
    <xf numFmtId="0" fontId="14" fillId="4" borderId="22" xfId="7" applyFont="1" applyFill="1" applyBorder="1" applyAlignment="1">
      <alignment horizontal="left" vertical="top" wrapText="1"/>
    </xf>
    <xf numFmtId="3" fontId="14" fillId="4" borderId="22" xfId="7" applyNumberFormat="1" applyFont="1" applyFill="1" applyBorder="1" applyAlignment="1">
      <alignment horizontal="right" vertical="top" wrapText="1"/>
    </xf>
    <xf numFmtId="3" fontId="3" fillId="0" borderId="25" xfId="1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wrapText="1"/>
    </xf>
    <xf numFmtId="164" fontId="5" fillId="0" borderId="38" xfId="1" applyNumberFormat="1" applyFont="1" applyFill="1" applyBorder="1" applyAlignment="1" applyProtection="1">
      <alignment vertical="center" wrapText="1"/>
    </xf>
    <xf numFmtId="164" fontId="5" fillId="0" borderId="38" xfId="1" applyNumberFormat="1" applyFont="1" applyFill="1" applyBorder="1" applyAlignment="1" applyProtection="1">
      <alignment horizontal="right" vertical="center" wrapText="1" inden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164" fontId="5" fillId="0" borderId="0" xfId="1" applyNumberFormat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0" fontId="33" fillId="4" borderId="46" xfId="0" applyFont="1" applyFill="1" applyBorder="1"/>
    <xf numFmtId="3" fontId="33" fillId="4" borderId="46" xfId="0" applyNumberFormat="1" applyFont="1" applyFill="1" applyBorder="1"/>
    <xf numFmtId="3" fontId="33" fillId="4" borderId="0" xfId="0" applyNumberFormat="1" applyFont="1" applyFill="1" applyBorder="1"/>
    <xf numFmtId="0" fontId="38" fillId="4" borderId="22" xfId="7" applyFont="1" applyFill="1" applyBorder="1" applyAlignment="1">
      <alignment horizontal="center" vertical="top" wrapText="1"/>
    </xf>
    <xf numFmtId="0" fontId="39" fillId="0" borderId="22" xfId="7" applyFont="1" applyBorder="1" applyAlignment="1">
      <alignment horizontal="center" vertical="top" wrapText="1"/>
    </xf>
    <xf numFmtId="0" fontId="39" fillId="0" borderId="22" xfId="7" applyFont="1" applyBorder="1" applyAlignment="1">
      <alignment horizontal="left" vertical="top" wrapText="1"/>
    </xf>
    <xf numFmtId="3" fontId="39" fillId="0" borderId="22" xfId="7" applyNumberFormat="1" applyFont="1" applyBorder="1" applyAlignment="1">
      <alignment horizontal="right" vertical="top" wrapText="1"/>
    </xf>
    <xf numFmtId="0" fontId="40" fillId="0" borderId="22" xfId="7" applyFont="1" applyBorder="1" applyAlignment="1">
      <alignment horizontal="center" vertical="top" wrapText="1"/>
    </xf>
    <xf numFmtId="0" fontId="40" fillId="0" borderId="22" xfId="7" applyFont="1" applyBorder="1" applyAlignment="1">
      <alignment horizontal="left" vertical="top" wrapText="1"/>
    </xf>
    <xf numFmtId="3" fontId="40" fillId="0" borderId="22" xfId="7" applyNumberFormat="1" applyFont="1" applyBorder="1" applyAlignment="1">
      <alignment horizontal="right" vertical="top" wrapText="1"/>
    </xf>
    <xf numFmtId="0" fontId="9" fillId="0" borderId="22" xfId="0" applyFont="1" applyBorder="1" applyAlignment="1">
      <alignment horizontal="center" vertical="center"/>
    </xf>
    <xf numFmtId="0" fontId="28" fillId="3" borderId="0" xfId="7" applyFont="1" applyFill="1" applyAlignment="1">
      <alignment horizontal="center" vertical="top" wrapText="1"/>
    </xf>
    <xf numFmtId="0" fontId="8" fillId="3" borderId="0" xfId="7" applyFill="1"/>
    <xf numFmtId="0" fontId="0" fillId="0" borderId="0" xfId="0" applyBorder="1" applyAlignment="1">
      <alignment horizontal="right"/>
    </xf>
    <xf numFmtId="0" fontId="0" fillId="0" borderId="0" xfId="0" applyAlignme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22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" fillId="0" borderId="0" xfId="0" applyFont="1" applyFill="1" applyBorder="1" applyAlignment="1"/>
    <xf numFmtId="0" fontId="33" fillId="4" borderId="0" xfId="0" applyFont="1" applyFill="1" applyBorder="1" applyAlignment="1">
      <alignment horizontal="center"/>
    </xf>
    <xf numFmtId="0" fontId="33" fillId="4" borderId="44" xfId="0" applyFont="1" applyFill="1" applyBorder="1" applyAlignment="1">
      <alignment horizontal="right"/>
    </xf>
    <xf numFmtId="0" fontId="34" fillId="4" borderId="28" xfId="0" applyFont="1" applyFill="1" applyBorder="1" applyAlignment="1">
      <alignment horizontal="center" vertical="center"/>
    </xf>
    <xf numFmtId="0" fontId="34" fillId="4" borderId="18" xfId="0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center"/>
    </xf>
    <xf numFmtId="165" fontId="19" fillId="2" borderId="47" xfId="4" applyNumberFormat="1" applyFont="1" applyFill="1" applyBorder="1" applyAlignment="1">
      <alignment horizontal="center" vertical="center"/>
    </xf>
    <xf numFmtId="165" fontId="19" fillId="2" borderId="46" xfId="4" applyNumberFormat="1" applyFont="1" applyFill="1" applyBorder="1" applyAlignment="1">
      <alignment horizontal="center" vertical="center"/>
    </xf>
    <xf numFmtId="165" fontId="11" fillId="4" borderId="48" xfId="4" applyNumberFormat="1" applyFont="1" applyFill="1" applyBorder="1" applyAlignment="1">
      <alignment horizontal="center" vertical="center"/>
    </xf>
    <xf numFmtId="0" fontId="12" fillId="4" borderId="44" xfId="4" applyFont="1" applyFill="1" applyBorder="1" applyAlignment="1"/>
    <xf numFmtId="0" fontId="13" fillId="4" borderId="46" xfId="4" applyFont="1" applyFill="1" applyBorder="1" applyAlignment="1">
      <alignment horizontal="right"/>
    </xf>
    <xf numFmtId="0" fontId="17" fillId="0" borderId="0" xfId="4" applyFont="1" applyFill="1" applyBorder="1" applyAlignment="1">
      <alignment horizontal="right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Fill="1" applyAlignment="1" applyProtection="1">
      <alignment horizontal="center" vertical="top" wrapText="1"/>
      <protection locked="0"/>
    </xf>
    <xf numFmtId="0" fontId="24" fillId="0" borderId="0" xfId="0" applyFont="1" applyFill="1" applyAlignment="1" applyProtection="1">
      <alignment horizontal="center" vertical="center" wrapText="1"/>
      <protection locked="0"/>
    </xf>
    <xf numFmtId="0" fontId="34" fillId="4" borderId="28" xfId="0" applyFont="1" applyFill="1" applyBorder="1" applyAlignment="1">
      <alignment horizontal="center" vertical="center" wrapText="1"/>
    </xf>
    <xf numFmtId="0" fontId="34" fillId="4" borderId="18" xfId="0" applyFont="1" applyFill="1" applyBorder="1" applyAlignment="1">
      <alignment horizontal="center" vertical="center" wrapText="1"/>
    </xf>
    <xf numFmtId="0" fontId="34" fillId="4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wrapText="1"/>
    </xf>
    <xf numFmtId="0" fontId="4" fillId="0" borderId="7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3" fontId="3" fillId="0" borderId="4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 applyProtection="1">
      <alignment horizontal="center"/>
    </xf>
    <xf numFmtId="164" fontId="3" fillId="0" borderId="42" xfId="1" applyNumberFormat="1" applyFont="1" applyFill="1" applyBorder="1" applyAlignment="1" applyProtection="1">
      <alignment horizontal="left" vertical="center"/>
    </xf>
    <xf numFmtId="164" fontId="3" fillId="0" borderId="39" xfId="1" applyNumberFormat="1" applyFont="1" applyFill="1" applyBorder="1" applyAlignment="1" applyProtection="1">
      <alignment horizontal="left" vertical="center"/>
    </xf>
    <xf numFmtId="0" fontId="3" fillId="0" borderId="1" xfId="1" applyFont="1" applyFill="1" applyBorder="1" applyAlignment="1" applyProtection="1">
      <alignment horizontal="center" wrapText="1"/>
    </xf>
    <xf numFmtId="0" fontId="3" fillId="0" borderId="7" xfId="1" applyFont="1" applyFill="1" applyBorder="1" applyAlignment="1" applyProtection="1">
      <alignment horizontal="center" wrapText="1"/>
    </xf>
    <xf numFmtId="0" fontId="3" fillId="0" borderId="11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23" fillId="4" borderId="0" xfId="7" applyFont="1" applyFill="1" applyAlignment="1">
      <alignment horizontal="center" vertical="top" wrapText="1"/>
    </xf>
    <xf numFmtId="0" fontId="9" fillId="4" borderId="0" xfId="7" applyFont="1" applyFill="1"/>
    <xf numFmtId="0" fontId="28" fillId="4" borderId="0" xfId="7" applyFont="1" applyFill="1" applyAlignment="1">
      <alignment horizontal="center" vertical="top" wrapText="1"/>
    </xf>
    <xf numFmtId="0" fontId="8" fillId="4" borderId="0" xfId="7" applyFill="1"/>
    <xf numFmtId="0" fontId="28" fillId="4" borderId="50" xfId="7" applyFont="1" applyFill="1" applyBorder="1" applyAlignment="1">
      <alignment horizontal="center" vertical="top" wrapText="1"/>
    </xf>
    <xf numFmtId="0" fontId="8" fillId="4" borderId="18" xfId="7" applyFill="1" applyBorder="1"/>
    <xf numFmtId="0" fontId="8" fillId="4" borderId="48" xfId="7" applyFill="1" applyBorder="1"/>
    <xf numFmtId="0" fontId="23" fillId="4" borderId="50" xfId="7" applyFont="1" applyFill="1" applyBorder="1" applyAlignment="1">
      <alignment horizontal="center" vertical="top" wrapText="1"/>
    </xf>
    <xf numFmtId="0" fontId="9" fillId="4" borderId="18" xfId="7" applyFont="1" applyFill="1" applyBorder="1"/>
    <xf numFmtId="0" fontId="9" fillId="4" borderId="48" xfId="7" applyFont="1" applyFill="1" applyBorder="1"/>
    <xf numFmtId="0" fontId="7" fillId="4" borderId="0" xfId="7" applyFont="1" applyFill="1"/>
    <xf numFmtId="0" fontId="8" fillId="0" borderId="0" xfId="7" applyAlignment="1"/>
  </cellXfs>
  <cellStyles count="8">
    <cellStyle name="Normál" xfId="0" builtinId="0"/>
    <cellStyle name="Normál 2" xfId="2" xr:uid="{FBF24867-D7FA-4DD0-A41D-9661726E7D55}"/>
    <cellStyle name="Normál 2 2" xfId="6" xr:uid="{514307C0-DB9A-49E1-8FFC-715A106A1E69}"/>
    <cellStyle name="Normál 3" xfId="4" xr:uid="{17D791B5-AB3A-4469-B584-19F438AF6EBF}"/>
    <cellStyle name="Normál 4" xfId="7" xr:uid="{EBA81E72-E04E-4216-B19D-526D2003F4D9}"/>
    <cellStyle name="Normál_12dmelléklet" xfId="3" xr:uid="{3CE594F4-A9FF-4FB7-B7D6-B4523F2E3CA8}"/>
    <cellStyle name="Normál_2. A 2014-es kv. mellékletei" xfId="5" xr:uid="{E3CDEA89-6619-4CB6-BC3E-9F2F054D7F8C}"/>
    <cellStyle name="Normál_KVRENMUNKA" xfId="1" xr:uid="{34E650E6-E9E5-426C-89A7-45F836A81C6A}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y/Desktop/K&#246;lts&#233;gvet&#233;s%202018/2018%20&#233;vi%20k&#246;lts&#233;gvet&#233;s%20rovatrend%20szeri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1"/>
      <sheetName val="2"/>
      <sheetName val="3."/>
      <sheetName val="4"/>
      <sheetName val="5"/>
      <sheetName val="6"/>
      <sheetName val="7"/>
      <sheetName val="8"/>
      <sheetName val="10"/>
      <sheetName val="11"/>
      <sheetName val="12"/>
      <sheetName val="13"/>
      <sheetName val="15"/>
      <sheetName val="16"/>
      <sheetName val="17."/>
      <sheetName val="18."/>
      <sheetName val="19"/>
      <sheetName val="20"/>
    </sheetNames>
    <sheetDataSet>
      <sheetData sheetId="0"/>
      <sheetData sheetId="1"/>
      <sheetData sheetId="2"/>
      <sheetData sheetId="3"/>
      <sheetData sheetId="4">
        <row r="24">
          <cell r="D24">
            <v>0</v>
          </cell>
        </row>
        <row r="60">
          <cell r="D60">
            <v>0</v>
          </cell>
        </row>
        <row r="72">
          <cell r="D72">
            <v>0</v>
          </cell>
        </row>
        <row r="193">
          <cell r="D193">
            <v>0</v>
          </cell>
        </row>
        <row r="203">
          <cell r="D203">
            <v>0</v>
          </cell>
        </row>
      </sheetData>
      <sheetData sheetId="5"/>
      <sheetData sheetId="6"/>
      <sheetData sheetId="7"/>
      <sheetData sheetId="8">
        <row r="24">
          <cell r="D24">
            <v>0</v>
          </cell>
        </row>
        <row r="190">
          <cell r="D19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97DB-7B2D-406A-AE39-B3BD4DF2830A}">
  <dimension ref="A1:B14"/>
  <sheetViews>
    <sheetView tabSelected="1" workbookViewId="0">
      <pane ySplit="2" topLeftCell="A3" activePane="bottomLeft" state="frozen"/>
      <selection pane="bottomLeft" activeCell="B18" sqref="B18"/>
    </sheetView>
  </sheetViews>
  <sheetFormatPr defaultRowHeight="12.75" x14ac:dyDescent="0.2"/>
  <cols>
    <col min="1" max="1" width="17.7109375" style="184" customWidth="1"/>
    <col min="2" max="2" width="72.28515625" style="184" customWidth="1"/>
    <col min="3" max="256" width="9.140625" style="184"/>
    <col min="257" max="257" width="17.7109375" style="184" customWidth="1"/>
    <col min="258" max="258" width="72.28515625" style="184" customWidth="1"/>
    <col min="259" max="512" width="9.140625" style="184"/>
    <col min="513" max="513" width="17.7109375" style="184" customWidth="1"/>
    <col min="514" max="514" width="72.28515625" style="184" customWidth="1"/>
    <col min="515" max="768" width="9.140625" style="184"/>
    <col min="769" max="769" width="17.7109375" style="184" customWidth="1"/>
    <col min="770" max="770" width="72.28515625" style="184" customWidth="1"/>
    <col min="771" max="1024" width="9.140625" style="184"/>
    <col min="1025" max="1025" width="17.7109375" style="184" customWidth="1"/>
    <col min="1026" max="1026" width="72.28515625" style="184" customWidth="1"/>
    <col min="1027" max="1280" width="9.140625" style="184"/>
    <col min="1281" max="1281" width="17.7109375" style="184" customWidth="1"/>
    <col min="1282" max="1282" width="72.28515625" style="184" customWidth="1"/>
    <col min="1283" max="1536" width="9.140625" style="184"/>
    <col min="1537" max="1537" width="17.7109375" style="184" customWidth="1"/>
    <col min="1538" max="1538" width="72.28515625" style="184" customWidth="1"/>
    <col min="1539" max="1792" width="9.140625" style="184"/>
    <col min="1793" max="1793" width="17.7109375" style="184" customWidth="1"/>
    <col min="1794" max="1794" width="72.28515625" style="184" customWidth="1"/>
    <col min="1795" max="2048" width="9.140625" style="184"/>
    <col min="2049" max="2049" width="17.7109375" style="184" customWidth="1"/>
    <col min="2050" max="2050" width="72.28515625" style="184" customWidth="1"/>
    <col min="2051" max="2304" width="9.140625" style="184"/>
    <col min="2305" max="2305" width="17.7109375" style="184" customWidth="1"/>
    <col min="2306" max="2306" width="72.28515625" style="184" customWidth="1"/>
    <col min="2307" max="2560" width="9.140625" style="184"/>
    <col min="2561" max="2561" width="17.7109375" style="184" customWidth="1"/>
    <col min="2562" max="2562" width="72.28515625" style="184" customWidth="1"/>
    <col min="2563" max="2816" width="9.140625" style="184"/>
    <col min="2817" max="2817" width="17.7109375" style="184" customWidth="1"/>
    <col min="2818" max="2818" width="72.28515625" style="184" customWidth="1"/>
    <col min="2819" max="3072" width="9.140625" style="184"/>
    <col min="3073" max="3073" width="17.7109375" style="184" customWidth="1"/>
    <col min="3074" max="3074" width="72.28515625" style="184" customWidth="1"/>
    <col min="3075" max="3328" width="9.140625" style="184"/>
    <col min="3329" max="3329" width="17.7109375" style="184" customWidth="1"/>
    <col min="3330" max="3330" width="72.28515625" style="184" customWidth="1"/>
    <col min="3331" max="3584" width="9.140625" style="184"/>
    <col min="3585" max="3585" width="17.7109375" style="184" customWidth="1"/>
    <col min="3586" max="3586" width="72.28515625" style="184" customWidth="1"/>
    <col min="3587" max="3840" width="9.140625" style="184"/>
    <col min="3841" max="3841" width="17.7109375" style="184" customWidth="1"/>
    <col min="3842" max="3842" width="72.28515625" style="184" customWidth="1"/>
    <col min="3843" max="4096" width="9.140625" style="184"/>
    <col min="4097" max="4097" width="17.7109375" style="184" customWidth="1"/>
    <col min="4098" max="4098" width="72.28515625" style="184" customWidth="1"/>
    <col min="4099" max="4352" width="9.140625" style="184"/>
    <col min="4353" max="4353" width="17.7109375" style="184" customWidth="1"/>
    <col min="4354" max="4354" width="72.28515625" style="184" customWidth="1"/>
    <col min="4355" max="4608" width="9.140625" style="184"/>
    <col min="4609" max="4609" width="17.7109375" style="184" customWidth="1"/>
    <col min="4610" max="4610" width="72.28515625" style="184" customWidth="1"/>
    <col min="4611" max="4864" width="9.140625" style="184"/>
    <col min="4865" max="4865" width="17.7109375" style="184" customWidth="1"/>
    <col min="4866" max="4866" width="72.28515625" style="184" customWidth="1"/>
    <col min="4867" max="5120" width="9.140625" style="184"/>
    <col min="5121" max="5121" width="17.7109375" style="184" customWidth="1"/>
    <col min="5122" max="5122" width="72.28515625" style="184" customWidth="1"/>
    <col min="5123" max="5376" width="9.140625" style="184"/>
    <col min="5377" max="5377" width="17.7109375" style="184" customWidth="1"/>
    <col min="5378" max="5378" width="72.28515625" style="184" customWidth="1"/>
    <col min="5379" max="5632" width="9.140625" style="184"/>
    <col min="5633" max="5633" width="17.7109375" style="184" customWidth="1"/>
    <col min="5634" max="5634" width="72.28515625" style="184" customWidth="1"/>
    <col min="5635" max="5888" width="9.140625" style="184"/>
    <col min="5889" max="5889" width="17.7109375" style="184" customWidth="1"/>
    <col min="5890" max="5890" width="72.28515625" style="184" customWidth="1"/>
    <col min="5891" max="6144" width="9.140625" style="184"/>
    <col min="6145" max="6145" width="17.7109375" style="184" customWidth="1"/>
    <col min="6146" max="6146" width="72.28515625" style="184" customWidth="1"/>
    <col min="6147" max="6400" width="9.140625" style="184"/>
    <col min="6401" max="6401" width="17.7109375" style="184" customWidth="1"/>
    <col min="6402" max="6402" width="72.28515625" style="184" customWidth="1"/>
    <col min="6403" max="6656" width="9.140625" style="184"/>
    <col min="6657" max="6657" width="17.7109375" style="184" customWidth="1"/>
    <col min="6658" max="6658" width="72.28515625" style="184" customWidth="1"/>
    <col min="6659" max="6912" width="9.140625" style="184"/>
    <col min="6913" max="6913" width="17.7109375" style="184" customWidth="1"/>
    <col min="6914" max="6914" width="72.28515625" style="184" customWidth="1"/>
    <col min="6915" max="7168" width="9.140625" style="184"/>
    <col min="7169" max="7169" width="17.7109375" style="184" customWidth="1"/>
    <col min="7170" max="7170" width="72.28515625" style="184" customWidth="1"/>
    <col min="7171" max="7424" width="9.140625" style="184"/>
    <col min="7425" max="7425" width="17.7109375" style="184" customWidth="1"/>
    <col min="7426" max="7426" width="72.28515625" style="184" customWidth="1"/>
    <col min="7427" max="7680" width="9.140625" style="184"/>
    <col min="7681" max="7681" width="17.7109375" style="184" customWidth="1"/>
    <col min="7682" max="7682" width="72.28515625" style="184" customWidth="1"/>
    <col min="7683" max="7936" width="9.140625" style="184"/>
    <col min="7937" max="7937" width="17.7109375" style="184" customWidth="1"/>
    <col min="7938" max="7938" width="72.28515625" style="184" customWidth="1"/>
    <col min="7939" max="8192" width="9.140625" style="184"/>
    <col min="8193" max="8193" width="17.7109375" style="184" customWidth="1"/>
    <col min="8194" max="8194" width="72.28515625" style="184" customWidth="1"/>
    <col min="8195" max="8448" width="9.140625" style="184"/>
    <col min="8449" max="8449" width="17.7109375" style="184" customWidth="1"/>
    <col min="8450" max="8450" width="72.28515625" style="184" customWidth="1"/>
    <col min="8451" max="8704" width="9.140625" style="184"/>
    <col min="8705" max="8705" width="17.7109375" style="184" customWidth="1"/>
    <col min="8706" max="8706" width="72.28515625" style="184" customWidth="1"/>
    <col min="8707" max="8960" width="9.140625" style="184"/>
    <col min="8961" max="8961" width="17.7109375" style="184" customWidth="1"/>
    <col min="8962" max="8962" width="72.28515625" style="184" customWidth="1"/>
    <col min="8963" max="9216" width="9.140625" style="184"/>
    <col min="9217" max="9217" width="17.7109375" style="184" customWidth="1"/>
    <col min="9218" max="9218" width="72.28515625" style="184" customWidth="1"/>
    <col min="9219" max="9472" width="9.140625" style="184"/>
    <col min="9473" max="9473" width="17.7109375" style="184" customWidth="1"/>
    <col min="9474" max="9474" width="72.28515625" style="184" customWidth="1"/>
    <col min="9475" max="9728" width="9.140625" style="184"/>
    <col min="9729" max="9729" width="17.7109375" style="184" customWidth="1"/>
    <col min="9730" max="9730" width="72.28515625" style="184" customWidth="1"/>
    <col min="9731" max="9984" width="9.140625" style="184"/>
    <col min="9985" max="9985" width="17.7109375" style="184" customWidth="1"/>
    <col min="9986" max="9986" width="72.28515625" style="184" customWidth="1"/>
    <col min="9987" max="10240" width="9.140625" style="184"/>
    <col min="10241" max="10241" width="17.7109375" style="184" customWidth="1"/>
    <col min="10242" max="10242" width="72.28515625" style="184" customWidth="1"/>
    <col min="10243" max="10496" width="9.140625" style="184"/>
    <col min="10497" max="10497" width="17.7109375" style="184" customWidth="1"/>
    <col min="10498" max="10498" width="72.28515625" style="184" customWidth="1"/>
    <col min="10499" max="10752" width="9.140625" style="184"/>
    <col min="10753" max="10753" width="17.7109375" style="184" customWidth="1"/>
    <col min="10754" max="10754" width="72.28515625" style="184" customWidth="1"/>
    <col min="10755" max="11008" width="9.140625" style="184"/>
    <col min="11009" max="11009" width="17.7109375" style="184" customWidth="1"/>
    <col min="11010" max="11010" width="72.28515625" style="184" customWidth="1"/>
    <col min="11011" max="11264" width="9.140625" style="184"/>
    <col min="11265" max="11265" width="17.7109375" style="184" customWidth="1"/>
    <col min="11266" max="11266" width="72.28515625" style="184" customWidth="1"/>
    <col min="11267" max="11520" width="9.140625" style="184"/>
    <col min="11521" max="11521" width="17.7109375" style="184" customWidth="1"/>
    <col min="11522" max="11522" width="72.28515625" style="184" customWidth="1"/>
    <col min="11523" max="11776" width="9.140625" style="184"/>
    <col min="11777" max="11777" width="17.7109375" style="184" customWidth="1"/>
    <col min="11778" max="11778" width="72.28515625" style="184" customWidth="1"/>
    <col min="11779" max="12032" width="9.140625" style="184"/>
    <col min="12033" max="12033" width="17.7109375" style="184" customWidth="1"/>
    <col min="12034" max="12034" width="72.28515625" style="184" customWidth="1"/>
    <col min="12035" max="12288" width="9.140625" style="184"/>
    <col min="12289" max="12289" width="17.7109375" style="184" customWidth="1"/>
    <col min="12290" max="12290" width="72.28515625" style="184" customWidth="1"/>
    <col min="12291" max="12544" width="9.140625" style="184"/>
    <col min="12545" max="12545" width="17.7109375" style="184" customWidth="1"/>
    <col min="12546" max="12546" width="72.28515625" style="184" customWidth="1"/>
    <col min="12547" max="12800" width="9.140625" style="184"/>
    <col min="12801" max="12801" width="17.7109375" style="184" customWidth="1"/>
    <col min="12802" max="12802" width="72.28515625" style="184" customWidth="1"/>
    <col min="12803" max="13056" width="9.140625" style="184"/>
    <col min="13057" max="13057" width="17.7109375" style="184" customWidth="1"/>
    <col min="13058" max="13058" width="72.28515625" style="184" customWidth="1"/>
    <col min="13059" max="13312" width="9.140625" style="184"/>
    <col min="13313" max="13313" width="17.7109375" style="184" customWidth="1"/>
    <col min="13314" max="13314" width="72.28515625" style="184" customWidth="1"/>
    <col min="13315" max="13568" width="9.140625" style="184"/>
    <col min="13569" max="13569" width="17.7109375" style="184" customWidth="1"/>
    <col min="13570" max="13570" width="72.28515625" style="184" customWidth="1"/>
    <col min="13571" max="13824" width="9.140625" style="184"/>
    <col min="13825" max="13825" width="17.7109375" style="184" customWidth="1"/>
    <col min="13826" max="13826" width="72.28515625" style="184" customWidth="1"/>
    <col min="13827" max="14080" width="9.140625" style="184"/>
    <col min="14081" max="14081" width="17.7109375" style="184" customWidth="1"/>
    <col min="14082" max="14082" width="72.28515625" style="184" customWidth="1"/>
    <col min="14083" max="14336" width="9.140625" style="184"/>
    <col min="14337" max="14337" width="17.7109375" style="184" customWidth="1"/>
    <col min="14338" max="14338" width="72.28515625" style="184" customWidth="1"/>
    <col min="14339" max="14592" width="9.140625" style="184"/>
    <col min="14593" max="14593" width="17.7109375" style="184" customWidth="1"/>
    <col min="14594" max="14594" width="72.28515625" style="184" customWidth="1"/>
    <col min="14595" max="14848" width="9.140625" style="184"/>
    <col min="14849" max="14849" width="17.7109375" style="184" customWidth="1"/>
    <col min="14850" max="14850" width="72.28515625" style="184" customWidth="1"/>
    <col min="14851" max="15104" width="9.140625" style="184"/>
    <col min="15105" max="15105" width="17.7109375" style="184" customWidth="1"/>
    <col min="15106" max="15106" width="72.28515625" style="184" customWidth="1"/>
    <col min="15107" max="15360" width="9.140625" style="184"/>
    <col min="15361" max="15361" width="17.7109375" style="184" customWidth="1"/>
    <col min="15362" max="15362" width="72.28515625" style="184" customWidth="1"/>
    <col min="15363" max="15616" width="9.140625" style="184"/>
    <col min="15617" max="15617" width="17.7109375" style="184" customWidth="1"/>
    <col min="15618" max="15618" width="72.28515625" style="184" customWidth="1"/>
    <col min="15619" max="15872" width="9.140625" style="184"/>
    <col min="15873" max="15873" width="17.7109375" style="184" customWidth="1"/>
    <col min="15874" max="15874" width="72.28515625" style="184" customWidth="1"/>
    <col min="15875" max="16128" width="9.140625" style="184"/>
    <col min="16129" max="16129" width="17.7109375" style="184" customWidth="1"/>
    <col min="16130" max="16130" width="72.28515625" style="184" customWidth="1"/>
    <col min="16131" max="16384" width="9.140625" style="184"/>
  </cols>
  <sheetData>
    <row r="1" spans="1:2" ht="26.25" customHeight="1" x14ac:dyDescent="0.2">
      <c r="A1" s="291" t="s">
        <v>394</v>
      </c>
      <c r="B1" s="292"/>
    </row>
    <row r="2" spans="1:2" ht="15" x14ac:dyDescent="0.2">
      <c r="A2" s="185" t="s">
        <v>395</v>
      </c>
      <c r="B2" s="185" t="s">
        <v>396</v>
      </c>
    </row>
    <row r="3" spans="1:2" ht="15" x14ac:dyDescent="0.2">
      <c r="A3" s="186" t="s">
        <v>0</v>
      </c>
      <c r="B3" s="187" t="s">
        <v>397</v>
      </c>
    </row>
    <row r="4" spans="1:2" ht="15" x14ac:dyDescent="0.2">
      <c r="A4" s="186" t="s">
        <v>398</v>
      </c>
      <c r="B4" s="187" t="s">
        <v>399</v>
      </c>
    </row>
    <row r="5" spans="1:2" ht="15" x14ac:dyDescent="0.2">
      <c r="A5" s="186" t="s">
        <v>400</v>
      </c>
      <c r="B5" s="187" t="s">
        <v>401</v>
      </c>
    </row>
    <row r="6" spans="1:2" ht="15" x14ac:dyDescent="0.2">
      <c r="A6" s="186" t="s">
        <v>402</v>
      </c>
      <c r="B6" s="187" t="s">
        <v>403</v>
      </c>
    </row>
    <row r="7" spans="1:2" ht="15" x14ac:dyDescent="0.2">
      <c r="A7" s="186" t="s">
        <v>404</v>
      </c>
      <c r="B7" s="187" t="s">
        <v>405</v>
      </c>
    </row>
    <row r="8" spans="1:2" ht="30" x14ac:dyDescent="0.2">
      <c r="A8" s="186" t="s">
        <v>406</v>
      </c>
      <c r="B8" s="188" t="s">
        <v>407</v>
      </c>
    </row>
    <row r="9" spans="1:2" ht="45" x14ac:dyDescent="0.2">
      <c r="A9" s="186" t="s">
        <v>408</v>
      </c>
      <c r="B9" s="188" t="s">
        <v>409</v>
      </c>
    </row>
    <row r="10" spans="1:2" ht="15" x14ac:dyDescent="0.2">
      <c r="A10" s="186" t="s">
        <v>410</v>
      </c>
      <c r="B10" s="187" t="s">
        <v>411</v>
      </c>
    </row>
    <row r="11" spans="1:2" ht="15" x14ac:dyDescent="0.2">
      <c r="A11" s="186" t="s">
        <v>412</v>
      </c>
      <c r="B11" s="187" t="s">
        <v>413</v>
      </c>
    </row>
    <row r="12" spans="1:2" ht="30" x14ac:dyDescent="0.2">
      <c r="A12" s="186" t="s">
        <v>414</v>
      </c>
      <c r="B12" s="188" t="s">
        <v>415</v>
      </c>
    </row>
    <row r="13" spans="1:2" ht="30" x14ac:dyDescent="0.2">
      <c r="A13" s="186" t="s">
        <v>416</v>
      </c>
      <c r="B13" s="188" t="s">
        <v>417</v>
      </c>
    </row>
    <row r="14" spans="1:2" ht="25.5" x14ac:dyDescent="0.2">
      <c r="A14" s="186" t="s">
        <v>418</v>
      </c>
      <c r="B14" s="187" t="s">
        <v>419</v>
      </c>
    </row>
  </sheetData>
  <mergeCells count="1">
    <mergeCell ref="A1:B1"/>
  </mergeCells>
  <pageMargins left="0.75" right="0.75" top="1" bottom="1" header="0.5" footer="0.5"/>
  <pageSetup orientation="landscape" r:id="rId1"/>
  <headerFooter alignWithMargins="0">
    <oddFooter>&amp;C&amp;LAdatellenőrző kód: 37458-3761-32-7-5c3e-19-7976-5c72-c31-70-3e-6261&amp;R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BCA06-A3C4-47E3-9282-EB24311AD1F2}">
  <dimension ref="A1:D29"/>
  <sheetViews>
    <sheetView workbookViewId="0">
      <pane ySplit="4" topLeftCell="A5" activePane="bottomLeft" state="frozen"/>
      <selection pane="bottomLeft" activeCell="J12" sqref="J12"/>
    </sheetView>
  </sheetViews>
  <sheetFormatPr defaultRowHeight="12.75" x14ac:dyDescent="0.2"/>
  <cols>
    <col min="1" max="1" width="8.140625" style="184" customWidth="1"/>
    <col min="2" max="2" width="41" style="184" customWidth="1"/>
    <col min="3" max="3" width="14.7109375" style="184" customWidth="1"/>
    <col min="4" max="4" width="17.5703125" style="184" customWidth="1"/>
    <col min="5" max="16384" width="9.140625" style="184"/>
  </cols>
  <sheetData>
    <row r="1" spans="1:4" x14ac:dyDescent="0.2">
      <c r="D1" s="184" t="s">
        <v>412</v>
      </c>
    </row>
    <row r="2" spans="1:4" ht="24.75" customHeight="1" x14ac:dyDescent="0.2">
      <c r="A2" s="350" t="s">
        <v>467</v>
      </c>
      <c r="B2" s="351"/>
      <c r="C2" s="351"/>
      <c r="D2" s="351"/>
    </row>
    <row r="3" spans="1:4" ht="30" x14ac:dyDescent="0.2">
      <c r="A3" s="265"/>
      <c r="B3" s="265" t="s">
        <v>364</v>
      </c>
      <c r="C3" s="265" t="s">
        <v>436</v>
      </c>
      <c r="D3" s="265" t="s">
        <v>435</v>
      </c>
    </row>
    <row r="4" spans="1:4" ht="15" x14ac:dyDescent="0.2">
      <c r="A4" s="265">
        <v>1</v>
      </c>
      <c r="B4" s="265">
        <v>2</v>
      </c>
      <c r="C4" s="265">
        <v>3</v>
      </c>
      <c r="D4" s="265">
        <v>4</v>
      </c>
    </row>
    <row r="5" spans="1:4" x14ac:dyDescent="0.2">
      <c r="A5" s="266" t="s">
        <v>125</v>
      </c>
      <c r="B5" s="267" t="s">
        <v>466</v>
      </c>
      <c r="C5" s="268">
        <v>3453147</v>
      </c>
      <c r="D5" s="268">
        <v>1006290</v>
      </c>
    </row>
    <row r="6" spans="1:4" ht="25.5" x14ac:dyDescent="0.2">
      <c r="A6" s="266" t="s">
        <v>127</v>
      </c>
      <c r="B6" s="267" t="s">
        <v>465</v>
      </c>
      <c r="C6" s="268">
        <v>137760</v>
      </c>
      <c r="D6" s="268">
        <v>3157697</v>
      </c>
    </row>
    <row r="7" spans="1:4" ht="25.5" x14ac:dyDescent="0.2">
      <c r="A7" s="266" t="s">
        <v>128</v>
      </c>
      <c r="B7" s="267" t="s">
        <v>464</v>
      </c>
      <c r="C7" s="268">
        <v>0</v>
      </c>
      <c r="D7" s="268">
        <v>181059</v>
      </c>
    </row>
    <row r="8" spans="1:4" ht="25.5" x14ac:dyDescent="0.2">
      <c r="A8" s="269" t="s">
        <v>131</v>
      </c>
      <c r="B8" s="270" t="s">
        <v>463</v>
      </c>
      <c r="C8" s="271">
        <v>3590907</v>
      </c>
      <c r="D8" s="271">
        <v>4345046</v>
      </c>
    </row>
    <row r="9" spans="1:4" ht="25.5" x14ac:dyDescent="0.2">
      <c r="A9" s="266" t="s">
        <v>141</v>
      </c>
      <c r="B9" s="267" t="s">
        <v>462</v>
      </c>
      <c r="C9" s="268">
        <v>24672528</v>
      </c>
      <c r="D9" s="268">
        <v>23810853</v>
      </c>
    </row>
    <row r="10" spans="1:4" ht="25.5" x14ac:dyDescent="0.2">
      <c r="A10" s="266" t="s">
        <v>142</v>
      </c>
      <c r="B10" s="267" t="s">
        <v>461</v>
      </c>
      <c r="C10" s="268">
        <v>43218577</v>
      </c>
      <c r="D10" s="268">
        <v>33653418</v>
      </c>
    </row>
    <row r="11" spans="1:4" ht="25.5" x14ac:dyDescent="0.2">
      <c r="A11" s="266" t="s">
        <v>144</v>
      </c>
      <c r="B11" s="267" t="s">
        <v>460</v>
      </c>
      <c r="C11" s="268">
        <v>0</v>
      </c>
      <c r="D11" s="268">
        <v>1860930</v>
      </c>
    </row>
    <row r="12" spans="1:4" ht="25.5" x14ac:dyDescent="0.2">
      <c r="A12" s="269" t="s">
        <v>145</v>
      </c>
      <c r="B12" s="270" t="s">
        <v>459</v>
      </c>
      <c r="C12" s="271">
        <v>67891105</v>
      </c>
      <c r="D12" s="271">
        <v>59325201</v>
      </c>
    </row>
    <row r="13" spans="1:4" x14ac:dyDescent="0.2">
      <c r="A13" s="266" t="s">
        <v>148</v>
      </c>
      <c r="B13" s="267" t="s">
        <v>458</v>
      </c>
      <c r="C13" s="268">
        <v>12485471</v>
      </c>
      <c r="D13" s="268">
        <v>13327300</v>
      </c>
    </row>
    <row r="14" spans="1:4" x14ac:dyDescent="0.2">
      <c r="A14" s="266" t="s">
        <v>151</v>
      </c>
      <c r="B14" s="267" t="s">
        <v>457</v>
      </c>
      <c r="C14" s="268">
        <v>4314598</v>
      </c>
      <c r="D14" s="268">
        <v>7026559</v>
      </c>
    </row>
    <row r="15" spans="1:4" x14ac:dyDescent="0.2">
      <c r="A15" s="266" t="s">
        <v>153</v>
      </c>
      <c r="B15" s="267" t="s">
        <v>456</v>
      </c>
      <c r="C15" s="268">
        <v>409345</v>
      </c>
      <c r="D15" s="268">
        <v>0</v>
      </c>
    </row>
    <row r="16" spans="1:4" ht="25.5" x14ac:dyDescent="0.2">
      <c r="A16" s="269" t="s">
        <v>155</v>
      </c>
      <c r="B16" s="270" t="s">
        <v>455</v>
      </c>
      <c r="C16" s="271">
        <v>17209414</v>
      </c>
      <c r="D16" s="271">
        <v>20353859</v>
      </c>
    </row>
    <row r="17" spans="1:4" x14ac:dyDescent="0.2">
      <c r="A17" s="266" t="s">
        <v>156</v>
      </c>
      <c r="B17" s="267" t="s">
        <v>454</v>
      </c>
      <c r="C17" s="268">
        <v>29841958</v>
      </c>
      <c r="D17" s="268">
        <v>28565704</v>
      </c>
    </row>
    <row r="18" spans="1:4" x14ac:dyDescent="0.2">
      <c r="A18" s="266" t="s">
        <v>157</v>
      </c>
      <c r="B18" s="267" t="s">
        <v>453</v>
      </c>
      <c r="C18" s="268">
        <v>1662290</v>
      </c>
      <c r="D18" s="268">
        <v>6403720</v>
      </c>
    </row>
    <row r="19" spans="1:4" x14ac:dyDescent="0.2">
      <c r="A19" s="266" t="s">
        <v>160</v>
      </c>
      <c r="B19" s="267" t="s">
        <v>452</v>
      </c>
      <c r="C19" s="268">
        <v>5400213</v>
      </c>
      <c r="D19" s="268">
        <v>5277722</v>
      </c>
    </row>
    <row r="20" spans="1:4" ht="25.5" x14ac:dyDescent="0.2">
      <c r="A20" s="269" t="s">
        <v>161</v>
      </c>
      <c r="B20" s="270" t="s">
        <v>451</v>
      </c>
      <c r="C20" s="271">
        <v>36904461</v>
      </c>
      <c r="D20" s="271">
        <v>40247146</v>
      </c>
    </row>
    <row r="21" spans="1:4" x14ac:dyDescent="0.2">
      <c r="A21" s="269" t="s">
        <v>162</v>
      </c>
      <c r="B21" s="270" t="s">
        <v>450</v>
      </c>
      <c r="C21" s="271">
        <v>3887043</v>
      </c>
      <c r="D21" s="271">
        <v>5045778</v>
      </c>
    </row>
    <row r="22" spans="1:4" x14ac:dyDescent="0.2">
      <c r="A22" s="269" t="s">
        <v>163</v>
      </c>
      <c r="B22" s="270" t="s">
        <v>449</v>
      </c>
      <c r="C22" s="271">
        <v>13978390</v>
      </c>
      <c r="D22" s="271">
        <v>9463515</v>
      </c>
    </row>
    <row r="23" spans="1:4" ht="25.5" x14ac:dyDescent="0.2">
      <c r="A23" s="269" t="s">
        <v>164</v>
      </c>
      <c r="B23" s="270" t="s">
        <v>448</v>
      </c>
      <c r="C23" s="271">
        <v>-497296</v>
      </c>
      <c r="D23" s="271">
        <v>-11440051</v>
      </c>
    </row>
    <row r="24" spans="1:4" ht="25.5" x14ac:dyDescent="0.2">
      <c r="A24" s="266" t="s">
        <v>170</v>
      </c>
      <c r="B24" s="267" t="s">
        <v>447</v>
      </c>
      <c r="C24" s="268">
        <v>609</v>
      </c>
      <c r="D24" s="268">
        <v>14</v>
      </c>
    </row>
    <row r="25" spans="1:4" ht="38.25" x14ac:dyDescent="0.2">
      <c r="A25" s="269" t="s">
        <v>177</v>
      </c>
      <c r="B25" s="270" t="s">
        <v>446</v>
      </c>
      <c r="C25" s="271">
        <v>609</v>
      </c>
      <c r="D25" s="271">
        <v>14</v>
      </c>
    </row>
    <row r="26" spans="1:4" ht="25.5" x14ac:dyDescent="0.2">
      <c r="A26" s="266" t="s">
        <v>185</v>
      </c>
      <c r="B26" s="267" t="s">
        <v>445</v>
      </c>
      <c r="C26" s="268">
        <v>0</v>
      </c>
      <c r="D26" s="268">
        <v>4655</v>
      </c>
    </row>
    <row r="27" spans="1:4" ht="25.5" x14ac:dyDescent="0.2">
      <c r="A27" s="269" t="s">
        <v>444</v>
      </c>
      <c r="B27" s="270" t="s">
        <v>443</v>
      </c>
      <c r="C27" s="271">
        <v>0</v>
      </c>
      <c r="D27" s="271">
        <v>4655</v>
      </c>
    </row>
    <row r="28" spans="1:4" ht="25.5" x14ac:dyDescent="0.2">
      <c r="A28" s="269" t="s">
        <v>283</v>
      </c>
      <c r="B28" s="270" t="s">
        <v>442</v>
      </c>
      <c r="C28" s="271">
        <v>609</v>
      </c>
      <c r="D28" s="271">
        <v>-4641</v>
      </c>
    </row>
    <row r="29" spans="1:4" x14ac:dyDescent="0.2">
      <c r="A29" s="269" t="s">
        <v>286</v>
      </c>
      <c r="B29" s="270" t="s">
        <v>441</v>
      </c>
      <c r="C29" s="271">
        <v>-496687</v>
      </c>
      <c r="D29" s="271">
        <v>-11444692</v>
      </c>
    </row>
  </sheetData>
  <mergeCells count="1">
    <mergeCell ref="A2:D2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37458-3761-32-7-5c3e-19-7976-5c72-c31-70-3e-6261&amp;R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469A6-6F15-44AB-8419-D8E1935F98C1}">
  <dimension ref="A1:C13"/>
  <sheetViews>
    <sheetView workbookViewId="0">
      <pane ySplit="4" topLeftCell="A5" activePane="bottomLeft" state="frozen"/>
      <selection pane="bottomLeft" activeCell="B13" sqref="B13"/>
    </sheetView>
  </sheetViews>
  <sheetFormatPr defaultRowHeight="12.75" x14ac:dyDescent="0.2"/>
  <cols>
    <col min="1" max="1" width="8.140625" style="184" customWidth="1"/>
    <col min="2" max="2" width="49" style="184" customWidth="1"/>
    <col min="3" max="3" width="23.28515625" style="184" customWidth="1"/>
    <col min="4" max="256" width="9.140625" style="184"/>
    <col min="257" max="257" width="8.140625" style="184" customWidth="1"/>
    <col min="258" max="258" width="41" style="184" customWidth="1"/>
    <col min="259" max="259" width="32.85546875" style="184" customWidth="1"/>
    <col min="260" max="512" width="9.140625" style="184"/>
    <col min="513" max="513" width="8.140625" style="184" customWidth="1"/>
    <col min="514" max="514" width="41" style="184" customWidth="1"/>
    <col min="515" max="515" width="32.85546875" style="184" customWidth="1"/>
    <col min="516" max="768" width="9.140625" style="184"/>
    <col min="769" max="769" width="8.140625" style="184" customWidth="1"/>
    <col min="770" max="770" width="41" style="184" customWidth="1"/>
    <col min="771" max="771" width="32.85546875" style="184" customWidth="1"/>
    <col min="772" max="1024" width="9.140625" style="184"/>
    <col min="1025" max="1025" width="8.140625" style="184" customWidth="1"/>
    <col min="1026" max="1026" width="41" style="184" customWidth="1"/>
    <col min="1027" max="1027" width="32.85546875" style="184" customWidth="1"/>
    <col min="1028" max="1280" width="9.140625" style="184"/>
    <col min="1281" max="1281" width="8.140625" style="184" customWidth="1"/>
    <col min="1282" max="1282" width="41" style="184" customWidth="1"/>
    <col min="1283" max="1283" width="32.85546875" style="184" customWidth="1"/>
    <col min="1284" max="1536" width="9.140625" style="184"/>
    <col min="1537" max="1537" width="8.140625" style="184" customWidth="1"/>
    <col min="1538" max="1538" width="41" style="184" customWidth="1"/>
    <col min="1539" max="1539" width="32.85546875" style="184" customWidth="1"/>
    <col min="1540" max="1792" width="9.140625" style="184"/>
    <col min="1793" max="1793" width="8.140625" style="184" customWidth="1"/>
    <col min="1794" max="1794" width="41" style="184" customWidth="1"/>
    <col min="1795" max="1795" width="32.85546875" style="184" customWidth="1"/>
    <col min="1796" max="2048" width="9.140625" style="184"/>
    <col min="2049" max="2049" width="8.140625" style="184" customWidth="1"/>
    <col min="2050" max="2050" width="41" style="184" customWidth="1"/>
    <col min="2051" max="2051" width="32.85546875" style="184" customWidth="1"/>
    <col min="2052" max="2304" width="9.140625" style="184"/>
    <col min="2305" max="2305" width="8.140625" style="184" customWidth="1"/>
    <col min="2306" max="2306" width="41" style="184" customWidth="1"/>
    <col min="2307" max="2307" width="32.85546875" style="184" customWidth="1"/>
    <col min="2308" max="2560" width="9.140625" style="184"/>
    <col min="2561" max="2561" width="8.140625" style="184" customWidth="1"/>
    <col min="2562" max="2562" width="41" style="184" customWidth="1"/>
    <col min="2563" max="2563" width="32.85546875" style="184" customWidth="1"/>
    <col min="2564" max="2816" width="9.140625" style="184"/>
    <col min="2817" max="2817" width="8.140625" style="184" customWidth="1"/>
    <col min="2818" max="2818" width="41" style="184" customWidth="1"/>
    <col min="2819" max="2819" width="32.85546875" style="184" customWidth="1"/>
    <col min="2820" max="3072" width="9.140625" style="184"/>
    <col min="3073" max="3073" width="8.140625" style="184" customWidth="1"/>
    <col min="3074" max="3074" width="41" style="184" customWidth="1"/>
    <col min="3075" max="3075" width="32.85546875" style="184" customWidth="1"/>
    <col min="3076" max="3328" width="9.140625" style="184"/>
    <col min="3329" max="3329" width="8.140625" style="184" customWidth="1"/>
    <col min="3330" max="3330" width="41" style="184" customWidth="1"/>
    <col min="3331" max="3331" width="32.85546875" style="184" customWidth="1"/>
    <col min="3332" max="3584" width="9.140625" style="184"/>
    <col min="3585" max="3585" width="8.140625" style="184" customWidth="1"/>
    <col min="3586" max="3586" width="41" style="184" customWidth="1"/>
    <col min="3587" max="3587" width="32.85546875" style="184" customWidth="1"/>
    <col min="3588" max="3840" width="9.140625" style="184"/>
    <col min="3841" max="3841" width="8.140625" style="184" customWidth="1"/>
    <col min="3842" max="3842" width="41" style="184" customWidth="1"/>
    <col min="3843" max="3843" width="32.85546875" style="184" customWidth="1"/>
    <col min="3844" max="4096" width="9.140625" style="184"/>
    <col min="4097" max="4097" width="8.140625" style="184" customWidth="1"/>
    <col min="4098" max="4098" width="41" style="184" customWidth="1"/>
    <col min="4099" max="4099" width="32.85546875" style="184" customWidth="1"/>
    <col min="4100" max="4352" width="9.140625" style="184"/>
    <col min="4353" max="4353" width="8.140625" style="184" customWidth="1"/>
    <col min="4354" max="4354" width="41" style="184" customWidth="1"/>
    <col min="4355" max="4355" width="32.85546875" style="184" customWidth="1"/>
    <col min="4356" max="4608" width="9.140625" style="184"/>
    <col min="4609" max="4609" width="8.140625" style="184" customWidth="1"/>
    <col min="4610" max="4610" width="41" style="184" customWidth="1"/>
    <col min="4611" max="4611" width="32.85546875" style="184" customWidth="1"/>
    <col min="4612" max="4864" width="9.140625" style="184"/>
    <col min="4865" max="4865" width="8.140625" style="184" customWidth="1"/>
    <col min="4866" max="4866" width="41" style="184" customWidth="1"/>
    <col min="4867" max="4867" width="32.85546875" style="184" customWidth="1"/>
    <col min="4868" max="5120" width="9.140625" style="184"/>
    <col min="5121" max="5121" width="8.140625" style="184" customWidth="1"/>
    <col min="5122" max="5122" width="41" style="184" customWidth="1"/>
    <col min="5123" max="5123" width="32.85546875" style="184" customWidth="1"/>
    <col min="5124" max="5376" width="9.140625" style="184"/>
    <col min="5377" max="5377" width="8.140625" style="184" customWidth="1"/>
    <col min="5378" max="5378" width="41" style="184" customWidth="1"/>
    <col min="5379" max="5379" width="32.85546875" style="184" customWidth="1"/>
    <col min="5380" max="5632" width="9.140625" style="184"/>
    <col min="5633" max="5633" width="8.140625" style="184" customWidth="1"/>
    <col min="5634" max="5634" width="41" style="184" customWidth="1"/>
    <col min="5635" max="5635" width="32.85546875" style="184" customWidth="1"/>
    <col min="5636" max="5888" width="9.140625" style="184"/>
    <col min="5889" max="5889" width="8.140625" style="184" customWidth="1"/>
    <col min="5890" max="5890" width="41" style="184" customWidth="1"/>
    <col min="5891" max="5891" width="32.85546875" style="184" customWidth="1"/>
    <col min="5892" max="6144" width="9.140625" style="184"/>
    <col min="6145" max="6145" width="8.140625" style="184" customWidth="1"/>
    <col min="6146" max="6146" width="41" style="184" customWidth="1"/>
    <col min="6147" max="6147" width="32.85546875" style="184" customWidth="1"/>
    <col min="6148" max="6400" width="9.140625" style="184"/>
    <col min="6401" max="6401" width="8.140625" style="184" customWidth="1"/>
    <col min="6402" max="6402" width="41" style="184" customWidth="1"/>
    <col min="6403" max="6403" width="32.85546875" style="184" customWidth="1"/>
    <col min="6404" max="6656" width="9.140625" style="184"/>
    <col min="6657" max="6657" width="8.140625" style="184" customWidth="1"/>
    <col min="6658" max="6658" width="41" style="184" customWidth="1"/>
    <col min="6659" max="6659" width="32.85546875" style="184" customWidth="1"/>
    <col min="6660" max="6912" width="9.140625" style="184"/>
    <col min="6913" max="6913" width="8.140625" style="184" customWidth="1"/>
    <col min="6914" max="6914" width="41" style="184" customWidth="1"/>
    <col min="6915" max="6915" width="32.85546875" style="184" customWidth="1"/>
    <col min="6916" max="7168" width="9.140625" style="184"/>
    <col min="7169" max="7169" width="8.140625" style="184" customWidth="1"/>
    <col min="7170" max="7170" width="41" style="184" customWidth="1"/>
    <col min="7171" max="7171" width="32.85546875" style="184" customWidth="1"/>
    <col min="7172" max="7424" width="9.140625" style="184"/>
    <col min="7425" max="7425" width="8.140625" style="184" customWidth="1"/>
    <col min="7426" max="7426" width="41" style="184" customWidth="1"/>
    <col min="7427" max="7427" width="32.85546875" style="184" customWidth="1"/>
    <col min="7428" max="7680" width="9.140625" style="184"/>
    <col min="7681" max="7681" width="8.140625" style="184" customWidth="1"/>
    <col min="7682" max="7682" width="41" style="184" customWidth="1"/>
    <col min="7683" max="7683" width="32.85546875" style="184" customWidth="1"/>
    <col min="7684" max="7936" width="9.140625" style="184"/>
    <col min="7937" max="7937" width="8.140625" style="184" customWidth="1"/>
    <col min="7938" max="7938" width="41" style="184" customWidth="1"/>
    <col min="7939" max="7939" width="32.85546875" style="184" customWidth="1"/>
    <col min="7940" max="8192" width="9.140625" style="184"/>
    <col min="8193" max="8193" width="8.140625" style="184" customWidth="1"/>
    <col min="8194" max="8194" width="41" style="184" customWidth="1"/>
    <col min="8195" max="8195" width="32.85546875" style="184" customWidth="1"/>
    <col min="8196" max="8448" width="9.140625" style="184"/>
    <col min="8449" max="8449" width="8.140625" style="184" customWidth="1"/>
    <col min="8450" max="8450" width="41" style="184" customWidth="1"/>
    <col min="8451" max="8451" width="32.85546875" style="184" customWidth="1"/>
    <col min="8452" max="8704" width="9.140625" style="184"/>
    <col min="8705" max="8705" width="8.140625" style="184" customWidth="1"/>
    <col min="8706" max="8706" width="41" style="184" customWidth="1"/>
    <col min="8707" max="8707" width="32.85546875" style="184" customWidth="1"/>
    <col min="8708" max="8960" width="9.140625" style="184"/>
    <col min="8961" max="8961" width="8.140625" style="184" customWidth="1"/>
    <col min="8962" max="8962" width="41" style="184" customWidth="1"/>
    <col min="8963" max="8963" width="32.85546875" style="184" customWidth="1"/>
    <col min="8964" max="9216" width="9.140625" style="184"/>
    <col min="9217" max="9217" width="8.140625" style="184" customWidth="1"/>
    <col min="9218" max="9218" width="41" style="184" customWidth="1"/>
    <col min="9219" max="9219" width="32.85546875" style="184" customWidth="1"/>
    <col min="9220" max="9472" width="9.140625" style="184"/>
    <col min="9473" max="9473" width="8.140625" style="184" customWidth="1"/>
    <col min="9474" max="9474" width="41" style="184" customWidth="1"/>
    <col min="9475" max="9475" width="32.85546875" style="184" customWidth="1"/>
    <col min="9476" max="9728" width="9.140625" style="184"/>
    <col min="9729" max="9729" width="8.140625" style="184" customWidth="1"/>
    <col min="9730" max="9730" width="41" style="184" customWidth="1"/>
    <col min="9731" max="9731" width="32.85546875" style="184" customWidth="1"/>
    <col min="9732" max="9984" width="9.140625" style="184"/>
    <col min="9985" max="9985" width="8.140625" style="184" customWidth="1"/>
    <col min="9986" max="9986" width="41" style="184" customWidth="1"/>
    <col min="9987" max="9987" width="32.85546875" style="184" customWidth="1"/>
    <col min="9988" max="10240" width="9.140625" style="184"/>
    <col min="10241" max="10241" width="8.140625" style="184" customWidth="1"/>
    <col min="10242" max="10242" width="41" style="184" customWidth="1"/>
    <col min="10243" max="10243" width="32.85546875" style="184" customWidth="1"/>
    <col min="10244" max="10496" width="9.140625" style="184"/>
    <col min="10497" max="10497" width="8.140625" style="184" customWidth="1"/>
    <col min="10498" max="10498" width="41" style="184" customWidth="1"/>
    <col min="10499" max="10499" width="32.85546875" style="184" customWidth="1"/>
    <col min="10500" max="10752" width="9.140625" style="184"/>
    <col min="10753" max="10753" width="8.140625" style="184" customWidth="1"/>
    <col min="10754" max="10754" width="41" style="184" customWidth="1"/>
    <col min="10755" max="10755" width="32.85546875" style="184" customWidth="1"/>
    <col min="10756" max="11008" width="9.140625" style="184"/>
    <col min="11009" max="11009" width="8.140625" style="184" customWidth="1"/>
    <col min="11010" max="11010" width="41" style="184" customWidth="1"/>
    <col min="11011" max="11011" width="32.85546875" style="184" customWidth="1"/>
    <col min="11012" max="11264" width="9.140625" style="184"/>
    <col min="11265" max="11265" width="8.140625" style="184" customWidth="1"/>
    <col min="11266" max="11266" width="41" style="184" customWidth="1"/>
    <col min="11267" max="11267" width="32.85546875" style="184" customWidth="1"/>
    <col min="11268" max="11520" width="9.140625" style="184"/>
    <col min="11521" max="11521" width="8.140625" style="184" customWidth="1"/>
    <col min="11522" max="11522" width="41" style="184" customWidth="1"/>
    <col min="11523" max="11523" width="32.85546875" style="184" customWidth="1"/>
    <col min="11524" max="11776" width="9.140625" style="184"/>
    <col min="11777" max="11777" width="8.140625" style="184" customWidth="1"/>
    <col min="11778" max="11778" width="41" style="184" customWidth="1"/>
    <col min="11779" max="11779" width="32.85546875" style="184" customWidth="1"/>
    <col min="11780" max="12032" width="9.140625" style="184"/>
    <col min="12033" max="12033" width="8.140625" style="184" customWidth="1"/>
    <col min="12034" max="12034" width="41" style="184" customWidth="1"/>
    <col min="12035" max="12035" width="32.85546875" style="184" customWidth="1"/>
    <col min="12036" max="12288" width="9.140625" style="184"/>
    <col min="12289" max="12289" width="8.140625" style="184" customWidth="1"/>
    <col min="12290" max="12290" width="41" style="184" customWidth="1"/>
    <col min="12291" max="12291" width="32.85546875" style="184" customWidth="1"/>
    <col min="12292" max="12544" width="9.140625" style="184"/>
    <col min="12545" max="12545" width="8.140625" style="184" customWidth="1"/>
    <col min="12546" max="12546" width="41" style="184" customWidth="1"/>
    <col min="12547" max="12547" width="32.85546875" style="184" customWidth="1"/>
    <col min="12548" max="12800" width="9.140625" style="184"/>
    <col min="12801" max="12801" width="8.140625" style="184" customWidth="1"/>
    <col min="12802" max="12802" width="41" style="184" customWidth="1"/>
    <col min="12803" max="12803" width="32.85546875" style="184" customWidth="1"/>
    <col min="12804" max="13056" width="9.140625" style="184"/>
    <col min="13057" max="13057" width="8.140625" style="184" customWidth="1"/>
    <col min="13058" max="13058" width="41" style="184" customWidth="1"/>
    <col min="13059" max="13059" width="32.85546875" style="184" customWidth="1"/>
    <col min="13060" max="13312" width="9.140625" style="184"/>
    <col min="13313" max="13313" width="8.140625" style="184" customWidth="1"/>
    <col min="13314" max="13314" width="41" style="184" customWidth="1"/>
    <col min="13315" max="13315" width="32.85546875" style="184" customWidth="1"/>
    <col min="13316" max="13568" width="9.140625" style="184"/>
    <col min="13569" max="13569" width="8.140625" style="184" customWidth="1"/>
    <col min="13570" max="13570" width="41" style="184" customWidth="1"/>
    <col min="13571" max="13571" width="32.85546875" style="184" customWidth="1"/>
    <col min="13572" max="13824" width="9.140625" style="184"/>
    <col min="13825" max="13825" width="8.140625" style="184" customWidth="1"/>
    <col min="13826" max="13826" width="41" style="184" customWidth="1"/>
    <col min="13827" max="13827" width="32.85546875" style="184" customWidth="1"/>
    <col min="13828" max="14080" width="9.140625" style="184"/>
    <col min="14081" max="14081" width="8.140625" style="184" customWidth="1"/>
    <col min="14082" max="14082" width="41" style="184" customWidth="1"/>
    <col min="14083" max="14083" width="32.85546875" style="184" customWidth="1"/>
    <col min="14084" max="14336" width="9.140625" style="184"/>
    <col min="14337" max="14337" width="8.140625" style="184" customWidth="1"/>
    <col min="14338" max="14338" width="41" style="184" customWidth="1"/>
    <col min="14339" max="14339" width="32.85546875" style="184" customWidth="1"/>
    <col min="14340" max="14592" width="9.140625" style="184"/>
    <col min="14593" max="14593" width="8.140625" style="184" customWidth="1"/>
    <col min="14594" max="14594" width="41" style="184" customWidth="1"/>
    <col min="14595" max="14595" width="32.85546875" style="184" customWidth="1"/>
    <col min="14596" max="14848" width="9.140625" style="184"/>
    <col min="14849" max="14849" width="8.140625" style="184" customWidth="1"/>
    <col min="14850" max="14850" width="41" style="184" customWidth="1"/>
    <col min="14851" max="14851" width="32.85546875" style="184" customWidth="1"/>
    <col min="14852" max="15104" width="9.140625" style="184"/>
    <col min="15105" max="15105" width="8.140625" style="184" customWidth="1"/>
    <col min="15106" max="15106" width="41" style="184" customWidth="1"/>
    <col min="15107" max="15107" width="32.85546875" style="184" customWidth="1"/>
    <col min="15108" max="15360" width="9.140625" style="184"/>
    <col min="15361" max="15361" width="8.140625" style="184" customWidth="1"/>
    <col min="15362" max="15362" width="41" style="184" customWidth="1"/>
    <col min="15363" max="15363" width="32.85546875" style="184" customWidth="1"/>
    <col min="15364" max="15616" width="9.140625" style="184"/>
    <col min="15617" max="15617" width="8.140625" style="184" customWidth="1"/>
    <col min="15618" max="15618" width="41" style="184" customWidth="1"/>
    <col min="15619" max="15619" width="32.85546875" style="184" customWidth="1"/>
    <col min="15620" max="15872" width="9.140625" style="184"/>
    <col min="15873" max="15873" width="8.140625" style="184" customWidth="1"/>
    <col min="15874" max="15874" width="41" style="184" customWidth="1"/>
    <col min="15875" max="15875" width="32.85546875" style="184" customWidth="1"/>
    <col min="15876" max="16128" width="9.140625" style="184"/>
    <col min="16129" max="16129" width="8.140625" style="184" customWidth="1"/>
    <col min="16130" max="16130" width="41" style="184" customWidth="1"/>
    <col min="16131" max="16131" width="32.85546875" style="184" customWidth="1"/>
    <col min="16132" max="16384" width="9.140625" style="184"/>
  </cols>
  <sheetData>
    <row r="1" spans="1:3" x14ac:dyDescent="0.2">
      <c r="C1" s="184" t="s">
        <v>414</v>
      </c>
    </row>
    <row r="2" spans="1:3" ht="20.25" customHeight="1" x14ac:dyDescent="0.2">
      <c r="A2" s="352" t="s">
        <v>478</v>
      </c>
      <c r="B2" s="353"/>
      <c r="C2" s="354"/>
    </row>
    <row r="3" spans="1:3" ht="15" x14ac:dyDescent="0.2">
      <c r="A3" s="265"/>
      <c r="B3" s="265" t="s">
        <v>364</v>
      </c>
      <c r="C3" s="265" t="s">
        <v>468</v>
      </c>
    </row>
    <row r="4" spans="1:3" ht="15" x14ac:dyDescent="0.2">
      <c r="A4" s="265">
        <v>1</v>
      </c>
      <c r="B4" s="265">
        <v>2</v>
      </c>
      <c r="C4" s="265">
        <v>3</v>
      </c>
    </row>
    <row r="5" spans="1:3" x14ac:dyDescent="0.2">
      <c r="A5" s="266" t="s">
        <v>125</v>
      </c>
      <c r="B5" s="267" t="s">
        <v>469</v>
      </c>
      <c r="C5" s="268">
        <v>63607767</v>
      </c>
    </row>
    <row r="6" spans="1:3" x14ac:dyDescent="0.2">
      <c r="A6" s="266" t="s">
        <v>127</v>
      </c>
      <c r="B6" s="267" t="s">
        <v>470</v>
      </c>
      <c r="C6" s="268">
        <v>64264786</v>
      </c>
    </row>
    <row r="7" spans="1:3" ht="25.5" x14ac:dyDescent="0.2">
      <c r="A7" s="269" t="s">
        <v>128</v>
      </c>
      <c r="B7" s="270" t="s">
        <v>471</v>
      </c>
      <c r="C7" s="271">
        <v>-657019</v>
      </c>
    </row>
    <row r="8" spans="1:3" x14ac:dyDescent="0.2">
      <c r="A8" s="266" t="s">
        <v>131</v>
      </c>
      <c r="B8" s="267" t="s">
        <v>472</v>
      </c>
      <c r="C8" s="268">
        <v>1441012</v>
      </c>
    </row>
    <row r="9" spans="1:3" x14ac:dyDescent="0.2">
      <c r="A9" s="266" t="s">
        <v>134</v>
      </c>
      <c r="B9" s="267" t="s">
        <v>473</v>
      </c>
      <c r="C9" s="268">
        <v>771447</v>
      </c>
    </row>
    <row r="10" spans="1:3" ht="25.5" x14ac:dyDescent="0.2">
      <c r="A10" s="269" t="s">
        <v>137</v>
      </c>
      <c r="B10" s="270" t="s">
        <v>474</v>
      </c>
      <c r="C10" s="271">
        <v>669565</v>
      </c>
    </row>
    <row r="11" spans="1:3" x14ac:dyDescent="0.2">
      <c r="A11" s="269" t="s">
        <v>138</v>
      </c>
      <c r="B11" s="270" t="s">
        <v>475</v>
      </c>
      <c r="C11" s="271">
        <v>12546</v>
      </c>
    </row>
    <row r="12" spans="1:3" x14ac:dyDescent="0.2">
      <c r="A12" s="269" t="s">
        <v>153</v>
      </c>
      <c r="B12" s="270" t="s">
        <v>476</v>
      </c>
      <c r="C12" s="271">
        <v>12546</v>
      </c>
    </row>
    <row r="13" spans="1:3" x14ac:dyDescent="0.2">
      <c r="A13" s="269" t="s">
        <v>155</v>
      </c>
      <c r="B13" s="270" t="s">
        <v>477</v>
      </c>
      <c r="C13" s="271">
        <v>12546</v>
      </c>
    </row>
  </sheetData>
  <mergeCells count="1">
    <mergeCell ref="A2:C2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37458-3761-32-7-5c3e-19-7976-5c72-c31-70-3e-6261&amp;R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546DD-AB1D-421D-B791-69841C2EE1B1}">
  <dimension ref="A1:E17"/>
  <sheetViews>
    <sheetView workbookViewId="0">
      <pane ySplit="4" topLeftCell="A5" activePane="bottomLeft" state="frozen"/>
      <selection pane="bottomLeft" activeCell="E15" sqref="E15"/>
    </sheetView>
  </sheetViews>
  <sheetFormatPr defaultRowHeight="12.75" x14ac:dyDescent="0.2"/>
  <cols>
    <col min="1" max="1" width="8.140625" style="184" customWidth="1"/>
    <col min="2" max="2" width="40.28515625" style="184" customWidth="1"/>
    <col min="3" max="3" width="14.5703125" style="184" customWidth="1"/>
    <col min="4" max="4" width="13.28515625" style="184" customWidth="1"/>
    <col min="5" max="5" width="12.5703125" style="184" customWidth="1"/>
    <col min="6" max="16384" width="9.140625" style="184"/>
  </cols>
  <sheetData>
    <row r="1" spans="1:5" x14ac:dyDescent="0.2">
      <c r="E1" s="184" t="s">
        <v>498</v>
      </c>
    </row>
    <row r="2" spans="1:5" ht="33" customHeight="1" x14ac:dyDescent="0.2">
      <c r="A2" s="355" t="s">
        <v>499</v>
      </c>
      <c r="B2" s="356"/>
      <c r="C2" s="356"/>
      <c r="D2" s="356"/>
      <c r="E2" s="357"/>
    </row>
    <row r="3" spans="1:5" ht="95.25" customHeight="1" x14ac:dyDescent="0.2">
      <c r="A3" s="258"/>
      <c r="B3" s="258" t="s">
        <v>364</v>
      </c>
      <c r="C3" s="258" t="s">
        <v>497</v>
      </c>
      <c r="D3" s="258" t="s">
        <v>496</v>
      </c>
      <c r="E3" s="258" t="s">
        <v>495</v>
      </c>
    </row>
    <row r="4" spans="1:5" x14ac:dyDescent="0.2">
      <c r="A4" s="258">
        <v>1</v>
      </c>
      <c r="B4" s="258">
        <v>2</v>
      </c>
      <c r="C4" s="258">
        <v>3</v>
      </c>
      <c r="D4" s="258">
        <v>4</v>
      </c>
      <c r="E4" s="258">
        <v>5</v>
      </c>
    </row>
    <row r="5" spans="1:5" ht="22.5" x14ac:dyDescent="0.2">
      <c r="A5" s="259" t="s">
        <v>143</v>
      </c>
      <c r="B5" s="260" t="s">
        <v>494</v>
      </c>
      <c r="C5" s="261">
        <v>1191260</v>
      </c>
      <c r="D5" s="261">
        <v>1191260</v>
      </c>
      <c r="E5" s="261">
        <v>0</v>
      </c>
    </row>
    <row r="6" spans="1:5" ht="22.5" x14ac:dyDescent="0.2">
      <c r="A6" s="262" t="s">
        <v>144</v>
      </c>
      <c r="B6" s="263" t="s">
        <v>493</v>
      </c>
      <c r="C6" s="264">
        <v>1191260</v>
      </c>
      <c r="D6" s="264">
        <v>1191260</v>
      </c>
      <c r="E6" s="264">
        <v>0</v>
      </c>
    </row>
    <row r="7" spans="1:5" ht="22.5" x14ac:dyDescent="0.2">
      <c r="A7" s="259" t="s">
        <v>169</v>
      </c>
      <c r="B7" s="260" t="s">
        <v>492</v>
      </c>
      <c r="C7" s="261">
        <v>750000</v>
      </c>
      <c r="D7" s="261">
        <v>0</v>
      </c>
      <c r="E7" s="261">
        <v>750000</v>
      </c>
    </row>
    <row r="8" spans="1:5" ht="22.5" x14ac:dyDescent="0.2">
      <c r="A8" s="262" t="s">
        <v>171</v>
      </c>
      <c r="B8" s="263" t="s">
        <v>491</v>
      </c>
      <c r="C8" s="264">
        <v>750000</v>
      </c>
      <c r="D8" s="264">
        <v>0</v>
      </c>
      <c r="E8" s="264">
        <v>750000</v>
      </c>
    </row>
    <row r="9" spans="1:5" ht="22.5" x14ac:dyDescent="0.2">
      <c r="A9" s="262" t="s">
        <v>490</v>
      </c>
      <c r="B9" s="263" t="s">
        <v>489</v>
      </c>
      <c r="C9" s="264">
        <v>1941260</v>
      </c>
      <c r="D9" s="264">
        <v>1191260</v>
      </c>
      <c r="E9" s="264">
        <v>750000</v>
      </c>
    </row>
    <row r="10" spans="1:5" ht="22.5" x14ac:dyDescent="0.2">
      <c r="A10" s="259" t="s">
        <v>444</v>
      </c>
      <c r="B10" s="260" t="s">
        <v>488</v>
      </c>
      <c r="C10" s="261">
        <v>1000000</v>
      </c>
      <c r="D10" s="261">
        <v>1000000</v>
      </c>
      <c r="E10" s="261">
        <v>0</v>
      </c>
    </row>
    <row r="11" spans="1:5" x14ac:dyDescent="0.2">
      <c r="A11" s="259" t="s">
        <v>283</v>
      </c>
      <c r="B11" s="260" t="s">
        <v>487</v>
      </c>
      <c r="C11" s="261">
        <v>188834</v>
      </c>
      <c r="D11" s="261">
        <v>188834</v>
      </c>
      <c r="E11" s="261">
        <v>0</v>
      </c>
    </row>
    <row r="12" spans="1:5" ht="22.5" x14ac:dyDescent="0.2">
      <c r="A12" s="259" t="s">
        <v>286</v>
      </c>
      <c r="B12" s="260" t="s">
        <v>486</v>
      </c>
      <c r="C12" s="261">
        <v>3868000</v>
      </c>
      <c r="D12" s="261">
        <v>3868000</v>
      </c>
      <c r="E12" s="261">
        <v>0</v>
      </c>
    </row>
    <row r="13" spans="1:5" ht="22.5" x14ac:dyDescent="0.2">
      <c r="A13" s="259" t="s">
        <v>196</v>
      </c>
      <c r="B13" s="260" t="s">
        <v>485</v>
      </c>
      <c r="C13" s="261">
        <v>1200000</v>
      </c>
      <c r="D13" s="261">
        <v>1200000</v>
      </c>
      <c r="E13" s="261">
        <v>0</v>
      </c>
    </row>
    <row r="14" spans="1:5" ht="22.5" x14ac:dyDescent="0.2">
      <c r="A14" s="262" t="s">
        <v>204</v>
      </c>
      <c r="B14" s="263" t="s">
        <v>484</v>
      </c>
      <c r="C14" s="264">
        <v>1200000</v>
      </c>
      <c r="D14" s="264">
        <v>1200000</v>
      </c>
      <c r="E14" s="264">
        <v>0</v>
      </c>
    </row>
    <row r="15" spans="1:5" ht="33.75" x14ac:dyDescent="0.2">
      <c r="A15" s="259" t="s">
        <v>437</v>
      </c>
      <c r="B15" s="260" t="s">
        <v>483</v>
      </c>
      <c r="C15" s="261">
        <v>398376</v>
      </c>
      <c r="D15" s="261">
        <v>398376</v>
      </c>
      <c r="E15" s="261">
        <v>0</v>
      </c>
    </row>
    <row r="16" spans="1:5" ht="22.5" x14ac:dyDescent="0.2">
      <c r="A16" s="259" t="s">
        <v>482</v>
      </c>
      <c r="B16" s="260" t="s">
        <v>481</v>
      </c>
      <c r="C16" s="261">
        <v>1765000</v>
      </c>
      <c r="D16" s="261">
        <v>1765000</v>
      </c>
      <c r="E16" s="261">
        <v>0</v>
      </c>
    </row>
    <row r="17" spans="1:5" x14ac:dyDescent="0.2">
      <c r="A17" s="262" t="s">
        <v>480</v>
      </c>
      <c r="B17" s="263" t="s">
        <v>479</v>
      </c>
      <c r="C17" s="264">
        <v>10361470</v>
      </c>
      <c r="D17" s="264">
        <v>9611470</v>
      </c>
      <c r="E17" s="264">
        <v>750000</v>
      </c>
    </row>
  </sheetData>
  <mergeCells count="1">
    <mergeCell ref="A2:E2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37458-3761-32-7-5c3e-19-7976-5c72-c31-70-3e-6261&amp;R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D1A8-A1C7-4F86-A26E-85A22E0BA72B}">
  <dimension ref="A1:D14"/>
  <sheetViews>
    <sheetView workbookViewId="0">
      <pane ySplit="5" topLeftCell="A6" activePane="bottomLeft" state="frozen"/>
      <selection pane="bottomLeft" activeCell="G26" sqref="G26"/>
    </sheetView>
  </sheetViews>
  <sheetFormatPr defaultRowHeight="12.75" x14ac:dyDescent="0.2"/>
  <cols>
    <col min="1" max="1" width="8.140625" style="184" customWidth="1"/>
    <col min="2" max="2" width="50" style="184" customWidth="1"/>
    <col min="3" max="3" width="11" style="184" customWidth="1"/>
    <col min="4" max="4" width="14.7109375" style="184" customWidth="1"/>
    <col min="5" max="16384" width="9.140625" style="184"/>
  </cols>
  <sheetData>
    <row r="1" spans="1:4" ht="15" x14ac:dyDescent="0.25">
      <c r="C1" s="359" t="s">
        <v>502</v>
      </c>
      <c r="D1" s="294"/>
    </row>
    <row r="2" spans="1:4" ht="15" x14ac:dyDescent="0.25">
      <c r="D2" s="256"/>
    </row>
    <row r="3" spans="1:4" ht="15.75" x14ac:dyDescent="0.25">
      <c r="A3" s="348" t="s">
        <v>501</v>
      </c>
      <c r="B3" s="358"/>
      <c r="C3" s="358"/>
      <c r="D3" s="358"/>
    </row>
    <row r="4" spans="1:4" ht="22.5" x14ac:dyDescent="0.2">
      <c r="A4" s="258"/>
      <c r="B4" s="258" t="s">
        <v>364</v>
      </c>
      <c r="C4" s="258" t="s">
        <v>439</v>
      </c>
      <c r="D4" s="258" t="s">
        <v>440</v>
      </c>
    </row>
    <row r="5" spans="1:4" x14ac:dyDescent="0.2">
      <c r="A5" s="258">
        <v>1</v>
      </c>
      <c r="B5" s="258">
        <v>2</v>
      </c>
      <c r="C5" s="258">
        <v>3</v>
      </c>
      <c r="D5" s="258">
        <v>8</v>
      </c>
    </row>
    <row r="6" spans="1:4" x14ac:dyDescent="0.2">
      <c r="A6" s="259" t="s">
        <v>127</v>
      </c>
      <c r="B6" s="260" t="s">
        <v>434</v>
      </c>
      <c r="C6" s="261">
        <v>218735</v>
      </c>
      <c r="D6" s="261">
        <v>1168735</v>
      </c>
    </row>
    <row r="7" spans="1:4" x14ac:dyDescent="0.2">
      <c r="A7" s="262" t="s">
        <v>131</v>
      </c>
      <c r="B7" s="263" t="s">
        <v>433</v>
      </c>
      <c r="C7" s="264">
        <v>218735</v>
      </c>
      <c r="D7" s="264">
        <v>1168735</v>
      </c>
    </row>
    <row r="8" spans="1:4" x14ac:dyDescent="0.2">
      <c r="A8" s="259" t="s">
        <v>134</v>
      </c>
      <c r="B8" s="260" t="s">
        <v>432</v>
      </c>
      <c r="C8" s="261">
        <v>91335266</v>
      </c>
      <c r="D8" s="261">
        <v>88110508</v>
      </c>
    </row>
    <row r="9" spans="1:4" x14ac:dyDescent="0.2">
      <c r="A9" s="259" t="s">
        <v>137</v>
      </c>
      <c r="B9" s="260" t="s">
        <v>431</v>
      </c>
      <c r="C9" s="261">
        <v>5010294</v>
      </c>
      <c r="D9" s="261">
        <v>3439274</v>
      </c>
    </row>
    <row r="10" spans="1:4" x14ac:dyDescent="0.2">
      <c r="A10" s="262" t="s">
        <v>143</v>
      </c>
      <c r="B10" s="263" t="s">
        <v>438</v>
      </c>
      <c r="C10" s="264">
        <v>96345560</v>
      </c>
      <c r="D10" s="264">
        <v>91549782</v>
      </c>
    </row>
    <row r="11" spans="1:4" x14ac:dyDescent="0.2">
      <c r="A11" s="259" t="s">
        <v>144</v>
      </c>
      <c r="B11" s="260" t="s">
        <v>430</v>
      </c>
      <c r="C11" s="261">
        <v>50000</v>
      </c>
      <c r="D11" s="261">
        <v>50000</v>
      </c>
    </row>
    <row r="12" spans="1:4" x14ac:dyDescent="0.2">
      <c r="A12" s="259" t="s">
        <v>148</v>
      </c>
      <c r="B12" s="260" t="s">
        <v>429</v>
      </c>
      <c r="C12" s="261">
        <v>50000</v>
      </c>
      <c r="D12" s="261">
        <v>50000</v>
      </c>
    </row>
    <row r="13" spans="1:4" x14ac:dyDescent="0.2">
      <c r="A13" s="262" t="s">
        <v>161</v>
      </c>
      <c r="B13" s="263" t="s">
        <v>428</v>
      </c>
      <c r="C13" s="264">
        <v>50000</v>
      </c>
      <c r="D13" s="264">
        <v>50000</v>
      </c>
    </row>
    <row r="14" spans="1:4" ht="22.5" x14ac:dyDescent="0.2">
      <c r="A14" s="262" t="s">
        <v>170</v>
      </c>
      <c r="B14" s="263" t="s">
        <v>427</v>
      </c>
      <c r="C14" s="264">
        <v>96614295</v>
      </c>
      <c r="D14" s="264">
        <v>92768517</v>
      </c>
    </row>
  </sheetData>
  <mergeCells count="2">
    <mergeCell ref="A3:D3"/>
    <mergeCell ref="C1:D1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3a382d-42f7342-364e-50-48-60-19-1c7f-122d-6f4014&amp;R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34F2D-E2C4-4830-99C8-A4F362FF1DA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3C4CE-E82F-4DE0-B334-94E428B4C322}">
  <dimension ref="A1:F30"/>
  <sheetViews>
    <sheetView workbookViewId="0">
      <selection activeCell="J28" sqref="J28"/>
    </sheetView>
  </sheetViews>
  <sheetFormatPr defaultRowHeight="15" x14ac:dyDescent="0.25"/>
  <cols>
    <col min="1" max="1" width="4" bestFit="1" customWidth="1"/>
    <col min="2" max="2" width="54.7109375" customWidth="1"/>
    <col min="3" max="3" width="8.42578125" customWidth="1"/>
    <col min="4" max="4" width="17.42578125" customWidth="1"/>
    <col min="5" max="5" width="16.5703125" customWidth="1"/>
    <col min="6" max="6" width="17" customWidth="1"/>
  </cols>
  <sheetData>
    <row r="1" spans="1:6" x14ac:dyDescent="0.25">
      <c r="A1" s="293" t="s">
        <v>500</v>
      </c>
      <c r="B1" s="294"/>
      <c r="C1" s="294"/>
      <c r="D1" s="294"/>
      <c r="E1" s="294"/>
      <c r="F1" s="294"/>
    </row>
    <row r="3" spans="1:6" ht="15.75" x14ac:dyDescent="0.25">
      <c r="A3" s="295" t="s">
        <v>424</v>
      </c>
      <c r="B3" s="295"/>
      <c r="C3" s="295"/>
      <c r="D3" s="295"/>
      <c r="E3" s="294"/>
      <c r="F3" s="294"/>
    </row>
    <row r="4" spans="1:6" x14ac:dyDescent="0.25">
      <c r="A4" s="296" t="s">
        <v>332</v>
      </c>
      <c r="B4" s="296"/>
      <c r="C4" s="296"/>
      <c r="D4" s="296"/>
      <c r="E4" s="294"/>
      <c r="F4" s="294"/>
    </row>
    <row r="6" spans="1:6" ht="26.25" x14ac:dyDescent="0.25">
      <c r="A6" s="297" t="s">
        <v>119</v>
      </c>
      <c r="B6" s="290" t="s">
        <v>333</v>
      </c>
      <c r="C6" s="298" t="s">
        <v>121</v>
      </c>
      <c r="D6" s="255" t="s">
        <v>334</v>
      </c>
      <c r="E6" s="255" t="s">
        <v>357</v>
      </c>
      <c r="F6" s="183" t="s">
        <v>331</v>
      </c>
    </row>
    <row r="7" spans="1:6" x14ac:dyDescent="0.25">
      <c r="A7" s="297"/>
      <c r="B7" s="290" t="s">
        <v>123</v>
      </c>
      <c r="C7" s="299"/>
      <c r="D7" s="290" t="s">
        <v>358</v>
      </c>
      <c r="E7" s="290" t="s">
        <v>358</v>
      </c>
      <c r="F7" s="290" t="s">
        <v>358</v>
      </c>
    </row>
    <row r="8" spans="1:6" x14ac:dyDescent="0.25">
      <c r="A8" s="135" t="s">
        <v>125</v>
      </c>
      <c r="B8" s="136" t="s">
        <v>335</v>
      </c>
      <c r="C8" s="136" t="s">
        <v>150</v>
      </c>
      <c r="D8" s="137">
        <v>69496753</v>
      </c>
      <c r="E8" s="137">
        <v>72891413</v>
      </c>
      <c r="F8" s="137">
        <v>56522881</v>
      </c>
    </row>
    <row r="9" spans="1:6" x14ac:dyDescent="0.25">
      <c r="A9" s="135" t="s">
        <v>127</v>
      </c>
      <c r="B9" s="136" t="s">
        <v>336</v>
      </c>
      <c r="C9" s="136" t="s">
        <v>159</v>
      </c>
      <c r="D9" s="137">
        <v>0</v>
      </c>
      <c r="E9" s="137">
        <v>0</v>
      </c>
      <c r="F9" s="137">
        <v>0</v>
      </c>
    </row>
    <row r="10" spans="1:6" x14ac:dyDescent="0.25">
      <c r="A10" s="135" t="s">
        <v>128</v>
      </c>
      <c r="B10" s="136" t="s">
        <v>337</v>
      </c>
      <c r="C10" s="136" t="s">
        <v>182</v>
      </c>
      <c r="D10" s="137">
        <v>1523247</v>
      </c>
      <c r="E10" s="137">
        <v>1862495</v>
      </c>
      <c r="F10" s="137">
        <v>1006290</v>
      </c>
    </row>
    <row r="11" spans="1:6" x14ac:dyDescent="0.25">
      <c r="A11" s="135" t="s">
        <v>131</v>
      </c>
      <c r="B11" s="136" t="s">
        <v>338</v>
      </c>
      <c r="C11" s="136" t="s">
        <v>200</v>
      </c>
      <c r="D11" s="137">
        <v>154000</v>
      </c>
      <c r="E11" s="137">
        <v>17165928</v>
      </c>
      <c r="F11" s="137">
        <v>4028596</v>
      </c>
    </row>
    <row r="12" spans="1:6" x14ac:dyDescent="0.25">
      <c r="A12" s="135" t="s">
        <v>134</v>
      </c>
      <c r="B12" s="136" t="s">
        <v>339</v>
      </c>
      <c r="C12" s="136" t="s">
        <v>207</v>
      </c>
      <c r="D12" s="137">
        <v>0</v>
      </c>
      <c r="E12" s="137">
        <v>0</v>
      </c>
      <c r="F12" s="137">
        <v>0</v>
      </c>
    </row>
    <row r="13" spans="1:6" x14ac:dyDescent="0.25">
      <c r="A13" s="135" t="s">
        <v>137</v>
      </c>
      <c r="B13" s="136" t="s">
        <v>340</v>
      </c>
      <c r="C13" s="136" t="s">
        <v>213</v>
      </c>
      <c r="D13" s="137">
        <v>726000</v>
      </c>
      <c r="E13" s="137">
        <v>726000</v>
      </c>
      <c r="F13" s="137">
        <v>1100000</v>
      </c>
    </row>
    <row r="14" spans="1:6" x14ac:dyDescent="0.25">
      <c r="A14" s="135" t="s">
        <v>138</v>
      </c>
      <c r="B14" s="136" t="s">
        <v>341</v>
      </c>
      <c r="C14" s="136" t="s">
        <v>216</v>
      </c>
      <c r="D14" s="137">
        <v>0</v>
      </c>
      <c r="E14" s="137">
        <v>0</v>
      </c>
      <c r="F14" s="137">
        <v>0</v>
      </c>
    </row>
    <row r="15" spans="1:6" x14ac:dyDescent="0.25">
      <c r="A15" s="135" t="s">
        <v>141</v>
      </c>
      <c r="B15" s="138" t="s">
        <v>342</v>
      </c>
      <c r="C15" s="136" t="s">
        <v>219</v>
      </c>
      <c r="D15" s="139">
        <f>SUM(D8:D14)</f>
        <v>71900000</v>
      </c>
      <c r="E15" s="139">
        <f>SUM(E8:E14)</f>
        <v>92645836</v>
      </c>
      <c r="F15" s="139">
        <f>SUM(F8:F14)</f>
        <v>62657767</v>
      </c>
    </row>
    <row r="16" spans="1:6" x14ac:dyDescent="0.25">
      <c r="A16" s="135" t="s">
        <v>142</v>
      </c>
      <c r="B16" s="136" t="s">
        <v>343</v>
      </c>
      <c r="C16" s="136" t="s">
        <v>223</v>
      </c>
      <c r="D16" s="140">
        <v>0</v>
      </c>
      <c r="E16" s="140">
        <v>1428466</v>
      </c>
      <c r="F16" s="140">
        <v>1428466</v>
      </c>
    </row>
    <row r="17" spans="1:6" x14ac:dyDescent="0.25">
      <c r="A17" s="135" t="s">
        <v>143</v>
      </c>
      <c r="B17" s="138" t="s">
        <v>344</v>
      </c>
      <c r="C17" s="136"/>
      <c r="D17" s="142">
        <f t="shared" ref="D17:E17" si="0">D15+D16</f>
        <v>71900000</v>
      </c>
      <c r="E17" s="142">
        <f t="shared" si="0"/>
        <v>94074302</v>
      </c>
      <c r="F17" s="142">
        <f>F15+F16</f>
        <v>64086233</v>
      </c>
    </row>
    <row r="18" spans="1:6" x14ac:dyDescent="0.25">
      <c r="A18" s="135" t="s">
        <v>144</v>
      </c>
      <c r="B18" s="141" t="s">
        <v>345</v>
      </c>
      <c r="C18" s="136" t="s">
        <v>221</v>
      </c>
      <c r="D18" s="140">
        <v>0</v>
      </c>
      <c r="E18" s="140">
        <v>0</v>
      </c>
      <c r="F18" s="140">
        <v>0</v>
      </c>
    </row>
    <row r="19" spans="1:6" x14ac:dyDescent="0.25">
      <c r="A19" s="143" t="s">
        <v>145</v>
      </c>
      <c r="B19" s="132" t="s">
        <v>346</v>
      </c>
      <c r="C19" s="129"/>
      <c r="D19" s="131">
        <f t="shared" ref="D19:E19" si="1">D17+D18</f>
        <v>71900000</v>
      </c>
      <c r="E19" s="131">
        <f t="shared" si="1"/>
        <v>94074302</v>
      </c>
      <c r="F19" s="131">
        <f>F17+F18</f>
        <v>64086233</v>
      </c>
    </row>
    <row r="20" spans="1:6" x14ac:dyDescent="0.25">
      <c r="A20" s="143" t="s">
        <v>148</v>
      </c>
      <c r="B20" s="129" t="s">
        <v>347</v>
      </c>
      <c r="C20" s="129" t="s">
        <v>246</v>
      </c>
      <c r="D20" s="144">
        <v>38212240</v>
      </c>
      <c r="E20" s="144">
        <v>40662987</v>
      </c>
      <c r="F20" s="144">
        <v>28692536</v>
      </c>
    </row>
    <row r="21" spans="1:6" x14ac:dyDescent="0.25">
      <c r="A21" s="143" t="s">
        <v>151</v>
      </c>
      <c r="B21" s="129" t="s">
        <v>86</v>
      </c>
      <c r="C21" s="129" t="s">
        <v>248</v>
      </c>
      <c r="D21" s="144">
        <v>5943500</v>
      </c>
      <c r="E21" s="144">
        <v>8215080</v>
      </c>
      <c r="F21" s="144">
        <v>4646567</v>
      </c>
    </row>
    <row r="22" spans="1:6" x14ac:dyDescent="0.25">
      <c r="A22" s="143" t="s">
        <v>153</v>
      </c>
      <c r="B22" s="129" t="s">
        <v>348</v>
      </c>
      <c r="C22" s="129" t="s">
        <v>291</v>
      </c>
      <c r="D22" s="144">
        <v>21562653</v>
      </c>
      <c r="E22" s="144">
        <v>32919421</v>
      </c>
      <c r="F22" s="144">
        <v>26967626</v>
      </c>
    </row>
    <row r="23" spans="1:6" x14ac:dyDescent="0.25">
      <c r="A23" s="143" t="s">
        <v>154</v>
      </c>
      <c r="B23" s="129" t="s">
        <v>90</v>
      </c>
      <c r="C23" s="129" t="s">
        <v>297</v>
      </c>
      <c r="D23" s="144">
        <v>3068000</v>
      </c>
      <c r="E23" s="144">
        <v>3058000</v>
      </c>
      <c r="F23" s="144">
        <v>1439037</v>
      </c>
    </row>
    <row r="24" spans="1:6" x14ac:dyDescent="0.25">
      <c r="A24" s="143" t="s">
        <v>155</v>
      </c>
      <c r="B24" s="129" t="s">
        <v>349</v>
      </c>
      <c r="C24" s="129" t="s">
        <v>308</v>
      </c>
      <c r="D24" s="144">
        <v>1505560</v>
      </c>
      <c r="E24" s="144">
        <v>6881559</v>
      </c>
      <c r="F24" s="144">
        <v>1251520</v>
      </c>
    </row>
    <row r="25" spans="1:6" x14ac:dyDescent="0.25">
      <c r="A25" s="143" t="s">
        <v>156</v>
      </c>
      <c r="B25" s="129" t="s">
        <v>350</v>
      </c>
      <c r="C25" s="129" t="s">
        <v>316</v>
      </c>
      <c r="D25" s="144">
        <v>836600</v>
      </c>
      <c r="E25" s="144">
        <v>1778344</v>
      </c>
      <c r="F25" s="144">
        <v>1267500</v>
      </c>
    </row>
    <row r="26" spans="1:6" x14ac:dyDescent="0.25">
      <c r="A26" s="143" t="s">
        <v>157</v>
      </c>
      <c r="B26" s="129" t="s">
        <v>100</v>
      </c>
      <c r="C26" s="129" t="s">
        <v>318</v>
      </c>
      <c r="D26" s="144">
        <v>0</v>
      </c>
      <c r="E26" s="144">
        <v>0</v>
      </c>
      <c r="F26" s="144">
        <v>0</v>
      </c>
    </row>
    <row r="27" spans="1:6" x14ac:dyDescent="0.25">
      <c r="A27" s="143" t="s">
        <v>160</v>
      </c>
      <c r="B27" s="129" t="s">
        <v>351</v>
      </c>
      <c r="C27" s="129" t="s">
        <v>320</v>
      </c>
      <c r="D27" s="144">
        <v>0</v>
      </c>
      <c r="E27" s="144">
        <v>0</v>
      </c>
      <c r="F27" s="144">
        <v>0</v>
      </c>
    </row>
    <row r="28" spans="1:6" x14ac:dyDescent="0.25">
      <c r="A28" s="143" t="s">
        <v>161</v>
      </c>
      <c r="B28" s="130" t="s">
        <v>352</v>
      </c>
      <c r="C28" s="129" t="s">
        <v>322</v>
      </c>
      <c r="D28" s="131">
        <f t="shared" ref="D28:E28" si="2">SUM(D20:D27)</f>
        <v>71128553</v>
      </c>
      <c r="E28" s="131">
        <f t="shared" si="2"/>
        <v>93515391</v>
      </c>
      <c r="F28" s="131">
        <f>SUM(F20:F27)</f>
        <v>64264786</v>
      </c>
    </row>
    <row r="29" spans="1:6" x14ac:dyDescent="0.25">
      <c r="A29" s="143" t="s">
        <v>162</v>
      </c>
      <c r="B29" s="129" t="s">
        <v>353</v>
      </c>
      <c r="C29" s="129" t="s">
        <v>327</v>
      </c>
      <c r="D29" s="144">
        <v>771447</v>
      </c>
      <c r="E29" s="144">
        <v>771447</v>
      </c>
      <c r="F29" s="144">
        <v>771447</v>
      </c>
    </row>
    <row r="30" spans="1:6" x14ac:dyDescent="0.25">
      <c r="A30" s="143" t="s">
        <v>163</v>
      </c>
      <c r="B30" s="130" t="s">
        <v>354</v>
      </c>
      <c r="C30" s="145"/>
      <c r="D30" s="133">
        <f t="shared" ref="D30:F30" si="3">D28+D29</f>
        <v>71900000</v>
      </c>
      <c r="E30" s="133">
        <f t="shared" si="3"/>
        <v>94286838</v>
      </c>
      <c r="F30" s="133">
        <f t="shared" si="3"/>
        <v>65036233</v>
      </c>
    </row>
  </sheetData>
  <mergeCells count="5">
    <mergeCell ref="A1:F1"/>
    <mergeCell ref="A3:F3"/>
    <mergeCell ref="A4:F4"/>
    <mergeCell ref="A6:A7"/>
    <mergeCell ref="C6:C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5DB20-5F42-4765-BA2B-E3EA8EA020EE}">
  <dimension ref="A1:E99"/>
  <sheetViews>
    <sheetView workbookViewId="0">
      <selection activeCell="H46" sqref="H46"/>
    </sheetView>
  </sheetViews>
  <sheetFormatPr defaultRowHeight="15" x14ac:dyDescent="0.25"/>
  <cols>
    <col min="1" max="1" width="4" style="128" bestFit="1" customWidth="1"/>
    <col min="2" max="2" width="50.85546875" style="128" customWidth="1"/>
    <col min="3" max="3" width="8.85546875" style="128" customWidth="1"/>
    <col min="4" max="4" width="10.85546875" style="128" customWidth="1"/>
    <col min="5" max="5" width="10.7109375" style="128" customWidth="1"/>
  </cols>
  <sheetData>
    <row r="1" spans="1:5" x14ac:dyDescent="0.25">
      <c r="D1" s="300" t="s">
        <v>503</v>
      </c>
      <c r="E1" s="294"/>
    </row>
    <row r="2" spans="1:5" x14ac:dyDescent="0.25">
      <c r="A2" s="189"/>
      <c r="B2" s="189"/>
      <c r="C2" s="189"/>
      <c r="D2" s="190"/>
      <c r="E2" s="190"/>
    </row>
    <row r="3" spans="1:5" x14ac:dyDescent="0.25">
      <c r="A3" s="305" t="s">
        <v>504</v>
      </c>
      <c r="B3" s="305"/>
      <c r="C3" s="305"/>
      <c r="D3" s="191"/>
      <c r="E3" s="191"/>
    </row>
    <row r="4" spans="1:5" ht="3.75" customHeight="1" x14ac:dyDescent="0.25">
      <c r="A4" s="301" t="s">
        <v>117</v>
      </c>
      <c r="B4" s="301"/>
      <c r="C4" s="301"/>
      <c r="D4" s="191"/>
      <c r="E4" s="191" t="s">
        <v>356</v>
      </c>
    </row>
    <row r="5" spans="1:5" hidden="1" x14ac:dyDescent="0.25">
      <c r="A5" s="302" t="s">
        <v>118</v>
      </c>
      <c r="B5" s="302"/>
      <c r="C5" s="302"/>
      <c r="D5" s="191"/>
      <c r="E5" s="191"/>
    </row>
    <row r="6" spans="1:5" x14ac:dyDescent="0.25">
      <c r="A6" s="303" t="s">
        <v>119</v>
      </c>
      <c r="B6" s="192" t="s">
        <v>120</v>
      </c>
      <c r="C6" s="193" t="s">
        <v>122</v>
      </c>
      <c r="D6" s="193" t="s">
        <v>122</v>
      </c>
      <c r="E6" s="193"/>
    </row>
    <row r="7" spans="1:5" x14ac:dyDescent="0.25">
      <c r="A7" s="304"/>
      <c r="B7" s="192" t="s">
        <v>123</v>
      </c>
      <c r="C7" s="192" t="s">
        <v>124</v>
      </c>
      <c r="D7" s="192" t="s">
        <v>330</v>
      </c>
      <c r="E7" s="192" t="s">
        <v>331</v>
      </c>
    </row>
    <row r="8" spans="1:5" x14ac:dyDescent="0.25">
      <c r="A8" s="194" t="s">
        <v>125</v>
      </c>
      <c r="B8" s="195" t="s">
        <v>13</v>
      </c>
      <c r="C8" s="197">
        <v>11291833</v>
      </c>
      <c r="D8" s="197">
        <v>12291833</v>
      </c>
      <c r="E8" s="197">
        <v>12291833</v>
      </c>
    </row>
    <row r="9" spans="1:5" ht="32.25" customHeight="1" x14ac:dyDescent="0.25">
      <c r="A9" s="194" t="s">
        <v>128</v>
      </c>
      <c r="B9" s="198" t="s">
        <v>129</v>
      </c>
      <c r="C9" s="197">
        <v>6794360</v>
      </c>
      <c r="D9" s="197">
        <v>6964384</v>
      </c>
      <c r="E9" s="197">
        <v>6964384</v>
      </c>
    </row>
    <row r="10" spans="1:5" x14ac:dyDescent="0.25">
      <c r="A10" s="194" t="s">
        <v>131</v>
      </c>
      <c r="B10" s="198" t="s">
        <v>132</v>
      </c>
      <c r="C10" s="197">
        <v>1200000</v>
      </c>
      <c r="D10" s="197">
        <v>1200000</v>
      </c>
      <c r="E10" s="197">
        <v>1200000</v>
      </c>
    </row>
    <row r="11" spans="1:5" x14ac:dyDescent="0.25">
      <c r="A11" s="194" t="s">
        <v>134</v>
      </c>
      <c r="B11" s="198" t="s">
        <v>135</v>
      </c>
      <c r="C11" s="197">
        <f>'[1]5'!D24</f>
        <v>0</v>
      </c>
      <c r="D11" s="197">
        <v>3354636</v>
      </c>
      <c r="E11" s="197">
        <v>3354636</v>
      </c>
    </row>
    <row r="12" spans="1:5" x14ac:dyDescent="0.25">
      <c r="A12" s="194" t="s">
        <v>138</v>
      </c>
      <c r="B12" s="198" t="s">
        <v>139</v>
      </c>
      <c r="C12" s="199">
        <f>SUM(C8:C11)</f>
        <v>19286193</v>
      </c>
      <c r="D12" s="199">
        <f>SUM(D8:D11)</f>
        <v>23810853</v>
      </c>
      <c r="E12" s="199">
        <f>SUM(E8:E11)</f>
        <v>23810853</v>
      </c>
    </row>
    <row r="13" spans="1:5" x14ac:dyDescent="0.25">
      <c r="A13" s="194" t="s">
        <v>145</v>
      </c>
      <c r="B13" s="198" t="s">
        <v>146</v>
      </c>
      <c r="C13" s="197">
        <v>50210560</v>
      </c>
      <c r="D13" s="197">
        <v>49080560</v>
      </c>
      <c r="E13" s="197">
        <v>32712028</v>
      </c>
    </row>
    <row r="14" spans="1:5" ht="22.5" x14ac:dyDescent="0.25">
      <c r="A14" s="200" t="s">
        <v>148</v>
      </c>
      <c r="B14" s="201" t="s">
        <v>149</v>
      </c>
      <c r="C14" s="244">
        <f>SUM(C12:C13)</f>
        <v>69496753</v>
      </c>
      <c r="D14" s="244">
        <f>SUM(D12:D13)</f>
        <v>72891413</v>
      </c>
      <c r="E14" s="244">
        <f>SUM(E12:E13)</f>
        <v>56522881</v>
      </c>
    </row>
    <row r="15" spans="1:5" x14ac:dyDescent="0.25">
      <c r="A15" s="194" t="s">
        <v>151</v>
      </c>
      <c r="B15" s="198" t="s">
        <v>28</v>
      </c>
      <c r="C15" s="197">
        <f>'[1]5'!D36</f>
        <v>0</v>
      </c>
      <c r="D15" s="197">
        <f>'[1]5'!E36</f>
        <v>0</v>
      </c>
      <c r="E15" s="197">
        <v>750000</v>
      </c>
    </row>
    <row r="16" spans="1:5" ht="22.5" x14ac:dyDescent="0.25">
      <c r="A16" s="200" t="s">
        <v>157</v>
      </c>
      <c r="B16" s="201" t="s">
        <v>158</v>
      </c>
      <c r="C16" s="244">
        <f>SUM(C15:C15)</f>
        <v>0</v>
      </c>
      <c r="D16" s="244">
        <f>SUM(D15:D15)</f>
        <v>0</v>
      </c>
      <c r="E16" s="244">
        <f>SUM(E15:E15)</f>
        <v>750000</v>
      </c>
    </row>
    <row r="17" spans="1:5" x14ac:dyDescent="0.25">
      <c r="A17" s="194" t="s">
        <v>165</v>
      </c>
      <c r="B17" s="198" t="s">
        <v>166</v>
      </c>
      <c r="C17" s="197">
        <v>300000</v>
      </c>
      <c r="D17" s="197">
        <v>639248</v>
      </c>
      <c r="E17" s="197">
        <v>639248</v>
      </c>
    </row>
    <row r="18" spans="1:5" x14ac:dyDescent="0.25">
      <c r="A18" s="194" t="s">
        <v>171</v>
      </c>
      <c r="B18" s="198" t="s">
        <v>34</v>
      </c>
      <c r="C18" s="197">
        <v>324000</v>
      </c>
      <c r="D18" s="197">
        <v>324000</v>
      </c>
      <c r="E18" s="197">
        <v>242299</v>
      </c>
    </row>
    <row r="19" spans="1:5" x14ac:dyDescent="0.25">
      <c r="A19" s="194" t="s">
        <v>174</v>
      </c>
      <c r="B19" s="198" t="s">
        <v>175</v>
      </c>
      <c r="C19" s="199">
        <f>SUM(C18:C18)</f>
        <v>324000</v>
      </c>
      <c r="D19" s="199">
        <f>SUM(D18:D18)</f>
        <v>324000</v>
      </c>
      <c r="E19" s="199">
        <f>SUM(E18:E18)</f>
        <v>242299</v>
      </c>
    </row>
    <row r="20" spans="1:5" x14ac:dyDescent="0.25">
      <c r="A20" s="194" t="s">
        <v>177</v>
      </c>
      <c r="B20" s="198" t="s">
        <v>178</v>
      </c>
      <c r="C20" s="197">
        <v>899247</v>
      </c>
      <c r="D20" s="197">
        <v>899247</v>
      </c>
      <c r="E20" s="197">
        <v>124743</v>
      </c>
    </row>
    <row r="21" spans="1:5" x14ac:dyDescent="0.25">
      <c r="A21" s="200" t="s">
        <v>180</v>
      </c>
      <c r="B21" s="201" t="s">
        <v>181</v>
      </c>
      <c r="C21" s="244">
        <f>+C17+C19+C20</f>
        <v>1523247</v>
      </c>
      <c r="D21" s="244">
        <f>+D17+D19+D20</f>
        <v>1862495</v>
      </c>
      <c r="E21" s="244">
        <f>E17+E19+E20</f>
        <v>1006290</v>
      </c>
    </row>
    <row r="22" spans="1:5" x14ac:dyDescent="0.25">
      <c r="A22" s="194" t="s">
        <v>183</v>
      </c>
      <c r="B22" s="203" t="s">
        <v>39</v>
      </c>
      <c r="C22" s="197">
        <v>0</v>
      </c>
      <c r="D22" s="197">
        <v>3030182</v>
      </c>
      <c r="E22" s="197">
        <v>3060417</v>
      </c>
    </row>
    <row r="23" spans="1:5" x14ac:dyDescent="0.25">
      <c r="A23" s="194" t="s">
        <v>185</v>
      </c>
      <c r="B23" s="203" t="s">
        <v>41</v>
      </c>
      <c r="C23" s="197">
        <v>10000</v>
      </c>
      <c r="D23" s="197">
        <v>129410</v>
      </c>
      <c r="E23" s="197">
        <v>153490</v>
      </c>
    </row>
    <row r="24" spans="1:5" x14ac:dyDescent="0.25">
      <c r="A24" s="194" t="s">
        <v>187</v>
      </c>
      <c r="B24" s="203" t="s">
        <v>188</v>
      </c>
      <c r="C24" s="197">
        <v>144000</v>
      </c>
      <c r="D24" s="197">
        <v>144000</v>
      </c>
      <c r="E24" s="197">
        <v>151989</v>
      </c>
    </row>
    <row r="25" spans="1:5" x14ac:dyDescent="0.25">
      <c r="A25" s="194">
        <v>42</v>
      </c>
      <c r="B25" s="203" t="s">
        <v>192</v>
      </c>
      <c r="C25" s="197">
        <v>0</v>
      </c>
      <c r="D25" s="197">
        <v>14</v>
      </c>
      <c r="E25" s="197">
        <v>14</v>
      </c>
    </row>
    <row r="26" spans="1:5" x14ac:dyDescent="0.25">
      <c r="A26" s="194">
        <v>43</v>
      </c>
      <c r="B26" s="203" t="s">
        <v>194</v>
      </c>
      <c r="C26" s="199">
        <f>SUM(C25:C25)</f>
        <v>0</v>
      </c>
      <c r="D26" s="199">
        <f>SUM(D25:D25)</f>
        <v>14</v>
      </c>
      <c r="E26" s="199">
        <f>SUM(E25:E25)</f>
        <v>14</v>
      </c>
    </row>
    <row r="27" spans="1:5" x14ac:dyDescent="0.25">
      <c r="A27" s="194" t="s">
        <v>196</v>
      </c>
      <c r="B27" s="203" t="s">
        <v>47</v>
      </c>
      <c r="C27" s="197">
        <v>0</v>
      </c>
      <c r="D27" s="197">
        <v>13862322</v>
      </c>
      <c r="E27" s="197">
        <v>662686</v>
      </c>
    </row>
    <row r="28" spans="1:5" x14ac:dyDescent="0.25">
      <c r="A28" s="200" t="s">
        <v>198</v>
      </c>
      <c r="B28" s="201" t="s">
        <v>199</v>
      </c>
      <c r="C28" s="244">
        <f>C22+C23+C24+C26+C27</f>
        <v>154000</v>
      </c>
      <c r="D28" s="244">
        <f>D22+D23+D24+D26+D27</f>
        <v>17165928</v>
      </c>
      <c r="E28" s="244">
        <f>E22+E23+E24+E25+E27</f>
        <v>4028596</v>
      </c>
    </row>
    <row r="29" spans="1:5" x14ac:dyDescent="0.25">
      <c r="A29" s="194" t="s">
        <v>201</v>
      </c>
      <c r="B29" s="203" t="s">
        <v>51</v>
      </c>
      <c r="C29" s="197">
        <f>'[1]5'!D74</f>
        <v>0</v>
      </c>
      <c r="D29" s="197">
        <v>200000</v>
      </c>
      <c r="E29" s="197">
        <v>200000</v>
      </c>
    </row>
    <row r="30" spans="1:5" x14ac:dyDescent="0.25">
      <c r="A30" s="200" t="s">
        <v>205</v>
      </c>
      <c r="B30" s="201" t="s">
        <v>206</v>
      </c>
      <c r="C30" s="244">
        <f>SUM(C29:C29)</f>
        <v>0</v>
      </c>
      <c r="D30" s="244">
        <f>SUM(D29:D29)</f>
        <v>200000</v>
      </c>
      <c r="E30" s="244">
        <f>SUM(E29:E29)</f>
        <v>200000</v>
      </c>
    </row>
    <row r="31" spans="1:5" x14ac:dyDescent="0.25">
      <c r="A31" s="194" t="s">
        <v>208</v>
      </c>
      <c r="B31" s="203" t="s">
        <v>209</v>
      </c>
      <c r="C31" s="197">
        <v>726000</v>
      </c>
      <c r="D31" s="197">
        <v>726000</v>
      </c>
      <c r="E31" s="197">
        <v>1100000</v>
      </c>
    </row>
    <row r="32" spans="1:5" x14ac:dyDescent="0.25">
      <c r="A32" s="200" t="s">
        <v>211</v>
      </c>
      <c r="B32" s="201" t="s">
        <v>212</v>
      </c>
      <c r="C32" s="244">
        <f>SUM(C31:C31)</f>
        <v>726000</v>
      </c>
      <c r="D32" s="244">
        <f>SUM(D31:D31)</f>
        <v>726000</v>
      </c>
      <c r="E32" s="244">
        <f>SUM(E31:E31)</f>
        <v>1100000</v>
      </c>
    </row>
    <row r="33" spans="1:5" x14ac:dyDescent="0.25">
      <c r="A33" s="200" t="s">
        <v>214</v>
      </c>
      <c r="B33" s="201" t="s">
        <v>215</v>
      </c>
      <c r="C33" s="199">
        <v>0</v>
      </c>
      <c r="D33" s="199">
        <v>0</v>
      </c>
      <c r="E33" s="199">
        <v>0</v>
      </c>
    </row>
    <row r="34" spans="1:5" ht="15.75" thickBot="1" x14ac:dyDescent="0.3">
      <c r="A34" s="204" t="s">
        <v>217</v>
      </c>
      <c r="B34" s="205" t="s">
        <v>218</v>
      </c>
      <c r="C34" s="207">
        <f>C14+C16+C21+C28+C30+C32+C33</f>
        <v>71900000</v>
      </c>
      <c r="D34" s="207">
        <f>D14+D16+D21+D28+D30+D32+D33</f>
        <v>92845836</v>
      </c>
      <c r="E34" s="207">
        <f>E14+E16+E21+E28+E30+E32+E33</f>
        <v>63607767</v>
      </c>
    </row>
    <row r="35" spans="1:5" ht="15.75" thickTop="1" x14ac:dyDescent="0.25">
      <c r="A35" s="194" t="s">
        <v>148</v>
      </c>
      <c r="B35" s="208" t="s">
        <v>73</v>
      </c>
      <c r="C35" s="197">
        <v>0</v>
      </c>
      <c r="D35" s="197">
        <v>1441012</v>
      </c>
      <c r="E35" s="197">
        <v>1428466</v>
      </c>
    </row>
    <row r="36" spans="1:5" x14ac:dyDescent="0.25">
      <c r="A36" s="200">
        <v>30</v>
      </c>
      <c r="B36" s="209" t="s">
        <v>222</v>
      </c>
      <c r="C36" s="199">
        <f>C35</f>
        <v>0</v>
      </c>
      <c r="D36" s="199">
        <f>D35</f>
        <v>1441012</v>
      </c>
      <c r="E36" s="199">
        <f>E35</f>
        <v>1428466</v>
      </c>
    </row>
    <row r="37" spans="1:5" x14ac:dyDescent="0.25">
      <c r="A37" s="210"/>
      <c r="B37" s="210" t="s">
        <v>224</v>
      </c>
      <c r="C37" s="211">
        <f>C34+C36</f>
        <v>71900000</v>
      </c>
      <c r="D37" s="211">
        <f>D36+D34</f>
        <v>94286848</v>
      </c>
      <c r="E37" s="211">
        <f>E36+E34</f>
        <v>65036233</v>
      </c>
    </row>
    <row r="38" spans="1:5" ht="191.25" customHeight="1" x14ac:dyDescent="0.25">
      <c r="A38" s="280"/>
      <c r="B38" s="280"/>
      <c r="C38" s="281"/>
      <c r="D38" s="282"/>
      <c r="E38" s="282"/>
    </row>
    <row r="39" spans="1:5" ht="13.5" customHeight="1" x14ac:dyDescent="0.25">
      <c r="A39" s="305" t="s">
        <v>421</v>
      </c>
      <c r="B39" s="305"/>
      <c r="C39" s="305"/>
      <c r="D39" s="191"/>
      <c r="E39" s="191"/>
    </row>
    <row r="40" spans="1:5" x14ac:dyDescent="0.25">
      <c r="A40" s="301" t="s">
        <v>117</v>
      </c>
      <c r="B40" s="301"/>
      <c r="C40" s="301"/>
      <c r="D40" s="191"/>
      <c r="E40" s="191"/>
    </row>
    <row r="41" spans="1:5" x14ac:dyDescent="0.25">
      <c r="A41" s="302" t="s">
        <v>118</v>
      </c>
      <c r="B41" s="302"/>
      <c r="C41" s="302"/>
      <c r="D41" s="191"/>
      <c r="E41" s="191"/>
    </row>
    <row r="42" spans="1:5" x14ac:dyDescent="0.25">
      <c r="A42" s="303" t="s">
        <v>119</v>
      </c>
      <c r="B42" s="192" t="s">
        <v>226</v>
      </c>
      <c r="C42" s="193" t="s">
        <v>122</v>
      </c>
      <c r="D42" s="193" t="s">
        <v>122</v>
      </c>
      <c r="E42" s="193"/>
    </row>
    <row r="43" spans="1:5" x14ac:dyDescent="0.25">
      <c r="A43" s="304"/>
      <c r="B43" s="192" t="s">
        <v>123</v>
      </c>
      <c r="C43" s="192" t="s">
        <v>124</v>
      </c>
      <c r="D43" s="192" t="s">
        <v>124</v>
      </c>
      <c r="E43" s="192" t="s">
        <v>355</v>
      </c>
    </row>
    <row r="44" spans="1:5" x14ac:dyDescent="0.25">
      <c r="A44" s="212" t="s">
        <v>125</v>
      </c>
      <c r="B44" s="213" t="s">
        <v>227</v>
      </c>
      <c r="C44" s="197">
        <v>34496000</v>
      </c>
      <c r="D44" s="197">
        <v>32516375</v>
      </c>
      <c r="E44" s="197">
        <v>22853819</v>
      </c>
    </row>
    <row r="45" spans="1:5" x14ac:dyDescent="0.25">
      <c r="A45" s="212" t="s">
        <v>138</v>
      </c>
      <c r="B45" s="195" t="s">
        <v>229</v>
      </c>
      <c r="C45" s="197">
        <v>300000</v>
      </c>
      <c r="D45" s="197">
        <v>48000</v>
      </c>
      <c r="E45" s="197">
        <v>48000</v>
      </c>
    </row>
    <row r="46" spans="1:5" x14ac:dyDescent="0.25">
      <c r="A46" s="212" t="s">
        <v>142</v>
      </c>
      <c r="B46" s="198" t="s">
        <v>231</v>
      </c>
      <c r="C46" s="197">
        <v>269280</v>
      </c>
      <c r="D46" s="197">
        <v>800000</v>
      </c>
      <c r="E46" s="197">
        <v>81905</v>
      </c>
    </row>
    <row r="47" spans="1:5" x14ac:dyDescent="0.25">
      <c r="A47" s="212" t="s">
        <v>148</v>
      </c>
      <c r="B47" s="198" t="s">
        <v>233</v>
      </c>
      <c r="C47" s="197">
        <v>0</v>
      </c>
      <c r="D47" s="197">
        <v>361416</v>
      </c>
      <c r="E47" s="197">
        <v>361416</v>
      </c>
    </row>
    <row r="48" spans="1:5" x14ac:dyDescent="0.25">
      <c r="A48" s="212" t="s">
        <v>151</v>
      </c>
      <c r="B48" s="195" t="s">
        <v>235</v>
      </c>
      <c r="C48" s="199">
        <f>SUM(C44:C47)</f>
        <v>35065280</v>
      </c>
      <c r="D48" s="199">
        <f>SUM(D44:D47)</f>
        <v>33725791</v>
      </c>
      <c r="E48" s="199">
        <f>SUM(E44:E47)</f>
        <v>23345140</v>
      </c>
    </row>
    <row r="49" spans="1:5" x14ac:dyDescent="0.25">
      <c r="A49" s="212" t="s">
        <v>153</v>
      </c>
      <c r="B49" s="198" t="s">
        <v>237</v>
      </c>
      <c r="C49" s="197">
        <v>1986960</v>
      </c>
      <c r="D49" s="197">
        <v>4877196</v>
      </c>
      <c r="E49" s="197">
        <v>4224396</v>
      </c>
    </row>
    <row r="50" spans="1:5" ht="22.5" x14ac:dyDescent="0.25">
      <c r="A50" s="212" t="s">
        <v>154</v>
      </c>
      <c r="B50" s="198" t="s">
        <v>239</v>
      </c>
      <c r="C50" s="197">
        <v>0</v>
      </c>
      <c r="D50" s="197">
        <v>800000</v>
      </c>
      <c r="E50" s="197">
        <v>640000</v>
      </c>
    </row>
    <row r="51" spans="1:5" x14ac:dyDescent="0.25">
      <c r="A51" s="212" t="s">
        <v>155</v>
      </c>
      <c r="B51" s="196" t="s">
        <v>241</v>
      </c>
      <c r="C51" s="197">
        <v>1260000</v>
      </c>
      <c r="D51" s="197">
        <v>1260000</v>
      </c>
      <c r="E51" s="197">
        <v>483000</v>
      </c>
    </row>
    <row r="52" spans="1:5" x14ac:dyDescent="0.25">
      <c r="A52" s="212" t="s">
        <v>156</v>
      </c>
      <c r="B52" s="198" t="s">
        <v>243</v>
      </c>
      <c r="C52" s="199">
        <f>SUM(C49:C51)</f>
        <v>3246960</v>
      </c>
      <c r="D52" s="199">
        <f t="shared" ref="D52:E52" si="0">SUM(D49:D51)</f>
        <v>6937196</v>
      </c>
      <c r="E52" s="199">
        <f t="shared" si="0"/>
        <v>5347396</v>
      </c>
    </row>
    <row r="53" spans="1:5" x14ac:dyDescent="0.25">
      <c r="A53" s="216" t="s">
        <v>157</v>
      </c>
      <c r="B53" s="217" t="s">
        <v>245</v>
      </c>
      <c r="C53" s="244">
        <f>C48+C52</f>
        <v>38312240</v>
      </c>
      <c r="D53" s="244">
        <f t="shared" ref="D53:E53" si="1">D48+D52</f>
        <v>40662987</v>
      </c>
      <c r="E53" s="244">
        <f t="shared" si="1"/>
        <v>28692536</v>
      </c>
    </row>
    <row r="54" spans="1:5" x14ac:dyDescent="0.25">
      <c r="A54" s="216" t="s">
        <v>160</v>
      </c>
      <c r="B54" s="201" t="s">
        <v>247</v>
      </c>
      <c r="C54" s="245">
        <v>5943500</v>
      </c>
      <c r="D54" s="245">
        <v>8215080</v>
      </c>
      <c r="E54" s="245">
        <v>4646567</v>
      </c>
    </row>
    <row r="55" spans="1:5" x14ac:dyDescent="0.25">
      <c r="A55" s="212" t="s">
        <v>161</v>
      </c>
      <c r="B55" s="198" t="s">
        <v>249</v>
      </c>
      <c r="C55" s="197">
        <v>10139265</v>
      </c>
      <c r="D55" s="197">
        <v>7630696</v>
      </c>
      <c r="E55" s="197">
        <v>4274635</v>
      </c>
    </row>
    <row r="56" spans="1:5" x14ac:dyDescent="0.25">
      <c r="A56" s="212" t="s">
        <v>162</v>
      </c>
      <c r="B56" s="198" t="s">
        <v>251</v>
      </c>
      <c r="C56" s="197">
        <v>1677740</v>
      </c>
      <c r="D56" s="197">
        <v>9100632</v>
      </c>
      <c r="E56" s="197">
        <v>9044790</v>
      </c>
    </row>
    <row r="57" spans="1:5" x14ac:dyDescent="0.25">
      <c r="A57" s="212" t="s">
        <v>163</v>
      </c>
      <c r="B57" s="198" t="s">
        <v>253</v>
      </c>
      <c r="C57" s="197">
        <v>250000</v>
      </c>
      <c r="D57" s="197">
        <v>250000</v>
      </c>
      <c r="E57" s="197">
        <v>100000</v>
      </c>
    </row>
    <row r="58" spans="1:5" x14ac:dyDescent="0.25">
      <c r="A58" s="212" t="s">
        <v>164</v>
      </c>
      <c r="B58" s="198" t="s">
        <v>255</v>
      </c>
      <c r="C58" s="199">
        <f>SUM(C55:C57)</f>
        <v>12067005</v>
      </c>
      <c r="D58" s="199">
        <f t="shared" ref="D58:E58" si="2">SUM(D55:D57)</f>
        <v>16981328</v>
      </c>
      <c r="E58" s="199">
        <f t="shared" si="2"/>
        <v>13419425</v>
      </c>
    </row>
    <row r="59" spans="1:5" x14ac:dyDescent="0.25">
      <c r="A59" s="212" t="s">
        <v>165</v>
      </c>
      <c r="B59" s="198" t="s">
        <v>257</v>
      </c>
      <c r="C59" s="197">
        <v>140000</v>
      </c>
      <c r="D59" s="197">
        <v>140000</v>
      </c>
      <c r="E59" s="197">
        <v>27188</v>
      </c>
    </row>
    <row r="60" spans="1:5" x14ac:dyDescent="0.25">
      <c r="A60" s="212" t="s">
        <v>168</v>
      </c>
      <c r="B60" s="198" t="s">
        <v>259</v>
      </c>
      <c r="C60" s="197">
        <v>60000</v>
      </c>
      <c r="D60" s="197">
        <v>160000</v>
      </c>
      <c r="E60" s="197">
        <v>122327</v>
      </c>
    </row>
    <row r="61" spans="1:5" x14ac:dyDescent="0.25">
      <c r="A61" s="212" t="s">
        <v>169</v>
      </c>
      <c r="B61" s="198" t="s">
        <v>261</v>
      </c>
      <c r="C61" s="199">
        <f>SUM(C59:C60)</f>
        <v>200000</v>
      </c>
      <c r="D61" s="199">
        <f t="shared" ref="D61:E61" si="3">SUM(D59:D60)</f>
        <v>300000</v>
      </c>
      <c r="E61" s="199">
        <f t="shared" si="3"/>
        <v>149515</v>
      </c>
    </row>
    <row r="62" spans="1:5" x14ac:dyDescent="0.25">
      <c r="A62" s="212" t="s">
        <v>170</v>
      </c>
      <c r="B62" s="198" t="s">
        <v>263</v>
      </c>
      <c r="C62" s="197">
        <v>1473465</v>
      </c>
      <c r="D62" s="197">
        <v>1473465</v>
      </c>
      <c r="E62" s="197">
        <v>1139022</v>
      </c>
    </row>
    <row r="63" spans="1:5" x14ac:dyDescent="0.25">
      <c r="A63" s="212" t="s">
        <v>171</v>
      </c>
      <c r="B63" s="198" t="s">
        <v>265</v>
      </c>
      <c r="C63" s="197">
        <v>426360</v>
      </c>
      <c r="D63" s="197">
        <v>426360</v>
      </c>
      <c r="E63" s="197">
        <v>271086</v>
      </c>
    </row>
    <row r="64" spans="1:5" x14ac:dyDescent="0.25">
      <c r="A64" s="212" t="s">
        <v>173</v>
      </c>
      <c r="B64" s="198" t="s">
        <v>267</v>
      </c>
      <c r="C64" s="197">
        <v>0</v>
      </c>
      <c r="D64" s="197">
        <v>0</v>
      </c>
      <c r="E64" s="197">
        <v>0</v>
      </c>
    </row>
    <row r="65" spans="1:5" x14ac:dyDescent="0.25">
      <c r="A65" s="212" t="s">
        <v>174</v>
      </c>
      <c r="B65" s="198" t="s">
        <v>269</v>
      </c>
      <c r="C65" s="197">
        <v>30000</v>
      </c>
      <c r="D65" s="197">
        <v>2534852</v>
      </c>
      <c r="E65" s="197">
        <v>2391276</v>
      </c>
    </row>
    <row r="66" spans="1:5" x14ac:dyDescent="0.25">
      <c r="A66" s="212" t="s">
        <v>177</v>
      </c>
      <c r="B66" s="219" t="s">
        <v>271</v>
      </c>
      <c r="C66" s="197">
        <v>0</v>
      </c>
      <c r="D66" s="197">
        <v>0</v>
      </c>
      <c r="E66" s="197">
        <v>0</v>
      </c>
    </row>
    <row r="67" spans="1:5" x14ac:dyDescent="0.25">
      <c r="A67" s="212" t="s">
        <v>180</v>
      </c>
      <c r="B67" s="196" t="s">
        <v>273</v>
      </c>
      <c r="C67" s="197">
        <v>605269</v>
      </c>
      <c r="D67" s="197">
        <v>1758665</v>
      </c>
      <c r="E67" s="197">
        <v>1516425</v>
      </c>
    </row>
    <row r="68" spans="1:5" x14ac:dyDescent="0.25">
      <c r="A68" s="212" t="s">
        <v>183</v>
      </c>
      <c r="B68" s="198" t="s">
        <v>275</v>
      </c>
      <c r="C68" s="197">
        <v>1779438</v>
      </c>
      <c r="D68" s="197">
        <v>2384940</v>
      </c>
      <c r="E68" s="197">
        <v>1434940</v>
      </c>
    </row>
    <row r="69" spans="1:5" x14ac:dyDescent="0.25">
      <c r="A69" s="212" t="s">
        <v>185</v>
      </c>
      <c r="B69" s="198" t="s">
        <v>277</v>
      </c>
      <c r="C69" s="199">
        <f>SUM(C62:C68)</f>
        <v>4314532</v>
      </c>
      <c r="D69" s="199">
        <f t="shared" ref="D69:E69" si="4">SUM(D62:D68)</f>
        <v>8578282</v>
      </c>
      <c r="E69" s="199">
        <f t="shared" si="4"/>
        <v>6752749</v>
      </c>
    </row>
    <row r="70" spans="1:5" x14ac:dyDescent="0.25">
      <c r="A70" s="212" t="s">
        <v>190</v>
      </c>
      <c r="B70" s="198" t="s">
        <v>279</v>
      </c>
      <c r="C70" s="197">
        <v>4597826</v>
      </c>
      <c r="D70" s="197">
        <v>5317931</v>
      </c>
      <c r="E70" s="197">
        <v>5052865</v>
      </c>
    </row>
    <row r="71" spans="1:5" x14ac:dyDescent="0.25">
      <c r="A71" s="212" t="s">
        <v>191</v>
      </c>
      <c r="B71" s="198" t="s">
        <v>281</v>
      </c>
      <c r="C71" s="197">
        <v>100000</v>
      </c>
      <c r="D71" s="197">
        <v>100000</v>
      </c>
      <c r="E71" s="197">
        <v>4655</v>
      </c>
    </row>
    <row r="72" spans="1:5" x14ac:dyDescent="0.25">
      <c r="A72" s="212" t="s">
        <v>283</v>
      </c>
      <c r="B72" s="198" t="s">
        <v>284</v>
      </c>
      <c r="C72" s="197">
        <v>283290</v>
      </c>
      <c r="D72" s="197">
        <v>1641890</v>
      </c>
      <c r="E72" s="197">
        <v>1588417</v>
      </c>
    </row>
    <row r="73" spans="1:5" x14ac:dyDescent="0.25">
      <c r="A73" s="212" t="s">
        <v>286</v>
      </c>
      <c r="B73" s="198" t="s">
        <v>287</v>
      </c>
      <c r="C73" s="199">
        <f>SUM(C70:C72)</f>
        <v>4981116</v>
      </c>
      <c r="D73" s="199">
        <f>SUM(D70:D72)</f>
        <v>7059821</v>
      </c>
      <c r="E73" s="199">
        <f>SUM(E70:E72)</f>
        <v>6645937</v>
      </c>
    </row>
    <row r="74" spans="1:5" x14ac:dyDescent="0.25">
      <c r="A74" s="216" t="s">
        <v>289</v>
      </c>
      <c r="B74" s="201" t="s">
        <v>290</v>
      </c>
      <c r="C74" s="244">
        <f>C58+C61+C69+C73</f>
        <v>21562653</v>
      </c>
      <c r="D74" s="244">
        <f>D58+D61+D69+D73</f>
        <v>32919431</v>
      </c>
      <c r="E74" s="244">
        <f>E58+E61+E69+E73</f>
        <v>26967626</v>
      </c>
    </row>
    <row r="75" spans="1:5" x14ac:dyDescent="0.25">
      <c r="A75" s="212" t="s">
        <v>201</v>
      </c>
      <c r="B75" s="203" t="s">
        <v>292</v>
      </c>
      <c r="C75" s="197">
        <v>1068000</v>
      </c>
      <c r="D75" s="197">
        <v>1058000</v>
      </c>
      <c r="E75" s="197">
        <f>'[1]5'!F186</f>
        <v>0</v>
      </c>
    </row>
    <row r="76" spans="1:5" x14ac:dyDescent="0.25">
      <c r="A76" s="212" t="s">
        <v>203</v>
      </c>
      <c r="B76" s="203" t="s">
        <v>294</v>
      </c>
      <c r="C76" s="197">
        <v>2000000</v>
      </c>
      <c r="D76" s="197">
        <v>2000000</v>
      </c>
      <c r="E76" s="197">
        <v>1439037</v>
      </c>
    </row>
    <row r="77" spans="1:5" x14ac:dyDescent="0.25">
      <c r="A77" s="216" t="s">
        <v>204</v>
      </c>
      <c r="B77" s="220" t="s">
        <v>296</v>
      </c>
      <c r="C77" s="199">
        <f>SUM(C75:C76)</f>
        <v>3068000</v>
      </c>
      <c r="D77" s="199">
        <f>SUM(D75:D76)</f>
        <v>3058000</v>
      </c>
      <c r="E77" s="199">
        <f>SUM(E75:E76)</f>
        <v>1439037</v>
      </c>
    </row>
    <row r="78" spans="1:5" x14ac:dyDescent="0.25">
      <c r="A78" s="212">
        <v>56</v>
      </c>
      <c r="B78" s="221" t="s">
        <v>91</v>
      </c>
      <c r="C78" s="197">
        <f>'[1]5'!D190</f>
        <v>0</v>
      </c>
      <c r="D78" s="197">
        <v>992975</v>
      </c>
      <c r="E78" s="197">
        <v>84732</v>
      </c>
    </row>
    <row r="79" spans="1:5" x14ac:dyDescent="0.25">
      <c r="A79" s="212">
        <v>58</v>
      </c>
      <c r="B79" s="221" t="s">
        <v>299</v>
      </c>
      <c r="C79" s="197">
        <f>'[1]5'!D192</f>
        <v>0</v>
      </c>
      <c r="D79" s="197">
        <v>12000</v>
      </c>
      <c r="E79" s="197">
        <f>'[1]5'!F192</f>
        <v>0</v>
      </c>
    </row>
    <row r="80" spans="1:5" x14ac:dyDescent="0.25">
      <c r="A80" s="216">
        <v>59</v>
      </c>
      <c r="B80" s="246" t="s">
        <v>301</v>
      </c>
      <c r="C80" s="244">
        <f>SUM(C78:C79)</f>
        <v>0</v>
      </c>
      <c r="D80" s="244">
        <f>SUM(D78:D79)</f>
        <v>1004975</v>
      </c>
      <c r="E80" s="244">
        <f>SUM(E78:E79)</f>
        <v>84732</v>
      </c>
    </row>
    <row r="81" spans="1:5" x14ac:dyDescent="0.25">
      <c r="A81" s="212">
        <v>63</v>
      </c>
      <c r="B81" s="221" t="s">
        <v>303</v>
      </c>
      <c r="C81" s="197">
        <v>0</v>
      </c>
      <c r="D81" s="197">
        <v>556848</v>
      </c>
      <c r="E81" s="197">
        <v>501718</v>
      </c>
    </row>
    <row r="82" spans="1:5" x14ac:dyDescent="0.25">
      <c r="A82" s="212">
        <v>69</v>
      </c>
      <c r="B82" s="221" t="s">
        <v>96</v>
      </c>
      <c r="C82" s="197">
        <v>1405560</v>
      </c>
      <c r="D82" s="197">
        <v>954980</v>
      </c>
      <c r="E82" s="197">
        <v>665070</v>
      </c>
    </row>
    <row r="83" spans="1:5" x14ac:dyDescent="0.25">
      <c r="A83" s="212">
        <v>70</v>
      </c>
      <c r="B83" s="222" t="s">
        <v>97</v>
      </c>
      <c r="C83" s="197">
        <v>100000</v>
      </c>
      <c r="D83" s="197">
        <v>4364756</v>
      </c>
      <c r="E83" s="197">
        <v>0</v>
      </c>
    </row>
    <row r="84" spans="1:5" x14ac:dyDescent="0.25">
      <c r="A84" s="216">
        <v>71</v>
      </c>
      <c r="B84" s="220" t="s">
        <v>307</v>
      </c>
      <c r="C84" s="199">
        <f>SUM(C80:C83)</f>
        <v>1505560</v>
      </c>
      <c r="D84" s="199">
        <f>SUM(D80:D83)</f>
        <v>6881559</v>
      </c>
      <c r="E84" s="199">
        <f>SUM(E80:E83)</f>
        <v>1251520</v>
      </c>
    </row>
    <row r="85" spans="1:5" x14ac:dyDescent="0.25">
      <c r="A85" s="212">
        <v>72</v>
      </c>
      <c r="B85" s="223" t="s">
        <v>309</v>
      </c>
      <c r="C85" s="197">
        <f>'[1]5'!D210</f>
        <v>0</v>
      </c>
      <c r="D85" s="197">
        <v>950000</v>
      </c>
      <c r="E85" s="197">
        <v>950000</v>
      </c>
    </row>
    <row r="86" spans="1:5" x14ac:dyDescent="0.25">
      <c r="A86" s="212">
        <v>75</v>
      </c>
      <c r="B86" s="223" t="s">
        <v>311</v>
      </c>
      <c r="C86" s="197">
        <v>580000</v>
      </c>
      <c r="D86" s="197">
        <v>652240</v>
      </c>
      <c r="E86" s="197">
        <v>250000</v>
      </c>
    </row>
    <row r="87" spans="1:5" x14ac:dyDescent="0.25">
      <c r="A87" s="212">
        <v>78</v>
      </c>
      <c r="B87" s="196" t="s">
        <v>313</v>
      </c>
      <c r="C87" s="197">
        <v>156600</v>
      </c>
      <c r="D87" s="197">
        <v>176104</v>
      </c>
      <c r="E87" s="197">
        <v>67500</v>
      </c>
    </row>
    <row r="88" spans="1:5" x14ac:dyDescent="0.25">
      <c r="A88" s="216">
        <v>79</v>
      </c>
      <c r="B88" s="202" t="s">
        <v>315</v>
      </c>
      <c r="C88" s="199">
        <f>SUM(C85:C87)</f>
        <v>736600</v>
      </c>
      <c r="D88" s="199">
        <f>SUM(D85:D87)</f>
        <v>1778344</v>
      </c>
      <c r="E88" s="199">
        <f>SUM(E85:E87)</f>
        <v>1267500</v>
      </c>
    </row>
    <row r="89" spans="1:5" x14ac:dyDescent="0.25">
      <c r="A89" s="216">
        <v>84</v>
      </c>
      <c r="B89" s="220" t="s">
        <v>317</v>
      </c>
      <c r="C89" s="199">
        <v>0</v>
      </c>
      <c r="D89" s="199">
        <v>0</v>
      </c>
      <c r="E89" s="199">
        <v>0</v>
      </c>
    </row>
    <row r="90" spans="1:5" x14ac:dyDescent="0.25">
      <c r="A90" s="216">
        <v>94</v>
      </c>
      <c r="B90" s="220" t="s">
        <v>319</v>
      </c>
      <c r="C90" s="199">
        <v>0</v>
      </c>
      <c r="D90" s="199">
        <v>0</v>
      </c>
      <c r="E90" s="199">
        <v>0</v>
      </c>
    </row>
    <row r="91" spans="1:5" ht="15.75" thickBot="1" x14ac:dyDescent="0.3">
      <c r="A91" s="224">
        <v>95</v>
      </c>
      <c r="B91" s="206" t="s">
        <v>321</v>
      </c>
      <c r="C91" s="207">
        <f>C90+C89+C88+C84+C77+C74+C54+C53</f>
        <v>71128553</v>
      </c>
      <c r="D91" s="207">
        <f>D90+D89+D88+D84+D77+D74+D54+D53</f>
        <v>93515401</v>
      </c>
      <c r="E91" s="207">
        <f>E90+E89+E88+E84+E77+E74+E54+E53</f>
        <v>64264786</v>
      </c>
    </row>
    <row r="92" spans="1:5" ht="15.75" thickTop="1" x14ac:dyDescent="0.25">
      <c r="A92" s="194">
        <v>13</v>
      </c>
      <c r="B92" s="208" t="s">
        <v>109</v>
      </c>
      <c r="C92" s="197">
        <v>771447</v>
      </c>
      <c r="D92" s="197">
        <v>771447</v>
      </c>
      <c r="E92" s="197">
        <v>771447</v>
      </c>
    </row>
    <row r="93" spans="1:5" x14ac:dyDescent="0.25">
      <c r="A93" s="200">
        <v>21</v>
      </c>
      <c r="B93" s="209" t="s">
        <v>324</v>
      </c>
      <c r="C93" s="244">
        <f t="shared" ref="C93:E94" si="5">C92</f>
        <v>771447</v>
      </c>
      <c r="D93" s="244">
        <f t="shared" si="5"/>
        <v>771447</v>
      </c>
      <c r="E93" s="244">
        <f t="shared" si="5"/>
        <v>771447</v>
      </c>
    </row>
    <row r="94" spans="1:5" x14ac:dyDescent="0.25">
      <c r="A94" s="200">
        <v>30</v>
      </c>
      <c r="B94" s="209" t="s">
        <v>326</v>
      </c>
      <c r="C94" s="199">
        <f t="shared" si="5"/>
        <v>771447</v>
      </c>
      <c r="D94" s="199">
        <f t="shared" si="5"/>
        <v>771447</v>
      </c>
      <c r="E94" s="199">
        <f t="shared" si="5"/>
        <v>771447</v>
      </c>
    </row>
    <row r="95" spans="1:5" ht="15.75" thickBot="1" x14ac:dyDescent="0.3">
      <c r="A95" s="210"/>
      <c r="B95" s="247" t="s">
        <v>328</v>
      </c>
      <c r="C95" s="248">
        <f>C94+C91</f>
        <v>71900000</v>
      </c>
      <c r="D95" s="248">
        <f>D94+D91</f>
        <v>94286848</v>
      </c>
      <c r="E95" s="248">
        <f>E94+E91</f>
        <v>65036233</v>
      </c>
    </row>
    <row r="96" spans="1:5" ht="24" thickBot="1" x14ac:dyDescent="0.3">
      <c r="A96" s="226"/>
      <c r="B96" s="227" t="s">
        <v>112</v>
      </c>
      <c r="C96" s="229">
        <v>0</v>
      </c>
      <c r="D96" s="230">
        <v>0</v>
      </c>
      <c r="E96" s="231">
        <v>0</v>
      </c>
    </row>
    <row r="97" spans="1:5" ht="15.75" thickBot="1" x14ac:dyDescent="0.3">
      <c r="A97" s="232"/>
      <c r="B97" s="233"/>
      <c r="C97" s="235"/>
      <c r="D97" s="236"/>
      <c r="E97" s="236"/>
    </row>
    <row r="98" spans="1:5" ht="23.25" thickBot="1" x14ac:dyDescent="0.3">
      <c r="A98" s="237">
        <v>1</v>
      </c>
      <c r="B98" s="238" t="s">
        <v>392</v>
      </c>
      <c r="C98" s="240">
        <f>C34-C91</f>
        <v>771447</v>
      </c>
      <c r="D98" s="240">
        <f>D34-D91</f>
        <v>-669565</v>
      </c>
      <c r="E98" s="240">
        <f>E34-E91</f>
        <v>-657019</v>
      </c>
    </row>
    <row r="99" spans="1:5" ht="23.25" thickBot="1" x14ac:dyDescent="0.3">
      <c r="A99" s="237" t="s">
        <v>25</v>
      </c>
      <c r="B99" s="238" t="s">
        <v>393</v>
      </c>
      <c r="C99" s="240">
        <f>C36-C94</f>
        <v>-771447</v>
      </c>
      <c r="D99" s="240">
        <f>D36-D94</f>
        <v>669565</v>
      </c>
      <c r="E99" s="240">
        <f>E36-E94</f>
        <v>657019</v>
      </c>
    </row>
  </sheetData>
  <mergeCells count="9">
    <mergeCell ref="D1:E1"/>
    <mergeCell ref="A40:C40"/>
    <mergeCell ref="A41:C41"/>
    <mergeCell ref="A42:A43"/>
    <mergeCell ref="A3:C3"/>
    <mergeCell ref="A4:C4"/>
    <mergeCell ref="A5:C5"/>
    <mergeCell ref="A6:A7"/>
    <mergeCell ref="A39:C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F82EA-3D3D-4464-87EB-1BDE5BC0039E}">
  <dimension ref="A1:B16"/>
  <sheetViews>
    <sheetView workbookViewId="0">
      <selection activeCell="B23" sqref="B23"/>
    </sheetView>
  </sheetViews>
  <sheetFormatPr defaultRowHeight="15" x14ac:dyDescent="0.25"/>
  <cols>
    <col min="1" max="1" width="78.7109375" style="128" customWidth="1"/>
    <col min="2" max="2" width="30" style="128" customWidth="1"/>
  </cols>
  <sheetData>
    <row r="1" spans="1:2" ht="15.75" x14ac:dyDescent="0.25">
      <c r="A1" s="311"/>
      <c r="B1" s="311"/>
    </row>
    <row r="2" spans="1:2" x14ac:dyDescent="0.25">
      <c r="A2" s="148"/>
      <c r="B2" s="148" t="s">
        <v>400</v>
      </c>
    </row>
    <row r="3" spans="1:2" ht="15.75" x14ac:dyDescent="0.25">
      <c r="A3" s="306" t="s">
        <v>422</v>
      </c>
      <c r="B3" s="307"/>
    </row>
    <row r="4" spans="1:2" x14ac:dyDescent="0.25">
      <c r="A4" s="308"/>
      <c r="B4" s="309"/>
    </row>
    <row r="5" spans="1:2" x14ac:dyDescent="0.25">
      <c r="A5" s="310"/>
      <c r="B5" s="310"/>
    </row>
    <row r="6" spans="1:2" x14ac:dyDescent="0.25">
      <c r="A6" s="249"/>
      <c r="B6" s="250" t="s">
        <v>359</v>
      </c>
    </row>
    <row r="7" spans="1:2" x14ac:dyDescent="0.25">
      <c r="A7" s="251" t="s">
        <v>360</v>
      </c>
      <c r="B7" s="252">
        <v>2</v>
      </c>
    </row>
    <row r="8" spans="1:2" x14ac:dyDescent="0.25">
      <c r="A8" s="249" t="s">
        <v>361</v>
      </c>
      <c r="B8" s="253">
        <v>2</v>
      </c>
    </row>
    <row r="9" spans="1:2" x14ac:dyDescent="0.25">
      <c r="A9" s="254"/>
      <c r="B9" s="254"/>
    </row>
    <row r="10" spans="1:2" x14ac:dyDescent="0.25">
      <c r="A10" s="254"/>
      <c r="B10" s="254"/>
    </row>
    <row r="11" spans="1:2" ht="15.75" x14ac:dyDescent="0.25">
      <c r="A11" s="306" t="s">
        <v>423</v>
      </c>
      <c r="B11" s="307"/>
    </row>
    <row r="12" spans="1:2" x14ac:dyDescent="0.25">
      <c r="A12" s="308"/>
      <c r="B12" s="309"/>
    </row>
    <row r="13" spans="1:2" x14ac:dyDescent="0.25">
      <c r="A13" s="310"/>
      <c r="B13" s="310"/>
    </row>
    <row r="14" spans="1:2" x14ac:dyDescent="0.25">
      <c r="A14" s="249"/>
      <c r="B14" s="250" t="s">
        <v>359</v>
      </c>
    </row>
    <row r="15" spans="1:2" x14ac:dyDescent="0.25">
      <c r="A15" s="251" t="s">
        <v>362</v>
      </c>
      <c r="B15" s="252">
        <v>19</v>
      </c>
    </row>
    <row r="16" spans="1:2" x14ac:dyDescent="0.25">
      <c r="A16" s="249" t="s">
        <v>361</v>
      </c>
      <c r="B16" s="253">
        <v>19</v>
      </c>
    </row>
  </sheetData>
  <mergeCells count="7">
    <mergeCell ref="A11:B11"/>
    <mergeCell ref="A12:B12"/>
    <mergeCell ref="A13:B13"/>
    <mergeCell ref="A1:B1"/>
    <mergeCell ref="A3:B3"/>
    <mergeCell ref="A4:B4"/>
    <mergeCell ref="A5:B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4941C-4C5C-44F2-8C4B-5D47C457FEBE}">
  <dimension ref="A3:K45"/>
  <sheetViews>
    <sheetView workbookViewId="0">
      <selection activeCell="K34" sqref="K34"/>
    </sheetView>
  </sheetViews>
  <sheetFormatPr defaultRowHeight="15" x14ac:dyDescent="0.25"/>
  <cols>
    <col min="1" max="1" width="4" bestFit="1" customWidth="1"/>
    <col min="2" max="2" width="48.42578125" customWidth="1"/>
    <col min="3" max="3" width="4.5703125" customWidth="1"/>
    <col min="4" max="4" width="11.7109375" bestFit="1" customWidth="1"/>
    <col min="5" max="6" width="11.7109375" customWidth="1"/>
    <col min="7" max="7" width="45.42578125" customWidth="1"/>
    <col min="8" max="8" width="4.5703125" customWidth="1"/>
    <col min="9" max="9" width="12.5703125" customWidth="1"/>
    <col min="10" max="10" width="13.85546875" customWidth="1"/>
    <col min="11" max="11" width="16.7109375" customWidth="1"/>
  </cols>
  <sheetData>
    <row r="3" spans="1:11" x14ac:dyDescent="0.25">
      <c r="A3" s="312"/>
      <c r="B3" s="312"/>
      <c r="C3" s="312"/>
      <c r="D3" s="312"/>
      <c r="E3" s="312"/>
      <c r="F3" s="312"/>
      <c r="G3" s="312"/>
      <c r="H3" s="312"/>
      <c r="I3" s="312"/>
    </row>
    <row r="4" spans="1:11" ht="15.75" x14ac:dyDescent="0.25">
      <c r="A4" s="313" t="s">
        <v>421</v>
      </c>
      <c r="B4" s="313"/>
      <c r="C4" s="313"/>
      <c r="D4" s="313"/>
      <c r="E4" s="313"/>
      <c r="F4" s="313"/>
      <c r="G4" s="313"/>
      <c r="H4" s="313"/>
      <c r="I4" s="313"/>
    </row>
    <row r="5" spans="1:11" x14ac:dyDescent="0.25">
      <c r="A5" s="314" t="s">
        <v>371</v>
      </c>
      <c r="B5" s="314"/>
      <c r="C5" s="314"/>
      <c r="D5" s="314"/>
      <c r="E5" s="314"/>
      <c r="F5" s="314"/>
      <c r="G5" s="314"/>
      <c r="H5" s="314"/>
      <c r="I5" s="314"/>
    </row>
    <row r="6" spans="1:11" x14ac:dyDescent="0.25">
      <c r="A6" s="312" t="s">
        <v>118</v>
      </c>
      <c r="B6" s="312"/>
      <c r="C6" s="312"/>
      <c r="D6" s="312"/>
      <c r="E6" s="312"/>
      <c r="F6" s="312"/>
      <c r="G6" s="312"/>
      <c r="H6" s="312"/>
      <c r="I6" s="312"/>
    </row>
    <row r="7" spans="1:11" x14ac:dyDescent="0.25">
      <c r="A7" s="315" t="s">
        <v>119</v>
      </c>
      <c r="B7" s="318" t="s">
        <v>120</v>
      </c>
      <c r="C7" s="319"/>
      <c r="D7" s="319"/>
      <c r="E7" s="181"/>
      <c r="F7" s="181"/>
      <c r="G7" s="298" t="s">
        <v>372</v>
      </c>
      <c r="H7" s="298"/>
      <c r="I7" s="298"/>
      <c r="J7" s="298"/>
      <c r="K7" s="298"/>
    </row>
    <row r="8" spans="1:11" x14ac:dyDescent="0.25">
      <c r="A8" s="316"/>
      <c r="B8" s="315" t="s">
        <v>123</v>
      </c>
      <c r="C8" s="320" t="s">
        <v>121</v>
      </c>
      <c r="D8" s="171" t="s">
        <v>122</v>
      </c>
      <c r="E8" s="171" t="s">
        <v>122</v>
      </c>
      <c r="F8" s="171"/>
      <c r="G8" s="298" t="s">
        <v>123</v>
      </c>
      <c r="H8" s="320" t="s">
        <v>121</v>
      </c>
      <c r="I8" s="134" t="s">
        <v>122</v>
      </c>
      <c r="J8" s="134" t="s">
        <v>122</v>
      </c>
      <c r="K8" s="134"/>
    </row>
    <row r="9" spans="1:11" x14ac:dyDescent="0.25">
      <c r="A9" s="317"/>
      <c r="B9" s="317"/>
      <c r="C9" s="321"/>
      <c r="D9" s="146" t="s">
        <v>124</v>
      </c>
      <c r="E9" s="146" t="s">
        <v>330</v>
      </c>
      <c r="F9" s="146" t="s">
        <v>355</v>
      </c>
      <c r="G9" s="298"/>
      <c r="H9" s="321"/>
      <c r="I9" s="146" t="s">
        <v>124</v>
      </c>
      <c r="J9" s="146" t="s">
        <v>330</v>
      </c>
      <c r="K9" s="146" t="s">
        <v>355</v>
      </c>
    </row>
    <row r="10" spans="1:11" x14ac:dyDescent="0.25">
      <c r="A10" s="172" t="s">
        <v>125</v>
      </c>
      <c r="B10" s="136" t="s">
        <v>335</v>
      </c>
      <c r="C10" s="172" t="s">
        <v>150</v>
      </c>
      <c r="D10" s="137">
        <v>69496753</v>
      </c>
      <c r="E10" s="137">
        <v>72891413</v>
      </c>
      <c r="F10" s="137">
        <v>56522881</v>
      </c>
      <c r="G10" s="136" t="s">
        <v>373</v>
      </c>
      <c r="H10" s="172" t="s">
        <v>246</v>
      </c>
      <c r="I10" s="144">
        <v>38212240</v>
      </c>
      <c r="J10" s="144">
        <v>40662987</v>
      </c>
      <c r="K10" s="144">
        <v>28692536</v>
      </c>
    </row>
    <row r="11" spans="1:11" ht="25.5" x14ac:dyDescent="0.25">
      <c r="A11" s="172" t="s">
        <v>127</v>
      </c>
      <c r="B11" s="136" t="s">
        <v>374</v>
      </c>
      <c r="C11" s="172" t="s">
        <v>182</v>
      </c>
      <c r="D11" s="137">
        <v>1523247</v>
      </c>
      <c r="E11" s="137">
        <v>1862495</v>
      </c>
      <c r="F11" s="137">
        <v>1006290</v>
      </c>
      <c r="G11" s="136" t="s">
        <v>375</v>
      </c>
      <c r="H11" s="172" t="s">
        <v>248</v>
      </c>
      <c r="I11" s="144">
        <v>5943500</v>
      </c>
      <c r="J11" s="144">
        <v>8215080</v>
      </c>
      <c r="K11" s="144">
        <v>4646567</v>
      </c>
    </row>
    <row r="12" spans="1:11" x14ac:dyDescent="0.25">
      <c r="A12" s="172" t="s">
        <v>128</v>
      </c>
      <c r="B12" s="136" t="s">
        <v>376</v>
      </c>
      <c r="C12" s="172" t="s">
        <v>200</v>
      </c>
      <c r="D12" s="137">
        <v>154000</v>
      </c>
      <c r="E12" s="137">
        <v>17165928</v>
      </c>
      <c r="F12" s="137">
        <v>4028596</v>
      </c>
      <c r="G12" s="141" t="s">
        <v>348</v>
      </c>
      <c r="H12" s="173" t="s">
        <v>291</v>
      </c>
      <c r="I12" s="144">
        <v>21562653</v>
      </c>
      <c r="J12" s="144">
        <v>32919431</v>
      </c>
      <c r="K12" s="144">
        <v>26967626</v>
      </c>
    </row>
    <row r="13" spans="1:11" x14ac:dyDescent="0.25">
      <c r="A13" s="172" t="s">
        <v>131</v>
      </c>
      <c r="B13" s="136" t="s">
        <v>340</v>
      </c>
      <c r="C13" s="172" t="s">
        <v>213</v>
      </c>
      <c r="D13" s="137">
        <v>726000</v>
      </c>
      <c r="E13" s="137">
        <v>726000</v>
      </c>
      <c r="F13" s="137">
        <v>1100000</v>
      </c>
      <c r="G13" s="141" t="s">
        <v>90</v>
      </c>
      <c r="H13" s="173" t="s">
        <v>297</v>
      </c>
      <c r="I13" s="144">
        <v>3068000</v>
      </c>
      <c r="J13" s="144">
        <v>3058000</v>
      </c>
      <c r="K13" s="144">
        <v>1439037</v>
      </c>
    </row>
    <row r="14" spans="1:11" x14ac:dyDescent="0.25">
      <c r="A14" s="172" t="s">
        <v>134</v>
      </c>
      <c r="B14" s="136" t="s">
        <v>341</v>
      </c>
      <c r="C14" s="172" t="s">
        <v>216</v>
      </c>
      <c r="D14" s="137">
        <v>0</v>
      </c>
      <c r="E14" s="137">
        <v>0</v>
      </c>
      <c r="F14" s="137">
        <v>0</v>
      </c>
      <c r="G14" s="141" t="s">
        <v>377</v>
      </c>
      <c r="H14" s="173" t="s">
        <v>308</v>
      </c>
      <c r="I14" s="144">
        <v>1505560</v>
      </c>
      <c r="J14" s="144">
        <v>6881559</v>
      </c>
      <c r="K14" s="144">
        <v>1251520</v>
      </c>
    </row>
    <row r="15" spans="1:11" x14ac:dyDescent="0.25">
      <c r="A15" s="172"/>
      <c r="B15" s="138"/>
      <c r="C15" s="174"/>
      <c r="D15" s="137"/>
      <c r="E15" s="137"/>
      <c r="F15" s="137">
        <v>0</v>
      </c>
      <c r="G15" s="141" t="s">
        <v>378</v>
      </c>
      <c r="H15" s="173" t="s">
        <v>316</v>
      </c>
      <c r="I15" s="144">
        <v>736600</v>
      </c>
      <c r="J15" s="144">
        <v>1778344</v>
      </c>
      <c r="K15" s="144">
        <v>1267500</v>
      </c>
    </row>
    <row r="16" spans="1:11" x14ac:dyDescent="0.25">
      <c r="A16" s="172"/>
      <c r="B16" s="138"/>
      <c r="C16" s="174"/>
      <c r="D16" s="137"/>
      <c r="E16" s="137"/>
      <c r="F16" s="137"/>
      <c r="G16" s="141" t="s">
        <v>100</v>
      </c>
      <c r="H16" s="173" t="s">
        <v>318</v>
      </c>
      <c r="I16" s="144">
        <v>0</v>
      </c>
      <c r="J16" s="144">
        <v>0</v>
      </c>
      <c r="K16" s="144">
        <v>0</v>
      </c>
    </row>
    <row r="17" spans="1:11" x14ac:dyDescent="0.25">
      <c r="A17" s="172" t="s">
        <v>137</v>
      </c>
      <c r="B17" s="138" t="s">
        <v>379</v>
      </c>
      <c r="C17" s="174"/>
      <c r="D17" s="142">
        <f>D10+D11+D12+D13</f>
        <v>71900000</v>
      </c>
      <c r="E17" s="142">
        <f>SUM(E10:E15)</f>
        <v>92645836</v>
      </c>
      <c r="F17" s="142">
        <f>SUM(F10:F15)</f>
        <v>62657767</v>
      </c>
      <c r="G17" s="138" t="s">
        <v>380</v>
      </c>
      <c r="H17" s="138"/>
      <c r="I17" s="175">
        <f>SUM(I10:I15)</f>
        <v>71028553</v>
      </c>
      <c r="J17" s="175">
        <f>SUM(J10:J16)</f>
        <v>93515401</v>
      </c>
      <c r="K17" s="175">
        <f>SUM(K10:K16)</f>
        <v>64264786</v>
      </c>
    </row>
    <row r="18" spans="1:11" x14ac:dyDescent="0.25">
      <c r="A18" s="172" t="s">
        <v>138</v>
      </c>
      <c r="B18" s="138" t="s">
        <v>343</v>
      </c>
      <c r="C18" s="174" t="s">
        <v>223</v>
      </c>
      <c r="D18" s="142">
        <v>0</v>
      </c>
      <c r="E18" s="142">
        <v>1428466</v>
      </c>
      <c r="F18" s="142">
        <v>1428466</v>
      </c>
      <c r="G18" s="138" t="s">
        <v>381</v>
      </c>
      <c r="H18" s="174" t="s">
        <v>327</v>
      </c>
      <c r="I18" s="144">
        <v>771447</v>
      </c>
      <c r="J18" s="144">
        <v>771447</v>
      </c>
      <c r="K18" s="144">
        <v>771447</v>
      </c>
    </row>
    <row r="19" spans="1:11" x14ac:dyDescent="0.25">
      <c r="A19" s="172" t="s">
        <v>141</v>
      </c>
      <c r="B19" s="138" t="s">
        <v>382</v>
      </c>
      <c r="C19" s="174"/>
      <c r="D19" s="142">
        <f>D17+D18</f>
        <v>71900000</v>
      </c>
      <c r="E19" s="142">
        <f>SUM(E17:E18)</f>
        <v>94074302</v>
      </c>
      <c r="F19" s="142">
        <f>SUM(F17:F18)</f>
        <v>64086233</v>
      </c>
      <c r="G19" s="138" t="s">
        <v>383</v>
      </c>
      <c r="H19" s="138"/>
      <c r="I19" s="175">
        <f>I17+I18</f>
        <v>71800000</v>
      </c>
      <c r="J19" s="175">
        <f t="shared" ref="J19:K19" si="0">J17+J18</f>
        <v>94286848</v>
      </c>
      <c r="K19" s="175">
        <f t="shared" si="0"/>
        <v>65036233</v>
      </c>
    </row>
    <row r="20" spans="1:11" ht="15.75" x14ac:dyDescent="0.25">
      <c r="A20" s="172"/>
      <c r="B20" s="136" t="s">
        <v>384</v>
      </c>
      <c r="C20" s="136"/>
      <c r="D20" s="182">
        <f>IF(I19&gt;D19,I19-D19,)</f>
        <v>0</v>
      </c>
      <c r="E20" s="182">
        <f>IF(J19&gt;E19,J19-E19,)</f>
        <v>212546</v>
      </c>
      <c r="F20" s="182">
        <f>IF(K19&gt;F19,K19-F19,)</f>
        <v>950000</v>
      </c>
      <c r="G20" s="136" t="s">
        <v>384</v>
      </c>
      <c r="H20" s="136"/>
      <c r="I20" s="141">
        <v>0</v>
      </c>
      <c r="J20" s="141">
        <f>IF(E19&gt;J19,E19-J19,0)</f>
        <v>0</v>
      </c>
      <c r="K20" s="147">
        <f>IF(F19&gt;K19,F19-K19,0)</f>
        <v>0</v>
      </c>
    </row>
    <row r="21" spans="1:11" x14ac:dyDescent="0.25">
      <c r="A21" s="176"/>
      <c r="B21" s="177"/>
      <c r="C21" s="177"/>
      <c r="D21" s="178"/>
      <c r="E21" s="178"/>
      <c r="F21" s="178"/>
      <c r="G21" s="177"/>
      <c r="H21" s="177"/>
    </row>
    <row r="22" spans="1:11" ht="15.75" x14ac:dyDescent="0.25">
      <c r="A22" s="313" t="s">
        <v>421</v>
      </c>
      <c r="B22" s="313"/>
      <c r="C22" s="313"/>
      <c r="D22" s="313"/>
      <c r="E22" s="313"/>
      <c r="F22" s="313"/>
      <c r="G22" s="313"/>
      <c r="H22" s="313"/>
      <c r="I22" s="313"/>
    </row>
    <row r="23" spans="1:11" x14ac:dyDescent="0.25">
      <c r="A23" s="314" t="s">
        <v>385</v>
      </c>
      <c r="B23" s="314"/>
      <c r="C23" s="314"/>
      <c r="D23" s="314"/>
      <c r="E23" s="314"/>
      <c r="F23" s="314"/>
      <c r="G23" s="314"/>
      <c r="H23" s="314"/>
      <c r="I23" s="314"/>
    </row>
    <row r="24" spans="1:11" x14ac:dyDescent="0.25">
      <c r="A24" s="312" t="s">
        <v>118</v>
      </c>
      <c r="B24" s="312"/>
      <c r="C24" s="312"/>
      <c r="D24" s="312"/>
      <c r="E24" s="312"/>
      <c r="F24" s="312"/>
      <c r="G24" s="312"/>
      <c r="H24" s="312"/>
      <c r="I24" s="312"/>
    </row>
    <row r="25" spans="1:11" x14ac:dyDescent="0.25">
      <c r="A25" s="298" t="s">
        <v>119</v>
      </c>
      <c r="B25" s="298" t="s">
        <v>120</v>
      </c>
      <c r="C25" s="298"/>
      <c r="D25" s="298"/>
      <c r="E25" s="134"/>
      <c r="F25" s="134"/>
      <c r="G25" s="298" t="s">
        <v>372</v>
      </c>
      <c r="H25" s="298"/>
      <c r="I25" s="298"/>
      <c r="J25" s="298"/>
      <c r="K25" s="298"/>
    </row>
    <row r="26" spans="1:11" x14ac:dyDescent="0.25">
      <c r="A26" s="299"/>
      <c r="B26" s="298" t="s">
        <v>123</v>
      </c>
      <c r="C26" s="320" t="s">
        <v>121</v>
      </c>
      <c r="D26" s="134" t="s">
        <v>122</v>
      </c>
      <c r="E26" s="171" t="s">
        <v>122</v>
      </c>
      <c r="F26" s="134"/>
      <c r="G26" s="298" t="s">
        <v>123</v>
      </c>
      <c r="H26" s="322" t="s">
        <v>121</v>
      </c>
      <c r="I26" s="134" t="s">
        <v>122</v>
      </c>
      <c r="J26" s="134" t="s">
        <v>122</v>
      </c>
      <c r="K26" s="134"/>
    </row>
    <row r="27" spans="1:11" x14ac:dyDescent="0.25">
      <c r="A27" s="299"/>
      <c r="B27" s="298"/>
      <c r="C27" s="321"/>
      <c r="D27" s="146" t="s">
        <v>124</v>
      </c>
      <c r="E27" s="146" t="s">
        <v>330</v>
      </c>
      <c r="F27" s="146" t="s">
        <v>355</v>
      </c>
      <c r="G27" s="298"/>
      <c r="H27" s="322"/>
      <c r="I27" s="146" t="s">
        <v>124</v>
      </c>
      <c r="J27" s="146" t="s">
        <v>330</v>
      </c>
      <c r="K27" s="146" t="s">
        <v>355</v>
      </c>
    </row>
    <row r="28" spans="1:11" ht="25.5" x14ac:dyDescent="0.25">
      <c r="A28" s="172" t="s">
        <v>125</v>
      </c>
      <c r="B28" s="136" t="s">
        <v>336</v>
      </c>
      <c r="C28" s="172" t="s">
        <v>159</v>
      </c>
      <c r="D28" s="137">
        <f>'[1]1'!D24</f>
        <v>0</v>
      </c>
      <c r="E28" s="137">
        <v>0</v>
      </c>
      <c r="F28" s="137">
        <v>0</v>
      </c>
      <c r="G28" s="141" t="s">
        <v>350</v>
      </c>
      <c r="H28" s="173" t="s">
        <v>316</v>
      </c>
      <c r="I28" s="137">
        <v>0</v>
      </c>
      <c r="J28" s="137">
        <v>0</v>
      </c>
      <c r="K28" s="137">
        <v>0</v>
      </c>
    </row>
    <row r="29" spans="1:11" x14ac:dyDescent="0.25">
      <c r="A29" s="172" t="s">
        <v>127</v>
      </c>
      <c r="B29" s="136" t="s">
        <v>339</v>
      </c>
      <c r="C29" s="172" t="s">
        <v>207</v>
      </c>
      <c r="D29" s="137">
        <f>'[1]1'!D60</f>
        <v>0</v>
      </c>
      <c r="E29" s="137">
        <v>200000</v>
      </c>
      <c r="F29" s="137">
        <v>200000</v>
      </c>
      <c r="G29" s="141" t="s">
        <v>100</v>
      </c>
      <c r="H29" s="173" t="s">
        <v>318</v>
      </c>
      <c r="I29" s="137">
        <f>'[1]1'!D193</f>
        <v>0</v>
      </c>
      <c r="J29" s="137">
        <v>0</v>
      </c>
      <c r="K29" s="137">
        <v>0</v>
      </c>
    </row>
    <row r="30" spans="1:11" x14ac:dyDescent="0.25">
      <c r="A30" s="172" t="s">
        <v>128</v>
      </c>
      <c r="B30" s="136" t="s">
        <v>341</v>
      </c>
      <c r="C30" s="172" t="s">
        <v>216</v>
      </c>
      <c r="D30" s="137">
        <f>'[1]1'!D72</f>
        <v>0</v>
      </c>
      <c r="E30" s="137">
        <v>0</v>
      </c>
      <c r="F30" s="137">
        <v>0</v>
      </c>
      <c r="G30" s="141" t="s">
        <v>351</v>
      </c>
      <c r="H30" s="173" t="s">
        <v>320</v>
      </c>
      <c r="I30" s="137">
        <f>'[1]1'!D203</f>
        <v>0</v>
      </c>
      <c r="J30" s="137">
        <v>0</v>
      </c>
      <c r="K30" s="137">
        <v>0</v>
      </c>
    </row>
    <row r="31" spans="1:11" x14ac:dyDescent="0.25">
      <c r="A31" s="172" t="s">
        <v>131</v>
      </c>
      <c r="B31" s="138" t="s">
        <v>386</v>
      </c>
      <c r="C31" s="174"/>
      <c r="D31" s="142">
        <f>SUM(D28:D30)</f>
        <v>0</v>
      </c>
      <c r="E31" s="142">
        <v>200000</v>
      </c>
      <c r="F31" s="142">
        <v>200000</v>
      </c>
      <c r="G31" s="138" t="s">
        <v>387</v>
      </c>
      <c r="H31" s="174"/>
      <c r="I31" s="142">
        <f>SUM(I28:I30)</f>
        <v>0</v>
      </c>
      <c r="J31" s="137">
        <f>SUM(J28:J30)</f>
        <v>0</v>
      </c>
      <c r="K31" s="137">
        <f>SUM(K28:K30)</f>
        <v>0</v>
      </c>
    </row>
    <row r="32" spans="1:11" x14ac:dyDescent="0.25">
      <c r="A32" s="172" t="s">
        <v>137</v>
      </c>
      <c r="B32" s="138" t="s">
        <v>388</v>
      </c>
      <c r="C32" s="174"/>
      <c r="D32" s="142">
        <f>D31</f>
        <v>0</v>
      </c>
      <c r="E32" s="142">
        <f>SUM(E31)</f>
        <v>200000</v>
      </c>
      <c r="F32" s="142">
        <v>200000</v>
      </c>
      <c r="G32" s="138" t="s">
        <v>389</v>
      </c>
      <c r="H32" s="174"/>
      <c r="I32" s="142">
        <f>I31</f>
        <v>0</v>
      </c>
      <c r="J32" s="137">
        <f>SUM(J31)</f>
        <v>0</v>
      </c>
      <c r="K32" s="137">
        <f>SUM(K31)</f>
        <v>0</v>
      </c>
    </row>
    <row r="33" spans="1:11" x14ac:dyDescent="0.25">
      <c r="A33" s="172"/>
      <c r="B33" s="136" t="s">
        <v>390</v>
      </c>
      <c r="C33" s="174"/>
      <c r="D33" s="142">
        <v>0</v>
      </c>
      <c r="E33" s="142">
        <v>0</v>
      </c>
      <c r="F33" s="142">
        <v>0</v>
      </c>
      <c r="G33" s="136" t="s">
        <v>390</v>
      </c>
      <c r="H33" s="141"/>
      <c r="I33" s="147"/>
      <c r="J33" s="137"/>
      <c r="K33" s="137"/>
    </row>
    <row r="34" spans="1:11" x14ac:dyDescent="0.25">
      <c r="A34" s="176"/>
      <c r="B34" s="179"/>
      <c r="C34" s="179"/>
      <c r="D34" s="180"/>
      <c r="E34" s="180"/>
      <c r="F34" s="180"/>
    </row>
    <row r="35" spans="1:11" x14ac:dyDescent="0.25">
      <c r="A35" s="176"/>
      <c r="B35" s="177"/>
      <c r="C35" s="177"/>
      <c r="D35" s="178"/>
      <c r="E35" s="178"/>
      <c r="F35" s="178"/>
    </row>
    <row r="36" spans="1:11" x14ac:dyDescent="0.25">
      <c r="A36" s="176"/>
      <c r="B36" s="177"/>
      <c r="C36" s="177"/>
      <c r="D36" s="178"/>
      <c r="E36" s="178"/>
      <c r="F36" s="178"/>
    </row>
    <row r="37" spans="1:11" x14ac:dyDescent="0.25">
      <c r="A37" s="176"/>
      <c r="B37" s="179"/>
      <c r="C37" s="179"/>
      <c r="D37" s="180"/>
      <c r="E37" s="180"/>
      <c r="F37" s="180"/>
    </row>
    <row r="38" spans="1:11" x14ac:dyDescent="0.25">
      <c r="A38" s="176"/>
      <c r="B38" s="177"/>
      <c r="C38" s="177"/>
      <c r="D38" s="178"/>
      <c r="E38" s="178"/>
      <c r="F38" s="178"/>
    </row>
    <row r="39" spans="1:11" x14ac:dyDescent="0.25">
      <c r="A39" s="176"/>
      <c r="B39" s="177"/>
      <c r="C39" s="177"/>
      <c r="D39" s="178"/>
      <c r="E39" s="178"/>
      <c r="F39" s="178"/>
    </row>
    <row r="40" spans="1:11" x14ac:dyDescent="0.25">
      <c r="A40" s="176"/>
      <c r="B40" s="179"/>
      <c r="C40" s="179"/>
      <c r="D40" s="180"/>
      <c r="E40" s="180"/>
      <c r="F40" s="180"/>
    </row>
    <row r="41" spans="1:11" x14ac:dyDescent="0.25">
      <c r="A41" s="176"/>
      <c r="B41" s="177"/>
      <c r="C41" s="177"/>
      <c r="D41" s="178"/>
      <c r="E41" s="178"/>
      <c r="F41" s="178"/>
    </row>
    <row r="42" spans="1:11" x14ac:dyDescent="0.25">
      <c r="A42" s="176"/>
      <c r="B42" s="177"/>
      <c r="C42" s="177"/>
      <c r="D42" s="178"/>
      <c r="E42" s="178"/>
      <c r="F42" s="178"/>
    </row>
    <row r="43" spans="1:11" x14ac:dyDescent="0.25">
      <c r="A43" s="176"/>
      <c r="B43" s="177"/>
      <c r="C43" s="177"/>
      <c r="D43" s="178"/>
      <c r="E43" s="178"/>
      <c r="F43" s="178"/>
    </row>
    <row r="44" spans="1:11" x14ac:dyDescent="0.25">
      <c r="A44" s="176"/>
      <c r="B44" s="177"/>
      <c r="C44" s="177"/>
      <c r="D44" s="178"/>
      <c r="E44" s="178"/>
      <c r="F44" s="178"/>
    </row>
    <row r="45" spans="1:11" x14ac:dyDescent="0.25">
      <c r="A45" s="176"/>
      <c r="B45" s="179"/>
      <c r="C45" s="179"/>
      <c r="D45" s="180"/>
      <c r="E45" s="180"/>
      <c r="F45" s="180"/>
    </row>
  </sheetData>
  <mergeCells count="21">
    <mergeCell ref="H26:H27"/>
    <mergeCell ref="G7:K7"/>
    <mergeCell ref="G25:K25"/>
    <mergeCell ref="H8:H9"/>
    <mergeCell ref="A22:I22"/>
    <mergeCell ref="A23:I23"/>
    <mergeCell ref="A24:I24"/>
    <mergeCell ref="A25:A27"/>
    <mergeCell ref="B25:D25"/>
    <mergeCell ref="B26:B27"/>
    <mergeCell ref="C26:C27"/>
    <mergeCell ref="G26:G27"/>
    <mergeCell ref="A3:I3"/>
    <mergeCell ref="A4:I4"/>
    <mergeCell ref="A5:I5"/>
    <mergeCell ref="A6:I6"/>
    <mergeCell ref="A7:A9"/>
    <mergeCell ref="B7:D7"/>
    <mergeCell ref="B8:B9"/>
    <mergeCell ref="C8:C9"/>
    <mergeCell ref="G8:G9"/>
  </mergeCells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EC24D-9B67-4D1E-9150-3B5AB54EB3B2}">
  <dimension ref="A1:C13"/>
  <sheetViews>
    <sheetView workbookViewId="0">
      <selection activeCell="F12" sqref="F12"/>
    </sheetView>
  </sheetViews>
  <sheetFormatPr defaultRowHeight="15" x14ac:dyDescent="0.25"/>
  <cols>
    <col min="1" max="1" width="11.5703125" style="170" customWidth="1"/>
    <col min="2" max="2" width="52.140625" style="170" customWidth="1"/>
    <col min="3" max="3" width="22" style="170" customWidth="1"/>
  </cols>
  <sheetData>
    <row r="1" spans="1:3" ht="15.75" x14ac:dyDescent="0.25">
      <c r="A1" s="323"/>
      <c r="B1" s="324"/>
      <c r="C1" s="324"/>
    </row>
    <row r="2" spans="1:3" ht="15.75" x14ac:dyDescent="0.25">
      <c r="A2" s="325" t="s">
        <v>424</v>
      </c>
      <c r="B2" s="325"/>
      <c r="C2" s="325"/>
    </row>
    <row r="3" spans="1:3" x14ac:dyDescent="0.25">
      <c r="A3" s="326" t="s">
        <v>363</v>
      </c>
      <c r="B3" s="326"/>
      <c r="C3" s="326"/>
    </row>
    <row r="4" spans="1:3" ht="15.75" thickBot="1" x14ac:dyDescent="0.3">
      <c r="A4" s="149"/>
      <c r="B4" s="149"/>
      <c r="C4" s="150"/>
    </row>
    <row r="5" spans="1:3" ht="16.5" thickBot="1" x14ac:dyDescent="0.3">
      <c r="A5" s="151" t="s">
        <v>425</v>
      </c>
      <c r="B5" s="152" t="s">
        <v>364</v>
      </c>
      <c r="C5" s="153" t="s">
        <v>426</v>
      </c>
    </row>
    <row r="6" spans="1:3" ht="15.75" x14ac:dyDescent="0.25">
      <c r="A6" s="154" t="s">
        <v>81</v>
      </c>
      <c r="B6" s="155" t="s">
        <v>365</v>
      </c>
      <c r="C6" s="156">
        <f>C7+C8</f>
        <v>6321493</v>
      </c>
    </row>
    <row r="7" spans="1:3" x14ac:dyDescent="0.25">
      <c r="A7" s="157" t="s">
        <v>25</v>
      </c>
      <c r="B7" s="158" t="s">
        <v>366</v>
      </c>
      <c r="C7" s="159">
        <v>6319093</v>
      </c>
    </row>
    <row r="8" spans="1:3" x14ac:dyDescent="0.25">
      <c r="A8" s="157" t="s">
        <v>29</v>
      </c>
      <c r="B8" s="158" t="s">
        <v>367</v>
      </c>
      <c r="C8" s="159">
        <v>2400</v>
      </c>
    </row>
    <row r="9" spans="1:3" x14ac:dyDescent="0.25">
      <c r="A9" s="157" t="s">
        <v>36</v>
      </c>
      <c r="B9" s="160" t="s">
        <v>368</v>
      </c>
      <c r="C9" s="159">
        <v>63607767</v>
      </c>
    </row>
    <row r="10" spans="1:3" ht="15.75" thickBot="1" x14ac:dyDescent="0.3">
      <c r="A10" s="161" t="s">
        <v>48</v>
      </c>
      <c r="B10" s="162" t="s">
        <v>369</v>
      </c>
      <c r="C10" s="163">
        <v>65383447</v>
      </c>
    </row>
    <row r="11" spans="1:3" ht="15.75" x14ac:dyDescent="0.25">
      <c r="A11" s="164" t="s">
        <v>52</v>
      </c>
      <c r="B11" s="165" t="s">
        <v>370</v>
      </c>
      <c r="C11" s="166">
        <f>C12+C13</f>
        <v>4545814</v>
      </c>
    </row>
    <row r="12" spans="1:3" x14ac:dyDescent="0.25">
      <c r="A12" s="157" t="s">
        <v>56</v>
      </c>
      <c r="B12" s="158" t="s">
        <v>366</v>
      </c>
      <c r="C12" s="159">
        <v>4526864</v>
      </c>
    </row>
    <row r="13" spans="1:3" ht="15.75" thickBot="1" x14ac:dyDescent="0.3">
      <c r="A13" s="167" t="s">
        <v>61</v>
      </c>
      <c r="B13" s="168" t="s">
        <v>367</v>
      </c>
      <c r="C13" s="169">
        <v>18950</v>
      </c>
    </row>
  </sheetData>
  <mergeCells count="3">
    <mergeCell ref="A1:C1"/>
    <mergeCell ref="A2:C2"/>
    <mergeCell ref="A3:C3"/>
  </mergeCells>
  <conditionalFormatting sqref="C11">
    <cfRule type="cellIs" dxfId="0" priority="1" stopIfTrue="1" operator="notEqual">
      <formula>SUM(C12:C13)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23385-90A1-4ECE-926B-0D87364C472A}">
  <dimension ref="A1:F97"/>
  <sheetViews>
    <sheetView workbookViewId="0">
      <selection activeCell="G37" sqref="G37"/>
    </sheetView>
  </sheetViews>
  <sheetFormatPr defaultRowHeight="15" x14ac:dyDescent="0.25"/>
  <cols>
    <col min="1" max="1" width="4" style="128" bestFit="1" customWidth="1"/>
    <col min="2" max="2" width="43" style="128" customWidth="1"/>
    <col min="3" max="3" width="8" style="128" customWidth="1"/>
    <col min="4" max="4" width="8.85546875" style="128" customWidth="1"/>
    <col min="5" max="5" width="10.85546875" style="128" customWidth="1"/>
    <col min="6" max="6" width="10.7109375" style="128" customWidth="1"/>
  </cols>
  <sheetData>
    <row r="1" spans="1:6" x14ac:dyDescent="0.25">
      <c r="E1" s="300" t="s">
        <v>506</v>
      </c>
      <c r="F1" s="294"/>
    </row>
    <row r="2" spans="1:6" x14ac:dyDescent="0.25">
      <c r="A2" s="189"/>
      <c r="B2" s="189"/>
      <c r="C2" s="189"/>
      <c r="D2" s="189"/>
      <c r="E2" s="190"/>
      <c r="F2" s="190"/>
    </row>
    <row r="3" spans="1:6" ht="27" customHeight="1" x14ac:dyDescent="0.25">
      <c r="A3" s="329" t="s">
        <v>507</v>
      </c>
      <c r="B3" s="329"/>
      <c r="C3" s="329"/>
      <c r="D3" s="329"/>
      <c r="E3" s="191" t="s">
        <v>118</v>
      </c>
      <c r="F3" s="191"/>
    </row>
    <row r="4" spans="1:6" x14ac:dyDescent="0.25">
      <c r="A4" s="303" t="s">
        <v>119</v>
      </c>
      <c r="B4" s="192" t="s">
        <v>120</v>
      </c>
      <c r="C4" s="327" t="s">
        <v>121</v>
      </c>
      <c r="D4" s="193" t="s">
        <v>122</v>
      </c>
      <c r="E4" s="193" t="s">
        <v>122</v>
      </c>
      <c r="F4" s="193"/>
    </row>
    <row r="5" spans="1:6" x14ac:dyDescent="0.25">
      <c r="A5" s="304"/>
      <c r="B5" s="192" t="s">
        <v>123</v>
      </c>
      <c r="C5" s="328"/>
      <c r="D5" s="192" t="s">
        <v>124</v>
      </c>
      <c r="E5" s="192" t="s">
        <v>330</v>
      </c>
      <c r="F5" s="192" t="s">
        <v>331</v>
      </c>
    </row>
    <row r="6" spans="1:6" x14ac:dyDescent="0.25">
      <c r="A6" s="194" t="s">
        <v>125</v>
      </c>
      <c r="B6" s="195" t="s">
        <v>13</v>
      </c>
      <c r="C6" s="196" t="s">
        <v>126</v>
      </c>
      <c r="D6" s="197">
        <v>11291833</v>
      </c>
      <c r="E6" s="197">
        <v>12291833</v>
      </c>
      <c r="F6" s="197">
        <v>12291833</v>
      </c>
    </row>
    <row r="7" spans="1:6" ht="32.25" customHeight="1" x14ac:dyDescent="0.25">
      <c r="A7" s="194" t="s">
        <v>128</v>
      </c>
      <c r="B7" s="198" t="s">
        <v>129</v>
      </c>
      <c r="C7" s="196" t="s">
        <v>130</v>
      </c>
      <c r="D7" s="197">
        <v>6794360</v>
      </c>
      <c r="E7" s="197">
        <v>6964384</v>
      </c>
      <c r="F7" s="197">
        <v>6964384</v>
      </c>
    </row>
    <row r="8" spans="1:6" ht="22.5" x14ac:dyDescent="0.25">
      <c r="A8" s="194" t="s">
        <v>131</v>
      </c>
      <c r="B8" s="198" t="s">
        <v>132</v>
      </c>
      <c r="C8" s="196" t="s">
        <v>133</v>
      </c>
      <c r="D8" s="197">
        <v>1200000</v>
      </c>
      <c r="E8" s="197">
        <v>1200000</v>
      </c>
      <c r="F8" s="197">
        <v>1200000</v>
      </c>
    </row>
    <row r="9" spans="1:6" ht="22.5" x14ac:dyDescent="0.25">
      <c r="A9" s="194" t="s">
        <v>134</v>
      </c>
      <c r="B9" s="198" t="s">
        <v>135</v>
      </c>
      <c r="C9" s="196" t="s">
        <v>136</v>
      </c>
      <c r="D9" s="197">
        <f>'[1]5'!D24</f>
        <v>0</v>
      </c>
      <c r="E9" s="197">
        <v>3354636</v>
      </c>
      <c r="F9" s="197">
        <v>3354636</v>
      </c>
    </row>
    <row r="10" spans="1:6" x14ac:dyDescent="0.25">
      <c r="A10" s="194" t="s">
        <v>138</v>
      </c>
      <c r="B10" s="198" t="s">
        <v>139</v>
      </c>
      <c r="C10" s="196" t="s">
        <v>140</v>
      </c>
      <c r="D10" s="199">
        <f>SUM(D6:D9)</f>
        <v>19286193</v>
      </c>
      <c r="E10" s="199">
        <f>SUM(E6:E9)</f>
        <v>23810853</v>
      </c>
      <c r="F10" s="199">
        <f>SUM(F6:F9)</f>
        <v>23810853</v>
      </c>
    </row>
    <row r="11" spans="1:6" ht="22.5" x14ac:dyDescent="0.25">
      <c r="A11" s="194" t="s">
        <v>145</v>
      </c>
      <c r="B11" s="198" t="s">
        <v>146</v>
      </c>
      <c r="C11" s="196" t="s">
        <v>147</v>
      </c>
      <c r="D11" s="197">
        <v>50210560</v>
      </c>
      <c r="E11" s="197">
        <v>49080560</v>
      </c>
      <c r="F11" s="197">
        <v>32712028</v>
      </c>
    </row>
    <row r="12" spans="1:6" ht="30" customHeight="1" x14ac:dyDescent="0.25">
      <c r="A12" s="200" t="s">
        <v>148</v>
      </c>
      <c r="B12" s="201" t="s">
        <v>149</v>
      </c>
      <c r="C12" s="202" t="s">
        <v>150</v>
      </c>
      <c r="D12" s="244">
        <f>SUM(D10:D11)</f>
        <v>69496753</v>
      </c>
      <c r="E12" s="244">
        <f>SUM(E10:E11)</f>
        <v>72891413</v>
      </c>
      <c r="F12" s="244">
        <f>SUM(F10:F11)</f>
        <v>56522881</v>
      </c>
    </row>
    <row r="13" spans="1:6" x14ac:dyDescent="0.25">
      <c r="A13" s="194" t="s">
        <v>151</v>
      </c>
      <c r="B13" s="198" t="s">
        <v>28</v>
      </c>
      <c r="C13" s="196" t="s">
        <v>152</v>
      </c>
      <c r="D13" s="197">
        <f>'[1]5'!D36</f>
        <v>0</v>
      </c>
      <c r="E13" s="197">
        <f>'[1]5'!E36</f>
        <v>0</v>
      </c>
      <c r="F13" s="197">
        <v>750000</v>
      </c>
    </row>
    <row r="14" spans="1:6" ht="22.5" x14ac:dyDescent="0.25">
      <c r="A14" s="200" t="s">
        <v>157</v>
      </c>
      <c r="B14" s="201" t="s">
        <v>158</v>
      </c>
      <c r="C14" s="202" t="s">
        <v>159</v>
      </c>
      <c r="D14" s="244">
        <f>SUM(D13:D13)</f>
        <v>0</v>
      </c>
      <c r="E14" s="244">
        <f>SUM(E13:E13)</f>
        <v>0</v>
      </c>
      <c r="F14" s="244">
        <f>SUM(F13:F13)</f>
        <v>750000</v>
      </c>
    </row>
    <row r="15" spans="1:6" x14ac:dyDescent="0.25">
      <c r="A15" s="194" t="s">
        <v>165</v>
      </c>
      <c r="B15" s="198" t="s">
        <v>166</v>
      </c>
      <c r="C15" s="196" t="s">
        <v>167</v>
      </c>
      <c r="D15" s="197">
        <v>300000</v>
      </c>
      <c r="E15" s="197">
        <v>639248</v>
      </c>
      <c r="F15" s="197">
        <v>639248</v>
      </c>
    </row>
    <row r="16" spans="1:6" x14ac:dyDescent="0.25">
      <c r="A16" s="194" t="s">
        <v>171</v>
      </c>
      <c r="B16" s="198" t="s">
        <v>34</v>
      </c>
      <c r="C16" s="196" t="s">
        <v>172</v>
      </c>
      <c r="D16" s="197">
        <v>324000</v>
      </c>
      <c r="E16" s="197">
        <v>324000</v>
      </c>
      <c r="F16" s="197">
        <v>242299</v>
      </c>
    </row>
    <row r="17" spans="1:6" x14ac:dyDescent="0.25">
      <c r="A17" s="194" t="s">
        <v>174</v>
      </c>
      <c r="B17" s="198" t="s">
        <v>175</v>
      </c>
      <c r="C17" s="196" t="s">
        <v>176</v>
      </c>
      <c r="D17" s="199">
        <f>SUM(D16:D16)</f>
        <v>324000</v>
      </c>
      <c r="E17" s="199">
        <f>SUM(E16:E16)</f>
        <v>324000</v>
      </c>
      <c r="F17" s="199">
        <f>SUM(F16:F16)</f>
        <v>242299</v>
      </c>
    </row>
    <row r="18" spans="1:6" x14ac:dyDescent="0.25">
      <c r="A18" s="194" t="s">
        <v>177</v>
      </c>
      <c r="B18" s="198" t="s">
        <v>178</v>
      </c>
      <c r="C18" s="196" t="s">
        <v>179</v>
      </c>
      <c r="D18" s="197">
        <v>899247</v>
      </c>
      <c r="E18" s="197">
        <v>899247</v>
      </c>
      <c r="F18" s="197">
        <v>124743</v>
      </c>
    </row>
    <row r="19" spans="1:6" x14ac:dyDescent="0.25">
      <c r="A19" s="200" t="s">
        <v>180</v>
      </c>
      <c r="B19" s="201" t="s">
        <v>181</v>
      </c>
      <c r="C19" s="202" t="s">
        <v>182</v>
      </c>
      <c r="D19" s="244">
        <f>+D15+D17+D18</f>
        <v>1523247</v>
      </c>
      <c r="E19" s="244">
        <f>+E15+E17+E18</f>
        <v>1862495</v>
      </c>
      <c r="F19" s="244">
        <f>F15+F17+F18</f>
        <v>1006290</v>
      </c>
    </row>
    <row r="20" spans="1:6" x14ac:dyDescent="0.25">
      <c r="A20" s="194" t="s">
        <v>183</v>
      </c>
      <c r="B20" s="203" t="s">
        <v>39</v>
      </c>
      <c r="C20" s="196" t="s">
        <v>184</v>
      </c>
      <c r="D20" s="197">
        <v>0</v>
      </c>
      <c r="E20" s="197">
        <v>3030182</v>
      </c>
      <c r="F20" s="197">
        <v>3060417</v>
      </c>
    </row>
    <row r="21" spans="1:6" x14ac:dyDescent="0.25">
      <c r="A21" s="194" t="s">
        <v>185</v>
      </c>
      <c r="B21" s="203" t="s">
        <v>41</v>
      </c>
      <c r="C21" s="196" t="s">
        <v>186</v>
      </c>
      <c r="D21" s="197">
        <v>10000</v>
      </c>
      <c r="E21" s="197">
        <v>129410</v>
      </c>
      <c r="F21" s="197">
        <v>153490</v>
      </c>
    </row>
    <row r="22" spans="1:6" x14ac:dyDescent="0.25">
      <c r="A22" s="194" t="s">
        <v>187</v>
      </c>
      <c r="B22" s="203" t="s">
        <v>188</v>
      </c>
      <c r="C22" s="196" t="s">
        <v>189</v>
      </c>
      <c r="D22" s="197">
        <v>144000</v>
      </c>
      <c r="E22" s="197">
        <v>144000</v>
      </c>
      <c r="F22" s="197">
        <v>151989</v>
      </c>
    </row>
    <row r="23" spans="1:6" x14ac:dyDescent="0.25">
      <c r="A23" s="194">
        <v>42</v>
      </c>
      <c r="B23" s="203" t="s">
        <v>192</v>
      </c>
      <c r="C23" s="196" t="s">
        <v>193</v>
      </c>
      <c r="D23" s="197">
        <v>0</v>
      </c>
      <c r="E23" s="197">
        <v>14</v>
      </c>
      <c r="F23" s="197">
        <v>14</v>
      </c>
    </row>
    <row r="24" spans="1:6" ht="22.5" x14ac:dyDescent="0.25">
      <c r="A24" s="194">
        <v>43</v>
      </c>
      <c r="B24" s="203" t="s">
        <v>194</v>
      </c>
      <c r="C24" s="196" t="s">
        <v>195</v>
      </c>
      <c r="D24" s="199">
        <f>SUM(D23:D23)</f>
        <v>0</v>
      </c>
      <c r="E24" s="199">
        <f>SUM(E23:E23)</f>
        <v>14</v>
      </c>
      <c r="F24" s="199">
        <f>SUM(F23:F23)</f>
        <v>14</v>
      </c>
    </row>
    <row r="25" spans="1:6" x14ac:dyDescent="0.25">
      <c r="A25" s="194" t="s">
        <v>196</v>
      </c>
      <c r="B25" s="203" t="s">
        <v>47</v>
      </c>
      <c r="C25" s="196" t="s">
        <v>197</v>
      </c>
      <c r="D25" s="197">
        <v>0</v>
      </c>
      <c r="E25" s="197">
        <v>13862322</v>
      </c>
      <c r="F25" s="197">
        <v>662686</v>
      </c>
    </row>
    <row r="26" spans="1:6" x14ac:dyDescent="0.25">
      <c r="A26" s="200" t="s">
        <v>198</v>
      </c>
      <c r="B26" s="201" t="s">
        <v>199</v>
      </c>
      <c r="C26" s="202" t="s">
        <v>200</v>
      </c>
      <c r="D26" s="244">
        <f>D20+D21+D22+D24+D25</f>
        <v>154000</v>
      </c>
      <c r="E26" s="244">
        <f>E20+E21+E22+E24+E25</f>
        <v>17165928</v>
      </c>
      <c r="F26" s="244">
        <f>F20+F21+F22+F23+F25</f>
        <v>4028596</v>
      </c>
    </row>
    <row r="27" spans="1:6" x14ac:dyDescent="0.25">
      <c r="A27" s="194" t="s">
        <v>201</v>
      </c>
      <c r="B27" s="203" t="s">
        <v>51</v>
      </c>
      <c r="C27" s="196" t="s">
        <v>202</v>
      </c>
      <c r="D27" s="197">
        <f>'[1]5'!D74</f>
        <v>0</v>
      </c>
      <c r="E27" s="197">
        <v>200000</v>
      </c>
      <c r="F27" s="197">
        <v>200000</v>
      </c>
    </row>
    <row r="28" spans="1:6" x14ac:dyDescent="0.25">
      <c r="A28" s="200" t="s">
        <v>205</v>
      </c>
      <c r="B28" s="201" t="s">
        <v>206</v>
      </c>
      <c r="C28" s="202" t="s">
        <v>207</v>
      </c>
      <c r="D28" s="244">
        <f>SUM(D27:D27)</f>
        <v>0</v>
      </c>
      <c r="E28" s="244">
        <f>SUM(E27:E27)</f>
        <v>200000</v>
      </c>
      <c r="F28" s="244">
        <f>SUM(F27:F27)</f>
        <v>200000</v>
      </c>
    </row>
    <row r="29" spans="1:6" x14ac:dyDescent="0.25">
      <c r="A29" s="194" t="s">
        <v>208</v>
      </c>
      <c r="B29" s="203" t="s">
        <v>209</v>
      </c>
      <c r="C29" s="196" t="s">
        <v>210</v>
      </c>
      <c r="D29" s="197">
        <v>726000</v>
      </c>
      <c r="E29" s="197">
        <v>726000</v>
      </c>
      <c r="F29" s="197">
        <v>1100000</v>
      </c>
    </row>
    <row r="30" spans="1:6" x14ac:dyDescent="0.25">
      <c r="A30" s="200" t="s">
        <v>211</v>
      </c>
      <c r="B30" s="201" t="s">
        <v>212</v>
      </c>
      <c r="C30" s="202" t="s">
        <v>213</v>
      </c>
      <c r="D30" s="244">
        <f>SUM(D29:D29)</f>
        <v>726000</v>
      </c>
      <c r="E30" s="244">
        <f>SUM(E29:E29)</f>
        <v>726000</v>
      </c>
      <c r="F30" s="244">
        <f>SUM(F29:F29)</f>
        <v>1100000</v>
      </c>
    </row>
    <row r="31" spans="1:6" x14ac:dyDescent="0.25">
      <c r="A31" s="200" t="s">
        <v>214</v>
      </c>
      <c r="B31" s="201" t="s">
        <v>215</v>
      </c>
      <c r="C31" s="202" t="s">
        <v>216</v>
      </c>
      <c r="D31" s="199">
        <v>0</v>
      </c>
      <c r="E31" s="199">
        <v>0</v>
      </c>
      <c r="F31" s="199">
        <v>0</v>
      </c>
    </row>
    <row r="32" spans="1:6" ht="15.75" thickBot="1" x14ac:dyDescent="0.3">
      <c r="A32" s="204" t="s">
        <v>217</v>
      </c>
      <c r="B32" s="205" t="s">
        <v>218</v>
      </c>
      <c r="C32" s="206" t="s">
        <v>219</v>
      </c>
      <c r="D32" s="207">
        <f>D12+D14+D19+D26+D28+D30+D31</f>
        <v>71900000</v>
      </c>
      <c r="E32" s="207">
        <f>E12+E14+E19+E26+E28+E30+E31</f>
        <v>92845836</v>
      </c>
      <c r="F32" s="207">
        <f>F12+F14+F19+F26+F28+F30+F31</f>
        <v>63607767</v>
      </c>
    </row>
    <row r="33" spans="1:6" ht="15.75" thickTop="1" x14ac:dyDescent="0.25">
      <c r="A33" s="194" t="s">
        <v>148</v>
      </c>
      <c r="B33" s="208" t="s">
        <v>73</v>
      </c>
      <c r="C33" s="198" t="s">
        <v>220</v>
      </c>
      <c r="D33" s="197">
        <v>0</v>
      </c>
      <c r="E33" s="197">
        <v>1441012</v>
      </c>
      <c r="F33" s="197">
        <v>1428466</v>
      </c>
    </row>
    <row r="34" spans="1:6" x14ac:dyDescent="0.25">
      <c r="A34" s="200">
        <v>30</v>
      </c>
      <c r="B34" s="209" t="s">
        <v>222</v>
      </c>
      <c r="C34" s="201" t="s">
        <v>223</v>
      </c>
      <c r="D34" s="199">
        <f>D33</f>
        <v>0</v>
      </c>
      <c r="E34" s="199">
        <f>E33</f>
        <v>1441012</v>
      </c>
      <c r="F34" s="199">
        <f>F33</f>
        <v>1428466</v>
      </c>
    </row>
    <row r="35" spans="1:6" x14ac:dyDescent="0.25">
      <c r="A35" s="210"/>
      <c r="B35" s="210" t="s">
        <v>224</v>
      </c>
      <c r="C35" s="210" t="s">
        <v>225</v>
      </c>
      <c r="D35" s="211">
        <f>D32+D34</f>
        <v>71900000</v>
      </c>
      <c r="E35" s="211">
        <f>E34+E32</f>
        <v>94286848</v>
      </c>
      <c r="F35" s="211">
        <f>F34+F32</f>
        <v>65036233</v>
      </c>
    </row>
    <row r="36" spans="1:6" ht="151.5" customHeight="1" x14ac:dyDescent="0.25">
      <c r="A36" s="280"/>
      <c r="B36" s="280"/>
      <c r="C36" s="280"/>
      <c r="D36" s="281"/>
      <c r="E36" s="282"/>
      <c r="F36" s="282"/>
    </row>
    <row r="37" spans="1:6" x14ac:dyDescent="0.25">
      <c r="A37" s="305" t="s">
        <v>421</v>
      </c>
      <c r="B37" s="305"/>
      <c r="C37" s="305"/>
      <c r="D37" s="305"/>
      <c r="E37" s="191"/>
      <c r="F37" s="191"/>
    </row>
    <row r="38" spans="1:6" x14ac:dyDescent="0.25">
      <c r="A38" s="301" t="s">
        <v>117</v>
      </c>
      <c r="B38" s="301"/>
      <c r="C38" s="301"/>
      <c r="D38" s="301"/>
      <c r="E38" s="191"/>
      <c r="F38" s="191"/>
    </row>
    <row r="39" spans="1:6" x14ac:dyDescent="0.25">
      <c r="A39" s="302"/>
      <c r="B39" s="302"/>
      <c r="C39" s="302"/>
      <c r="D39" s="302"/>
      <c r="E39" s="191" t="s">
        <v>118</v>
      </c>
      <c r="F39" s="191"/>
    </row>
    <row r="40" spans="1:6" x14ac:dyDescent="0.25">
      <c r="A40" s="303" t="s">
        <v>119</v>
      </c>
      <c r="B40" s="192" t="s">
        <v>226</v>
      </c>
      <c r="C40" s="327" t="s">
        <v>121</v>
      </c>
      <c r="D40" s="193" t="s">
        <v>122</v>
      </c>
      <c r="E40" s="193" t="s">
        <v>122</v>
      </c>
      <c r="F40" s="193"/>
    </row>
    <row r="41" spans="1:6" x14ac:dyDescent="0.25">
      <c r="A41" s="304"/>
      <c r="B41" s="192" t="s">
        <v>123</v>
      </c>
      <c r="C41" s="328"/>
      <c r="D41" s="192" t="s">
        <v>124</v>
      </c>
      <c r="E41" s="192" t="s">
        <v>124</v>
      </c>
      <c r="F41" s="192" t="s">
        <v>355</v>
      </c>
    </row>
    <row r="42" spans="1:6" x14ac:dyDescent="0.25">
      <c r="A42" s="212" t="s">
        <v>125</v>
      </c>
      <c r="B42" s="213" t="s">
        <v>227</v>
      </c>
      <c r="C42" s="214" t="s">
        <v>228</v>
      </c>
      <c r="D42" s="197">
        <v>34496000</v>
      </c>
      <c r="E42" s="197">
        <v>32516375</v>
      </c>
      <c r="F42" s="197">
        <v>22853819</v>
      </c>
    </row>
    <row r="43" spans="1:6" x14ac:dyDescent="0.25">
      <c r="A43" s="212" t="s">
        <v>138</v>
      </c>
      <c r="B43" s="195" t="s">
        <v>229</v>
      </c>
      <c r="C43" s="215" t="s">
        <v>230</v>
      </c>
      <c r="D43" s="197">
        <v>300000</v>
      </c>
      <c r="E43" s="197">
        <v>48000</v>
      </c>
      <c r="F43" s="197">
        <v>48000</v>
      </c>
    </row>
    <row r="44" spans="1:6" x14ac:dyDescent="0.25">
      <c r="A44" s="212" t="s">
        <v>142</v>
      </c>
      <c r="B44" s="198" t="s">
        <v>231</v>
      </c>
      <c r="C44" s="215" t="s">
        <v>232</v>
      </c>
      <c r="D44" s="197">
        <v>269280</v>
      </c>
      <c r="E44" s="197">
        <v>800000</v>
      </c>
      <c r="F44" s="197">
        <v>81905</v>
      </c>
    </row>
    <row r="45" spans="1:6" x14ac:dyDescent="0.25">
      <c r="A45" s="212" t="s">
        <v>148</v>
      </c>
      <c r="B45" s="198" t="s">
        <v>233</v>
      </c>
      <c r="C45" s="215" t="s">
        <v>234</v>
      </c>
      <c r="D45" s="197">
        <v>0</v>
      </c>
      <c r="E45" s="197">
        <v>361416</v>
      </c>
      <c r="F45" s="197">
        <v>361416</v>
      </c>
    </row>
    <row r="46" spans="1:6" x14ac:dyDescent="0.25">
      <c r="A46" s="212" t="s">
        <v>151</v>
      </c>
      <c r="B46" s="195" t="s">
        <v>235</v>
      </c>
      <c r="C46" s="215" t="s">
        <v>236</v>
      </c>
      <c r="D46" s="199">
        <f>SUM(D42:D45)</f>
        <v>35065280</v>
      </c>
      <c r="E46" s="199">
        <f>SUM(E42:E45)</f>
        <v>33725791</v>
      </c>
      <c r="F46" s="199">
        <f>SUM(F42:F45)</f>
        <v>23345140</v>
      </c>
    </row>
    <row r="47" spans="1:6" x14ac:dyDescent="0.25">
      <c r="A47" s="212" t="s">
        <v>153</v>
      </c>
      <c r="B47" s="198" t="s">
        <v>237</v>
      </c>
      <c r="C47" s="215" t="s">
        <v>238</v>
      </c>
      <c r="D47" s="197">
        <v>1986960</v>
      </c>
      <c r="E47" s="197">
        <v>4877196</v>
      </c>
      <c r="F47" s="197">
        <v>4224396</v>
      </c>
    </row>
    <row r="48" spans="1:6" ht="22.5" x14ac:dyDescent="0.25">
      <c r="A48" s="212" t="s">
        <v>154</v>
      </c>
      <c r="B48" s="198" t="s">
        <v>239</v>
      </c>
      <c r="C48" s="215" t="s">
        <v>240</v>
      </c>
      <c r="D48" s="197">
        <v>0</v>
      </c>
      <c r="E48" s="197">
        <v>800000</v>
      </c>
      <c r="F48" s="197">
        <v>640000</v>
      </c>
    </row>
    <row r="49" spans="1:6" x14ac:dyDescent="0.25">
      <c r="A49" s="212" t="s">
        <v>155</v>
      </c>
      <c r="B49" s="196" t="s">
        <v>241</v>
      </c>
      <c r="C49" s="215" t="s">
        <v>242</v>
      </c>
      <c r="D49" s="197">
        <v>1260000</v>
      </c>
      <c r="E49" s="197">
        <v>1260000</v>
      </c>
      <c r="F49" s="197">
        <v>483000</v>
      </c>
    </row>
    <row r="50" spans="1:6" x14ac:dyDescent="0.25">
      <c r="A50" s="212" t="s">
        <v>156</v>
      </c>
      <c r="B50" s="198" t="s">
        <v>243</v>
      </c>
      <c r="C50" s="215" t="s">
        <v>244</v>
      </c>
      <c r="D50" s="199">
        <f>SUM(D47:D49)</f>
        <v>3246960</v>
      </c>
      <c r="E50" s="199">
        <f t="shared" ref="E50:F50" si="0">SUM(E47:E49)</f>
        <v>6937196</v>
      </c>
      <c r="F50" s="199">
        <f t="shared" si="0"/>
        <v>5347396</v>
      </c>
    </row>
    <row r="51" spans="1:6" x14ac:dyDescent="0.25">
      <c r="A51" s="216" t="s">
        <v>157</v>
      </c>
      <c r="B51" s="217" t="s">
        <v>245</v>
      </c>
      <c r="C51" s="218" t="s">
        <v>246</v>
      </c>
      <c r="D51" s="244">
        <f>D46+D50</f>
        <v>38312240</v>
      </c>
      <c r="E51" s="244">
        <f t="shared" ref="E51:F51" si="1">E46+E50</f>
        <v>40662987</v>
      </c>
      <c r="F51" s="244">
        <f t="shared" si="1"/>
        <v>28692536</v>
      </c>
    </row>
    <row r="52" spans="1:6" ht="22.5" x14ac:dyDescent="0.25">
      <c r="A52" s="216" t="s">
        <v>160</v>
      </c>
      <c r="B52" s="201" t="s">
        <v>247</v>
      </c>
      <c r="C52" s="218" t="s">
        <v>248</v>
      </c>
      <c r="D52" s="245">
        <v>5943500</v>
      </c>
      <c r="E52" s="245">
        <v>8215080</v>
      </c>
      <c r="F52" s="245">
        <v>4646567</v>
      </c>
    </row>
    <row r="53" spans="1:6" x14ac:dyDescent="0.25">
      <c r="A53" s="212" t="s">
        <v>161</v>
      </c>
      <c r="B53" s="198" t="s">
        <v>249</v>
      </c>
      <c r="C53" s="215" t="s">
        <v>250</v>
      </c>
      <c r="D53" s="197">
        <v>10139265</v>
      </c>
      <c r="E53" s="197">
        <v>7630696</v>
      </c>
      <c r="F53" s="197">
        <v>4274635</v>
      </c>
    </row>
    <row r="54" spans="1:6" x14ac:dyDescent="0.25">
      <c r="A54" s="212" t="s">
        <v>162</v>
      </c>
      <c r="B54" s="198" t="s">
        <v>251</v>
      </c>
      <c r="C54" s="215" t="s">
        <v>252</v>
      </c>
      <c r="D54" s="197">
        <v>1677740</v>
      </c>
      <c r="E54" s="197">
        <v>9100632</v>
      </c>
      <c r="F54" s="197">
        <v>9044790</v>
      </c>
    </row>
    <row r="55" spans="1:6" x14ac:dyDescent="0.25">
      <c r="A55" s="212" t="s">
        <v>163</v>
      </c>
      <c r="B55" s="198" t="s">
        <v>253</v>
      </c>
      <c r="C55" s="215" t="s">
        <v>254</v>
      </c>
      <c r="D55" s="197">
        <v>250000</v>
      </c>
      <c r="E55" s="197">
        <v>250000</v>
      </c>
      <c r="F55" s="197">
        <v>100000</v>
      </c>
    </row>
    <row r="56" spans="1:6" x14ac:dyDescent="0.25">
      <c r="A56" s="212" t="s">
        <v>164</v>
      </c>
      <c r="B56" s="198" t="s">
        <v>255</v>
      </c>
      <c r="C56" s="215" t="s">
        <v>256</v>
      </c>
      <c r="D56" s="199">
        <f>SUM(D53:D55)</f>
        <v>12067005</v>
      </c>
      <c r="E56" s="199">
        <f t="shared" ref="E56:F56" si="2">SUM(E53:E55)</f>
        <v>16981328</v>
      </c>
      <c r="F56" s="199">
        <f t="shared" si="2"/>
        <v>13419425</v>
      </c>
    </row>
    <row r="57" spans="1:6" x14ac:dyDescent="0.25">
      <c r="A57" s="212" t="s">
        <v>165</v>
      </c>
      <c r="B57" s="198" t="s">
        <v>257</v>
      </c>
      <c r="C57" s="215" t="s">
        <v>258</v>
      </c>
      <c r="D57" s="197">
        <v>140000</v>
      </c>
      <c r="E57" s="197">
        <v>140000</v>
      </c>
      <c r="F57" s="197">
        <v>27188</v>
      </c>
    </row>
    <row r="58" spans="1:6" x14ac:dyDescent="0.25">
      <c r="A58" s="212" t="s">
        <v>168</v>
      </c>
      <c r="B58" s="198" t="s">
        <v>259</v>
      </c>
      <c r="C58" s="215" t="s">
        <v>260</v>
      </c>
      <c r="D58" s="197">
        <v>60000</v>
      </c>
      <c r="E58" s="197">
        <v>160000</v>
      </c>
      <c r="F58" s="197">
        <v>122327</v>
      </c>
    </row>
    <row r="59" spans="1:6" x14ac:dyDescent="0.25">
      <c r="A59" s="212" t="s">
        <v>169</v>
      </c>
      <c r="B59" s="198" t="s">
        <v>261</v>
      </c>
      <c r="C59" s="215" t="s">
        <v>262</v>
      </c>
      <c r="D59" s="199">
        <f>SUM(D57:D58)</f>
        <v>200000</v>
      </c>
      <c r="E59" s="199">
        <f t="shared" ref="E59:F59" si="3">SUM(E57:E58)</f>
        <v>300000</v>
      </c>
      <c r="F59" s="199">
        <f t="shared" si="3"/>
        <v>149515</v>
      </c>
    </row>
    <row r="60" spans="1:6" x14ac:dyDescent="0.25">
      <c r="A60" s="212" t="s">
        <v>170</v>
      </c>
      <c r="B60" s="198" t="s">
        <v>263</v>
      </c>
      <c r="C60" s="215" t="s">
        <v>264</v>
      </c>
      <c r="D60" s="197">
        <v>1473465</v>
      </c>
      <c r="E60" s="197">
        <v>1473465</v>
      </c>
      <c r="F60" s="197">
        <v>1139022</v>
      </c>
    </row>
    <row r="61" spans="1:6" x14ac:dyDescent="0.25">
      <c r="A61" s="212" t="s">
        <v>171</v>
      </c>
      <c r="B61" s="198" t="s">
        <v>265</v>
      </c>
      <c r="C61" s="215" t="s">
        <v>266</v>
      </c>
      <c r="D61" s="197">
        <v>426360</v>
      </c>
      <c r="E61" s="197">
        <v>426360</v>
      </c>
      <c r="F61" s="197">
        <v>271086</v>
      </c>
    </row>
    <row r="62" spans="1:6" x14ac:dyDescent="0.25">
      <c r="A62" s="212" t="s">
        <v>173</v>
      </c>
      <c r="B62" s="198" t="s">
        <v>267</v>
      </c>
      <c r="C62" s="215" t="s">
        <v>268</v>
      </c>
      <c r="D62" s="197">
        <v>0</v>
      </c>
      <c r="E62" s="197">
        <v>0</v>
      </c>
      <c r="F62" s="197">
        <v>0</v>
      </c>
    </row>
    <row r="63" spans="1:6" x14ac:dyDescent="0.25">
      <c r="A63" s="212" t="s">
        <v>174</v>
      </c>
      <c r="B63" s="198" t="s">
        <v>269</v>
      </c>
      <c r="C63" s="215" t="s">
        <v>270</v>
      </c>
      <c r="D63" s="197">
        <v>30000</v>
      </c>
      <c r="E63" s="197">
        <v>2534852</v>
      </c>
      <c r="F63" s="197">
        <v>2391276</v>
      </c>
    </row>
    <row r="64" spans="1:6" x14ac:dyDescent="0.25">
      <c r="A64" s="212" t="s">
        <v>177</v>
      </c>
      <c r="B64" s="219" t="s">
        <v>271</v>
      </c>
      <c r="C64" s="215" t="s">
        <v>272</v>
      </c>
      <c r="D64" s="197">
        <v>0</v>
      </c>
      <c r="E64" s="197">
        <v>0</v>
      </c>
      <c r="F64" s="197">
        <v>0</v>
      </c>
    </row>
    <row r="65" spans="1:6" x14ac:dyDescent="0.25">
      <c r="A65" s="212" t="s">
        <v>180</v>
      </c>
      <c r="B65" s="196" t="s">
        <v>273</v>
      </c>
      <c r="C65" s="215" t="s">
        <v>274</v>
      </c>
      <c r="D65" s="197">
        <v>605269</v>
      </c>
      <c r="E65" s="197">
        <v>1758665</v>
      </c>
      <c r="F65" s="197">
        <v>1516425</v>
      </c>
    </row>
    <row r="66" spans="1:6" x14ac:dyDescent="0.25">
      <c r="A66" s="212" t="s">
        <v>183</v>
      </c>
      <c r="B66" s="198" t="s">
        <v>275</v>
      </c>
      <c r="C66" s="215" t="s">
        <v>276</v>
      </c>
      <c r="D66" s="197">
        <v>1779438</v>
      </c>
      <c r="E66" s="197">
        <v>2384940</v>
      </c>
      <c r="F66" s="197">
        <v>1434940</v>
      </c>
    </row>
    <row r="67" spans="1:6" x14ac:dyDescent="0.25">
      <c r="A67" s="212" t="s">
        <v>185</v>
      </c>
      <c r="B67" s="198" t="s">
        <v>277</v>
      </c>
      <c r="C67" s="215" t="s">
        <v>278</v>
      </c>
      <c r="D67" s="199">
        <f>SUM(D60:D66)</f>
        <v>4314532</v>
      </c>
      <c r="E67" s="199">
        <f t="shared" ref="E67:F67" si="4">SUM(E60:E66)</f>
        <v>8578282</v>
      </c>
      <c r="F67" s="199">
        <f t="shared" si="4"/>
        <v>6752749</v>
      </c>
    </row>
    <row r="68" spans="1:6" ht="22.5" x14ac:dyDescent="0.25">
      <c r="A68" s="212" t="s">
        <v>190</v>
      </c>
      <c r="B68" s="198" t="s">
        <v>279</v>
      </c>
      <c r="C68" s="215" t="s">
        <v>280</v>
      </c>
      <c r="D68" s="197">
        <v>4597826</v>
      </c>
      <c r="E68" s="197">
        <v>5317931</v>
      </c>
      <c r="F68" s="197">
        <v>5052865</v>
      </c>
    </row>
    <row r="69" spans="1:6" x14ac:dyDescent="0.25">
      <c r="A69" s="212" t="s">
        <v>191</v>
      </c>
      <c r="B69" s="198" t="s">
        <v>281</v>
      </c>
      <c r="C69" s="215" t="s">
        <v>282</v>
      </c>
      <c r="D69" s="197">
        <v>100000</v>
      </c>
      <c r="E69" s="197">
        <v>100000</v>
      </c>
      <c r="F69" s="197">
        <v>4655</v>
      </c>
    </row>
    <row r="70" spans="1:6" x14ac:dyDescent="0.25">
      <c r="A70" s="212" t="s">
        <v>283</v>
      </c>
      <c r="B70" s="198" t="s">
        <v>284</v>
      </c>
      <c r="C70" s="215" t="s">
        <v>285</v>
      </c>
      <c r="D70" s="197">
        <v>283290</v>
      </c>
      <c r="E70" s="197">
        <v>1641890</v>
      </c>
      <c r="F70" s="197">
        <v>1588417</v>
      </c>
    </row>
    <row r="71" spans="1:6" ht="22.5" x14ac:dyDescent="0.25">
      <c r="A71" s="212" t="s">
        <v>286</v>
      </c>
      <c r="B71" s="198" t="s">
        <v>287</v>
      </c>
      <c r="C71" s="215" t="s">
        <v>288</v>
      </c>
      <c r="D71" s="199">
        <f>SUM(D68:D70)</f>
        <v>4981116</v>
      </c>
      <c r="E71" s="199">
        <f>SUM(E68:E70)</f>
        <v>7059821</v>
      </c>
      <c r="F71" s="199">
        <f>SUM(F68:F70)</f>
        <v>6645937</v>
      </c>
    </row>
    <row r="72" spans="1:6" x14ac:dyDescent="0.25">
      <c r="A72" s="216" t="s">
        <v>289</v>
      </c>
      <c r="B72" s="201" t="s">
        <v>290</v>
      </c>
      <c r="C72" s="218" t="s">
        <v>291</v>
      </c>
      <c r="D72" s="244">
        <f>D56+D59+D67+D71</f>
        <v>21562653</v>
      </c>
      <c r="E72" s="244">
        <f>E56+E59+E67+E71</f>
        <v>32919431</v>
      </c>
      <c r="F72" s="244">
        <f>F56+F59+F67+F71</f>
        <v>26967626</v>
      </c>
    </row>
    <row r="73" spans="1:6" x14ac:dyDescent="0.25">
      <c r="A73" s="212" t="s">
        <v>201</v>
      </c>
      <c r="B73" s="203" t="s">
        <v>292</v>
      </c>
      <c r="C73" s="215" t="s">
        <v>293</v>
      </c>
      <c r="D73" s="197">
        <v>1068000</v>
      </c>
      <c r="E73" s="197">
        <v>1058000</v>
      </c>
      <c r="F73" s="197">
        <f>'[1]5'!F186</f>
        <v>0</v>
      </c>
    </row>
    <row r="74" spans="1:6" x14ac:dyDescent="0.25">
      <c r="A74" s="212" t="s">
        <v>203</v>
      </c>
      <c r="B74" s="203" t="s">
        <v>294</v>
      </c>
      <c r="C74" s="215" t="s">
        <v>295</v>
      </c>
      <c r="D74" s="197">
        <v>2000000</v>
      </c>
      <c r="E74" s="197">
        <v>2000000</v>
      </c>
      <c r="F74" s="197">
        <v>1439037</v>
      </c>
    </row>
    <row r="75" spans="1:6" x14ac:dyDescent="0.25">
      <c r="A75" s="216" t="s">
        <v>204</v>
      </c>
      <c r="B75" s="220" t="s">
        <v>296</v>
      </c>
      <c r="C75" s="218" t="s">
        <v>297</v>
      </c>
      <c r="D75" s="199">
        <f>SUM(D73:D74)</f>
        <v>3068000</v>
      </c>
      <c r="E75" s="199">
        <f>SUM(E73:E74)</f>
        <v>3058000</v>
      </c>
      <c r="F75" s="199">
        <f>SUM(F73:F74)</f>
        <v>1439037</v>
      </c>
    </row>
    <row r="76" spans="1:6" ht="22.5" x14ac:dyDescent="0.25">
      <c r="A76" s="212">
        <v>56</v>
      </c>
      <c r="B76" s="221" t="s">
        <v>91</v>
      </c>
      <c r="C76" s="215" t="s">
        <v>298</v>
      </c>
      <c r="D76" s="197">
        <f>'[1]5'!D190</f>
        <v>0</v>
      </c>
      <c r="E76" s="197">
        <v>992975</v>
      </c>
      <c r="F76" s="197">
        <v>84732</v>
      </c>
    </row>
    <row r="77" spans="1:6" x14ac:dyDescent="0.25">
      <c r="A77" s="212">
        <v>58</v>
      </c>
      <c r="B77" s="221" t="s">
        <v>299</v>
      </c>
      <c r="C77" s="215" t="s">
        <v>300</v>
      </c>
      <c r="D77" s="197">
        <f>'[1]5'!D192</f>
        <v>0</v>
      </c>
      <c r="E77" s="197">
        <v>12000</v>
      </c>
      <c r="F77" s="197">
        <f>'[1]5'!F192</f>
        <v>0</v>
      </c>
    </row>
    <row r="78" spans="1:6" x14ac:dyDescent="0.25">
      <c r="A78" s="216">
        <v>59</v>
      </c>
      <c r="B78" s="246" t="s">
        <v>301</v>
      </c>
      <c r="C78" s="218" t="s">
        <v>302</v>
      </c>
      <c r="D78" s="244">
        <f>SUM(D76:D77)</f>
        <v>0</v>
      </c>
      <c r="E78" s="244">
        <f>SUM(E76:E77)</f>
        <v>1004975</v>
      </c>
      <c r="F78" s="244">
        <f>SUM(F76:F77)</f>
        <v>84732</v>
      </c>
    </row>
    <row r="79" spans="1:6" x14ac:dyDescent="0.25">
      <c r="A79" s="212">
        <v>63</v>
      </c>
      <c r="B79" s="221" t="s">
        <v>303</v>
      </c>
      <c r="C79" s="215" t="s">
        <v>304</v>
      </c>
      <c r="D79" s="197">
        <v>0</v>
      </c>
      <c r="E79" s="197">
        <v>556848</v>
      </c>
      <c r="F79" s="197">
        <v>501718</v>
      </c>
    </row>
    <row r="80" spans="1:6" x14ac:dyDescent="0.25">
      <c r="A80" s="212">
        <v>69</v>
      </c>
      <c r="B80" s="221" t="s">
        <v>96</v>
      </c>
      <c r="C80" s="215" t="s">
        <v>305</v>
      </c>
      <c r="D80" s="197">
        <v>1405560</v>
      </c>
      <c r="E80" s="197">
        <v>954980</v>
      </c>
      <c r="F80" s="197">
        <v>665070</v>
      </c>
    </row>
    <row r="81" spans="1:6" x14ac:dyDescent="0.25">
      <c r="A81" s="212">
        <v>70</v>
      </c>
      <c r="B81" s="222" t="s">
        <v>97</v>
      </c>
      <c r="C81" s="215" t="s">
        <v>306</v>
      </c>
      <c r="D81" s="197">
        <v>100000</v>
      </c>
      <c r="E81" s="197">
        <v>4364756</v>
      </c>
      <c r="F81" s="197">
        <v>0</v>
      </c>
    </row>
    <row r="82" spans="1:6" x14ac:dyDescent="0.25">
      <c r="A82" s="216">
        <v>71</v>
      </c>
      <c r="B82" s="220" t="s">
        <v>307</v>
      </c>
      <c r="C82" s="218" t="s">
        <v>308</v>
      </c>
      <c r="D82" s="199">
        <f>SUM(D78:D81)</f>
        <v>1505560</v>
      </c>
      <c r="E82" s="199">
        <f>SUM(E78:E81)</f>
        <v>6881559</v>
      </c>
      <c r="F82" s="199">
        <f>SUM(F78:F81)</f>
        <v>1251520</v>
      </c>
    </row>
    <row r="83" spans="1:6" x14ac:dyDescent="0.25">
      <c r="A83" s="212">
        <v>72</v>
      </c>
      <c r="B83" s="223" t="s">
        <v>309</v>
      </c>
      <c r="C83" s="215" t="s">
        <v>310</v>
      </c>
      <c r="D83" s="197">
        <f>'[1]5'!D210</f>
        <v>0</v>
      </c>
      <c r="E83" s="197">
        <v>950000</v>
      </c>
      <c r="F83" s="197">
        <v>950000</v>
      </c>
    </row>
    <row r="84" spans="1:6" x14ac:dyDescent="0.25">
      <c r="A84" s="212">
        <v>75</v>
      </c>
      <c r="B84" s="223" t="s">
        <v>311</v>
      </c>
      <c r="C84" s="215" t="s">
        <v>312</v>
      </c>
      <c r="D84" s="197">
        <v>580000</v>
      </c>
      <c r="E84" s="197">
        <v>652240</v>
      </c>
      <c r="F84" s="197">
        <v>250000</v>
      </c>
    </row>
    <row r="85" spans="1:6" ht="31.5" customHeight="1" x14ac:dyDescent="0.25">
      <c r="A85" s="212">
        <v>78</v>
      </c>
      <c r="B85" s="198" t="s">
        <v>313</v>
      </c>
      <c r="C85" s="215" t="s">
        <v>314</v>
      </c>
      <c r="D85" s="197">
        <v>156600</v>
      </c>
      <c r="E85" s="197">
        <v>176104</v>
      </c>
      <c r="F85" s="197">
        <v>67500</v>
      </c>
    </row>
    <row r="86" spans="1:6" x14ac:dyDescent="0.25">
      <c r="A86" s="216">
        <v>79</v>
      </c>
      <c r="B86" s="202" t="s">
        <v>315</v>
      </c>
      <c r="C86" s="218" t="s">
        <v>316</v>
      </c>
      <c r="D86" s="199">
        <f>SUM(D83:D85)</f>
        <v>736600</v>
      </c>
      <c r="E86" s="199">
        <f>SUM(E83:E85)</f>
        <v>1778344</v>
      </c>
      <c r="F86" s="199">
        <f>SUM(F83:F85)</f>
        <v>1267500</v>
      </c>
    </row>
    <row r="87" spans="1:6" x14ac:dyDescent="0.25">
      <c r="A87" s="216">
        <v>84</v>
      </c>
      <c r="B87" s="220" t="s">
        <v>317</v>
      </c>
      <c r="C87" s="218" t="s">
        <v>318</v>
      </c>
      <c r="D87" s="199">
        <v>0</v>
      </c>
      <c r="E87" s="199">
        <v>0</v>
      </c>
      <c r="F87" s="199">
        <v>0</v>
      </c>
    </row>
    <row r="88" spans="1:6" x14ac:dyDescent="0.25">
      <c r="A88" s="216">
        <v>94</v>
      </c>
      <c r="B88" s="220" t="s">
        <v>319</v>
      </c>
      <c r="C88" s="218" t="s">
        <v>320</v>
      </c>
      <c r="D88" s="199">
        <v>0</v>
      </c>
      <c r="E88" s="199">
        <v>0</v>
      </c>
      <c r="F88" s="199">
        <v>0</v>
      </c>
    </row>
    <row r="89" spans="1:6" ht="15.75" thickBot="1" x14ac:dyDescent="0.3">
      <c r="A89" s="224">
        <v>95</v>
      </c>
      <c r="B89" s="206" t="s">
        <v>321</v>
      </c>
      <c r="C89" s="225" t="s">
        <v>322</v>
      </c>
      <c r="D89" s="207">
        <f>D88+D87+D86+D82+D75+D72+D52+D51</f>
        <v>71128553</v>
      </c>
      <c r="E89" s="207">
        <f>E88+E87+E86+E82+E75+E72+E52+E51</f>
        <v>93515401</v>
      </c>
      <c r="F89" s="207">
        <f>F88+F87+F86+F82+F75+F72+F52+F51</f>
        <v>64264786</v>
      </c>
    </row>
    <row r="90" spans="1:6" ht="15.75" thickTop="1" x14ac:dyDescent="0.25">
      <c r="A90" s="194">
        <v>13</v>
      </c>
      <c r="B90" s="208" t="s">
        <v>109</v>
      </c>
      <c r="C90" s="198" t="s">
        <v>323</v>
      </c>
      <c r="D90" s="197">
        <v>771447</v>
      </c>
      <c r="E90" s="197">
        <v>771447</v>
      </c>
      <c r="F90" s="197">
        <v>771447</v>
      </c>
    </row>
    <row r="91" spans="1:6" x14ac:dyDescent="0.25">
      <c r="A91" s="200">
        <v>21</v>
      </c>
      <c r="B91" s="209" t="s">
        <v>324</v>
      </c>
      <c r="C91" s="201" t="s">
        <v>325</v>
      </c>
      <c r="D91" s="244">
        <f t="shared" ref="D91:F92" si="5">D90</f>
        <v>771447</v>
      </c>
      <c r="E91" s="244">
        <f t="shared" si="5"/>
        <v>771447</v>
      </c>
      <c r="F91" s="244">
        <f t="shared" si="5"/>
        <v>771447</v>
      </c>
    </row>
    <row r="92" spans="1:6" x14ac:dyDescent="0.25">
      <c r="A92" s="200">
        <v>30</v>
      </c>
      <c r="B92" s="209" t="s">
        <v>326</v>
      </c>
      <c r="C92" s="201" t="s">
        <v>327</v>
      </c>
      <c r="D92" s="199">
        <f t="shared" si="5"/>
        <v>771447</v>
      </c>
      <c r="E92" s="199">
        <f t="shared" si="5"/>
        <v>771447</v>
      </c>
      <c r="F92" s="199">
        <f t="shared" si="5"/>
        <v>771447</v>
      </c>
    </row>
    <row r="93" spans="1:6" ht="15.75" thickBot="1" x14ac:dyDescent="0.3">
      <c r="A93" s="210"/>
      <c r="B93" s="247" t="s">
        <v>328</v>
      </c>
      <c r="C93" s="247" t="s">
        <v>329</v>
      </c>
      <c r="D93" s="248">
        <f>D92+D89</f>
        <v>71900000</v>
      </c>
      <c r="E93" s="248">
        <f>E92+E89</f>
        <v>94286848</v>
      </c>
      <c r="F93" s="248">
        <f>F92+F89</f>
        <v>65036233</v>
      </c>
    </row>
    <row r="94" spans="1:6" ht="24" thickBot="1" x14ac:dyDescent="0.3">
      <c r="A94" s="226"/>
      <c r="B94" s="227" t="s">
        <v>112</v>
      </c>
      <c r="C94" s="228">
        <v>0</v>
      </c>
      <c r="D94" s="229">
        <v>0</v>
      </c>
      <c r="E94" s="230">
        <v>0</v>
      </c>
      <c r="F94" s="231">
        <v>0</v>
      </c>
    </row>
    <row r="95" spans="1:6" ht="23.25" thickBot="1" x14ac:dyDescent="0.3">
      <c r="A95" s="232"/>
      <c r="B95" s="233"/>
      <c r="C95" s="234" t="s">
        <v>391</v>
      </c>
      <c r="D95" s="235"/>
      <c r="E95" s="236"/>
      <c r="F95" s="236"/>
    </row>
    <row r="96" spans="1:6" ht="23.25" thickBot="1" x14ac:dyDescent="0.3">
      <c r="A96" s="237">
        <v>1</v>
      </c>
      <c r="B96" s="238" t="s">
        <v>392</v>
      </c>
      <c r="C96" s="239"/>
      <c r="D96" s="240">
        <f>D32-D89</f>
        <v>771447</v>
      </c>
      <c r="E96" s="240">
        <f>E32-E89</f>
        <v>-669565</v>
      </c>
      <c r="F96" s="240">
        <f>F32-F89</f>
        <v>-657019</v>
      </c>
    </row>
    <row r="97" spans="1:6" ht="34.5" thickBot="1" x14ac:dyDescent="0.3">
      <c r="A97" s="237" t="s">
        <v>25</v>
      </c>
      <c r="B97" s="238" t="s">
        <v>393</v>
      </c>
      <c r="C97" s="239"/>
      <c r="D97" s="240">
        <f>D34-D92</f>
        <v>-771447</v>
      </c>
      <c r="E97" s="240">
        <f>E34-E92</f>
        <v>669565</v>
      </c>
      <c r="F97" s="240">
        <f>F34-F92</f>
        <v>657019</v>
      </c>
    </row>
  </sheetData>
  <mergeCells count="9">
    <mergeCell ref="A38:D38"/>
    <mergeCell ref="A39:D39"/>
    <mergeCell ref="A40:A41"/>
    <mergeCell ref="C40:C41"/>
    <mergeCell ref="E1:F1"/>
    <mergeCell ref="A3:D3"/>
    <mergeCell ref="A4:A5"/>
    <mergeCell ref="C4:C5"/>
    <mergeCell ref="A37:D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E83C3-0DD9-430D-BB68-C07E4DFEC12C}">
  <dimension ref="A1:F82"/>
  <sheetViews>
    <sheetView workbookViewId="0">
      <selection activeCell="F30" sqref="F30"/>
    </sheetView>
  </sheetViews>
  <sheetFormatPr defaultRowHeight="15" x14ac:dyDescent="0.25"/>
  <cols>
    <col min="1" max="1" width="8.140625" style="1" customWidth="1"/>
    <col min="2" max="2" width="51.28515625" style="2" customWidth="1"/>
    <col min="3" max="3" width="14" style="3" customWidth="1"/>
    <col min="4" max="4" width="13.140625" style="4" customWidth="1"/>
    <col min="5" max="5" width="13.85546875" style="4" customWidth="1"/>
    <col min="6" max="6" width="14" style="4" customWidth="1"/>
  </cols>
  <sheetData>
    <row r="1" spans="1:6" x14ac:dyDescent="0.25">
      <c r="F1" s="3" t="s">
        <v>0</v>
      </c>
    </row>
    <row r="2" spans="1:6" x14ac:dyDescent="0.25">
      <c r="A2" s="330" t="s">
        <v>420</v>
      </c>
      <c r="B2" s="330"/>
      <c r="C2" s="330"/>
      <c r="D2" s="330"/>
      <c r="E2" s="330"/>
      <c r="F2" s="330"/>
    </row>
    <row r="3" spans="1:6" x14ac:dyDescent="0.25">
      <c r="A3" s="331" t="s">
        <v>605</v>
      </c>
      <c r="B3" s="331"/>
      <c r="C3" s="331"/>
      <c r="D3" s="331"/>
      <c r="E3" s="331"/>
      <c r="F3" s="331"/>
    </row>
    <row r="4" spans="1:6" x14ac:dyDescent="0.25">
      <c r="A4" s="332" t="s">
        <v>1</v>
      </c>
      <c r="B4" s="332"/>
      <c r="C4" s="332"/>
      <c r="D4" s="332"/>
      <c r="E4" s="332"/>
      <c r="F4" s="332"/>
    </row>
    <row r="5" spans="1:6" ht="15.75" thickBot="1" x14ac:dyDescent="0.3">
      <c r="A5" s="5"/>
      <c r="B5" s="6"/>
      <c r="C5" s="6"/>
      <c r="F5" s="7" t="s">
        <v>505</v>
      </c>
    </row>
    <row r="6" spans="1:6" ht="15.75" thickBot="1" x14ac:dyDescent="0.3">
      <c r="A6" s="333" t="s">
        <v>2</v>
      </c>
      <c r="B6" s="335" t="s">
        <v>3</v>
      </c>
      <c r="C6" s="337" t="s">
        <v>115</v>
      </c>
      <c r="D6" s="339" t="s">
        <v>116</v>
      </c>
      <c r="E6" s="340"/>
      <c r="F6" s="341"/>
    </row>
    <row r="7" spans="1:6" ht="43.5" thickBot="1" x14ac:dyDescent="0.3">
      <c r="A7" s="334"/>
      <c r="B7" s="336"/>
      <c r="C7" s="338"/>
      <c r="D7" s="8" t="s">
        <v>4</v>
      </c>
      <c r="E7" s="9" t="s">
        <v>5</v>
      </c>
      <c r="F7" s="10" t="s">
        <v>6</v>
      </c>
    </row>
    <row r="8" spans="1:6" ht="15.75" thickBot="1" x14ac:dyDescent="0.3">
      <c r="A8" s="11">
        <v>1</v>
      </c>
      <c r="B8" s="12">
        <v>2</v>
      </c>
      <c r="C8" s="13">
        <v>3</v>
      </c>
      <c r="D8" s="14">
        <v>4</v>
      </c>
      <c r="E8" s="15">
        <v>5</v>
      </c>
      <c r="F8" s="16">
        <v>6</v>
      </c>
    </row>
    <row r="9" spans="1:6" ht="15.75" thickBot="1" x14ac:dyDescent="0.3">
      <c r="A9" s="17" t="s">
        <v>7</v>
      </c>
      <c r="B9" s="241" t="s">
        <v>8</v>
      </c>
      <c r="C9" s="18">
        <v>56522881</v>
      </c>
      <c r="D9" s="18">
        <v>56522881</v>
      </c>
      <c r="E9" s="19"/>
      <c r="F9" s="20"/>
    </row>
    <row r="10" spans="1:6" ht="15.75" thickBot="1" x14ac:dyDescent="0.3">
      <c r="A10" s="21" t="s">
        <v>9</v>
      </c>
      <c r="B10" s="242" t="s">
        <v>10</v>
      </c>
      <c r="C10" s="18">
        <v>23810853</v>
      </c>
      <c r="D10" s="18">
        <v>23810853</v>
      </c>
      <c r="E10" s="23"/>
      <c r="F10" s="24"/>
    </row>
    <row r="11" spans="1:6" x14ac:dyDescent="0.25">
      <c r="A11" s="25"/>
      <c r="B11" s="243" t="s">
        <v>11</v>
      </c>
      <c r="C11" s="26">
        <v>12291833</v>
      </c>
      <c r="D11" s="26">
        <v>12291833</v>
      </c>
      <c r="E11" s="27"/>
      <c r="F11" s="28"/>
    </row>
    <row r="12" spans="1:6" ht="15.75" customHeight="1" x14ac:dyDescent="0.25">
      <c r="A12" s="29" t="s">
        <v>12</v>
      </c>
      <c r="B12" s="30" t="s">
        <v>13</v>
      </c>
      <c r="C12" s="31">
        <v>12291833</v>
      </c>
      <c r="D12" s="31">
        <v>12291833</v>
      </c>
      <c r="E12" s="32"/>
      <c r="F12" s="33"/>
    </row>
    <row r="13" spans="1:6" ht="30" x14ac:dyDescent="0.25">
      <c r="A13" s="34" t="s">
        <v>14</v>
      </c>
      <c r="B13" s="35" t="s">
        <v>15</v>
      </c>
      <c r="C13" s="37">
        <v>6964384</v>
      </c>
      <c r="D13" s="37">
        <v>6964384</v>
      </c>
      <c r="E13" s="32"/>
      <c r="F13" s="33"/>
    </row>
    <row r="14" spans="1:6" ht="30" x14ac:dyDescent="0.25">
      <c r="A14" s="34" t="s">
        <v>16</v>
      </c>
      <c r="B14" s="35" t="s">
        <v>17</v>
      </c>
      <c r="C14" s="36">
        <v>1200000</v>
      </c>
      <c r="D14" s="36">
        <v>1200000</v>
      </c>
      <c r="E14" s="32"/>
      <c r="F14" s="33"/>
    </row>
    <row r="15" spans="1:6" x14ac:dyDescent="0.25">
      <c r="A15" s="38"/>
      <c r="B15" s="39" t="s">
        <v>18</v>
      </c>
      <c r="C15" s="36">
        <v>0</v>
      </c>
      <c r="D15" s="36">
        <v>0</v>
      </c>
      <c r="E15" s="32"/>
      <c r="F15" s="33"/>
    </row>
    <row r="16" spans="1:6" ht="30.75" thickBot="1" x14ac:dyDescent="0.3">
      <c r="A16" s="34" t="s">
        <v>19</v>
      </c>
      <c r="B16" s="35" t="s">
        <v>20</v>
      </c>
      <c r="C16" s="37">
        <v>3354636</v>
      </c>
      <c r="D16" s="37">
        <v>3354636</v>
      </c>
      <c r="E16" s="40"/>
      <c r="F16" s="41"/>
    </row>
    <row r="17" spans="1:6" ht="29.25" thickBot="1" x14ac:dyDescent="0.3">
      <c r="A17" s="21" t="s">
        <v>21</v>
      </c>
      <c r="B17" s="44" t="s">
        <v>22</v>
      </c>
      <c r="C17" s="45">
        <v>32712028</v>
      </c>
      <c r="D17" s="45">
        <v>32712028</v>
      </c>
      <c r="E17" s="23"/>
      <c r="F17" s="46"/>
    </row>
    <row r="18" spans="1:6" ht="15.75" thickBot="1" x14ac:dyDescent="0.3">
      <c r="A18" s="34" t="s">
        <v>23</v>
      </c>
      <c r="B18" s="35" t="s">
        <v>24</v>
      </c>
      <c r="C18" s="49">
        <v>32712028</v>
      </c>
      <c r="D18" s="49">
        <v>32712028</v>
      </c>
      <c r="E18" s="40"/>
      <c r="F18" s="33"/>
    </row>
    <row r="19" spans="1:6" ht="29.25" thickBot="1" x14ac:dyDescent="0.3">
      <c r="A19" s="52" t="s">
        <v>25</v>
      </c>
      <c r="B19" s="22" t="s">
        <v>26</v>
      </c>
      <c r="C19" s="53">
        <v>0</v>
      </c>
      <c r="D19" s="53">
        <v>0</v>
      </c>
      <c r="E19" s="23"/>
      <c r="F19" s="46"/>
    </row>
    <row r="20" spans="1:6" ht="15.75" thickBot="1" x14ac:dyDescent="0.3">
      <c r="A20" s="52" t="s">
        <v>29</v>
      </c>
      <c r="B20" s="22" t="s">
        <v>30</v>
      </c>
      <c r="C20" s="45">
        <v>1006290</v>
      </c>
      <c r="D20" s="45">
        <v>1006290</v>
      </c>
      <c r="E20" s="54"/>
      <c r="F20" s="46"/>
    </row>
    <row r="21" spans="1:6" x14ac:dyDescent="0.25">
      <c r="A21" s="56" t="s">
        <v>31</v>
      </c>
      <c r="B21" s="57" t="s">
        <v>32</v>
      </c>
      <c r="C21" s="58">
        <v>639248</v>
      </c>
      <c r="D21" s="58">
        <v>639248</v>
      </c>
      <c r="E21" s="27"/>
      <c r="F21" s="28"/>
    </row>
    <row r="22" spans="1:6" x14ac:dyDescent="0.25">
      <c r="A22" s="34" t="s">
        <v>33</v>
      </c>
      <c r="B22" s="35" t="s">
        <v>34</v>
      </c>
      <c r="C22" s="58">
        <v>242299</v>
      </c>
      <c r="D22" s="58">
        <v>242299</v>
      </c>
      <c r="E22" s="32"/>
      <c r="F22" s="33"/>
    </row>
    <row r="23" spans="1:6" ht="15.75" thickBot="1" x14ac:dyDescent="0.3">
      <c r="A23" s="34" t="s">
        <v>35</v>
      </c>
      <c r="B23" s="35" t="s">
        <v>178</v>
      </c>
      <c r="C23" s="59">
        <v>124743</v>
      </c>
      <c r="D23" s="59">
        <v>124743</v>
      </c>
      <c r="E23" s="42"/>
      <c r="F23" s="43"/>
    </row>
    <row r="24" spans="1:6" ht="15.75" thickBot="1" x14ac:dyDescent="0.3">
      <c r="A24" s="52" t="s">
        <v>36</v>
      </c>
      <c r="B24" s="22" t="s">
        <v>37</v>
      </c>
      <c r="C24" s="45">
        <v>4028596</v>
      </c>
      <c r="D24" s="45">
        <v>4028596</v>
      </c>
      <c r="E24" s="23"/>
      <c r="F24" s="46"/>
    </row>
    <row r="25" spans="1:6" x14ac:dyDescent="0.25">
      <c r="A25" s="29" t="s">
        <v>38</v>
      </c>
      <c r="B25" s="30" t="s">
        <v>39</v>
      </c>
      <c r="C25" s="60">
        <v>3060417</v>
      </c>
      <c r="D25" s="60">
        <v>3060417</v>
      </c>
      <c r="E25" s="27"/>
      <c r="F25" s="28"/>
    </row>
    <row r="26" spans="1:6" x14ac:dyDescent="0.25">
      <c r="A26" s="29" t="s">
        <v>40</v>
      </c>
      <c r="B26" s="35" t="s">
        <v>41</v>
      </c>
      <c r="C26" s="60">
        <v>153490</v>
      </c>
      <c r="D26" s="60">
        <v>153490</v>
      </c>
      <c r="E26" s="32"/>
      <c r="F26" s="33"/>
    </row>
    <row r="27" spans="1:6" x14ac:dyDescent="0.25">
      <c r="A27" s="34" t="s">
        <v>42</v>
      </c>
      <c r="B27" s="35" t="s">
        <v>43</v>
      </c>
      <c r="C27" s="60">
        <v>151989</v>
      </c>
      <c r="D27" s="60">
        <v>151989</v>
      </c>
      <c r="E27" s="32"/>
      <c r="F27" s="33"/>
    </row>
    <row r="28" spans="1:6" x14ac:dyDescent="0.25">
      <c r="A28" s="34" t="s">
        <v>44</v>
      </c>
      <c r="B28" s="35" t="s">
        <v>45</v>
      </c>
      <c r="C28" s="47">
        <v>14</v>
      </c>
      <c r="D28" s="47">
        <v>14</v>
      </c>
      <c r="E28" s="32"/>
      <c r="F28" s="33"/>
    </row>
    <row r="29" spans="1:6" ht="15.75" thickBot="1" x14ac:dyDescent="0.3">
      <c r="A29" s="50" t="s">
        <v>46</v>
      </c>
      <c r="B29" s="51" t="s">
        <v>47</v>
      </c>
      <c r="C29" s="47">
        <v>662686</v>
      </c>
      <c r="D29" s="47">
        <v>662686</v>
      </c>
      <c r="E29" s="42"/>
      <c r="F29" s="43"/>
    </row>
    <row r="30" spans="1:6" ht="15.75" thickBot="1" x14ac:dyDescent="0.3">
      <c r="A30" s="52" t="s">
        <v>48</v>
      </c>
      <c r="B30" s="22" t="s">
        <v>49</v>
      </c>
      <c r="C30" s="53">
        <v>200000</v>
      </c>
      <c r="D30" s="53">
        <v>200000</v>
      </c>
      <c r="E30" s="61"/>
      <c r="F30" s="62"/>
    </row>
    <row r="31" spans="1:6" ht="15.75" thickBot="1" x14ac:dyDescent="0.3">
      <c r="A31" s="34" t="s">
        <v>50</v>
      </c>
      <c r="B31" s="35" t="s">
        <v>51</v>
      </c>
      <c r="C31" s="63">
        <v>200000</v>
      </c>
      <c r="D31" s="63">
        <v>200000</v>
      </c>
      <c r="E31" s="32"/>
      <c r="F31" s="33"/>
    </row>
    <row r="32" spans="1:6" ht="29.25" thickBot="1" x14ac:dyDescent="0.3">
      <c r="A32" s="52" t="s">
        <v>52</v>
      </c>
      <c r="B32" s="22" t="s">
        <v>53</v>
      </c>
      <c r="C32" s="64">
        <v>1100000</v>
      </c>
      <c r="D32" s="64">
        <v>1100000</v>
      </c>
      <c r="E32" s="54"/>
      <c r="F32" s="46"/>
    </row>
    <row r="33" spans="1:6" ht="15.75" thickBot="1" x14ac:dyDescent="0.3">
      <c r="A33" s="34" t="s">
        <v>54</v>
      </c>
      <c r="B33" s="35" t="s">
        <v>55</v>
      </c>
      <c r="C33" s="48">
        <v>1100000</v>
      </c>
      <c r="D33" s="48">
        <v>1100000</v>
      </c>
      <c r="E33" s="32"/>
      <c r="F33" s="33"/>
    </row>
    <row r="34" spans="1:6" ht="29.25" thickBot="1" x14ac:dyDescent="0.3">
      <c r="A34" s="52" t="s">
        <v>56</v>
      </c>
      <c r="B34" s="44" t="s">
        <v>57</v>
      </c>
      <c r="C34" s="53">
        <v>0</v>
      </c>
      <c r="D34" s="53">
        <v>0</v>
      </c>
      <c r="E34" s="61"/>
      <c r="F34" s="65"/>
    </row>
    <row r="35" spans="1:6" ht="15.75" thickBot="1" x14ac:dyDescent="0.3">
      <c r="A35" s="66"/>
      <c r="B35" s="67" t="s">
        <v>58</v>
      </c>
      <c r="C35" s="68">
        <v>63607767</v>
      </c>
      <c r="D35" s="68">
        <v>63607767</v>
      </c>
      <c r="E35" s="69"/>
      <c r="F35" s="70"/>
    </row>
    <row r="36" spans="1:6" ht="15.75" thickBot="1" x14ac:dyDescent="0.3">
      <c r="A36" s="66"/>
      <c r="B36" s="67" t="s">
        <v>59</v>
      </c>
      <c r="C36" s="71">
        <v>0</v>
      </c>
      <c r="D36" s="71">
        <v>0</v>
      </c>
      <c r="E36" s="69"/>
      <c r="F36" s="72"/>
    </row>
    <row r="37" spans="1:6" ht="29.25" thickBot="1" x14ac:dyDescent="0.3">
      <c r="A37" s="52"/>
      <c r="B37" s="22" t="s">
        <v>60</v>
      </c>
      <c r="C37" s="68">
        <v>63607767</v>
      </c>
      <c r="D37" s="68">
        <v>63607767</v>
      </c>
      <c r="E37" s="73"/>
      <c r="F37" s="74"/>
    </row>
    <row r="38" spans="1:6" ht="15.75" thickBot="1" x14ac:dyDescent="0.3">
      <c r="A38" s="52" t="s">
        <v>61</v>
      </c>
      <c r="B38" s="22" t="s">
        <v>62</v>
      </c>
      <c r="C38" s="45">
        <v>0</v>
      </c>
      <c r="D38" s="45">
        <v>0</v>
      </c>
      <c r="E38" s="61"/>
      <c r="F38" s="62"/>
    </row>
    <row r="39" spans="1:6" ht="15.75" thickBot="1" x14ac:dyDescent="0.3">
      <c r="A39" s="21" t="s">
        <v>63</v>
      </c>
      <c r="B39" s="22" t="s">
        <v>64</v>
      </c>
      <c r="C39" s="64">
        <v>0</v>
      </c>
      <c r="D39" s="64">
        <v>0</v>
      </c>
      <c r="E39" s="61"/>
      <c r="F39" s="62"/>
    </row>
    <row r="40" spans="1:6" ht="15.75" thickBot="1" x14ac:dyDescent="0.3">
      <c r="A40" s="75" t="s">
        <v>66</v>
      </c>
      <c r="B40" s="44" t="s">
        <v>67</v>
      </c>
      <c r="C40" s="64">
        <v>0</v>
      </c>
      <c r="D40" s="64">
        <v>0</v>
      </c>
      <c r="E40" s="76"/>
      <c r="F40" s="77"/>
    </row>
    <row r="41" spans="1:6" ht="15.75" thickBot="1" x14ac:dyDescent="0.3">
      <c r="A41" s="75" t="s">
        <v>68</v>
      </c>
      <c r="B41" s="44" t="s">
        <v>69</v>
      </c>
      <c r="C41" s="78">
        <v>0</v>
      </c>
      <c r="D41" s="78">
        <v>0</v>
      </c>
      <c r="E41" s="61"/>
      <c r="F41" s="65"/>
    </row>
    <row r="42" spans="1:6" ht="29.25" thickBot="1" x14ac:dyDescent="0.3">
      <c r="A42" s="75" t="s">
        <v>70</v>
      </c>
      <c r="B42" s="44" t="s">
        <v>71</v>
      </c>
      <c r="C42" s="272">
        <v>1428466</v>
      </c>
      <c r="D42" s="272">
        <v>1428466</v>
      </c>
      <c r="E42" s="76"/>
      <c r="F42" s="77"/>
    </row>
    <row r="43" spans="1:6" ht="15.75" thickBot="1" x14ac:dyDescent="0.3">
      <c r="A43" s="29" t="s">
        <v>72</v>
      </c>
      <c r="B43" s="30" t="s">
        <v>73</v>
      </c>
      <c r="C43" s="48">
        <v>1428466</v>
      </c>
      <c r="D43" s="48">
        <v>1428466</v>
      </c>
      <c r="E43" s="27"/>
      <c r="F43" s="28"/>
    </row>
    <row r="44" spans="1:6" ht="15.75" thickBot="1" x14ac:dyDescent="0.3">
      <c r="A44" s="75" t="s">
        <v>74</v>
      </c>
      <c r="B44" s="44" t="s">
        <v>75</v>
      </c>
      <c r="C44" s="64">
        <v>0</v>
      </c>
      <c r="D44" s="64">
        <v>0</v>
      </c>
      <c r="E44" s="76"/>
      <c r="F44" s="77"/>
    </row>
    <row r="45" spans="1:6" ht="29.25" thickBot="1" x14ac:dyDescent="0.3">
      <c r="A45" s="75" t="s">
        <v>76</v>
      </c>
      <c r="B45" s="44" t="s">
        <v>77</v>
      </c>
      <c r="C45" s="79">
        <v>0</v>
      </c>
      <c r="D45" s="79">
        <v>0</v>
      </c>
      <c r="E45" s="76"/>
      <c r="F45" s="77"/>
    </row>
    <row r="46" spans="1:6" ht="30" thickBot="1" x14ac:dyDescent="0.3">
      <c r="A46" s="80"/>
      <c r="B46" s="81" t="s">
        <v>78</v>
      </c>
      <c r="C46" s="45">
        <v>65036233</v>
      </c>
      <c r="D46" s="45">
        <v>65048779</v>
      </c>
      <c r="E46" s="82"/>
      <c r="F46" s="83"/>
    </row>
    <row r="47" spans="1:6" x14ac:dyDescent="0.25">
      <c r="A47" s="273"/>
      <c r="B47" s="274"/>
      <c r="C47" s="275"/>
      <c r="D47" s="275"/>
      <c r="E47" s="276"/>
      <c r="F47" s="276"/>
    </row>
    <row r="48" spans="1:6" x14ac:dyDescent="0.25">
      <c r="A48" s="273"/>
      <c r="B48" s="274"/>
      <c r="C48" s="278"/>
      <c r="D48" s="278"/>
      <c r="E48" s="279"/>
      <c r="F48" s="279"/>
    </row>
    <row r="49" spans="1:6" ht="184.5" customHeight="1" x14ac:dyDescent="0.25">
      <c r="A49" s="273"/>
      <c r="B49" s="274"/>
      <c r="C49" s="277"/>
    </row>
    <row r="50" spans="1:6" x14ac:dyDescent="0.25">
      <c r="A50" s="332" t="s">
        <v>79</v>
      </c>
      <c r="B50" s="332"/>
      <c r="C50" s="332"/>
      <c r="D50" s="332"/>
      <c r="E50" s="332"/>
      <c r="F50" s="332"/>
    </row>
    <row r="51" spans="1:6" ht="15.75" thickBot="1" x14ac:dyDescent="0.3">
      <c r="A51" s="257"/>
      <c r="B51" s="257"/>
      <c r="C51" s="257"/>
      <c r="D51" s="257"/>
      <c r="E51" s="257"/>
      <c r="F51" s="7" t="s">
        <v>505</v>
      </c>
    </row>
    <row r="52" spans="1:6" ht="15.75" thickBot="1" x14ac:dyDescent="0.3">
      <c r="A52" s="344" t="s">
        <v>2</v>
      </c>
      <c r="B52" s="335" t="s">
        <v>80</v>
      </c>
      <c r="C52" s="337" t="s">
        <v>115</v>
      </c>
      <c r="D52" s="339" t="s">
        <v>116</v>
      </c>
      <c r="E52" s="340"/>
      <c r="F52" s="341"/>
    </row>
    <row r="53" spans="1:6" ht="43.5" thickBot="1" x14ac:dyDescent="0.3">
      <c r="A53" s="345"/>
      <c r="B53" s="336"/>
      <c r="C53" s="338"/>
      <c r="D53" s="8" t="s">
        <v>4</v>
      </c>
      <c r="E53" s="9" t="s">
        <v>5</v>
      </c>
      <c r="F53" s="10" t="s">
        <v>6</v>
      </c>
    </row>
    <row r="54" spans="1:6" ht="15.75" thickBot="1" x14ac:dyDescent="0.3">
      <c r="A54" s="52">
        <v>1</v>
      </c>
      <c r="B54" s="85">
        <v>2</v>
      </c>
      <c r="C54" s="86">
        <v>3</v>
      </c>
      <c r="D54" s="87">
        <v>4</v>
      </c>
      <c r="E54" s="88">
        <v>5</v>
      </c>
      <c r="F54" s="89">
        <v>6</v>
      </c>
    </row>
    <row r="55" spans="1:6" ht="15.75" thickBot="1" x14ac:dyDescent="0.3">
      <c r="A55" s="17" t="s">
        <v>81</v>
      </c>
      <c r="B55" s="90" t="s">
        <v>82</v>
      </c>
      <c r="C55" s="91">
        <f>SUM(C56:C61)</f>
        <v>62997286</v>
      </c>
      <c r="D55" s="91">
        <f>SUM(D56:D61)</f>
        <v>62997286</v>
      </c>
      <c r="E55" s="92"/>
      <c r="F55" s="93"/>
    </row>
    <row r="56" spans="1:6" x14ac:dyDescent="0.25">
      <c r="A56" s="55" t="s">
        <v>83</v>
      </c>
      <c r="B56" s="94" t="s">
        <v>84</v>
      </c>
      <c r="C56" s="95">
        <v>28692536</v>
      </c>
      <c r="D56" s="95">
        <v>28692536</v>
      </c>
      <c r="E56" s="96"/>
      <c r="F56" s="97"/>
    </row>
    <row r="57" spans="1:6" ht="30" x14ac:dyDescent="0.25">
      <c r="A57" s="34" t="s">
        <v>85</v>
      </c>
      <c r="B57" s="98" t="s">
        <v>86</v>
      </c>
      <c r="C57" s="60">
        <v>4646567</v>
      </c>
      <c r="D57" s="60">
        <v>4646567</v>
      </c>
      <c r="E57" s="99"/>
      <c r="F57" s="100"/>
    </row>
    <row r="58" spans="1:6" x14ac:dyDescent="0.25">
      <c r="A58" s="34" t="s">
        <v>87</v>
      </c>
      <c r="B58" s="98" t="s">
        <v>88</v>
      </c>
      <c r="C58" s="60">
        <v>26967626</v>
      </c>
      <c r="D58" s="60">
        <v>26967626</v>
      </c>
      <c r="E58" s="101"/>
      <c r="F58" s="102"/>
    </row>
    <row r="59" spans="1:6" x14ac:dyDescent="0.25">
      <c r="A59" s="34" t="s">
        <v>89</v>
      </c>
      <c r="B59" s="103" t="s">
        <v>90</v>
      </c>
      <c r="C59" s="60">
        <v>1439037</v>
      </c>
      <c r="D59" s="60">
        <v>1439037</v>
      </c>
      <c r="E59" s="101"/>
      <c r="F59" s="102"/>
    </row>
    <row r="60" spans="1:6" x14ac:dyDescent="0.25">
      <c r="A60" s="34" t="s">
        <v>92</v>
      </c>
      <c r="B60" s="104" t="s">
        <v>93</v>
      </c>
      <c r="C60" s="60">
        <v>1251520</v>
      </c>
      <c r="D60" s="60">
        <v>1251520</v>
      </c>
      <c r="E60" s="101"/>
      <c r="F60" s="102"/>
    </row>
    <row r="61" spans="1:6" ht="15.75" thickBot="1" x14ac:dyDescent="0.3">
      <c r="A61" s="34" t="s">
        <v>94</v>
      </c>
      <c r="B61" s="104" t="s">
        <v>95</v>
      </c>
      <c r="C61" s="47">
        <v>0</v>
      </c>
      <c r="D61" s="47">
        <v>0</v>
      </c>
      <c r="E61" s="101"/>
      <c r="F61" s="102"/>
    </row>
    <row r="62" spans="1:6" ht="15.75" thickBot="1" x14ac:dyDescent="0.3">
      <c r="A62" s="52" t="s">
        <v>25</v>
      </c>
      <c r="B62" s="105" t="s">
        <v>98</v>
      </c>
      <c r="C62" s="45">
        <v>1267500</v>
      </c>
      <c r="D62" s="45">
        <v>1267500</v>
      </c>
      <c r="E62" s="92"/>
      <c r="F62" s="106"/>
    </row>
    <row r="63" spans="1:6" ht="15.75" thickBot="1" x14ac:dyDescent="0.3">
      <c r="A63" s="29" t="s">
        <v>27</v>
      </c>
      <c r="B63" s="98" t="s">
        <v>99</v>
      </c>
      <c r="C63" s="60">
        <v>1267500</v>
      </c>
      <c r="D63" s="60">
        <v>1267500</v>
      </c>
      <c r="E63" s="96"/>
      <c r="F63" s="107"/>
    </row>
    <row r="64" spans="1:6" ht="15.75" thickBot="1" x14ac:dyDescent="0.3">
      <c r="A64" s="52"/>
      <c r="B64" s="22" t="s">
        <v>101</v>
      </c>
      <c r="C64" s="45">
        <v>64264786</v>
      </c>
      <c r="D64" s="45">
        <v>64264786</v>
      </c>
      <c r="E64" s="92"/>
      <c r="F64" s="93"/>
    </row>
    <row r="65" spans="1:6" ht="15.75" thickBot="1" x14ac:dyDescent="0.3">
      <c r="A65" s="52" t="s">
        <v>29</v>
      </c>
      <c r="B65" s="22" t="s">
        <v>102</v>
      </c>
      <c r="C65" s="45">
        <v>0</v>
      </c>
      <c r="D65" s="45">
        <v>0</v>
      </c>
      <c r="E65" s="108"/>
      <c r="F65" s="109"/>
    </row>
    <row r="66" spans="1:6" ht="15.75" thickBot="1" x14ac:dyDescent="0.3">
      <c r="A66" s="21" t="s">
        <v>103</v>
      </c>
      <c r="B66" s="22" t="s">
        <v>104</v>
      </c>
      <c r="C66" s="64">
        <v>0</v>
      </c>
      <c r="D66" s="64">
        <v>0</v>
      </c>
      <c r="E66" s="108"/>
      <c r="F66" s="109"/>
    </row>
    <row r="67" spans="1:6" ht="29.25" thickBot="1" x14ac:dyDescent="0.3">
      <c r="A67" s="52" t="s">
        <v>65</v>
      </c>
      <c r="B67" s="22" t="s">
        <v>105</v>
      </c>
      <c r="C67" s="110">
        <v>0</v>
      </c>
      <c r="D67" s="110">
        <v>0</v>
      </c>
      <c r="E67" s="108"/>
      <c r="F67" s="109"/>
    </row>
    <row r="68" spans="1:6" ht="15.75" thickBot="1" x14ac:dyDescent="0.3">
      <c r="A68" s="52" t="s">
        <v>66</v>
      </c>
      <c r="B68" s="22" t="s">
        <v>106</v>
      </c>
      <c r="C68" s="64">
        <v>0</v>
      </c>
      <c r="D68" s="64">
        <v>0</v>
      </c>
      <c r="E68" s="108"/>
      <c r="F68" s="109"/>
    </row>
    <row r="69" spans="1:6" ht="29.25" thickBot="1" x14ac:dyDescent="0.3">
      <c r="A69" s="52" t="s">
        <v>68</v>
      </c>
      <c r="B69" s="22" t="s">
        <v>107</v>
      </c>
      <c r="C69" s="78">
        <v>771447</v>
      </c>
      <c r="D69" s="78">
        <v>771447</v>
      </c>
      <c r="E69" s="113"/>
      <c r="F69" s="106"/>
    </row>
    <row r="70" spans="1:6" ht="15.75" thickBot="1" x14ac:dyDescent="0.3">
      <c r="A70" s="29" t="s">
        <v>108</v>
      </c>
      <c r="B70" s="111" t="s">
        <v>109</v>
      </c>
      <c r="C70" s="112">
        <v>771447</v>
      </c>
      <c r="D70" s="112">
        <v>771447</v>
      </c>
      <c r="E70" s="101"/>
      <c r="F70" s="102"/>
    </row>
    <row r="71" spans="1:6" ht="15.75" thickBot="1" x14ac:dyDescent="0.3">
      <c r="A71" s="21" t="s">
        <v>31</v>
      </c>
      <c r="B71" s="22" t="s">
        <v>110</v>
      </c>
      <c r="C71" s="114">
        <v>0</v>
      </c>
      <c r="D71" s="114">
        <v>0</v>
      </c>
      <c r="E71" s="108"/>
      <c r="F71" s="109"/>
    </row>
    <row r="72" spans="1:6" ht="15.75" thickBot="1" x14ac:dyDescent="0.3">
      <c r="A72" s="80"/>
      <c r="B72" s="115" t="s">
        <v>111</v>
      </c>
      <c r="C72" s="116">
        <v>65036233</v>
      </c>
      <c r="D72" s="116">
        <v>65036233</v>
      </c>
      <c r="E72" s="117"/>
      <c r="F72" s="118"/>
    </row>
    <row r="73" spans="1:6" x14ac:dyDescent="0.25">
      <c r="A73" s="119"/>
      <c r="B73" s="120"/>
      <c r="C73" s="121"/>
      <c r="D73" s="84"/>
      <c r="E73" s="84"/>
      <c r="F73" s="84"/>
    </row>
    <row r="74" spans="1:6" x14ac:dyDescent="0.25">
      <c r="A74" s="346" t="s">
        <v>112</v>
      </c>
      <c r="B74" s="347"/>
      <c r="C74" s="347"/>
      <c r="D74" s="347"/>
      <c r="E74" s="347"/>
      <c r="F74" s="347"/>
    </row>
    <row r="75" spans="1:6" ht="15.75" thickBot="1" x14ac:dyDescent="0.3">
      <c r="A75" s="342"/>
      <c r="B75" s="343"/>
      <c r="C75" s="122"/>
      <c r="D75" s="123"/>
      <c r="E75" s="123"/>
      <c r="F75" s="122" t="s">
        <v>505</v>
      </c>
    </row>
    <row r="76" spans="1:6" ht="29.25" thickBot="1" x14ac:dyDescent="0.3">
      <c r="A76" s="52">
        <v>1</v>
      </c>
      <c r="B76" s="124" t="s">
        <v>113</v>
      </c>
      <c r="C76" s="125">
        <v>0</v>
      </c>
      <c r="D76" s="126">
        <v>0</v>
      </c>
      <c r="E76" s="82">
        <f>+E37-E64</f>
        <v>0</v>
      </c>
      <c r="F76" s="83">
        <f>+F37-F64</f>
        <v>0</v>
      </c>
    </row>
    <row r="77" spans="1:6" ht="43.5" thickBot="1" x14ac:dyDescent="0.3">
      <c r="A77" s="52" t="s">
        <v>25</v>
      </c>
      <c r="B77" s="124" t="s">
        <v>114</v>
      </c>
      <c r="C77" s="125">
        <v>0</v>
      </c>
      <c r="D77" s="126">
        <v>0</v>
      </c>
      <c r="E77" s="127">
        <f>E39-E65</f>
        <v>0</v>
      </c>
      <c r="F77" s="65">
        <f>F39-F65</f>
        <v>0</v>
      </c>
    </row>
    <row r="82" spans="4:4" x14ac:dyDescent="0.25">
      <c r="D82" s="4">
        <f>C46-C72</f>
        <v>0</v>
      </c>
    </row>
  </sheetData>
  <mergeCells count="14">
    <mergeCell ref="A75:B75"/>
    <mergeCell ref="A50:F50"/>
    <mergeCell ref="A52:A53"/>
    <mergeCell ref="B52:B53"/>
    <mergeCell ref="C52:C53"/>
    <mergeCell ref="D52:F52"/>
    <mergeCell ref="A74:F74"/>
    <mergeCell ref="A2:F2"/>
    <mergeCell ref="A3:F3"/>
    <mergeCell ref="A4:F4"/>
    <mergeCell ref="A6:A7"/>
    <mergeCell ref="B6:B7"/>
    <mergeCell ref="C6:C7"/>
    <mergeCell ref="D6:F6"/>
  </mergeCells>
  <pageMargins left="0.7" right="0.7" top="0.75" bottom="0.75" header="0.3" footer="0.3"/>
  <pageSetup paperSize="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AD7CC-3F37-4E26-8FAA-CFD19D887988}">
  <dimension ref="A1:F64"/>
  <sheetViews>
    <sheetView workbookViewId="0">
      <pane ySplit="3" topLeftCell="A4" activePane="bottomLeft" state="frozen"/>
      <selection pane="bottomLeft" activeCell="K9" sqref="K9"/>
    </sheetView>
  </sheetViews>
  <sheetFormatPr defaultRowHeight="12.75" x14ac:dyDescent="0.2"/>
  <cols>
    <col min="1" max="1" width="8.140625" style="184" customWidth="1"/>
    <col min="2" max="2" width="41.42578125" style="184" customWidth="1"/>
    <col min="3" max="3" width="20.7109375" style="184" customWidth="1"/>
    <col min="4" max="4" width="23.85546875" style="184" customWidth="1"/>
    <col min="5" max="5" width="18.5703125" style="184" customWidth="1"/>
    <col min="6" max="6" width="16.85546875" style="184" customWidth="1"/>
    <col min="7" max="254" width="9.140625" style="184"/>
    <col min="255" max="255" width="8.140625" style="184" customWidth="1"/>
    <col min="256" max="256" width="41" style="184" customWidth="1"/>
    <col min="257" max="262" width="32.85546875" style="184" customWidth="1"/>
    <col min="263" max="510" width="9.140625" style="184"/>
    <col min="511" max="511" width="8.140625" style="184" customWidth="1"/>
    <col min="512" max="512" width="41" style="184" customWidth="1"/>
    <col min="513" max="518" width="32.85546875" style="184" customWidth="1"/>
    <col min="519" max="766" width="9.140625" style="184"/>
    <col min="767" max="767" width="8.140625" style="184" customWidth="1"/>
    <col min="768" max="768" width="41" style="184" customWidth="1"/>
    <col min="769" max="774" width="32.85546875" style="184" customWidth="1"/>
    <col min="775" max="1022" width="9.140625" style="184"/>
    <col min="1023" max="1023" width="8.140625" style="184" customWidth="1"/>
    <col min="1024" max="1024" width="41" style="184" customWidth="1"/>
    <col min="1025" max="1030" width="32.85546875" style="184" customWidth="1"/>
    <col min="1031" max="1278" width="9.140625" style="184"/>
    <col min="1279" max="1279" width="8.140625" style="184" customWidth="1"/>
    <col min="1280" max="1280" width="41" style="184" customWidth="1"/>
    <col min="1281" max="1286" width="32.85546875" style="184" customWidth="1"/>
    <col min="1287" max="1534" width="9.140625" style="184"/>
    <col min="1535" max="1535" width="8.140625" style="184" customWidth="1"/>
    <col min="1536" max="1536" width="41" style="184" customWidth="1"/>
    <col min="1537" max="1542" width="32.85546875" style="184" customWidth="1"/>
    <col min="1543" max="1790" width="9.140625" style="184"/>
    <col min="1791" max="1791" width="8.140625" style="184" customWidth="1"/>
    <col min="1792" max="1792" width="41" style="184" customWidth="1"/>
    <col min="1793" max="1798" width="32.85546875" style="184" customWidth="1"/>
    <col min="1799" max="2046" width="9.140625" style="184"/>
    <col min="2047" max="2047" width="8.140625" style="184" customWidth="1"/>
    <col min="2048" max="2048" width="41" style="184" customWidth="1"/>
    <col min="2049" max="2054" width="32.85546875" style="184" customWidth="1"/>
    <col min="2055" max="2302" width="9.140625" style="184"/>
    <col min="2303" max="2303" width="8.140625" style="184" customWidth="1"/>
    <col min="2304" max="2304" width="41" style="184" customWidth="1"/>
    <col min="2305" max="2310" width="32.85546875" style="184" customWidth="1"/>
    <col min="2311" max="2558" width="9.140625" style="184"/>
    <col min="2559" max="2559" width="8.140625" style="184" customWidth="1"/>
    <col min="2560" max="2560" width="41" style="184" customWidth="1"/>
    <col min="2561" max="2566" width="32.85546875" style="184" customWidth="1"/>
    <col min="2567" max="2814" width="9.140625" style="184"/>
    <col min="2815" max="2815" width="8.140625" style="184" customWidth="1"/>
    <col min="2816" max="2816" width="41" style="184" customWidth="1"/>
    <col min="2817" max="2822" width="32.85546875" style="184" customWidth="1"/>
    <col min="2823" max="3070" width="9.140625" style="184"/>
    <col min="3071" max="3071" width="8.140625" style="184" customWidth="1"/>
    <col min="3072" max="3072" width="41" style="184" customWidth="1"/>
    <col min="3073" max="3078" width="32.85546875" style="184" customWidth="1"/>
    <col min="3079" max="3326" width="9.140625" style="184"/>
    <col min="3327" max="3327" width="8.140625" style="184" customWidth="1"/>
    <col min="3328" max="3328" width="41" style="184" customWidth="1"/>
    <col min="3329" max="3334" width="32.85546875" style="184" customWidth="1"/>
    <col min="3335" max="3582" width="9.140625" style="184"/>
    <col min="3583" max="3583" width="8.140625" style="184" customWidth="1"/>
    <col min="3584" max="3584" width="41" style="184" customWidth="1"/>
    <col min="3585" max="3590" width="32.85546875" style="184" customWidth="1"/>
    <col min="3591" max="3838" width="9.140625" style="184"/>
    <col min="3839" max="3839" width="8.140625" style="184" customWidth="1"/>
    <col min="3840" max="3840" width="41" style="184" customWidth="1"/>
    <col min="3841" max="3846" width="32.85546875" style="184" customWidth="1"/>
    <col min="3847" max="4094" width="9.140625" style="184"/>
    <col min="4095" max="4095" width="8.140625" style="184" customWidth="1"/>
    <col min="4096" max="4096" width="41" style="184" customWidth="1"/>
    <col min="4097" max="4102" width="32.85546875" style="184" customWidth="1"/>
    <col min="4103" max="4350" width="9.140625" style="184"/>
    <col min="4351" max="4351" width="8.140625" style="184" customWidth="1"/>
    <col min="4352" max="4352" width="41" style="184" customWidth="1"/>
    <col min="4353" max="4358" width="32.85546875" style="184" customWidth="1"/>
    <col min="4359" max="4606" width="9.140625" style="184"/>
    <col min="4607" max="4607" width="8.140625" style="184" customWidth="1"/>
    <col min="4608" max="4608" width="41" style="184" customWidth="1"/>
    <col min="4609" max="4614" width="32.85546875" style="184" customWidth="1"/>
    <col min="4615" max="4862" width="9.140625" style="184"/>
    <col min="4863" max="4863" width="8.140625" style="184" customWidth="1"/>
    <col min="4864" max="4864" width="41" style="184" customWidth="1"/>
    <col min="4865" max="4870" width="32.85546875" style="184" customWidth="1"/>
    <col min="4871" max="5118" width="9.140625" style="184"/>
    <col min="5119" max="5119" width="8.140625" style="184" customWidth="1"/>
    <col min="5120" max="5120" width="41" style="184" customWidth="1"/>
    <col min="5121" max="5126" width="32.85546875" style="184" customWidth="1"/>
    <col min="5127" max="5374" width="9.140625" style="184"/>
    <col min="5375" max="5375" width="8.140625" style="184" customWidth="1"/>
    <col min="5376" max="5376" width="41" style="184" customWidth="1"/>
    <col min="5377" max="5382" width="32.85546875" style="184" customWidth="1"/>
    <col min="5383" max="5630" width="9.140625" style="184"/>
    <col min="5631" max="5631" width="8.140625" style="184" customWidth="1"/>
    <col min="5632" max="5632" width="41" style="184" customWidth="1"/>
    <col min="5633" max="5638" width="32.85546875" style="184" customWidth="1"/>
    <col min="5639" max="5886" width="9.140625" style="184"/>
    <col min="5887" max="5887" width="8.140625" style="184" customWidth="1"/>
    <col min="5888" max="5888" width="41" style="184" customWidth="1"/>
    <col min="5889" max="5894" width="32.85546875" style="184" customWidth="1"/>
    <col min="5895" max="6142" width="9.140625" style="184"/>
    <col min="6143" max="6143" width="8.140625" style="184" customWidth="1"/>
    <col min="6144" max="6144" width="41" style="184" customWidth="1"/>
    <col min="6145" max="6150" width="32.85546875" style="184" customWidth="1"/>
    <col min="6151" max="6398" width="9.140625" style="184"/>
    <col min="6399" max="6399" width="8.140625" style="184" customWidth="1"/>
    <col min="6400" max="6400" width="41" style="184" customWidth="1"/>
    <col min="6401" max="6406" width="32.85546875" style="184" customWidth="1"/>
    <col min="6407" max="6654" width="9.140625" style="184"/>
    <col min="6655" max="6655" width="8.140625" style="184" customWidth="1"/>
    <col min="6656" max="6656" width="41" style="184" customWidth="1"/>
    <col min="6657" max="6662" width="32.85546875" style="184" customWidth="1"/>
    <col min="6663" max="6910" width="9.140625" style="184"/>
    <col min="6911" max="6911" width="8.140625" style="184" customWidth="1"/>
    <col min="6912" max="6912" width="41" style="184" customWidth="1"/>
    <col min="6913" max="6918" width="32.85546875" style="184" customWidth="1"/>
    <col min="6919" max="7166" width="9.140625" style="184"/>
    <col min="7167" max="7167" width="8.140625" style="184" customWidth="1"/>
    <col min="7168" max="7168" width="41" style="184" customWidth="1"/>
    <col min="7169" max="7174" width="32.85546875" style="184" customWidth="1"/>
    <col min="7175" max="7422" width="9.140625" style="184"/>
    <col min="7423" max="7423" width="8.140625" style="184" customWidth="1"/>
    <col min="7424" max="7424" width="41" style="184" customWidth="1"/>
    <col min="7425" max="7430" width="32.85546875" style="184" customWidth="1"/>
    <col min="7431" max="7678" width="9.140625" style="184"/>
    <col min="7679" max="7679" width="8.140625" style="184" customWidth="1"/>
    <col min="7680" max="7680" width="41" style="184" customWidth="1"/>
    <col min="7681" max="7686" width="32.85546875" style="184" customWidth="1"/>
    <col min="7687" max="7934" width="9.140625" style="184"/>
    <col min="7935" max="7935" width="8.140625" style="184" customWidth="1"/>
    <col min="7936" max="7936" width="41" style="184" customWidth="1"/>
    <col min="7937" max="7942" width="32.85546875" style="184" customWidth="1"/>
    <col min="7943" max="8190" width="9.140625" style="184"/>
    <col min="8191" max="8191" width="8.140625" style="184" customWidth="1"/>
    <col min="8192" max="8192" width="41" style="184" customWidth="1"/>
    <col min="8193" max="8198" width="32.85546875" style="184" customWidth="1"/>
    <col min="8199" max="8446" width="9.140625" style="184"/>
    <col min="8447" max="8447" width="8.140625" style="184" customWidth="1"/>
    <col min="8448" max="8448" width="41" style="184" customWidth="1"/>
    <col min="8449" max="8454" width="32.85546875" style="184" customWidth="1"/>
    <col min="8455" max="8702" width="9.140625" style="184"/>
    <col min="8703" max="8703" width="8.140625" style="184" customWidth="1"/>
    <col min="8704" max="8704" width="41" style="184" customWidth="1"/>
    <col min="8705" max="8710" width="32.85546875" style="184" customWidth="1"/>
    <col min="8711" max="8958" width="9.140625" style="184"/>
    <col min="8959" max="8959" width="8.140625" style="184" customWidth="1"/>
    <col min="8960" max="8960" width="41" style="184" customWidth="1"/>
    <col min="8961" max="8966" width="32.85546875" style="184" customWidth="1"/>
    <col min="8967" max="9214" width="9.140625" style="184"/>
    <col min="9215" max="9215" width="8.140625" style="184" customWidth="1"/>
    <col min="9216" max="9216" width="41" style="184" customWidth="1"/>
    <col min="9217" max="9222" width="32.85546875" style="184" customWidth="1"/>
    <col min="9223" max="9470" width="9.140625" style="184"/>
    <col min="9471" max="9471" width="8.140625" style="184" customWidth="1"/>
    <col min="9472" max="9472" width="41" style="184" customWidth="1"/>
    <col min="9473" max="9478" width="32.85546875" style="184" customWidth="1"/>
    <col min="9479" max="9726" width="9.140625" style="184"/>
    <col min="9727" max="9727" width="8.140625" style="184" customWidth="1"/>
    <col min="9728" max="9728" width="41" style="184" customWidth="1"/>
    <col min="9729" max="9734" width="32.85546875" style="184" customWidth="1"/>
    <col min="9735" max="9982" width="9.140625" style="184"/>
    <col min="9983" max="9983" width="8.140625" style="184" customWidth="1"/>
    <col min="9984" max="9984" width="41" style="184" customWidth="1"/>
    <col min="9985" max="9990" width="32.85546875" style="184" customWidth="1"/>
    <col min="9991" max="10238" width="9.140625" style="184"/>
    <col min="10239" max="10239" width="8.140625" style="184" customWidth="1"/>
    <col min="10240" max="10240" width="41" style="184" customWidth="1"/>
    <col min="10241" max="10246" width="32.85546875" style="184" customWidth="1"/>
    <col min="10247" max="10494" width="9.140625" style="184"/>
    <col min="10495" max="10495" width="8.140625" style="184" customWidth="1"/>
    <col min="10496" max="10496" width="41" style="184" customWidth="1"/>
    <col min="10497" max="10502" width="32.85546875" style="184" customWidth="1"/>
    <col min="10503" max="10750" width="9.140625" style="184"/>
    <col min="10751" max="10751" width="8.140625" style="184" customWidth="1"/>
    <col min="10752" max="10752" width="41" style="184" customWidth="1"/>
    <col min="10753" max="10758" width="32.85546875" style="184" customWidth="1"/>
    <col min="10759" max="11006" width="9.140625" style="184"/>
    <col min="11007" max="11007" width="8.140625" style="184" customWidth="1"/>
    <col min="11008" max="11008" width="41" style="184" customWidth="1"/>
    <col min="11009" max="11014" width="32.85546875" style="184" customWidth="1"/>
    <col min="11015" max="11262" width="9.140625" style="184"/>
    <col min="11263" max="11263" width="8.140625" style="184" customWidth="1"/>
    <col min="11264" max="11264" width="41" style="184" customWidth="1"/>
    <col min="11265" max="11270" width="32.85546875" style="184" customWidth="1"/>
    <col min="11271" max="11518" width="9.140625" style="184"/>
    <col min="11519" max="11519" width="8.140625" style="184" customWidth="1"/>
    <col min="11520" max="11520" width="41" style="184" customWidth="1"/>
    <col min="11521" max="11526" width="32.85546875" style="184" customWidth="1"/>
    <col min="11527" max="11774" width="9.140625" style="184"/>
    <col min="11775" max="11775" width="8.140625" style="184" customWidth="1"/>
    <col min="11776" max="11776" width="41" style="184" customWidth="1"/>
    <col min="11777" max="11782" width="32.85546875" style="184" customWidth="1"/>
    <col min="11783" max="12030" width="9.140625" style="184"/>
    <col min="12031" max="12031" width="8.140625" style="184" customWidth="1"/>
    <col min="12032" max="12032" width="41" style="184" customWidth="1"/>
    <col min="12033" max="12038" width="32.85546875" style="184" customWidth="1"/>
    <col min="12039" max="12286" width="9.140625" style="184"/>
    <col min="12287" max="12287" width="8.140625" style="184" customWidth="1"/>
    <col min="12288" max="12288" width="41" style="184" customWidth="1"/>
    <col min="12289" max="12294" width="32.85546875" style="184" customWidth="1"/>
    <col min="12295" max="12542" width="9.140625" style="184"/>
    <col min="12543" max="12543" width="8.140625" style="184" customWidth="1"/>
    <col min="12544" max="12544" width="41" style="184" customWidth="1"/>
    <col min="12545" max="12550" width="32.85546875" style="184" customWidth="1"/>
    <col min="12551" max="12798" width="9.140625" style="184"/>
    <col min="12799" max="12799" width="8.140625" style="184" customWidth="1"/>
    <col min="12800" max="12800" width="41" style="184" customWidth="1"/>
    <col min="12801" max="12806" width="32.85546875" style="184" customWidth="1"/>
    <col min="12807" max="13054" width="9.140625" style="184"/>
    <col min="13055" max="13055" width="8.140625" style="184" customWidth="1"/>
    <col min="13056" max="13056" width="41" style="184" customWidth="1"/>
    <col min="13057" max="13062" width="32.85546875" style="184" customWidth="1"/>
    <col min="13063" max="13310" width="9.140625" style="184"/>
    <col min="13311" max="13311" width="8.140625" style="184" customWidth="1"/>
    <col min="13312" max="13312" width="41" style="184" customWidth="1"/>
    <col min="13313" max="13318" width="32.85546875" style="184" customWidth="1"/>
    <col min="13319" max="13566" width="9.140625" style="184"/>
    <col min="13567" max="13567" width="8.140625" style="184" customWidth="1"/>
    <col min="13568" max="13568" width="41" style="184" customWidth="1"/>
    <col min="13569" max="13574" width="32.85546875" style="184" customWidth="1"/>
    <col min="13575" max="13822" width="9.140625" style="184"/>
    <col min="13823" max="13823" width="8.140625" style="184" customWidth="1"/>
    <col min="13824" max="13824" width="41" style="184" customWidth="1"/>
    <col min="13825" max="13830" width="32.85546875" style="184" customWidth="1"/>
    <col min="13831" max="14078" width="9.140625" style="184"/>
    <col min="14079" max="14079" width="8.140625" style="184" customWidth="1"/>
    <col min="14080" max="14080" width="41" style="184" customWidth="1"/>
    <col min="14081" max="14086" width="32.85546875" style="184" customWidth="1"/>
    <col min="14087" max="14334" width="9.140625" style="184"/>
    <col min="14335" max="14335" width="8.140625" style="184" customWidth="1"/>
    <col min="14336" max="14336" width="41" style="184" customWidth="1"/>
    <col min="14337" max="14342" width="32.85546875" style="184" customWidth="1"/>
    <col min="14343" max="14590" width="9.140625" style="184"/>
    <col min="14591" max="14591" width="8.140625" style="184" customWidth="1"/>
    <col min="14592" max="14592" width="41" style="184" customWidth="1"/>
    <col min="14593" max="14598" width="32.85546875" style="184" customWidth="1"/>
    <col min="14599" max="14846" width="9.140625" style="184"/>
    <col min="14847" max="14847" width="8.140625" style="184" customWidth="1"/>
    <col min="14848" max="14848" width="41" style="184" customWidth="1"/>
    <col min="14849" max="14854" width="32.85546875" style="184" customWidth="1"/>
    <col min="14855" max="15102" width="9.140625" style="184"/>
    <col min="15103" max="15103" width="8.140625" style="184" customWidth="1"/>
    <col min="15104" max="15104" width="41" style="184" customWidth="1"/>
    <col min="15105" max="15110" width="32.85546875" style="184" customWidth="1"/>
    <col min="15111" max="15358" width="9.140625" style="184"/>
    <col min="15359" max="15359" width="8.140625" style="184" customWidth="1"/>
    <col min="15360" max="15360" width="41" style="184" customWidth="1"/>
    <col min="15361" max="15366" width="32.85546875" style="184" customWidth="1"/>
    <col min="15367" max="15614" width="9.140625" style="184"/>
    <col min="15615" max="15615" width="8.140625" style="184" customWidth="1"/>
    <col min="15616" max="15616" width="41" style="184" customWidth="1"/>
    <col min="15617" max="15622" width="32.85546875" style="184" customWidth="1"/>
    <col min="15623" max="15870" width="9.140625" style="184"/>
    <col min="15871" max="15871" width="8.140625" style="184" customWidth="1"/>
    <col min="15872" max="15872" width="41" style="184" customWidth="1"/>
    <col min="15873" max="15878" width="32.85546875" style="184" customWidth="1"/>
    <col min="15879" max="16126" width="9.140625" style="184"/>
    <col min="16127" max="16127" width="8.140625" style="184" customWidth="1"/>
    <col min="16128" max="16128" width="41" style="184" customWidth="1"/>
    <col min="16129" max="16134" width="32.85546875" style="184" customWidth="1"/>
    <col min="16135" max="16384" width="9.140625" style="184"/>
  </cols>
  <sheetData>
    <row r="1" spans="1:6" ht="18" customHeight="1" x14ac:dyDescent="0.2">
      <c r="A1" s="348" t="s">
        <v>411</v>
      </c>
      <c r="B1" s="349"/>
      <c r="C1" s="349"/>
      <c r="D1" s="349"/>
      <c r="E1" s="349"/>
      <c r="F1" s="349"/>
    </row>
    <row r="2" spans="1:6" ht="46.5" customHeight="1" x14ac:dyDescent="0.2">
      <c r="A2" s="283"/>
      <c r="B2" s="283" t="s">
        <v>364</v>
      </c>
      <c r="C2" s="283" t="s">
        <v>439</v>
      </c>
      <c r="D2" s="283" t="s">
        <v>508</v>
      </c>
      <c r="E2" s="283" t="s">
        <v>509</v>
      </c>
      <c r="F2" s="283" t="s">
        <v>510</v>
      </c>
    </row>
    <row r="3" spans="1:6" ht="18" customHeight="1" x14ac:dyDescent="0.2">
      <c r="A3" s="283">
        <v>1</v>
      </c>
      <c r="B3" s="283">
        <v>2</v>
      </c>
      <c r="C3" s="283">
        <v>3</v>
      </c>
      <c r="D3" s="283">
        <v>4</v>
      </c>
      <c r="E3" s="283">
        <v>5</v>
      </c>
      <c r="F3" s="283">
        <v>6</v>
      </c>
    </row>
    <row r="4" spans="1:6" x14ac:dyDescent="0.2">
      <c r="A4" s="284" t="s">
        <v>127</v>
      </c>
      <c r="B4" s="285" t="s">
        <v>434</v>
      </c>
      <c r="C4" s="286">
        <v>218735</v>
      </c>
      <c r="D4" s="286">
        <v>0</v>
      </c>
      <c r="E4" s="286">
        <v>950000</v>
      </c>
      <c r="F4" s="286">
        <v>1168735</v>
      </c>
    </row>
    <row r="5" spans="1:6" x14ac:dyDescent="0.2">
      <c r="A5" s="287" t="s">
        <v>131</v>
      </c>
      <c r="B5" s="288" t="s">
        <v>433</v>
      </c>
      <c r="C5" s="289">
        <v>218735</v>
      </c>
      <c r="D5" s="289">
        <v>0</v>
      </c>
      <c r="E5" s="289">
        <v>950000</v>
      </c>
      <c r="F5" s="289">
        <v>1168735</v>
      </c>
    </row>
    <row r="6" spans="1:6" ht="25.5" x14ac:dyDescent="0.2">
      <c r="A6" s="284" t="s">
        <v>134</v>
      </c>
      <c r="B6" s="285" t="s">
        <v>432</v>
      </c>
      <c r="C6" s="286">
        <v>91335266</v>
      </c>
      <c r="D6" s="286">
        <v>0</v>
      </c>
      <c r="E6" s="286">
        <v>-3224758</v>
      </c>
      <c r="F6" s="286">
        <v>88110508</v>
      </c>
    </row>
    <row r="7" spans="1:6" ht="25.5" x14ac:dyDescent="0.2">
      <c r="A7" s="284" t="s">
        <v>137</v>
      </c>
      <c r="B7" s="285" t="s">
        <v>431</v>
      </c>
      <c r="C7" s="286">
        <v>5010294</v>
      </c>
      <c r="D7" s="286">
        <v>0</v>
      </c>
      <c r="E7" s="286">
        <v>-1571020</v>
      </c>
      <c r="F7" s="286">
        <v>3439274</v>
      </c>
    </row>
    <row r="8" spans="1:6" x14ac:dyDescent="0.2">
      <c r="A8" s="287" t="s">
        <v>143</v>
      </c>
      <c r="B8" s="288" t="s">
        <v>438</v>
      </c>
      <c r="C8" s="289">
        <v>96345560</v>
      </c>
      <c r="D8" s="289">
        <v>0</v>
      </c>
      <c r="E8" s="289">
        <v>-4795778</v>
      </c>
      <c r="F8" s="289">
        <v>91549782</v>
      </c>
    </row>
    <row r="9" spans="1:6" ht="25.5" x14ac:dyDescent="0.2">
      <c r="A9" s="284" t="s">
        <v>144</v>
      </c>
      <c r="B9" s="285" t="s">
        <v>430</v>
      </c>
      <c r="C9" s="286">
        <v>50000</v>
      </c>
      <c r="D9" s="286">
        <v>0</v>
      </c>
      <c r="E9" s="286">
        <v>0</v>
      </c>
      <c r="F9" s="286">
        <v>50000</v>
      </c>
    </row>
    <row r="10" spans="1:6" ht="25.5" x14ac:dyDescent="0.2">
      <c r="A10" s="284" t="s">
        <v>148</v>
      </c>
      <c r="B10" s="285" t="s">
        <v>429</v>
      </c>
      <c r="C10" s="286">
        <v>50000</v>
      </c>
      <c r="D10" s="286">
        <v>0</v>
      </c>
      <c r="E10" s="286">
        <v>0</v>
      </c>
      <c r="F10" s="286">
        <v>50000</v>
      </c>
    </row>
    <row r="11" spans="1:6" ht="25.5" x14ac:dyDescent="0.2">
      <c r="A11" s="287" t="s">
        <v>161</v>
      </c>
      <c r="B11" s="288" t="s">
        <v>428</v>
      </c>
      <c r="C11" s="289">
        <v>50000</v>
      </c>
      <c r="D11" s="289">
        <v>0</v>
      </c>
      <c r="E11" s="289">
        <v>0</v>
      </c>
      <c r="F11" s="289">
        <v>50000</v>
      </c>
    </row>
    <row r="12" spans="1:6" ht="38.25" x14ac:dyDescent="0.2">
      <c r="A12" s="287" t="s">
        <v>170</v>
      </c>
      <c r="B12" s="288" t="s">
        <v>427</v>
      </c>
      <c r="C12" s="289">
        <v>96614295</v>
      </c>
      <c r="D12" s="289">
        <v>0</v>
      </c>
      <c r="E12" s="289">
        <v>-3845778</v>
      </c>
      <c r="F12" s="289">
        <v>92768517</v>
      </c>
    </row>
    <row r="13" spans="1:6" x14ac:dyDescent="0.2">
      <c r="A13" s="284" t="s">
        <v>171</v>
      </c>
      <c r="B13" s="285" t="s">
        <v>511</v>
      </c>
      <c r="C13" s="286">
        <v>0</v>
      </c>
      <c r="D13" s="286">
        <v>0</v>
      </c>
      <c r="E13" s="286">
        <v>100000</v>
      </c>
      <c r="F13" s="286">
        <v>100000</v>
      </c>
    </row>
    <row r="14" spans="1:6" x14ac:dyDescent="0.2">
      <c r="A14" s="287" t="s">
        <v>183</v>
      </c>
      <c r="B14" s="288" t="s">
        <v>512</v>
      </c>
      <c r="C14" s="289">
        <v>0</v>
      </c>
      <c r="D14" s="289">
        <v>0</v>
      </c>
      <c r="E14" s="289">
        <v>100000</v>
      </c>
      <c r="F14" s="289">
        <v>100000</v>
      </c>
    </row>
    <row r="15" spans="1:6" ht="25.5" x14ac:dyDescent="0.2">
      <c r="A15" s="287" t="s">
        <v>283</v>
      </c>
      <c r="B15" s="288" t="s">
        <v>513</v>
      </c>
      <c r="C15" s="289">
        <v>0</v>
      </c>
      <c r="D15" s="289">
        <v>0</v>
      </c>
      <c r="E15" s="289">
        <v>100000</v>
      </c>
      <c r="F15" s="289">
        <v>100000</v>
      </c>
    </row>
    <row r="16" spans="1:6" x14ac:dyDescent="0.2">
      <c r="A16" s="284" t="s">
        <v>198</v>
      </c>
      <c r="B16" s="285" t="s">
        <v>514</v>
      </c>
      <c r="C16" s="286">
        <v>2400</v>
      </c>
      <c r="D16" s="286">
        <v>16550</v>
      </c>
      <c r="E16" s="286">
        <v>0</v>
      </c>
      <c r="F16" s="286">
        <v>18950</v>
      </c>
    </row>
    <row r="17" spans="1:6" ht="25.5" x14ac:dyDescent="0.2">
      <c r="A17" s="287" t="s">
        <v>201</v>
      </c>
      <c r="B17" s="288" t="s">
        <v>515</v>
      </c>
      <c r="C17" s="289">
        <v>2400</v>
      </c>
      <c r="D17" s="289">
        <v>16550</v>
      </c>
      <c r="E17" s="289">
        <v>0</v>
      </c>
      <c r="F17" s="289">
        <v>18950</v>
      </c>
    </row>
    <row r="18" spans="1:6" x14ac:dyDescent="0.2">
      <c r="A18" s="284" t="s">
        <v>203</v>
      </c>
      <c r="B18" s="285" t="s">
        <v>516</v>
      </c>
      <c r="C18" s="286">
        <v>6319093</v>
      </c>
      <c r="D18" s="286">
        <v>-1792229</v>
      </c>
      <c r="E18" s="286">
        <v>0</v>
      </c>
      <c r="F18" s="286">
        <v>4526864</v>
      </c>
    </row>
    <row r="19" spans="1:6" x14ac:dyDescent="0.2">
      <c r="A19" s="287" t="s">
        <v>205</v>
      </c>
      <c r="B19" s="288" t="s">
        <v>517</v>
      </c>
      <c r="C19" s="289">
        <v>6319093</v>
      </c>
      <c r="D19" s="289">
        <v>-1792229</v>
      </c>
      <c r="E19" s="289">
        <v>0</v>
      </c>
      <c r="F19" s="289">
        <v>4526864</v>
      </c>
    </row>
    <row r="20" spans="1:6" x14ac:dyDescent="0.2">
      <c r="A20" s="287" t="s">
        <v>518</v>
      </c>
      <c r="B20" s="288" t="s">
        <v>519</v>
      </c>
      <c r="C20" s="289">
        <v>6321493</v>
      </c>
      <c r="D20" s="289">
        <v>-1775679</v>
      </c>
      <c r="E20" s="289">
        <v>0</v>
      </c>
      <c r="F20" s="289">
        <v>4545814</v>
      </c>
    </row>
    <row r="21" spans="1:6" ht="38.25" x14ac:dyDescent="0.2">
      <c r="A21" s="284" t="s">
        <v>208</v>
      </c>
      <c r="B21" s="285" t="s">
        <v>520</v>
      </c>
      <c r="C21" s="286">
        <v>0</v>
      </c>
      <c r="D21" s="286">
        <v>-56522881</v>
      </c>
      <c r="E21" s="286">
        <v>56522881</v>
      </c>
      <c r="F21" s="286">
        <v>0</v>
      </c>
    </row>
    <row r="22" spans="1:6" ht="38.25" x14ac:dyDescent="0.2">
      <c r="A22" s="284" t="s">
        <v>521</v>
      </c>
      <c r="B22" s="285" t="s">
        <v>522</v>
      </c>
      <c r="C22" s="286">
        <v>0</v>
      </c>
      <c r="D22" s="286">
        <v>-750000</v>
      </c>
      <c r="E22" s="286">
        <v>750000</v>
      </c>
      <c r="F22" s="286">
        <v>0</v>
      </c>
    </row>
    <row r="23" spans="1:6" ht="27.75" customHeight="1" x14ac:dyDescent="0.2">
      <c r="A23" s="284" t="s">
        <v>523</v>
      </c>
      <c r="B23" s="285" t="s">
        <v>524</v>
      </c>
      <c r="C23" s="286">
        <v>0</v>
      </c>
      <c r="D23" s="286">
        <v>-1006290</v>
      </c>
      <c r="E23" s="286">
        <v>1006290</v>
      </c>
      <c r="F23" s="286">
        <v>0</v>
      </c>
    </row>
    <row r="24" spans="1:6" ht="25.5" x14ac:dyDescent="0.2">
      <c r="A24" s="284" t="s">
        <v>217</v>
      </c>
      <c r="B24" s="285" t="s">
        <v>525</v>
      </c>
      <c r="C24" s="286">
        <v>0</v>
      </c>
      <c r="D24" s="286">
        <v>-639248</v>
      </c>
      <c r="E24" s="286">
        <v>639248</v>
      </c>
      <c r="F24" s="286">
        <v>0</v>
      </c>
    </row>
    <row r="25" spans="1:6" ht="25.5" x14ac:dyDescent="0.2">
      <c r="A25" s="284" t="s">
        <v>526</v>
      </c>
      <c r="B25" s="285" t="s">
        <v>527</v>
      </c>
      <c r="C25" s="286">
        <v>0</v>
      </c>
      <c r="D25" s="286">
        <v>-242299</v>
      </c>
      <c r="E25" s="286">
        <v>242299</v>
      </c>
      <c r="F25" s="286">
        <v>0</v>
      </c>
    </row>
    <row r="26" spans="1:6" ht="25.5" x14ac:dyDescent="0.2">
      <c r="A26" s="284" t="s">
        <v>528</v>
      </c>
      <c r="B26" s="285" t="s">
        <v>529</v>
      </c>
      <c r="C26" s="286">
        <v>0</v>
      </c>
      <c r="D26" s="286">
        <v>-124743</v>
      </c>
      <c r="E26" s="286">
        <v>124743</v>
      </c>
      <c r="F26" s="286">
        <v>0</v>
      </c>
    </row>
    <row r="27" spans="1:6" ht="27.75" customHeight="1" x14ac:dyDescent="0.2">
      <c r="A27" s="284" t="s">
        <v>530</v>
      </c>
      <c r="B27" s="285" t="s">
        <v>531</v>
      </c>
      <c r="C27" s="286">
        <v>0</v>
      </c>
      <c r="D27" s="286">
        <v>-4028596</v>
      </c>
      <c r="E27" s="286">
        <v>4091090</v>
      </c>
      <c r="F27" s="286">
        <v>62494</v>
      </c>
    </row>
    <row r="28" spans="1:6" ht="38.25" x14ac:dyDescent="0.2">
      <c r="A28" s="284" t="s">
        <v>532</v>
      </c>
      <c r="B28" s="285" t="s">
        <v>604</v>
      </c>
      <c r="C28" s="286">
        <v>0</v>
      </c>
      <c r="D28" s="286">
        <v>-3213907</v>
      </c>
      <c r="E28" s="286">
        <v>3213907</v>
      </c>
      <c r="F28" s="286">
        <v>0</v>
      </c>
    </row>
    <row r="29" spans="1:6" ht="25.5" x14ac:dyDescent="0.2">
      <c r="A29" s="284" t="s">
        <v>533</v>
      </c>
      <c r="B29" s="285" t="s">
        <v>534</v>
      </c>
      <c r="C29" s="286">
        <v>0</v>
      </c>
      <c r="D29" s="286">
        <v>-151989</v>
      </c>
      <c r="E29" s="286">
        <v>181059</v>
      </c>
      <c r="F29" s="286">
        <v>29070</v>
      </c>
    </row>
    <row r="30" spans="1:6" ht="38.25" x14ac:dyDescent="0.2">
      <c r="A30" s="284" t="s">
        <v>535</v>
      </c>
      <c r="B30" s="285" t="s">
        <v>536</v>
      </c>
      <c r="C30" s="286">
        <v>0</v>
      </c>
      <c r="D30" s="286">
        <v>-14</v>
      </c>
      <c r="E30" s="286">
        <v>14</v>
      </c>
      <c r="F30" s="286">
        <v>0</v>
      </c>
    </row>
    <row r="31" spans="1:6" ht="25.5" x14ac:dyDescent="0.2">
      <c r="A31" s="284" t="s">
        <v>537</v>
      </c>
      <c r="B31" s="285" t="s">
        <v>538</v>
      </c>
      <c r="C31" s="286">
        <v>0</v>
      </c>
      <c r="D31" s="286">
        <v>-662686</v>
      </c>
      <c r="E31" s="286">
        <v>696110</v>
      </c>
      <c r="F31" s="286">
        <v>33424</v>
      </c>
    </row>
    <row r="32" spans="1:6" ht="25.5" customHeight="1" x14ac:dyDescent="0.2">
      <c r="A32" s="284" t="s">
        <v>437</v>
      </c>
      <c r="B32" s="285" t="s">
        <v>539</v>
      </c>
      <c r="C32" s="286">
        <v>0</v>
      </c>
      <c r="D32" s="286">
        <v>-200000</v>
      </c>
      <c r="E32" s="286">
        <v>200000</v>
      </c>
      <c r="F32" s="286">
        <v>0</v>
      </c>
    </row>
    <row r="33" spans="1:6" ht="38.25" x14ac:dyDescent="0.2">
      <c r="A33" s="284" t="s">
        <v>540</v>
      </c>
      <c r="B33" s="285" t="s">
        <v>541</v>
      </c>
      <c r="C33" s="286">
        <v>0</v>
      </c>
      <c r="D33" s="286">
        <v>-200000</v>
      </c>
      <c r="E33" s="286">
        <v>200000</v>
      </c>
      <c r="F33" s="286">
        <v>0</v>
      </c>
    </row>
    <row r="34" spans="1:6" ht="38.25" x14ac:dyDescent="0.2">
      <c r="A34" s="284" t="s">
        <v>542</v>
      </c>
      <c r="B34" s="285" t="s">
        <v>543</v>
      </c>
      <c r="C34" s="286">
        <v>0</v>
      </c>
      <c r="D34" s="286">
        <v>-1100000</v>
      </c>
      <c r="E34" s="286">
        <v>1100000</v>
      </c>
      <c r="F34" s="286">
        <v>0</v>
      </c>
    </row>
    <row r="35" spans="1:6" ht="25.5" x14ac:dyDescent="0.2">
      <c r="A35" s="287" t="s">
        <v>544</v>
      </c>
      <c r="B35" s="288" t="s">
        <v>545</v>
      </c>
      <c r="C35" s="289">
        <v>0</v>
      </c>
      <c r="D35" s="289">
        <v>-63607767</v>
      </c>
      <c r="E35" s="289">
        <v>63670261</v>
      </c>
      <c r="F35" s="289">
        <v>62494</v>
      </c>
    </row>
    <row r="36" spans="1:6" x14ac:dyDescent="0.2">
      <c r="A36" s="284" t="s">
        <v>546</v>
      </c>
      <c r="B36" s="285" t="s">
        <v>547</v>
      </c>
      <c r="C36" s="286">
        <v>0</v>
      </c>
      <c r="D36" s="286">
        <v>1244000</v>
      </c>
      <c r="E36" s="286">
        <v>0</v>
      </c>
      <c r="F36" s="286">
        <v>1244000</v>
      </c>
    </row>
    <row r="37" spans="1:6" x14ac:dyDescent="0.2">
      <c r="A37" s="284" t="s">
        <v>548</v>
      </c>
      <c r="B37" s="285" t="s">
        <v>549</v>
      </c>
      <c r="C37" s="286">
        <v>0</v>
      </c>
      <c r="D37" s="286">
        <v>1244000</v>
      </c>
      <c r="E37" s="286">
        <v>0</v>
      </c>
      <c r="F37" s="286">
        <v>1244000</v>
      </c>
    </row>
    <row r="38" spans="1:6" ht="25.5" x14ac:dyDescent="0.2">
      <c r="A38" s="287" t="s">
        <v>550</v>
      </c>
      <c r="B38" s="288" t="s">
        <v>551</v>
      </c>
      <c r="C38" s="289">
        <v>0</v>
      </c>
      <c r="D38" s="289">
        <v>1244000</v>
      </c>
      <c r="E38" s="289">
        <v>0</v>
      </c>
      <c r="F38" s="289">
        <v>1244000</v>
      </c>
    </row>
    <row r="39" spans="1:6" x14ac:dyDescent="0.2">
      <c r="A39" s="287" t="s">
        <v>552</v>
      </c>
      <c r="B39" s="288" t="s">
        <v>553</v>
      </c>
      <c r="C39" s="289">
        <v>0</v>
      </c>
      <c r="D39" s="289">
        <v>-62363767</v>
      </c>
      <c r="E39" s="289">
        <v>63670261</v>
      </c>
      <c r="F39" s="289">
        <v>1306494</v>
      </c>
    </row>
    <row r="40" spans="1:6" x14ac:dyDescent="0.2">
      <c r="A40" s="287" t="s">
        <v>554</v>
      </c>
      <c r="B40" s="288" t="s">
        <v>555</v>
      </c>
      <c r="C40" s="289">
        <v>102935788</v>
      </c>
      <c r="D40" s="289">
        <v>-64139446</v>
      </c>
      <c r="E40" s="289">
        <v>59924483</v>
      </c>
      <c r="F40" s="289">
        <v>98720825</v>
      </c>
    </row>
    <row r="41" spans="1:6" x14ac:dyDescent="0.2">
      <c r="A41" s="284" t="s">
        <v>556</v>
      </c>
      <c r="B41" s="285" t="s">
        <v>557</v>
      </c>
      <c r="C41" s="286">
        <v>95491124</v>
      </c>
      <c r="D41" s="286">
        <v>0</v>
      </c>
      <c r="E41" s="286">
        <v>0</v>
      </c>
      <c r="F41" s="286">
        <v>95491124</v>
      </c>
    </row>
    <row r="42" spans="1:6" ht="25.5" x14ac:dyDescent="0.2">
      <c r="A42" s="284" t="s">
        <v>558</v>
      </c>
      <c r="B42" s="285" t="s">
        <v>559</v>
      </c>
      <c r="C42" s="286">
        <v>6705571</v>
      </c>
      <c r="D42" s="286">
        <v>0</v>
      </c>
      <c r="E42" s="286">
        <v>0</v>
      </c>
      <c r="F42" s="286">
        <v>6705571</v>
      </c>
    </row>
    <row r="43" spans="1:6" ht="25.5" x14ac:dyDescent="0.2">
      <c r="A43" s="287" t="s">
        <v>560</v>
      </c>
      <c r="B43" s="288" t="s">
        <v>561</v>
      </c>
      <c r="C43" s="289">
        <v>6705571</v>
      </c>
      <c r="D43" s="289">
        <v>0</v>
      </c>
      <c r="E43" s="289">
        <v>0</v>
      </c>
      <c r="F43" s="289">
        <v>6705571</v>
      </c>
    </row>
    <row r="44" spans="1:6" x14ac:dyDescent="0.2">
      <c r="A44" s="284" t="s">
        <v>562</v>
      </c>
      <c r="B44" s="285" t="s">
        <v>563</v>
      </c>
      <c r="C44" s="286">
        <v>415620</v>
      </c>
      <c r="D44" s="286">
        <v>0</v>
      </c>
      <c r="E44" s="286">
        <v>-496687</v>
      </c>
      <c r="F44" s="286">
        <v>-81067</v>
      </c>
    </row>
    <row r="45" spans="1:6" x14ac:dyDescent="0.2">
      <c r="A45" s="284" t="s">
        <v>564</v>
      </c>
      <c r="B45" s="285" t="s">
        <v>565</v>
      </c>
      <c r="C45" s="286">
        <v>-496687</v>
      </c>
      <c r="D45" s="286">
        <v>0</v>
      </c>
      <c r="E45" s="286">
        <v>-10948005</v>
      </c>
      <c r="F45" s="286">
        <v>-11444692</v>
      </c>
    </row>
    <row r="46" spans="1:6" x14ac:dyDescent="0.2">
      <c r="A46" s="287" t="s">
        <v>566</v>
      </c>
      <c r="B46" s="288" t="s">
        <v>567</v>
      </c>
      <c r="C46" s="289">
        <v>102115628</v>
      </c>
      <c r="D46" s="289">
        <v>0</v>
      </c>
      <c r="E46" s="289">
        <v>-11444692</v>
      </c>
      <c r="F46" s="289">
        <v>90670936</v>
      </c>
    </row>
    <row r="47" spans="1:6" ht="25.5" x14ac:dyDescent="0.2">
      <c r="A47" s="284" t="s">
        <v>568</v>
      </c>
      <c r="B47" s="285" t="s">
        <v>569</v>
      </c>
      <c r="C47" s="286">
        <v>0</v>
      </c>
      <c r="D47" s="286">
        <v>-28692536</v>
      </c>
      <c r="E47" s="286">
        <v>33107994</v>
      </c>
      <c r="F47" s="286">
        <v>4415458</v>
      </c>
    </row>
    <row r="48" spans="1:6" ht="38.25" x14ac:dyDescent="0.2">
      <c r="A48" s="284" t="s">
        <v>570</v>
      </c>
      <c r="B48" s="285" t="s">
        <v>571</v>
      </c>
      <c r="C48" s="286">
        <v>0</v>
      </c>
      <c r="D48" s="286">
        <v>-4646567</v>
      </c>
      <c r="E48" s="286">
        <v>4959231</v>
      </c>
      <c r="F48" s="286">
        <v>312664</v>
      </c>
    </row>
    <row r="49" spans="1:6" ht="25.5" x14ac:dyDescent="0.2">
      <c r="A49" s="284" t="s">
        <v>572</v>
      </c>
      <c r="B49" s="285" t="s">
        <v>573</v>
      </c>
      <c r="C49" s="286">
        <v>0</v>
      </c>
      <c r="D49" s="286">
        <v>-26967626</v>
      </c>
      <c r="E49" s="286">
        <v>27163972</v>
      </c>
      <c r="F49" s="286">
        <v>196346</v>
      </c>
    </row>
    <row r="50" spans="1:6" ht="25.5" x14ac:dyDescent="0.2">
      <c r="A50" s="284" t="s">
        <v>574</v>
      </c>
      <c r="B50" s="285" t="s">
        <v>575</v>
      </c>
      <c r="C50" s="286">
        <v>0</v>
      </c>
      <c r="D50" s="286">
        <v>-1439037</v>
      </c>
      <c r="E50" s="286">
        <v>1439037</v>
      </c>
      <c r="F50" s="286">
        <v>0</v>
      </c>
    </row>
    <row r="51" spans="1:6" ht="38.25" x14ac:dyDescent="0.2">
      <c r="A51" s="284" t="s">
        <v>576</v>
      </c>
      <c r="B51" s="285" t="s">
        <v>577</v>
      </c>
      <c r="C51" s="286">
        <v>0</v>
      </c>
      <c r="D51" s="286">
        <v>-1251520</v>
      </c>
      <c r="E51" s="286">
        <v>1251520</v>
      </c>
      <c r="F51" s="286">
        <v>0</v>
      </c>
    </row>
    <row r="52" spans="1:6" ht="25.5" x14ac:dyDescent="0.2">
      <c r="A52" s="284" t="s">
        <v>578</v>
      </c>
      <c r="B52" s="285" t="s">
        <v>579</v>
      </c>
      <c r="C52" s="286">
        <v>0</v>
      </c>
      <c r="D52" s="286">
        <v>-1267500</v>
      </c>
      <c r="E52" s="286">
        <v>1267500</v>
      </c>
      <c r="F52" s="286">
        <v>0</v>
      </c>
    </row>
    <row r="53" spans="1:6" ht="38.25" x14ac:dyDescent="0.2">
      <c r="A53" s="284" t="s">
        <v>580</v>
      </c>
      <c r="B53" s="285" t="s">
        <v>581</v>
      </c>
      <c r="C53" s="286">
        <v>0</v>
      </c>
      <c r="D53" s="286">
        <v>-771447</v>
      </c>
      <c r="E53" s="286">
        <v>771447</v>
      </c>
      <c r="F53" s="286">
        <v>0</v>
      </c>
    </row>
    <row r="54" spans="1:6" ht="38.25" x14ac:dyDescent="0.2">
      <c r="A54" s="284" t="s">
        <v>582</v>
      </c>
      <c r="B54" s="285" t="s">
        <v>583</v>
      </c>
      <c r="C54" s="286">
        <v>0</v>
      </c>
      <c r="D54" s="286">
        <v>-771447</v>
      </c>
      <c r="E54" s="286">
        <v>771447</v>
      </c>
      <c r="F54" s="286">
        <v>0</v>
      </c>
    </row>
    <row r="55" spans="1:6" ht="25.5" x14ac:dyDescent="0.2">
      <c r="A55" s="287" t="s">
        <v>584</v>
      </c>
      <c r="B55" s="288" t="s">
        <v>585</v>
      </c>
      <c r="C55" s="289">
        <v>0</v>
      </c>
      <c r="D55" s="289">
        <v>-65036233</v>
      </c>
      <c r="E55" s="289">
        <v>69960701</v>
      </c>
      <c r="F55" s="289">
        <v>4924468</v>
      </c>
    </row>
    <row r="56" spans="1:6" ht="38.25" x14ac:dyDescent="0.2">
      <c r="A56" s="284" t="s">
        <v>586</v>
      </c>
      <c r="B56" s="285" t="s">
        <v>587</v>
      </c>
      <c r="C56" s="286">
        <v>771447</v>
      </c>
      <c r="D56" s="286">
        <v>859092</v>
      </c>
      <c r="E56" s="286">
        <v>-771447</v>
      </c>
      <c r="F56" s="286">
        <v>859092</v>
      </c>
    </row>
    <row r="57" spans="1:6" ht="38.25" x14ac:dyDescent="0.2">
      <c r="A57" s="284" t="s">
        <v>588</v>
      </c>
      <c r="B57" s="285" t="s">
        <v>589</v>
      </c>
      <c r="C57" s="286">
        <v>771447</v>
      </c>
      <c r="D57" s="286">
        <v>859092</v>
      </c>
      <c r="E57" s="286">
        <v>-771447</v>
      </c>
      <c r="F57" s="286">
        <v>859092</v>
      </c>
    </row>
    <row r="58" spans="1:6" ht="25.5" x14ac:dyDescent="0.2">
      <c r="A58" s="287" t="s">
        <v>590</v>
      </c>
      <c r="B58" s="288" t="s">
        <v>591</v>
      </c>
      <c r="C58" s="289">
        <v>771447</v>
      </c>
      <c r="D58" s="289">
        <v>859092</v>
      </c>
      <c r="E58" s="289">
        <v>-771447</v>
      </c>
      <c r="F58" s="289">
        <v>859092</v>
      </c>
    </row>
    <row r="59" spans="1:6" x14ac:dyDescent="0.2">
      <c r="A59" s="284" t="s">
        <v>592</v>
      </c>
      <c r="B59" s="285" t="s">
        <v>593</v>
      </c>
      <c r="C59" s="286">
        <v>48713</v>
      </c>
      <c r="D59" s="286">
        <v>37695</v>
      </c>
      <c r="E59" s="286">
        <v>0</v>
      </c>
      <c r="F59" s="286">
        <v>86408</v>
      </c>
    </row>
    <row r="60" spans="1:6" ht="25.5" x14ac:dyDescent="0.2">
      <c r="A60" s="287" t="s">
        <v>594</v>
      </c>
      <c r="B60" s="288" t="s">
        <v>595</v>
      </c>
      <c r="C60" s="289">
        <v>48713</v>
      </c>
      <c r="D60" s="289">
        <v>37695</v>
      </c>
      <c r="E60" s="289">
        <v>0</v>
      </c>
      <c r="F60" s="289">
        <v>86408</v>
      </c>
    </row>
    <row r="61" spans="1:6" x14ac:dyDescent="0.2">
      <c r="A61" s="287" t="s">
        <v>596</v>
      </c>
      <c r="B61" s="288" t="s">
        <v>597</v>
      </c>
      <c r="C61" s="289">
        <v>820160</v>
      </c>
      <c r="D61" s="289">
        <v>-64139446</v>
      </c>
      <c r="E61" s="289">
        <v>69189254</v>
      </c>
      <c r="F61" s="289">
        <v>5869968</v>
      </c>
    </row>
    <row r="62" spans="1:6" ht="25.5" x14ac:dyDescent="0.2">
      <c r="A62" s="284" t="s">
        <v>598</v>
      </c>
      <c r="B62" s="285" t="s">
        <v>599</v>
      </c>
      <c r="C62" s="286">
        <v>0</v>
      </c>
      <c r="D62" s="286">
        <v>0</v>
      </c>
      <c r="E62" s="286">
        <v>2179921</v>
      </c>
      <c r="F62" s="286">
        <v>2179921</v>
      </c>
    </row>
    <row r="63" spans="1:6" ht="25.5" x14ac:dyDescent="0.2">
      <c r="A63" s="287" t="s">
        <v>600</v>
      </c>
      <c r="B63" s="288" t="s">
        <v>601</v>
      </c>
      <c r="C63" s="289">
        <v>0</v>
      </c>
      <c r="D63" s="289">
        <v>0</v>
      </c>
      <c r="E63" s="289">
        <v>2179921</v>
      </c>
      <c r="F63" s="289">
        <v>2179921</v>
      </c>
    </row>
    <row r="64" spans="1:6" x14ac:dyDescent="0.2">
      <c r="A64" s="287" t="s">
        <v>602</v>
      </c>
      <c r="B64" s="288" t="s">
        <v>603</v>
      </c>
      <c r="C64" s="289">
        <v>102935788</v>
      </c>
      <c r="D64" s="289">
        <v>-64139446</v>
      </c>
      <c r="E64" s="289">
        <v>59924483</v>
      </c>
      <c r="F64" s="289">
        <v>98720825</v>
      </c>
    </row>
  </sheetData>
  <mergeCells count="1">
    <mergeCell ref="A1:F1"/>
  </mergeCells>
  <pageMargins left="0.75" right="0.75" top="1" bottom="1" header="0.5" footer="0.5"/>
  <pageSetup paperSize="8" orientation="portrait" horizontalDpi="300" verticalDpi="300" r:id="rId1"/>
  <headerFooter alignWithMargins="0">
    <oddHeader>&amp;C&amp;L&amp;RÉrték típus: Forint</oddHeader>
    <oddFooter>&amp;C&amp;LAdatellenőrző kód: 3a382d-42f7342-364e-50-48-60-19-1c7f-122d-6f4014&amp;R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7</vt:i4>
      </vt:variant>
    </vt:vector>
  </HeadingPairs>
  <TitlesOfParts>
    <vt:vector size="21" baseType="lpstr">
      <vt:lpstr>Tartalom</vt:lpstr>
      <vt:lpstr>1.SZ.melléklet</vt:lpstr>
      <vt:lpstr>2.sz. melléklet</vt:lpstr>
      <vt:lpstr>3.sz. melléklet</vt:lpstr>
      <vt:lpstr>4.sz. melléklet</vt:lpstr>
      <vt:lpstr>5.sz. melléklet</vt:lpstr>
      <vt:lpstr>6.sz. melléklet</vt:lpstr>
      <vt:lpstr>7.sz. melléklet</vt:lpstr>
      <vt:lpstr>8.sz.melléklet</vt:lpstr>
      <vt:lpstr>9.melléklet</vt:lpstr>
      <vt:lpstr>10.sz.melléklet</vt:lpstr>
      <vt:lpstr>11.sz.melléklet</vt:lpstr>
      <vt:lpstr>12.sz.melléklet</vt:lpstr>
      <vt:lpstr>Munka4</vt:lpstr>
      <vt:lpstr>Tartalom!_Hlk515260389</vt:lpstr>
      <vt:lpstr>Tartalom!_Hlk515260887</vt:lpstr>
      <vt:lpstr>Tartalom!_Hlk515261473</vt:lpstr>
      <vt:lpstr>Tartalom!_Hlk515262112</vt:lpstr>
      <vt:lpstr>'8.sz.melléklet'!Nyomtatási_terület</vt:lpstr>
      <vt:lpstr>Tartalom!Nyomtatási_terület</vt:lpstr>
      <vt:lpstr>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xy</cp:lastModifiedBy>
  <cp:lastPrinted>2018-05-30T06:39:52Z</cp:lastPrinted>
  <dcterms:created xsi:type="dcterms:W3CDTF">2018-05-28T06:25:43Z</dcterms:created>
  <dcterms:modified xsi:type="dcterms:W3CDTF">2018-06-04T11:13:34Z</dcterms:modified>
</cp:coreProperties>
</file>