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2" activeTab="15"/>
  </bookViews>
  <sheets>
    <sheet name="1.1.sz.mell." sheetId="1" r:id="rId1"/>
    <sheet name="2.1.sz.mell  " sheetId="2" r:id="rId2"/>
    <sheet name="2.2.sz.mell  " sheetId="3" r:id="rId3"/>
    <sheet name="3.sz.mell." sheetId="4" r:id="rId4"/>
    <sheet name="4.sz.mell." sheetId="5" r:id="rId5"/>
    <sheet name="6.1. sz. mell" sheetId="6" r:id="rId6"/>
    <sheet name="7.1. sz. mell" sheetId="7" r:id="rId7"/>
    <sheet name="8.1. sz. mell." sheetId="8" r:id="rId8"/>
    <sheet name="9. sz. mell" sheetId="9" r:id="rId9"/>
    <sheet name="1.tájékoztató" sheetId="10" r:id="rId10"/>
    <sheet name="3. tájékoztató tábla" sheetId="11" r:id="rId11"/>
    <sheet name="4. tájékoztató tábla" sheetId="12" r:id="rId12"/>
    <sheet name="5. tájékoztató tábla" sheetId="13" r:id="rId13"/>
    <sheet name="6. tájékoztató tábla" sheetId="14" r:id="rId14"/>
    <sheet name="7.1. tájékoztató tábla" sheetId="15" r:id="rId15"/>
    <sheet name="7.2. tájékoztató tábla" sheetId="16" r:id="rId16"/>
    <sheet name="7.3. tájékoztató tábla" sheetId="17" r:id="rId17"/>
    <sheet name="9. tájékoztató tábla" sheetId="18" r:id="rId18"/>
    <sheet name="Munka1" sheetId="19" r:id="rId19"/>
  </sheets>
  <externalReferences>
    <externalReference r:id="rId22"/>
  </externalReferences>
  <definedNames>
    <definedName name="_ftn1" localSheetId="16">'7.3. tájékoztató tábla'!$A$27</definedName>
    <definedName name="_ftnref1" localSheetId="16">'7.3. tájékoztató tábla'!$A$18</definedName>
    <definedName name="_xlnm.Print_Titles" localSheetId="5">'6.1. sz. mell'!$1:$6</definedName>
    <definedName name="_xlnm.Print_Titles" localSheetId="6">'7.1. sz. mell'!$1:$6</definedName>
    <definedName name="_xlnm.Print_Titles" localSheetId="14">'7.1. tájékoztató tábla'!$2:$6</definedName>
    <definedName name="_xlnm.Print_Titles" localSheetId="7">'8.1. sz. mell.'!$1:$6</definedName>
    <definedName name="_xlnm.Print_Area" localSheetId="0">'1.1.sz.mell.'!$A$1:$G$138</definedName>
    <definedName name="_xlnm.Print_Area" localSheetId="9">'1.tájékoztató'!$A$1:$E$145</definedName>
    <definedName name="_xlnm.Print_Area" localSheetId="1">'2.1.sz.mell  '!$A$1:$J$32</definedName>
    <definedName name="_xlnm.Print_Area" localSheetId="7">'8.1. sz. mell.'!$A$1:$G$58</definedName>
  </definedNames>
  <calcPr fullCalcOnLoad="1"/>
</workbook>
</file>

<file path=xl/sharedStrings.xml><?xml version="1.0" encoding="utf-8"?>
<sst xmlns="http://schemas.openxmlformats.org/spreadsheetml/2006/main" count="1753" uniqueCount="713">
  <si>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</si>
  <si>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</si>
  <si>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</si>
  <si>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</si>
  <si>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</si>
  <si>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</si>
  <si>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</si>
  <si>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</si>
  <si>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</si>
  <si>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</si>
  <si>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</si>
  <si>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</si>
  <si>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</si>
  <si>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</si>
  <si>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</si>
  <si>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</si>
  <si>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</si>
  <si>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</si>
  <si>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</si>
  <si>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</si>
  <si>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</si>
  <si>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</si>
  <si>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</si>
  <si>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</si>
  <si>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</si>
  <si>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</si>
  <si>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</si>
  <si>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</si>
  <si>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</si>
  <si>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</si>
  <si>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</si>
  <si>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</si>
  <si>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</si>
  <si>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</si>
  <si>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</si>
  <si>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</si>
  <si>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</si>
  <si>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</si>
  <si>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</si>
  <si>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</si>
  <si>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</si>
  <si>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</si>
  <si>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</si>
  <si>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</si>
  <si>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</si>
  <si>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</si>
  <si>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</si>
  <si>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</si>
  <si>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</si>
  <si>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</si>
  <si>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</si>
  <si>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</si>
  <si>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</si>
  <si>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</si>
  <si>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</si>
  <si>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</si>
  <si>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</si>
  <si>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</si>
  <si>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30.</t>
  </si>
  <si>
    <t>Dologi  kiadások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</si>
  <si>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</si>
  <si>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</si>
  <si>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</si>
  <si>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</si>
  <si>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</si>
  <si>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</si>
  <si>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</si>
  <si>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</si>
  <si>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</si>
  <si>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</si>
  <si>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</si>
  <si>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</si>
  <si>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</si>
  <si>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</si>
  <si>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</si>
  <si>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</si>
  <si>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</si>
  <si>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</si>
  <si>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</si>
  <si>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</si>
  <si>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</si>
  <si>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</si>
  <si>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</si>
  <si>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</si>
  <si>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</si>
  <si>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</si>
  <si>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</si>
  <si>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</si>
  <si>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</si>
  <si>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</si>
  <si>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</si>
  <si>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</si>
  <si>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</si>
  <si>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</si>
  <si>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</si>
  <si>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</si>
  <si>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</si>
  <si>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</si>
  <si>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</si>
  <si>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</si>
  <si>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</si>
  <si>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</si>
  <si>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</si>
  <si>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</si>
  <si>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</si>
  <si>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</si>
  <si>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</si>
  <si>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</si>
  <si>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</si>
  <si>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</si>
  <si>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</si>
  <si>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</si>
  <si>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............................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</si>
  <si>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</si>
  <si>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</si>
  <si>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</si>
  <si>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</si>
  <si>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</si>
  <si>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</si>
  <si>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</si>
  <si>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>Tervezett</t>
  </si>
  <si>
    <t>Tényleges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</si>
  <si>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</si>
  <si>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</si>
  <si>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</si>
  <si>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</si>
  <si>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</si>
  <si>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</si>
  <si>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</si>
  <si>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</si>
  <si>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</si>
  <si>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</si>
  <si>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</si>
  <si>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</si>
  <si>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</si>
  <si>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</si>
  <si>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</si>
  <si>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</si>
  <si>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</si>
  <si>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</si>
  <si>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</si>
  <si>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</si>
  <si>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</si>
  <si>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</si>
  <si>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</si>
  <si>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</si>
  <si>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</si>
  <si>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</si>
  <si>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</si>
  <si>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</si>
  <si>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</si>
  <si>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</si>
  <si>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</si>
  <si>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</si>
  <si>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</si>
  <si>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</si>
  <si>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</si>
  <si>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</si>
  <si>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</si>
  <si>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</si>
  <si>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</si>
  <si>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</si>
  <si>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</si>
  <si>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</si>
  <si>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</si>
  <si>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</si>
  <si>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</si>
  <si>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</si>
  <si>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</si>
  <si>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</si>
  <si>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</si>
  <si>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</si>
  <si>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</si>
  <si>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FORRÁSOK</t>
  </si>
  <si>
    <t>állományi 
érték</t>
  </si>
  <si>
    <t>Mennyiség
(db)</t>
  </si>
  <si>
    <t>Értéke
(E Ft)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</si>
  <si>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</si>
  <si>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</si>
  <si>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</si>
  <si>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</si>
  <si>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</si>
  <si>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</si>
  <si>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</si>
  <si>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</si>
  <si>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</si>
  <si>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</si>
  <si>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</si>
  <si>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</si>
  <si>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</si>
  <si>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</si>
  <si>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</si>
  <si>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</si>
  <si>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</si>
  <si>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</si>
  <si>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</si>
  <si>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</si>
  <si>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</si>
  <si>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</si>
  <si>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</si>
  <si>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</si>
  <si>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</si>
  <si>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</si>
  <si>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</si>
  <si>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</si>
  <si>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</si>
  <si>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</si>
  <si>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</si>
  <si>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</si>
  <si>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</si>
  <si>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</si>
  <si>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</si>
  <si>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</si>
  <si>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</si>
  <si>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</si>
  <si>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</si>
  <si>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</si>
  <si>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</si>
  <si>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</si>
  <si>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</si>
  <si>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</si>
  <si>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</si>
  <si>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</si>
  <si>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</si>
  <si>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</si>
  <si>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</si>
  <si>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</si>
  <si>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</si>
  <si>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</si>
  <si>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</si>
  <si>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</si>
  <si>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</si>
  <si>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</si>
  <si>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</si>
  <si>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</si>
  <si>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</si>
  <si>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</si>
  <si>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</si>
  <si>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</si>
  <si>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</si>
  <si>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</si>
  <si>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</si>
  <si>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</si>
  <si>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</si>
  <si>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</si>
  <si>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</si>
  <si>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</si>
  <si>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</si>
  <si>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Maradvány igénybevétele (12.1. + 12.2.)</t>
  </si>
  <si>
    <t>Előző év költségvetési maradványának igénybevétele</t>
  </si>
  <si>
    <t>Előző év vállalkozási maradványának igénybevétele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</si>
  <si>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</si>
  <si>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</si>
  <si>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</si>
  <si>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</si>
  <si>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</si>
  <si>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</si>
  <si>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</si>
  <si>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</si>
  <si>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</si>
  <si>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</si>
  <si>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</si>
  <si>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</si>
  <si>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</si>
  <si>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</si>
  <si>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</si>
  <si>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</si>
  <si>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</si>
  <si>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</si>
  <si>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</si>
  <si>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</si>
  <si>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</si>
  <si>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</si>
  <si>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</si>
  <si>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</si>
  <si>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</si>
  <si>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</si>
  <si>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</si>
  <si>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</si>
  <si>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</si>
  <si>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</si>
  <si>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</si>
  <si>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</si>
  <si>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</si>
  <si>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</si>
  <si>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</si>
  <si>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</si>
  <si>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</si>
  <si>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</si>
  <si>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</si>
  <si>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</si>
  <si>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</si>
  <si>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</si>
  <si>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</si>
  <si>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</si>
  <si>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</si>
  <si>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</si>
  <si>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</si>
  <si>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</si>
  <si>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</si>
  <si>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</si>
  <si>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</si>
  <si>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</si>
  <si>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</si>
  <si>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</si>
  <si>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</si>
  <si>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</si>
  <si>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</si>
  <si>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</si>
  <si>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</si>
  <si>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</si>
  <si>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</si>
  <si>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</si>
  <si>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</si>
  <si>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</si>
  <si>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</si>
  <si>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</si>
  <si>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</si>
  <si>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</si>
  <si>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</si>
  <si>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</si>
  <si>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</si>
  <si>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</si>
  <si>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</si>
  <si>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</si>
  <si>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</si>
  <si>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</si>
  <si>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</si>
  <si>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</si>
  <si>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</si>
  <si>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</si>
  <si>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</si>
  <si>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</si>
  <si>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</si>
  <si>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</si>
  <si>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</si>
  <si>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</si>
  <si>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</si>
  <si>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</si>
  <si>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</si>
  <si>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</si>
  <si>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</si>
  <si>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</si>
  <si>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</si>
  <si>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</si>
  <si>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</si>
  <si>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</si>
  <si>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</si>
  <si>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</si>
  <si>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</si>
  <si>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Összes bevétel, kiadás</t>
  </si>
  <si>
    <t>Feladat
megnevezése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</si>
  <si>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</si>
  <si>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</si>
  <si>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</si>
  <si>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</si>
  <si>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</si>
  <si>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</si>
  <si>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</si>
  <si>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</si>
  <si>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</si>
  <si>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</si>
  <si>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</si>
  <si>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</si>
  <si>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</si>
  <si>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</si>
  <si>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</si>
  <si>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</si>
  <si>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</si>
  <si>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</si>
  <si>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</si>
  <si>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</si>
  <si>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</si>
  <si>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</si>
  <si>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</si>
  <si>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</si>
  <si>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</si>
  <si>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</si>
  <si>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</si>
  <si>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</si>
  <si>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</si>
  <si>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</si>
  <si>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</si>
  <si>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</si>
  <si>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</si>
  <si>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</si>
  <si>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</si>
  <si>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</si>
  <si>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</si>
  <si>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</si>
  <si>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</si>
  <si>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</si>
  <si>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</si>
  <si>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</si>
  <si>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</si>
  <si>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</si>
  <si>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</si>
  <si>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</si>
  <si>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</si>
  <si>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</si>
  <si>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</si>
  <si>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</si>
  <si>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</si>
  <si>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</si>
  <si>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</si>
  <si>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</si>
  <si>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</si>
  <si>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</si>
  <si>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</si>
  <si>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</si>
  <si>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</si>
  <si>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</si>
  <si>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</si>
  <si>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</si>
  <si>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</si>
  <si>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</si>
  <si>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</si>
  <si>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</si>
  <si>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</si>
  <si>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</si>
  <si>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</si>
  <si>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</si>
  <si>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</si>
  <si>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</si>
  <si>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</si>
  <si>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</si>
  <si>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</si>
  <si>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</si>
  <si>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</si>
  <si>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</si>
  <si>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</si>
  <si>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</si>
  <si>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</si>
  <si>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</si>
  <si>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</si>
  <si>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</si>
  <si>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</si>
  <si>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</si>
  <si>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</si>
  <si>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</si>
  <si>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</si>
  <si>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</si>
  <si>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</si>
  <si>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</si>
  <si>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</si>
  <si>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</si>
  <si>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</si>
  <si>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</si>
  <si>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</si>
  <si>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</si>
  <si>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</si>
  <si>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</si>
  <si>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</si>
  <si>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</si>
  <si>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</si>
  <si>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</si>
  <si>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</si>
  <si>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</si>
  <si>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</si>
  <si>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</si>
  <si>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</si>
  <si>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</si>
  <si>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</si>
  <si>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</si>
  <si>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</si>
  <si>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</si>
  <si>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</si>
  <si>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</si>
  <si>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</si>
  <si>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</si>
  <si>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</si>
  <si>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</si>
  <si>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</si>
  <si>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</si>
  <si>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</si>
  <si>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</si>
  <si>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Hitel-, kölcsönfelvétel államháztartáson kívülről  (10.1.+…+10.3.)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</si>
  <si>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</si>
  <si>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</si>
  <si>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</si>
  <si>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</si>
  <si>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</si>
  <si>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</si>
  <si>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</si>
  <si>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</si>
  <si>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</si>
  <si>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</si>
  <si>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</si>
  <si>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</si>
  <si>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</si>
  <si>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</si>
  <si>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</si>
  <si>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</si>
  <si>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</si>
  <si>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</si>
  <si>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</si>
  <si>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</si>
  <si>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</si>
  <si>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</si>
  <si>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</si>
  <si>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K1</t>
  </si>
  <si>
    <t>K2</t>
  </si>
  <si>
    <t>K3</t>
  </si>
  <si>
    <t>K4</t>
  </si>
  <si>
    <t>K5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</si>
  <si>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</si>
  <si>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</si>
  <si>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</si>
  <si>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</si>
  <si>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</si>
  <si>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</si>
  <si>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</si>
  <si>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</si>
  <si>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</si>
  <si>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</si>
  <si>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</si>
  <si>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</si>
  <si>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</si>
  <si>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</si>
  <si>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</si>
  <si>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</si>
  <si>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</si>
  <si>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</si>
  <si>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</si>
  <si>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</si>
  <si>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</si>
  <si>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K512</t>
  </si>
  <si>
    <t>K1-K8</t>
  </si>
  <si>
    <t>K9111</t>
  </si>
  <si>
    <t>K9112</t>
  </si>
  <si>
    <t>Rovat száma</t>
  </si>
  <si>
    <t>K9113</t>
  </si>
  <si>
    <t>K9121</t>
  </si>
  <si>
    <t>K9122</t>
  </si>
  <si>
    <t>K9123</t>
  </si>
  <si>
    <t>K9124</t>
  </si>
  <si>
    <t>K913</t>
  </si>
  <si>
    <t>K914</t>
  </si>
  <si>
    <t>K916</t>
  </si>
  <si>
    <t>K917</t>
  </si>
  <si>
    <t>K921</t>
  </si>
  <si>
    <t>K922</t>
  </si>
  <si>
    <t>K923</t>
  </si>
  <si>
    <t>K924</t>
  </si>
  <si>
    <t>K9</t>
  </si>
  <si>
    <t>K1-K9</t>
  </si>
  <si>
    <t>B111</t>
  </si>
  <si>
    <t>B112</t>
  </si>
  <si>
    <t>B113</t>
  </si>
  <si>
    <t>B114</t>
  </si>
  <si>
    <t>B115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</si>
  <si>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</si>
  <si>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</si>
  <si>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</si>
  <si>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</si>
  <si>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</si>
  <si>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</si>
  <si>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</si>
  <si>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</si>
  <si>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</si>
  <si>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</si>
  <si>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</t>
  </si>
  <si>
    <t>B34</t>
  </si>
  <si>
    <t>B351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</si>
  <si>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</si>
  <si>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</si>
  <si>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</si>
  <si>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</si>
  <si>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</si>
  <si>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</si>
  <si>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</si>
  <si>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</si>
  <si>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</si>
  <si>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</si>
  <si>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</si>
  <si>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</si>
  <si>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</si>
  <si>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B51</t>
  </si>
  <si>
    <t>B52</t>
  </si>
  <si>
    <t>B53</t>
  </si>
  <si>
    <t>B54</t>
  </si>
  <si>
    <t>B55</t>
  </si>
  <si>
    <t>B61</t>
  </si>
  <si>
    <t>B62</t>
  </si>
  <si>
    <t>B63</t>
  </si>
  <si>
    <t>B71</t>
  </si>
  <si>
    <t>B72</t>
  </si>
  <si>
    <t>B73</t>
  </si>
  <si>
    <t>B1-B7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</si>
  <si>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</si>
  <si>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</si>
  <si>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</si>
  <si>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</si>
  <si>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</si>
  <si>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</si>
  <si>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</si>
  <si>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</si>
  <si>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</si>
  <si>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B814</t>
  </si>
  <si>
    <t>B815</t>
  </si>
  <si>
    <t>B817</t>
  </si>
  <si>
    <t>B821</t>
  </si>
  <si>
    <t>B822</t>
  </si>
  <si>
    <t>B823</t>
  </si>
  <si>
    <t>B824</t>
  </si>
  <si>
    <t>B8</t>
  </si>
  <si>
    <t>B1-B8</t>
  </si>
  <si>
    <t xml:space="preserve">Kis értékű tárgyi eszköz beszerzés </t>
  </si>
  <si>
    <t>Platós kisteherautó vásárlás</t>
  </si>
  <si>
    <t>Fogászati eszközök beszerzése</t>
  </si>
  <si>
    <t>2 db önkormányzati lakás felújítása</t>
  </si>
  <si>
    <t>K915</t>
  </si>
  <si>
    <t>Murakeresztúri Közös Önkormányzati Hivatal</t>
  </si>
  <si>
    <t>B4</t>
  </si>
  <si>
    <t>B1</t>
  </si>
  <si>
    <t>B2</t>
  </si>
  <si>
    <t>B5</t>
  </si>
  <si>
    <t>B6</t>
  </si>
  <si>
    <t>B7</t>
  </si>
  <si>
    <t>B816</t>
  </si>
  <si>
    <t>Murakeresztúri Óvoda</t>
  </si>
  <si>
    <t>Murakeresztúr Község Önkormányzata</t>
  </si>
  <si>
    <t>Államháztartások kívüli támogatások</t>
  </si>
  <si>
    <t>Horgász Egyesület Murakeresztúr</t>
  </si>
  <si>
    <t>működési támogatás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</si>
  <si>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</si>
  <si>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</si>
  <si>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</si>
  <si>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</si>
  <si>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</si>
  <si>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Szent-kereszt Egyesület</t>
  </si>
  <si>
    <t>COR 98 Bt.</t>
  </si>
  <si>
    <t>iskolaeü.támogatás átadása</t>
  </si>
  <si>
    <t>Minalg Bt.</t>
  </si>
  <si>
    <t>fogorvosi támogatás átadása</t>
  </si>
  <si>
    <t>Murakeresztúri Egyházközség</t>
  </si>
  <si>
    <t>Államháztartáson kívüli támogatások összesen</t>
  </si>
  <si>
    <t>Államháztartáson belüli támogatások</t>
  </si>
  <si>
    <t>Muramenti Nemzetiségi Területfejlesztési Társulás</t>
  </si>
  <si>
    <t>Nagykanizsa és Térsége Önkormányzati Társulás</t>
  </si>
  <si>
    <t>Egészségügyi Társulás Eszteregnye</t>
  </si>
  <si>
    <t>működési támogatás (háziorvosi ügyelet működtetéséhez)</t>
  </si>
  <si>
    <t>Nagykanizsa Megyei Jogú Város Önkormányzata</t>
  </si>
  <si>
    <t>működési támogatás (fogovosi ügyelet működtetéséhez)</t>
  </si>
  <si>
    <t>Emberi Erőforrás Támogatáskezelő</t>
  </si>
  <si>
    <t>Bursa Hungarica támogatás</t>
  </si>
  <si>
    <t>Államháztartáson belüli támogatások összesen</t>
  </si>
  <si>
    <t>Önkormányzati szintre összesített                                                                                              VAGYONKIMUTATÁS
a könyvviteli mérlegben értékkel szereplő forrásokról</t>
  </si>
  <si>
    <t>Önkormányzati szintre összesített                                                                                                       VAGYONKIMUTATÁS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könyvviteli mérlegben értékkel szereplő eszközökről  2014. év</t>
  </si>
  <si>
    <t>Összesen</t>
  </si>
  <si>
    <t>adatok ezer Ft-ban</t>
  </si>
  <si>
    <t>Rovat szám</t>
  </si>
  <si>
    <t>Teljesítésből kötelező feladat</t>
  </si>
  <si>
    <t>Teljesítésből önként vállalt feladat</t>
  </si>
  <si>
    <t>B814-B817</t>
  </si>
  <si>
    <t>B821-B824</t>
  </si>
  <si>
    <t>B116</t>
  </si>
  <si>
    <t>Teljesítésből kötelező feladatok</t>
  </si>
  <si>
    <t>Teljesítésből önként vállalt feladatok</t>
  </si>
  <si>
    <t>Vízmű ingatlan felújítás</t>
  </si>
  <si>
    <t>Jóváhagyottból kötelezettséggel terhelt</t>
  </si>
  <si>
    <t>Jóváhagyottból szabadon felhasználható</t>
  </si>
  <si>
    <t>Óvodai udvari játékok, mosógép beszerzése</t>
  </si>
  <si>
    <t>2014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</si>
  <si>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</si>
  <si>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</si>
  <si>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</si>
  <si>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</si>
  <si>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</si>
  <si>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</si>
  <si>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</si>
  <si>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</si>
  <si>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</si>
  <si>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</si>
  <si>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</si>
  <si>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</si>
  <si>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</si>
  <si>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</si>
  <si>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</si>
  <si>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</si>
  <si>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</si>
  <si>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</si>
  <si>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</si>
  <si>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</si>
  <si>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</si>
  <si>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</si>
  <si>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</si>
  <si>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</si>
  <si>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Szolgáltatások ellenértéke (az önkormányzat ésintézményei nyugdíjas dolgozóiank étkezési térítési díj kedvezménye)</t>
  </si>
  <si>
    <t>Helyi adóból biztosított kedvezmény, mentesség összesen (magánszemélyiek kommunális adója)</t>
  </si>
  <si>
    <t>Lakosságnak nyújtott felhalmozási kölcsön</t>
  </si>
  <si>
    <t>"-//-"</t>
  </si>
  <si>
    <t>3. melléklet a 4/2015. (V.22.) önkormányzati rendelethez.</t>
  </si>
  <si>
    <t>4. melléklet a 4/2015. (V.22.) önkormányzati rendelethez</t>
  </si>
  <si>
    <t>5.melléklet a 4/2015. (V.22.) önkormányzati rendelethez</t>
  </si>
  <si>
    <t>6. melléklet a 4/2015. (V.22.) önkormányzati rendelethez</t>
  </si>
  <si>
    <t>7. melléklet a 4/2015. (V.22.) önkormányzati rendelethez</t>
  </si>
  <si>
    <t>2013. évi tény</t>
  </si>
  <si>
    <t>2014. évi</t>
  </si>
  <si>
    <t>Hitel, kölcsön állomány 2014. dec. 31-én</t>
  </si>
  <si>
    <t>2015.</t>
  </si>
  <si>
    <t>2016.</t>
  </si>
  <si>
    <t>2016. után</t>
  </si>
  <si>
    <t>2. tájékoztató tábla a 4/2015. (V.22.) önkormányzati rendelethez</t>
  </si>
  <si>
    <t>VAGYONKIMUTATÁS az érték nélkül nyilvántartott eszközökről 2014.</t>
  </si>
  <si>
    <t>Pénzkészlet 2014. január 1-jén</t>
  </si>
  <si>
    <t>Záró pénzkészlet 2014. december 31-én</t>
  </si>
  <si>
    <t>7. tájékoztató tábla a 4/2015. (V.22.) önkormányzati rendelethez</t>
  </si>
  <si>
    <t>Felhasználás 2013. XII.31-ig</t>
  </si>
  <si>
    <t>2014. évi módosított előirányzat</t>
  </si>
  <si>
    <t>2014. évi teljesítés</t>
  </si>
  <si>
    <t>Összes teljesítés 2014. dec. 31-ig</t>
  </si>
  <si>
    <t>2014.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</si>
</sst>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5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8"/>
      <name val="Arial"/>
      <family val="2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4" borderId="7" applyNumberFormat="0" applyFont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8" applyNumberFormat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17" borderId="0" applyNumberFormat="0" applyBorder="0" applyAlignment="0" applyProtection="0"/>
    <xf numFmtId="0" fontId="54" fillId="7" borderId="0" applyNumberFormat="0" applyBorder="0" applyAlignment="0" applyProtection="0"/>
    <xf numFmtId="0" fontId="55" fillId="16" borderId="1" applyNumberFormat="0" applyAlignment="0" applyProtection="0"/>
    <xf numFmtId="9" fontId="0" fillId="0" borderId="0" applyFont="0" applyFill="0" applyBorder="0" applyAlignment="0" applyProtection="0"/>
  </cellStyleXfs>
  <cellXfs count="79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18" borderId="15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0" fillId="0" borderId="19" xfId="60" applyNumberFormat="1" applyFont="1" applyFill="1" applyBorder="1" applyAlignment="1" applyProtection="1">
      <alignment vertical="center"/>
      <protection/>
    </xf>
    <xf numFmtId="164" fontId="20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2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32" xfId="0" applyNumberFormat="1" applyFont="1" applyFill="1" applyBorder="1" applyAlignment="1">
      <alignment horizontal="left" vertical="center" wrapText="1" indent="1"/>
    </xf>
    <xf numFmtId="164" fontId="0" fillId="18" borderId="32" xfId="0" applyNumberFormat="1" applyFont="1" applyFill="1" applyBorder="1" applyAlignment="1">
      <alignment horizontal="left" vertical="center" wrapText="1" indent="2"/>
    </xf>
    <xf numFmtId="164" fontId="0" fillId="18" borderId="30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0" fillId="18" borderId="32" xfId="0" applyNumberFormat="1" applyFont="1" applyFill="1" applyBorder="1" applyAlignment="1">
      <alignment horizontal="right" vertical="center" wrapText="1" indent="2"/>
    </xf>
    <xf numFmtId="164" fontId="0" fillId="18" borderId="30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13" fillId="0" borderId="20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38" xfId="0" applyFont="1" applyFill="1" applyBorder="1" applyAlignment="1" applyProtection="1">
      <alignment horizontal="lef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40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40" xfId="0" applyFont="1" applyFill="1" applyBorder="1" applyAlignment="1" applyProtection="1">
      <alignment horizontal="left" vertical="center" wrapText="1" indent="8"/>
      <protection locked="0"/>
    </xf>
    <xf numFmtId="0" fontId="13" fillId="0" borderId="41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right" vertical="center" indent="1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5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24" xfId="62" applyNumberFormat="1" applyFont="1" applyFill="1" applyBorder="1" applyAlignment="1" applyProtection="1">
      <alignment horizontal="right" vertical="center" wrapText="1"/>
      <protection locked="0"/>
    </xf>
    <xf numFmtId="172" fontId="24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5" fillId="0" borderId="0" xfId="62" applyFont="1" applyFill="1">
      <alignment/>
      <protection/>
    </xf>
    <xf numFmtId="3" fontId="25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41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8" xfId="61" applyNumberFormat="1" applyFont="1" applyFill="1" applyBorder="1" applyAlignment="1" applyProtection="1">
      <alignment horizontal="center" vertical="center"/>
      <protection/>
    </xf>
    <xf numFmtId="174" fontId="13" fillId="0" borderId="3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4" xfId="61" applyNumberFormat="1" applyFont="1" applyFill="1" applyBorder="1" applyAlignment="1" applyProtection="1">
      <alignment vertical="center"/>
      <protection locked="0"/>
    </xf>
    <xf numFmtId="174" fontId="12" fillId="0" borderId="24" xfId="61" applyNumberFormat="1" applyFont="1" applyFill="1" applyBorder="1" applyAlignment="1" applyProtection="1">
      <alignment vertical="center"/>
      <protection/>
    </xf>
    <xf numFmtId="0" fontId="12" fillId="0" borderId="41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28" xfId="62" applyFont="1" applyFill="1" applyBorder="1" applyAlignment="1">
      <alignment horizontal="right" indent="1"/>
      <protection/>
    </xf>
    <xf numFmtId="3" fontId="17" fillId="0" borderId="28" xfId="62" applyNumberFormat="1" applyFont="1" applyFill="1" applyBorder="1" applyProtection="1">
      <alignment/>
      <protection locked="0"/>
    </xf>
    <xf numFmtId="3" fontId="17" fillId="0" borderId="39" xfId="62" applyNumberFormat="1" applyFont="1" applyFill="1" applyBorder="1" applyProtection="1">
      <alignment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24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47" xfId="62" applyNumberFormat="1" applyFont="1" applyFill="1" applyBorder="1" applyProtection="1">
      <alignment/>
      <protection locked="0"/>
    </xf>
    <xf numFmtId="3" fontId="17" fillId="0" borderId="48" xfId="62" applyNumberFormat="1" applyFont="1" applyFill="1" applyBorder="1">
      <alignment/>
      <protection/>
    </xf>
    <xf numFmtId="0" fontId="31" fillId="0" borderId="0" xfId="62" applyFont="1" applyFill="1">
      <alignment/>
      <protection/>
    </xf>
    <xf numFmtId="0" fontId="2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indent="5"/>
    </xf>
    <xf numFmtId="175" fontId="11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0" fillId="0" borderId="45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175" fontId="6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41" xfId="0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horizontal="right" vertical="center" wrapText="1" indent="2"/>
    </xf>
    <xf numFmtId="164" fontId="12" fillId="0" borderId="16" xfId="0" applyNumberFormat="1" applyFont="1" applyFill="1" applyBorder="1" applyAlignment="1">
      <alignment horizontal="right" vertical="center" wrapText="1" indent="2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20" fillId="0" borderId="43" xfId="61" applyFont="1" applyFill="1" applyBorder="1" applyAlignment="1" applyProtection="1">
      <alignment horizontal="center" vertical="center" textRotation="90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50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29" xfId="0" applyNumberFormat="1" applyFont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42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43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0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55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50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28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9" xfId="60" applyFont="1" applyFill="1" applyBorder="1" applyAlignment="1" applyProtection="1">
      <alignment horizontal="center" vertical="center" wrapTex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55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12" fillId="0" borderId="42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50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0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50" xfId="60" applyFont="1" applyFill="1" applyBorder="1" applyAlignment="1" applyProtection="1" quotePrefix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3" fillId="19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19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28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27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40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50" xfId="0" applyFont="1" applyBorder="1" applyAlignment="1" applyProtection="1">
      <alignment horizontal="left" vertical="center" wrapText="1"/>
      <protection/>
    </xf>
    <xf numFmtId="0" fontId="25" fillId="0" borderId="0" xfId="62" applyFill="1" applyProtection="1">
      <alignment/>
      <protection/>
    </xf>
    <xf numFmtId="0" fontId="35" fillId="0" borderId="0" xfId="62" applyFont="1" applyFill="1" applyProtection="1">
      <alignment/>
      <protection/>
    </xf>
    <xf numFmtId="0" fontId="24" fillId="0" borderId="41" xfId="62" applyFont="1" applyFill="1" applyBorder="1" applyAlignment="1" applyProtection="1">
      <alignment horizontal="center" vertical="center" wrapText="1"/>
      <protection/>
    </xf>
    <xf numFmtId="0" fontId="24" fillId="0" borderId="20" xfId="62" applyFont="1" applyFill="1" applyBorder="1" applyAlignment="1" applyProtection="1">
      <alignment horizontal="center" vertical="center" wrapText="1"/>
      <protection/>
    </xf>
    <xf numFmtId="0" fontId="24" fillId="0" borderId="21" xfId="62" applyFont="1" applyFill="1" applyBorder="1" applyAlignment="1" applyProtection="1">
      <alignment horizontal="center" vertical="center" wrapText="1"/>
      <protection/>
    </xf>
    <xf numFmtId="0" fontId="25" fillId="0" borderId="0" xfId="62" applyFill="1" applyAlignment="1" applyProtection="1">
      <alignment horizontal="center" vertical="center"/>
      <protection/>
    </xf>
    <xf numFmtId="0" fontId="18" fillId="0" borderId="45" xfId="62" applyFont="1" applyFill="1" applyBorder="1" applyAlignment="1" applyProtection="1">
      <alignment vertical="center" wrapText="1"/>
      <protection/>
    </xf>
    <xf numFmtId="173" fontId="13" fillId="0" borderId="27" xfId="61" applyNumberFormat="1" applyFont="1" applyFill="1" applyBorder="1" applyAlignment="1" applyProtection="1">
      <alignment horizontal="center" vertical="center"/>
      <protection/>
    </xf>
    <xf numFmtId="172" fontId="18" fillId="0" borderId="27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46" xfId="6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24" xfId="62" applyNumberFormat="1" applyFont="1" applyFill="1" applyBorder="1" applyAlignment="1" applyProtection="1">
      <alignment horizontal="right" vertical="center" wrapText="1"/>
      <protection/>
    </xf>
    <xf numFmtId="0" fontId="23" fillId="0" borderId="12" xfId="62" applyFont="1" applyFill="1" applyBorder="1" applyAlignment="1" applyProtection="1">
      <alignment horizontal="left" vertical="center" wrapText="1" indent="1"/>
      <protection/>
    </xf>
    <xf numFmtId="172" fontId="24" fillId="0" borderId="24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4" xfId="62" applyNumberFormat="1" applyFont="1" applyFill="1" applyBorder="1" applyAlignment="1" applyProtection="1">
      <alignment horizontal="right" vertical="center" wrapText="1"/>
      <protection/>
    </xf>
    <xf numFmtId="0" fontId="18" fillId="0" borderId="41" xfId="62" applyFont="1" applyFill="1" applyBorder="1" applyAlignment="1" applyProtection="1">
      <alignment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24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16" fillId="0" borderId="42" xfId="62" applyFont="1" applyFill="1" applyBorder="1" applyAlignment="1">
      <alignment horizontal="center" vertical="center"/>
      <protection/>
    </xf>
    <xf numFmtId="0" fontId="16" fillId="0" borderId="43" xfId="62" applyFont="1" applyFill="1" applyBorder="1" applyAlignment="1">
      <alignment horizontal="center" vertical="center" wrapText="1"/>
      <protection/>
    </xf>
    <xf numFmtId="0" fontId="16" fillId="0" borderId="44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36" fillId="0" borderId="0" xfId="62" applyFont="1" applyFill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3" applyFont="1" applyFill="1" applyBorder="1" applyAlignment="1" applyProtection="1">
      <alignment horizontal="center" vertical="center" wrapText="1"/>
      <protection/>
    </xf>
    <xf numFmtId="49" fontId="13" fillId="0" borderId="45" xfId="63" applyNumberFormat="1" applyFont="1" applyFill="1" applyBorder="1" applyAlignment="1" applyProtection="1">
      <alignment horizontal="center" vertical="center" wrapText="1"/>
      <protection/>
    </xf>
    <xf numFmtId="49" fontId="13" fillId="0" borderId="12" xfId="63" applyNumberFormat="1" applyFont="1" applyFill="1" applyBorder="1" applyAlignment="1" applyProtection="1">
      <alignment horizontal="center" vertical="center" wrapText="1"/>
      <protection/>
    </xf>
    <xf numFmtId="0" fontId="12" fillId="0" borderId="17" xfId="63" applyFont="1" applyFill="1" applyBorder="1" applyAlignment="1" applyProtection="1">
      <alignment horizontal="center" vertical="center" wrapText="1"/>
      <protection/>
    </xf>
    <xf numFmtId="49" fontId="13" fillId="0" borderId="37" xfId="63" applyNumberFormat="1" applyFont="1" applyFill="1" applyBorder="1" applyAlignment="1" applyProtection="1">
      <alignment horizontal="center" vertical="center" wrapText="1"/>
      <protection/>
    </xf>
    <xf numFmtId="0" fontId="18" fillId="0" borderId="17" xfId="63" applyFont="1" applyBorder="1" applyAlignment="1" applyProtection="1">
      <alignment horizontal="center" vertical="center" wrapText="1"/>
      <protection/>
    </xf>
    <xf numFmtId="164" fontId="13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63" applyFont="1" applyFill="1" applyBorder="1" applyAlignment="1" applyProtection="1">
      <alignment horizontal="left" vertical="center" wrapText="1" indent="1"/>
      <protection/>
    </xf>
    <xf numFmtId="164" fontId="12" fillId="0" borderId="15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3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0" xfId="63" applyFont="1" applyBorder="1" applyAlignment="1" applyProtection="1">
      <alignment horizontal="left" wrapText="1" indent="1"/>
      <protection/>
    </xf>
    <xf numFmtId="164" fontId="12" fillId="0" borderId="15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63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left" vertical="center" wrapText="1" indent="1"/>
      <protection/>
    </xf>
    <xf numFmtId="164" fontId="12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63" applyFont="1" applyFill="1" applyAlignment="1" applyProtection="1">
      <alignment horizontal="left" vertical="center" wrapText="1"/>
      <protection/>
    </xf>
    <xf numFmtId="0" fontId="13" fillId="0" borderId="0" xfId="63" applyFont="1" applyFill="1" applyAlignment="1" applyProtection="1">
      <alignment vertical="center" wrapText="1"/>
      <protection/>
    </xf>
    <xf numFmtId="0" fontId="13" fillId="0" borderId="0" xfId="63" applyFont="1" applyFill="1" applyAlignment="1" applyProtection="1">
      <alignment horizontal="right" vertical="center" wrapText="1" indent="1"/>
      <protection/>
    </xf>
    <xf numFmtId="164" fontId="13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63" applyFont="1" applyFill="1" applyBorder="1" applyAlignment="1" applyProtection="1">
      <alignment horizontal="left" vertical="center" wrapText="1" indent="1"/>
      <protection/>
    </xf>
    <xf numFmtId="0" fontId="0" fillId="0" borderId="0" xfId="63" applyFill="1" applyAlignment="1" applyProtection="1">
      <alignment horizontal="left" vertical="center" wrapText="1"/>
      <protection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right" vertical="center" wrapText="1" indent="1"/>
      <protection/>
    </xf>
    <xf numFmtId="0" fontId="3" fillId="0" borderId="17" xfId="63" applyFont="1" applyFill="1" applyBorder="1" applyAlignment="1" applyProtection="1">
      <alignment horizontal="left" vertical="center"/>
      <protection/>
    </xf>
    <xf numFmtId="0" fontId="3" fillId="0" borderId="30" xfId="63" applyFont="1" applyFill="1" applyBorder="1" applyAlignment="1" applyProtection="1">
      <alignment vertical="center" wrapText="1"/>
      <protection/>
    </xf>
    <xf numFmtId="3" fontId="3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0" fontId="13" fillId="0" borderId="10" xfId="0" applyFont="1" applyBorder="1" applyAlignment="1" applyProtection="1">
      <alignment horizontal="left" vertical="center" wrapText="1" indent="1"/>
      <protection locked="0"/>
    </xf>
    <xf numFmtId="3" fontId="13" fillId="0" borderId="23" xfId="0" applyNumberFormat="1" applyFont="1" applyBorder="1" applyAlignment="1" applyProtection="1">
      <alignment horizontal="right" vertical="center" indent="1"/>
      <protection locked="0"/>
    </xf>
    <xf numFmtId="3" fontId="12" fillId="0" borderId="23" xfId="0" applyNumberFormat="1" applyFont="1" applyBorder="1" applyAlignment="1" applyProtection="1">
      <alignment horizontal="right" vertical="center" indent="1"/>
      <protection locked="0"/>
    </xf>
    <xf numFmtId="0" fontId="13" fillId="0" borderId="43" xfId="0" applyFont="1" applyBorder="1" applyAlignment="1" applyProtection="1">
      <alignment horizontal="left" vertical="center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horizontal="right" vertical="center" indent="1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 vertical="center" wrapText="1"/>
    </xf>
    <xf numFmtId="3" fontId="56" fillId="0" borderId="23" xfId="0" applyNumberFormat="1" applyFont="1" applyFill="1" applyBorder="1" applyAlignment="1">
      <alignment vertical="center"/>
    </xf>
    <xf numFmtId="3" fontId="56" fillId="0" borderId="25" xfId="0" applyNumberFormat="1" applyFont="1" applyFill="1" applyBorder="1" applyAlignment="1">
      <alignment vertical="center"/>
    </xf>
    <xf numFmtId="3" fontId="56" fillId="0" borderId="33" xfId="0" applyNumberFormat="1" applyFont="1" applyFill="1" applyBorder="1" applyAlignment="1">
      <alignment vertical="center"/>
    </xf>
    <xf numFmtId="3" fontId="32" fillId="0" borderId="70" xfId="0" applyNumberFormat="1" applyFont="1" applyFill="1" applyBorder="1" applyAlignment="1" applyProtection="1">
      <alignment vertical="center" wrapText="1"/>
      <protection locked="0"/>
    </xf>
    <xf numFmtId="3" fontId="32" fillId="0" borderId="71" xfId="0" applyNumberFormat="1" applyFont="1" applyFill="1" applyBorder="1" applyAlignment="1" applyProtection="1">
      <alignment vertical="center" wrapText="1"/>
      <protection locked="0"/>
    </xf>
    <xf numFmtId="3" fontId="32" fillId="0" borderId="7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7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2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5" xfId="60" applyFont="1" applyFill="1" applyBorder="1" applyAlignment="1" applyProtection="1">
      <alignment horizontal="center" vertical="center" wrapText="1"/>
      <protection/>
    </xf>
    <xf numFmtId="164" fontId="12" fillId="0" borderId="7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2" xfId="0" applyNumberFormat="1" applyFont="1" applyBorder="1" applyAlignment="1" applyProtection="1">
      <alignment horizontal="right" vertical="center" wrapText="1" indent="1"/>
      <protection/>
    </xf>
    <xf numFmtId="164" fontId="16" fillId="0" borderId="7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20" xfId="60" applyFont="1" applyFill="1" applyBorder="1" applyAlignment="1" applyProtection="1">
      <alignment horizontal="center" vertical="center" wrapText="1"/>
      <protection/>
    </xf>
    <xf numFmtId="0" fontId="12" fillId="0" borderId="21" xfId="60" applyFont="1" applyFill="1" applyBorder="1" applyAlignment="1" applyProtection="1">
      <alignment horizontal="center" vertical="center" wrapText="1"/>
      <protection/>
    </xf>
    <xf numFmtId="0" fontId="12" fillId="0" borderId="12" xfId="6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47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12" fillId="0" borderId="72" xfId="0" applyFont="1" applyFill="1" applyBorder="1" applyAlignment="1" applyProtection="1">
      <alignment horizontal="center" vertical="center" wrapText="1"/>
      <protection/>
    </xf>
    <xf numFmtId="3" fontId="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9" xfId="0" applyFont="1" applyFill="1" applyBorder="1" applyAlignment="1" applyProtection="1">
      <alignment horizontal="center" vertical="center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Border="1" applyAlignment="1" applyProtection="1">
      <alignment horizontal="right" vertical="center" wrapText="1" indent="1"/>
      <protection/>
    </xf>
    <xf numFmtId="164" fontId="16" fillId="0" borderId="17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164" fontId="12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6" xfId="0" applyFill="1" applyBorder="1" applyAlignment="1" applyProtection="1">
      <alignment horizontal="right" vertical="center" wrapText="1" indent="1"/>
      <protection/>
    </xf>
    <xf numFmtId="164" fontId="12" fillId="0" borderId="72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69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2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2" xfId="63" applyNumberFormat="1" applyFont="1" applyFill="1" applyBorder="1" applyAlignment="1" applyProtection="1">
      <alignment horizontal="right" vertical="center" wrapText="1" indent="1"/>
      <protection/>
    </xf>
    <xf numFmtId="3" fontId="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3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4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33" xfId="0" applyNumberFormat="1" applyFont="1" applyFill="1" applyBorder="1" applyAlignment="1" applyProtection="1">
      <alignment vertical="center"/>
      <protection locked="0"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3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16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72" xfId="63" applyFont="1" applyFill="1" applyBorder="1" applyAlignment="1" applyProtection="1">
      <alignment horizontal="center" vertical="center" wrapText="1"/>
      <protection/>
    </xf>
    <xf numFmtId="0" fontId="6" fillId="0" borderId="29" xfId="63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 quotePrefix="1">
      <alignment horizontal="center" vertical="center"/>
      <protection/>
    </xf>
    <xf numFmtId="0" fontId="6" fillId="0" borderId="34" xfId="63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27" xfId="60" applyNumberFormat="1" applyFont="1" applyFill="1" applyBorder="1" applyAlignment="1" applyProtection="1">
      <alignment horizontal="center" vertical="center"/>
      <protection/>
    </xf>
    <xf numFmtId="164" fontId="6" fillId="0" borderId="70" xfId="60" applyNumberFormat="1" applyFont="1" applyFill="1" applyBorder="1" applyAlignment="1" applyProtection="1">
      <alignment horizontal="center" vertical="center"/>
      <protection/>
    </xf>
    <xf numFmtId="164" fontId="6" fillId="0" borderId="46" xfId="60" applyNumberFormat="1" applyFont="1" applyFill="1" applyBorder="1" applyAlignment="1" applyProtection="1">
      <alignment horizontal="center" vertical="center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81" xfId="0" applyNumberFormat="1" applyFont="1" applyFill="1" applyBorder="1" applyAlignment="1" applyProtection="1">
      <alignment horizontal="center" vertical="center" wrapText="1"/>
      <protection/>
    </xf>
    <xf numFmtId="164" fontId="6" fillId="0" borderId="8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36" fillId="0" borderId="19" xfId="0" applyFont="1" applyBorder="1" applyAlignment="1" applyProtection="1">
      <alignment horizontal="right" vertical="top"/>
      <protection locked="0"/>
    </xf>
    <xf numFmtId="0" fontId="7" fillId="0" borderId="19" xfId="0" applyFont="1" applyBorder="1" applyAlignment="1">
      <alignment horizontal="right" vertical="top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36" fillId="0" borderId="19" xfId="0" applyFont="1" applyBorder="1" applyAlignment="1" applyProtection="1">
      <alignment horizontal="right" vertical="top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 indent="1"/>
      <protection/>
    </xf>
    <xf numFmtId="0" fontId="6" fillId="0" borderId="30" xfId="0" applyFont="1" applyFill="1" applyBorder="1" applyAlignment="1" applyProtection="1">
      <alignment horizontal="lef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79" xfId="0" applyNumberFormat="1" applyFont="1" applyFill="1" applyBorder="1" applyAlignment="1">
      <alignment horizontal="center" vertical="center" wrapText="1"/>
    </xf>
    <xf numFmtId="164" fontId="6" fillId="0" borderId="80" xfId="0" applyNumberFormat="1" applyFont="1" applyFill="1" applyBorder="1" applyAlignment="1">
      <alignment horizontal="center" vertical="center" wrapText="1"/>
    </xf>
    <xf numFmtId="164" fontId="6" fillId="0" borderId="79" xfId="0" applyNumberFormat="1" applyFont="1" applyFill="1" applyBorder="1" applyAlignment="1">
      <alignment horizontal="center" vertical="center"/>
    </xf>
    <xf numFmtId="164" fontId="6" fillId="0" borderId="80" xfId="0" applyNumberFormat="1" applyFont="1" applyFill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 wrapText="1"/>
    </xf>
    <xf numFmtId="164" fontId="6" fillId="0" borderId="70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 applyProtection="1">
      <alignment horizontal="left" vertical="center"/>
      <protection/>
    </xf>
    <xf numFmtId="0" fontId="12" fillId="0" borderId="30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76" xfId="0" applyFont="1" applyFill="1" applyBorder="1" applyAlignment="1" applyProtection="1">
      <alignment horizontal="left" vertical="center" wrapText="1"/>
      <protection/>
    </xf>
    <xf numFmtId="0" fontId="6" fillId="0" borderId="52" xfId="0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left" vertical="center" indent="2"/>
    </xf>
    <xf numFmtId="0" fontId="6" fillId="0" borderId="30" xfId="0" applyFont="1" applyFill="1" applyBorder="1" applyAlignment="1">
      <alignment horizontal="left" vertical="center" indent="2"/>
    </xf>
    <xf numFmtId="0" fontId="25" fillId="0" borderId="0" xfId="62" applyFont="1" applyFill="1" applyAlignment="1" applyProtection="1">
      <alignment horizontal="left"/>
      <protection/>
    </xf>
    <xf numFmtId="0" fontId="28" fillId="0" borderId="0" xfId="62" applyFont="1" applyFill="1" applyAlignment="1" applyProtection="1">
      <alignment horizontal="center" vertical="center" wrapText="1"/>
      <protection/>
    </xf>
    <xf numFmtId="0" fontId="28" fillId="0" borderId="0" xfId="62" applyFont="1" applyFill="1" applyAlignment="1" applyProtection="1">
      <alignment horizontal="center" vertical="center"/>
      <protection/>
    </xf>
    <xf numFmtId="0" fontId="29" fillId="0" borderId="0" xfId="62" applyFont="1" applyFill="1" applyBorder="1" applyAlignment="1" applyProtection="1">
      <alignment horizontal="right"/>
      <protection/>
    </xf>
    <xf numFmtId="0" fontId="30" fillId="0" borderId="42" xfId="62" applyFont="1" applyFill="1" applyBorder="1" applyAlignment="1" applyProtection="1">
      <alignment horizontal="center" vertical="center" wrapText="1"/>
      <protection/>
    </xf>
    <xf numFmtId="0" fontId="30" fillId="0" borderId="13" xfId="62" applyFont="1" applyFill="1" applyBorder="1" applyAlignment="1" applyProtection="1">
      <alignment horizontal="center" vertical="center" wrapText="1"/>
      <protection/>
    </xf>
    <xf numFmtId="0" fontId="30" fillId="0" borderId="37" xfId="62" applyFont="1" applyFill="1" applyBorder="1" applyAlignment="1" applyProtection="1">
      <alignment horizontal="center" vertical="center" wrapText="1"/>
      <protection/>
    </xf>
    <xf numFmtId="0" fontId="20" fillId="0" borderId="43" xfId="61" applyFont="1" applyFill="1" applyBorder="1" applyAlignment="1" applyProtection="1">
      <alignment horizontal="center" vertical="center" textRotation="90"/>
      <protection/>
    </xf>
    <xf numFmtId="0" fontId="20" fillId="0" borderId="18" xfId="61" applyFont="1" applyFill="1" applyBorder="1" applyAlignment="1" applyProtection="1">
      <alignment horizontal="center" vertical="center" textRotation="90"/>
      <protection/>
    </xf>
    <xf numFmtId="0" fontId="20" fillId="0" borderId="28" xfId="61" applyFont="1" applyFill="1" applyBorder="1" applyAlignment="1" applyProtection="1">
      <alignment horizontal="center" vertical="center" textRotation="90"/>
      <protection/>
    </xf>
    <xf numFmtId="0" fontId="29" fillId="0" borderId="27" xfId="62" applyFont="1" applyFill="1" applyBorder="1" applyAlignment="1" applyProtection="1">
      <alignment horizontal="center" vertical="center" wrapText="1"/>
      <protection/>
    </xf>
    <xf numFmtId="0" fontId="29" fillId="0" borderId="10" xfId="62" applyFont="1" applyFill="1" applyBorder="1" applyAlignment="1" applyProtection="1">
      <alignment horizontal="center" vertical="center" wrapText="1"/>
      <protection/>
    </xf>
    <xf numFmtId="0" fontId="29" fillId="0" borderId="44" xfId="62" applyFont="1" applyFill="1" applyBorder="1" applyAlignment="1" applyProtection="1">
      <alignment horizontal="center" vertical="center" wrapText="1"/>
      <protection/>
    </xf>
    <xf numFmtId="0" fontId="29" fillId="0" borderId="39" xfId="62" applyFont="1" applyFill="1" applyBorder="1" applyAlignment="1" applyProtection="1">
      <alignment horizontal="center" vertical="center" wrapText="1"/>
      <protection/>
    </xf>
    <xf numFmtId="0" fontId="29" fillId="0" borderId="10" xfId="62" applyFont="1" applyFill="1" applyBorder="1" applyAlignment="1" applyProtection="1">
      <alignment horizontal="center" wrapText="1"/>
      <protection/>
    </xf>
    <xf numFmtId="0" fontId="29" fillId="0" borderId="24" xfId="62" applyFont="1" applyFill="1" applyBorder="1" applyAlignment="1" applyProtection="1">
      <alignment horizontal="center" wrapText="1"/>
      <protection/>
    </xf>
    <xf numFmtId="0" fontId="25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0" fillId="0" borderId="0" xfId="61" applyFont="1" applyFill="1" applyBorder="1" applyAlignment="1" applyProtection="1">
      <alignment horizontal="right" vertical="center"/>
      <protection/>
    </xf>
    <xf numFmtId="0" fontId="5" fillId="0" borderId="45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0" fillId="0" borderId="27" xfId="61" applyFont="1" applyFill="1" applyBorder="1" applyAlignment="1" applyProtection="1">
      <alignment horizontal="center" vertical="center" textRotation="90"/>
      <protection/>
    </xf>
    <xf numFmtId="0" fontId="20" fillId="0" borderId="10" xfId="61" applyFont="1" applyFill="1" applyBorder="1" applyAlignment="1" applyProtection="1">
      <alignment horizontal="center" vertical="center" textRotation="90"/>
      <protection/>
    </xf>
    <xf numFmtId="0" fontId="4" fillId="0" borderId="46" xfId="61" applyFont="1" applyFill="1" applyBorder="1" applyAlignment="1" applyProtection="1">
      <alignment horizontal="center" vertical="center" wrapText="1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28" fillId="0" borderId="0" xfId="62" applyFont="1" applyFill="1" applyAlignment="1">
      <alignment horizontal="center" vertical="center" wrapText="1"/>
      <protection/>
    </xf>
    <xf numFmtId="0" fontId="28" fillId="0" borderId="0" xfId="62" applyFont="1" applyFill="1" applyAlignment="1">
      <alignment horizontal="center" vertical="center"/>
      <protection/>
    </xf>
    <xf numFmtId="0" fontId="16" fillId="0" borderId="34" xfId="62" applyFont="1" applyFill="1" applyBorder="1" applyAlignment="1">
      <alignment horizontal="left"/>
      <protection/>
    </xf>
    <xf numFmtId="0" fontId="16" fillId="0" borderId="30" xfId="62" applyFont="1" applyFill="1" applyBorder="1" applyAlignment="1">
      <alignment horizontal="left"/>
      <protection/>
    </xf>
    <xf numFmtId="3" fontId="25" fillId="0" borderId="0" xfId="62" applyNumberFormat="1" applyFont="1" applyFill="1" applyAlignment="1">
      <alignment horizontal="center"/>
      <protection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_KVRENMUNKA" xfId="60"/>
    <cellStyle name="Normál_VAGYONK" xfId="61"/>
    <cellStyle name="Normál_VAGYONKIM" xfId="62"/>
    <cellStyle name="Normál_ZARSZREND1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zab&#225;lyzato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3"/>
  <sheetViews>
    <sheetView zoomScale="130" zoomScaleNormal="130" zoomScaleSheetLayoutView="100" workbookViewId="0" topLeftCell="A73">
      <selection activeCell="E83" sqref="E83"/>
    </sheetView>
  </sheetViews>
  <sheetFormatPr defaultColWidth="9.00390625" defaultRowHeight="12.75"/>
  <cols>
    <col min="1" max="1" width="7.00390625" style="258" customWidth="1"/>
    <col min="2" max="2" width="60.875" style="258" customWidth="1"/>
    <col min="3" max="3" width="11.125" style="259" customWidth="1"/>
    <col min="4" max="4" width="10.125" style="259" customWidth="1"/>
    <col min="5" max="5" width="11.125" style="259" customWidth="1"/>
    <col min="6" max="6" width="10.50390625" style="259" customWidth="1"/>
    <col min="7" max="7" width="11.125" style="259" customWidth="1"/>
    <col min="8" max="16384" width="9.375" style="269" customWidth="1"/>
  </cols>
  <sheetData>
    <row r="1" spans="1:7" ht="15.75" customHeight="1">
      <c r="A1" s="689" t="s">
        <v>3</v>
      </c>
      <c r="B1" s="689"/>
      <c r="C1" s="689"/>
      <c r="D1" s="689"/>
      <c r="E1" s="689"/>
      <c r="F1" s="689"/>
      <c r="G1" s="689"/>
    </row>
    <row r="2" spans="1:7" ht="15.75" customHeight="1" thickBot="1">
      <c r="A2" s="34" t="s">
        <v>60</v>
      </c>
      <c r="B2" s="34"/>
      <c r="C2" s="256"/>
      <c r="D2" s="256"/>
      <c r="E2" s="256"/>
      <c r="F2" s="256"/>
      <c r="G2" s="256" t="s">
        <v>87</v>
      </c>
    </row>
    <row r="3" spans="1:7" ht="15.75" customHeight="1">
      <c r="A3" s="690" t="s">
        <v>651</v>
      </c>
      <c r="B3" s="692" t="s">
        <v>5</v>
      </c>
      <c r="C3" s="694" t="s">
        <v>698</v>
      </c>
      <c r="D3" s="694"/>
      <c r="E3" s="695"/>
      <c r="F3" s="695"/>
      <c r="G3" s="696"/>
    </row>
    <row r="4" spans="1:7" ht="37.5" customHeight="1" thickBot="1">
      <c r="A4" s="691"/>
      <c r="B4" s="693"/>
      <c r="C4" s="567" t="s">
        <v>108</v>
      </c>
      <c r="D4" s="567" t="s">
        <v>109</v>
      </c>
      <c r="E4" s="568" t="s">
        <v>110</v>
      </c>
      <c r="F4" s="569" t="s">
        <v>652</v>
      </c>
      <c r="G4" s="570" t="s">
        <v>653</v>
      </c>
    </row>
    <row r="5" spans="1:7" s="270" customFormat="1" ht="9" customHeight="1" thickBot="1">
      <c r="A5" s="234" t="s">
        <v>263</v>
      </c>
      <c r="B5" s="235" t="s">
        <v>264</v>
      </c>
      <c r="C5" s="235" t="s">
        <v>265</v>
      </c>
      <c r="D5" s="235" t="s">
        <v>266</v>
      </c>
      <c r="E5" s="283" t="s">
        <v>267</v>
      </c>
      <c r="F5" s="574" t="s">
        <v>339</v>
      </c>
      <c r="G5" s="575" t="s">
        <v>340</v>
      </c>
    </row>
    <row r="6" spans="1:7" s="271" customFormat="1" ht="12" customHeight="1" thickBot="1">
      <c r="A6" s="229"/>
      <c r="B6" s="230" t="s">
        <v>183</v>
      </c>
      <c r="C6" s="261">
        <f>SUM(C7:C12)</f>
        <v>114828</v>
      </c>
      <c r="D6" s="261">
        <f>SUM(D7:D12)</f>
        <v>115438</v>
      </c>
      <c r="E6" s="244">
        <f>SUM(E7:E12)</f>
        <v>115438</v>
      </c>
      <c r="F6" s="589">
        <f>SUM(F7:F12)</f>
        <v>115438</v>
      </c>
      <c r="G6" s="255">
        <f>SUM(G7:G12)</f>
        <v>0</v>
      </c>
    </row>
    <row r="7" spans="1:7" s="271" customFormat="1" ht="12" customHeight="1">
      <c r="A7" s="224" t="s">
        <v>546</v>
      </c>
      <c r="B7" s="272" t="s">
        <v>184</v>
      </c>
      <c r="C7" s="263">
        <v>54946</v>
      </c>
      <c r="D7" s="263">
        <v>54946</v>
      </c>
      <c r="E7" s="246">
        <v>54946</v>
      </c>
      <c r="F7" s="590">
        <v>54946</v>
      </c>
      <c r="G7" s="371"/>
    </row>
    <row r="8" spans="1:7" s="271" customFormat="1" ht="12" customHeight="1">
      <c r="A8" s="223" t="s">
        <v>547</v>
      </c>
      <c r="B8" s="273" t="s">
        <v>185</v>
      </c>
      <c r="C8" s="262">
        <v>23636</v>
      </c>
      <c r="D8" s="262">
        <v>23966</v>
      </c>
      <c r="E8" s="245">
        <v>23966</v>
      </c>
      <c r="F8" s="591">
        <v>23966</v>
      </c>
      <c r="G8" s="370"/>
    </row>
    <row r="9" spans="1:7" s="271" customFormat="1" ht="12" customHeight="1">
      <c r="A9" s="223" t="s">
        <v>548</v>
      </c>
      <c r="B9" s="273" t="s">
        <v>186</v>
      </c>
      <c r="C9" s="262">
        <v>34172</v>
      </c>
      <c r="D9" s="262">
        <v>31023</v>
      </c>
      <c r="E9" s="245">
        <v>31023</v>
      </c>
      <c r="F9" s="591">
        <v>31023</v>
      </c>
      <c r="G9" s="370"/>
    </row>
    <row r="10" spans="1:7" s="271" customFormat="1" ht="12" customHeight="1">
      <c r="A10" s="223" t="s">
        <v>549</v>
      </c>
      <c r="B10" s="273" t="s">
        <v>187</v>
      </c>
      <c r="C10" s="262">
        <v>2066</v>
      </c>
      <c r="D10" s="262">
        <v>2066</v>
      </c>
      <c r="E10" s="245">
        <v>2066</v>
      </c>
      <c r="F10" s="591">
        <v>2066</v>
      </c>
      <c r="G10" s="370"/>
    </row>
    <row r="11" spans="1:7" s="271" customFormat="1" ht="12" customHeight="1">
      <c r="A11" s="223" t="s">
        <v>550</v>
      </c>
      <c r="B11" s="273" t="s">
        <v>188</v>
      </c>
      <c r="C11" s="262">
        <v>8</v>
      </c>
      <c r="D11" s="262">
        <v>314</v>
      </c>
      <c r="E11" s="245">
        <v>314</v>
      </c>
      <c r="F11" s="591">
        <v>314</v>
      </c>
      <c r="G11" s="370"/>
    </row>
    <row r="12" spans="1:7" s="271" customFormat="1" ht="12" customHeight="1" thickBot="1">
      <c r="A12" s="225" t="s">
        <v>656</v>
      </c>
      <c r="B12" s="274" t="s">
        <v>189</v>
      </c>
      <c r="C12" s="264"/>
      <c r="D12" s="264">
        <v>3123</v>
      </c>
      <c r="E12" s="247">
        <v>3123</v>
      </c>
      <c r="F12" s="592">
        <v>3123</v>
      </c>
      <c r="G12" s="372"/>
    </row>
    <row r="13" spans="1:7" s="271" customFormat="1" ht="12" customHeight="1" thickBot="1">
      <c r="A13" s="229"/>
      <c r="B13" s="251" t="s">
        <v>190</v>
      </c>
      <c r="C13" s="261">
        <f>SUM(C14:C18)</f>
        <v>19532</v>
      </c>
      <c r="D13" s="261">
        <f>SUM(D14:D18)</f>
        <v>37667</v>
      </c>
      <c r="E13" s="244">
        <f>SUM(E14:E18)</f>
        <v>37641</v>
      </c>
      <c r="F13" s="589">
        <f>SUM(F14:F18)</f>
        <v>37641</v>
      </c>
      <c r="G13" s="255">
        <f>SUM(G14:G18)</f>
        <v>0</v>
      </c>
    </row>
    <row r="14" spans="1:7" s="271" customFormat="1" ht="12" customHeight="1">
      <c r="A14" s="224" t="s">
        <v>551</v>
      </c>
      <c r="B14" s="272" t="s">
        <v>191</v>
      </c>
      <c r="C14" s="263"/>
      <c r="D14" s="263"/>
      <c r="E14" s="246"/>
      <c r="F14" s="590"/>
      <c r="G14" s="371"/>
    </row>
    <row r="15" spans="1:7" s="271" customFormat="1" ht="12" customHeight="1">
      <c r="A15" s="223" t="s">
        <v>552</v>
      </c>
      <c r="B15" s="273" t="s">
        <v>192</v>
      </c>
      <c r="C15" s="262"/>
      <c r="D15" s="262"/>
      <c r="E15" s="245"/>
      <c r="F15" s="591"/>
      <c r="G15" s="370"/>
    </row>
    <row r="16" spans="1:7" s="271" customFormat="1" ht="12" customHeight="1">
      <c r="A16" s="223" t="s">
        <v>553</v>
      </c>
      <c r="B16" s="273" t="s">
        <v>193</v>
      </c>
      <c r="C16" s="262"/>
      <c r="D16" s="262"/>
      <c r="E16" s="245"/>
      <c r="F16" s="591"/>
      <c r="G16" s="370"/>
    </row>
    <row r="17" spans="1:7" s="271" customFormat="1" ht="12" customHeight="1">
      <c r="A17" s="223" t="s">
        <v>554</v>
      </c>
      <c r="B17" s="273" t="s">
        <v>194</v>
      </c>
      <c r="C17" s="262"/>
      <c r="D17" s="262"/>
      <c r="E17" s="245"/>
      <c r="F17" s="591"/>
      <c r="G17" s="370"/>
    </row>
    <row r="18" spans="1:7" s="271" customFormat="1" ht="12" customHeight="1">
      <c r="A18" s="223" t="s">
        <v>555</v>
      </c>
      <c r="B18" s="273" t="s">
        <v>195</v>
      </c>
      <c r="C18" s="262">
        <v>19532</v>
      </c>
      <c r="D18" s="262">
        <v>37667</v>
      </c>
      <c r="E18" s="245">
        <v>37641</v>
      </c>
      <c r="F18" s="591">
        <v>37641</v>
      </c>
      <c r="G18" s="370"/>
    </row>
    <row r="19" spans="1:7" s="271" customFormat="1" ht="12" customHeight="1" thickBot="1">
      <c r="A19" s="225" t="s">
        <v>555</v>
      </c>
      <c r="B19" s="274" t="s">
        <v>196</v>
      </c>
      <c r="C19" s="264">
        <v>545</v>
      </c>
      <c r="D19" s="264">
        <v>545</v>
      </c>
      <c r="E19" s="247">
        <v>544</v>
      </c>
      <c r="F19" s="592">
        <v>544</v>
      </c>
      <c r="G19" s="372"/>
    </row>
    <row r="20" spans="1:7" s="271" customFormat="1" ht="12" customHeight="1" thickBot="1">
      <c r="A20" s="229"/>
      <c r="B20" s="230" t="s">
        <v>197</v>
      </c>
      <c r="C20" s="261">
        <f>SUM(C21:C25)</f>
        <v>682</v>
      </c>
      <c r="D20" s="261">
        <f>SUM(D21:D25)</f>
        <v>3918</v>
      </c>
      <c r="E20" s="244">
        <f>SUM(E21:E25)</f>
        <v>3918</v>
      </c>
      <c r="F20" s="589">
        <f>SUM(F21:F25)</f>
        <v>3918</v>
      </c>
      <c r="G20" s="255">
        <f>SUM(G21:G25)</f>
        <v>0</v>
      </c>
    </row>
    <row r="21" spans="1:7" s="271" customFormat="1" ht="12" customHeight="1">
      <c r="A21" s="224" t="s">
        <v>556</v>
      </c>
      <c r="B21" s="272" t="s">
        <v>198</v>
      </c>
      <c r="C21" s="263"/>
      <c r="D21" s="263">
        <v>26</v>
      </c>
      <c r="E21" s="246">
        <v>26</v>
      </c>
      <c r="F21" s="590">
        <v>26</v>
      </c>
      <c r="G21" s="371"/>
    </row>
    <row r="22" spans="1:7" s="271" customFormat="1" ht="12" customHeight="1">
      <c r="A22" s="223" t="s">
        <v>557</v>
      </c>
      <c r="B22" s="273" t="s">
        <v>199</v>
      </c>
      <c r="C22" s="262"/>
      <c r="D22" s="262"/>
      <c r="E22" s="245"/>
      <c r="F22" s="591"/>
      <c r="G22" s="370"/>
    </row>
    <row r="23" spans="1:7" s="271" customFormat="1" ht="12" customHeight="1">
      <c r="A23" s="223" t="s">
        <v>558</v>
      </c>
      <c r="B23" s="273" t="s">
        <v>200</v>
      </c>
      <c r="C23" s="262"/>
      <c r="D23" s="262">
        <v>3000</v>
      </c>
      <c r="E23" s="245">
        <v>3000</v>
      </c>
      <c r="F23" s="591">
        <v>3000</v>
      </c>
      <c r="G23" s="370"/>
    </row>
    <row r="24" spans="1:7" s="271" customFormat="1" ht="12" customHeight="1">
      <c r="A24" s="223" t="s">
        <v>559</v>
      </c>
      <c r="B24" s="273" t="s">
        <v>201</v>
      </c>
      <c r="C24" s="262"/>
      <c r="D24" s="262"/>
      <c r="E24" s="245"/>
      <c r="F24" s="591"/>
      <c r="G24" s="370"/>
    </row>
    <row r="25" spans="1:7" s="271" customFormat="1" ht="12" customHeight="1">
      <c r="A25" s="223" t="s">
        <v>560</v>
      </c>
      <c r="B25" s="273" t="s">
        <v>202</v>
      </c>
      <c r="C25" s="262">
        <v>682</v>
      </c>
      <c r="D25" s="262">
        <v>892</v>
      </c>
      <c r="E25" s="245">
        <v>892</v>
      </c>
      <c r="F25" s="591">
        <v>892</v>
      </c>
      <c r="G25" s="370"/>
    </row>
    <row r="26" spans="1:7" s="271" customFormat="1" ht="12" customHeight="1" thickBot="1">
      <c r="A26" s="225" t="s">
        <v>560</v>
      </c>
      <c r="B26" s="253" t="s">
        <v>203</v>
      </c>
      <c r="C26" s="264"/>
      <c r="D26" s="264"/>
      <c r="E26" s="247"/>
      <c r="F26" s="592"/>
      <c r="G26" s="372"/>
    </row>
    <row r="27" spans="1:7" s="271" customFormat="1" ht="12" customHeight="1" thickBot="1">
      <c r="A27" s="229"/>
      <c r="B27" s="230" t="s">
        <v>204</v>
      </c>
      <c r="C27" s="267">
        <f>+C28+C31+C32+C33</f>
        <v>34450</v>
      </c>
      <c r="D27" s="267">
        <f>+D28+D31+D32+D33</f>
        <v>43852</v>
      </c>
      <c r="E27" s="280">
        <f>+E28+E31+E32+E33</f>
        <v>39574</v>
      </c>
      <c r="F27" s="593">
        <f>+F28+F31+F32+F33</f>
        <v>38778</v>
      </c>
      <c r="G27" s="373">
        <f>G30</f>
        <v>796</v>
      </c>
    </row>
    <row r="28" spans="1:7" s="271" customFormat="1" ht="12" customHeight="1">
      <c r="A28" s="224" t="s">
        <v>561</v>
      </c>
      <c r="B28" s="272" t="s">
        <v>205</v>
      </c>
      <c r="C28" s="282">
        <f>+C29+C30</f>
        <v>30200</v>
      </c>
      <c r="D28" s="282">
        <f>+D29+D30</f>
        <v>35684</v>
      </c>
      <c r="E28" s="281">
        <f>+E29+E30</f>
        <v>32876</v>
      </c>
      <c r="F28" s="594">
        <f>+F29+F30</f>
        <v>32080</v>
      </c>
      <c r="G28" s="580"/>
    </row>
    <row r="29" spans="1:7" s="271" customFormat="1" ht="12" customHeight="1">
      <c r="A29" s="223" t="s">
        <v>562</v>
      </c>
      <c r="B29" s="273" t="s">
        <v>206</v>
      </c>
      <c r="C29" s="262">
        <v>5200</v>
      </c>
      <c r="D29" s="262">
        <v>6244</v>
      </c>
      <c r="E29" s="245">
        <v>5120</v>
      </c>
      <c r="F29" s="591">
        <v>5120</v>
      </c>
      <c r="G29" s="370"/>
    </row>
    <row r="30" spans="1:7" s="271" customFormat="1" ht="12" customHeight="1">
      <c r="A30" s="223" t="s">
        <v>563</v>
      </c>
      <c r="B30" s="273" t="s">
        <v>207</v>
      </c>
      <c r="C30" s="262">
        <v>25000</v>
      </c>
      <c r="D30" s="262">
        <v>29440</v>
      </c>
      <c r="E30" s="245">
        <v>27756</v>
      </c>
      <c r="F30" s="591">
        <v>26960</v>
      </c>
      <c r="G30" s="370">
        <v>796</v>
      </c>
    </row>
    <row r="31" spans="1:7" s="271" customFormat="1" ht="12" customHeight="1">
      <c r="A31" s="223" t="s">
        <v>564</v>
      </c>
      <c r="B31" s="273" t="s">
        <v>208</v>
      </c>
      <c r="C31" s="262">
        <v>3000</v>
      </c>
      <c r="D31" s="262">
        <v>3791</v>
      </c>
      <c r="E31" s="245">
        <v>3298</v>
      </c>
      <c r="F31" s="591">
        <v>3298</v>
      </c>
      <c r="G31" s="370"/>
    </row>
    <row r="32" spans="1:7" s="271" customFormat="1" ht="12" customHeight="1">
      <c r="A32" s="223" t="s">
        <v>565</v>
      </c>
      <c r="B32" s="273" t="s">
        <v>209</v>
      </c>
      <c r="C32" s="262">
        <v>700</v>
      </c>
      <c r="D32" s="262">
        <v>700</v>
      </c>
      <c r="E32" s="245">
        <v>440</v>
      </c>
      <c r="F32" s="591">
        <v>440</v>
      </c>
      <c r="G32" s="370"/>
    </row>
    <row r="33" spans="1:7" s="271" customFormat="1" ht="12" customHeight="1" thickBot="1">
      <c r="A33" s="225" t="s">
        <v>566</v>
      </c>
      <c r="B33" s="253" t="s">
        <v>210</v>
      </c>
      <c r="C33" s="264">
        <v>550</v>
      </c>
      <c r="D33" s="264">
        <v>3677</v>
      </c>
      <c r="E33" s="247">
        <v>2960</v>
      </c>
      <c r="F33" s="592">
        <v>2960</v>
      </c>
      <c r="G33" s="372"/>
    </row>
    <row r="34" spans="1:7" s="271" customFormat="1" ht="12" customHeight="1" thickBot="1">
      <c r="A34" s="229"/>
      <c r="B34" s="230" t="s">
        <v>211</v>
      </c>
      <c r="C34" s="261">
        <f>SUM(C35:C44)</f>
        <v>27204</v>
      </c>
      <c r="D34" s="261">
        <f>SUM(D35:D44)</f>
        <v>34068</v>
      </c>
      <c r="E34" s="244">
        <f>SUM(E35:E44)</f>
        <v>28028</v>
      </c>
      <c r="F34" s="589">
        <f>SUM(F35:F44)</f>
        <v>18757</v>
      </c>
      <c r="G34" s="255">
        <f>SUM(G35:G44)</f>
        <v>9271</v>
      </c>
    </row>
    <row r="35" spans="1:7" s="271" customFormat="1" ht="12" customHeight="1">
      <c r="A35" s="224" t="s">
        <v>567</v>
      </c>
      <c r="B35" s="272" t="s">
        <v>212</v>
      </c>
      <c r="C35" s="263"/>
      <c r="D35" s="263"/>
      <c r="E35" s="246"/>
      <c r="F35" s="590"/>
      <c r="G35" s="371"/>
    </row>
    <row r="36" spans="1:7" s="271" customFormat="1" ht="12" customHeight="1">
      <c r="A36" s="223" t="s">
        <v>568</v>
      </c>
      <c r="B36" s="273" t="s">
        <v>213</v>
      </c>
      <c r="C36" s="262">
        <v>8871</v>
      </c>
      <c r="D36" s="262">
        <v>10702</v>
      </c>
      <c r="E36" s="245">
        <v>10134</v>
      </c>
      <c r="F36" s="591">
        <v>2834</v>
      </c>
      <c r="G36" s="370">
        <v>7300</v>
      </c>
    </row>
    <row r="37" spans="1:7" s="271" customFormat="1" ht="12" customHeight="1">
      <c r="A37" s="223" t="s">
        <v>569</v>
      </c>
      <c r="B37" s="273" t="s">
        <v>214</v>
      </c>
      <c r="C37" s="262">
        <v>60</v>
      </c>
      <c r="D37" s="262">
        <v>169</v>
      </c>
      <c r="E37" s="245">
        <v>150</v>
      </c>
      <c r="F37" s="591">
        <v>150</v>
      </c>
      <c r="G37" s="370"/>
    </row>
    <row r="38" spans="1:7" s="271" customFormat="1" ht="12" customHeight="1">
      <c r="A38" s="223" t="s">
        <v>570</v>
      </c>
      <c r="B38" s="273" t="s">
        <v>215</v>
      </c>
      <c r="C38" s="262">
        <v>2064</v>
      </c>
      <c r="D38" s="262">
        <v>4953</v>
      </c>
      <c r="E38" s="245">
        <v>426</v>
      </c>
      <c r="F38" s="591">
        <v>426</v>
      </c>
      <c r="G38" s="370"/>
    </row>
    <row r="39" spans="1:7" s="271" customFormat="1" ht="12" customHeight="1">
      <c r="A39" s="223" t="s">
        <v>571</v>
      </c>
      <c r="B39" s="273" t="s">
        <v>216</v>
      </c>
      <c r="C39" s="262">
        <v>10668</v>
      </c>
      <c r="D39" s="262">
        <v>10650</v>
      </c>
      <c r="E39" s="245">
        <v>10292</v>
      </c>
      <c r="F39" s="591">
        <v>10292</v>
      </c>
      <c r="G39" s="370"/>
    </row>
    <row r="40" spans="1:7" s="271" customFormat="1" ht="12" customHeight="1">
      <c r="A40" s="223" t="s">
        <v>572</v>
      </c>
      <c r="B40" s="273" t="s">
        <v>217</v>
      </c>
      <c r="C40" s="262">
        <v>5436</v>
      </c>
      <c r="D40" s="262">
        <v>5635</v>
      </c>
      <c r="E40" s="245">
        <v>5073</v>
      </c>
      <c r="F40" s="591">
        <v>3102</v>
      </c>
      <c r="G40" s="370">
        <v>1971</v>
      </c>
    </row>
    <row r="41" spans="1:7" s="271" customFormat="1" ht="12" customHeight="1">
      <c r="A41" s="223" t="s">
        <v>573</v>
      </c>
      <c r="B41" s="273" t="s">
        <v>218</v>
      </c>
      <c r="C41" s="262"/>
      <c r="D41" s="262"/>
      <c r="E41" s="245"/>
      <c r="F41" s="591"/>
      <c r="G41" s="370"/>
    </row>
    <row r="42" spans="1:7" s="271" customFormat="1" ht="12" customHeight="1">
      <c r="A42" s="223" t="s">
        <v>574</v>
      </c>
      <c r="B42" s="273" t="s">
        <v>219</v>
      </c>
      <c r="C42" s="262">
        <v>105</v>
      </c>
      <c r="D42" s="262">
        <v>85</v>
      </c>
      <c r="E42" s="245">
        <v>79</v>
      </c>
      <c r="F42" s="591">
        <v>79</v>
      </c>
      <c r="G42" s="370"/>
    </row>
    <row r="43" spans="1:7" s="271" customFormat="1" ht="12" customHeight="1">
      <c r="A43" s="223" t="s">
        <v>575</v>
      </c>
      <c r="B43" s="273" t="s">
        <v>220</v>
      </c>
      <c r="C43" s="265"/>
      <c r="D43" s="265"/>
      <c r="E43" s="248"/>
      <c r="F43" s="595"/>
      <c r="G43" s="573"/>
    </row>
    <row r="44" spans="1:7" s="271" customFormat="1" ht="12" customHeight="1" thickBot="1">
      <c r="A44" s="225" t="s">
        <v>576</v>
      </c>
      <c r="B44" s="274" t="s">
        <v>221</v>
      </c>
      <c r="C44" s="266"/>
      <c r="D44" s="266">
        <v>1874</v>
      </c>
      <c r="E44" s="249">
        <v>1874</v>
      </c>
      <c r="F44" s="596">
        <v>1874</v>
      </c>
      <c r="G44" s="583"/>
    </row>
    <row r="45" spans="1:7" s="271" customFormat="1" ht="12" customHeight="1" thickBot="1">
      <c r="A45" s="229"/>
      <c r="B45" s="230" t="s">
        <v>222</v>
      </c>
      <c r="C45" s="261">
        <f>SUM(C46:C50)</f>
        <v>630</v>
      </c>
      <c r="D45" s="261">
        <f>SUM(D46:D50)</f>
        <v>237</v>
      </c>
      <c r="E45" s="244">
        <f>SUM(E46:E50)</f>
        <v>236</v>
      </c>
      <c r="F45" s="589">
        <f>SUM(F46:F50)</f>
        <v>236</v>
      </c>
      <c r="G45" s="255">
        <f>SUM(G46:G50)</f>
        <v>0</v>
      </c>
    </row>
    <row r="46" spans="1:7" s="271" customFormat="1" ht="12" customHeight="1">
      <c r="A46" s="224" t="s">
        <v>577</v>
      </c>
      <c r="B46" s="272" t="s">
        <v>223</v>
      </c>
      <c r="C46" s="284"/>
      <c r="D46" s="284"/>
      <c r="E46" s="250"/>
      <c r="F46" s="597"/>
      <c r="G46" s="585"/>
    </row>
    <row r="47" spans="1:7" s="271" customFormat="1" ht="12" customHeight="1">
      <c r="A47" s="223" t="s">
        <v>578</v>
      </c>
      <c r="B47" s="273" t="s">
        <v>224</v>
      </c>
      <c r="C47" s="265"/>
      <c r="D47" s="265"/>
      <c r="E47" s="248"/>
      <c r="F47" s="595"/>
      <c r="G47" s="573"/>
    </row>
    <row r="48" spans="1:7" s="271" customFormat="1" ht="12" customHeight="1">
      <c r="A48" s="223" t="s">
        <v>579</v>
      </c>
      <c r="B48" s="273" t="s">
        <v>225</v>
      </c>
      <c r="C48" s="265">
        <v>630</v>
      </c>
      <c r="D48" s="265">
        <v>237</v>
      </c>
      <c r="E48" s="248">
        <v>236</v>
      </c>
      <c r="F48" s="595">
        <v>236</v>
      </c>
      <c r="G48" s="573"/>
    </row>
    <row r="49" spans="1:7" s="271" customFormat="1" ht="12" customHeight="1">
      <c r="A49" s="223" t="s">
        <v>580</v>
      </c>
      <c r="B49" s="273" t="s">
        <v>226</v>
      </c>
      <c r="C49" s="265"/>
      <c r="D49" s="265"/>
      <c r="E49" s="248"/>
      <c r="F49" s="595"/>
      <c r="G49" s="573"/>
    </row>
    <row r="50" spans="1:7" s="271" customFormat="1" ht="12" customHeight="1" thickBot="1">
      <c r="A50" s="225" t="s">
        <v>581</v>
      </c>
      <c r="B50" s="274" t="s">
        <v>227</v>
      </c>
      <c r="C50" s="266"/>
      <c r="D50" s="266"/>
      <c r="E50" s="249"/>
      <c r="F50" s="596"/>
      <c r="G50" s="583"/>
    </row>
    <row r="51" spans="1:7" s="271" customFormat="1" ht="13.5" customHeight="1" thickBot="1">
      <c r="A51" s="229"/>
      <c r="B51" s="230" t="s">
        <v>228</v>
      </c>
      <c r="C51" s="261">
        <f>SUM(C52:C54)</f>
        <v>720</v>
      </c>
      <c r="D51" s="261">
        <f>SUM(D52:D54)</f>
        <v>805</v>
      </c>
      <c r="E51" s="244">
        <f>SUM(E52:E54)</f>
        <v>804</v>
      </c>
      <c r="F51" s="589">
        <f>SUM(F52:F54)</f>
        <v>804</v>
      </c>
      <c r="G51" s="255">
        <f>SUM(G52:G54)</f>
        <v>0</v>
      </c>
    </row>
    <row r="52" spans="1:7" s="271" customFormat="1" ht="12" customHeight="1">
      <c r="A52" s="224" t="s">
        <v>582</v>
      </c>
      <c r="B52" s="272" t="s">
        <v>229</v>
      </c>
      <c r="C52" s="263"/>
      <c r="D52" s="263"/>
      <c r="E52" s="246"/>
      <c r="F52" s="590"/>
      <c r="G52" s="371"/>
    </row>
    <row r="53" spans="1:7" s="271" customFormat="1" ht="12" customHeight="1">
      <c r="A53" s="223" t="s">
        <v>583</v>
      </c>
      <c r="B53" s="273" t="s">
        <v>230</v>
      </c>
      <c r="C53" s="262"/>
      <c r="D53" s="262"/>
      <c r="E53" s="245"/>
      <c r="F53" s="591"/>
      <c r="G53" s="370"/>
    </row>
    <row r="54" spans="1:7" s="271" customFormat="1" ht="12" customHeight="1">
      <c r="A54" s="223" t="s">
        <v>584</v>
      </c>
      <c r="B54" s="273" t="s">
        <v>231</v>
      </c>
      <c r="C54" s="262">
        <v>720</v>
      </c>
      <c r="D54" s="262">
        <v>805</v>
      </c>
      <c r="E54" s="245">
        <v>804</v>
      </c>
      <c r="F54" s="591">
        <v>804</v>
      </c>
      <c r="G54" s="370"/>
    </row>
    <row r="55" spans="1:7" s="271" customFormat="1" ht="12" customHeight="1" thickBot="1">
      <c r="A55" s="225" t="s">
        <v>584</v>
      </c>
      <c r="B55" s="274" t="s">
        <v>232</v>
      </c>
      <c r="C55" s="264"/>
      <c r="D55" s="264"/>
      <c r="E55" s="247"/>
      <c r="F55" s="592"/>
      <c r="G55" s="372"/>
    </row>
    <row r="56" spans="1:7" s="271" customFormat="1" ht="12" customHeight="1" thickBot="1">
      <c r="A56" s="229"/>
      <c r="B56" s="251" t="s">
        <v>233</v>
      </c>
      <c r="C56" s="261">
        <f>SUM(C57:C59)</f>
        <v>400</v>
      </c>
      <c r="D56" s="261">
        <f>SUM(D57:D59)</f>
        <v>400</v>
      </c>
      <c r="E56" s="244">
        <f>SUM(E57:E59)</f>
        <v>322</v>
      </c>
      <c r="F56" s="589">
        <f>SUM(F57:F59)</f>
        <v>322</v>
      </c>
      <c r="G56" s="255">
        <f>SUM(G57:G59)</f>
        <v>0</v>
      </c>
    </row>
    <row r="57" spans="1:7" s="271" customFormat="1" ht="12" customHeight="1">
      <c r="A57" s="224" t="s">
        <v>585</v>
      </c>
      <c r="B57" s="272" t="s">
        <v>234</v>
      </c>
      <c r="C57" s="265"/>
      <c r="D57" s="265"/>
      <c r="E57" s="248"/>
      <c r="F57" s="597"/>
      <c r="G57" s="585"/>
    </row>
    <row r="58" spans="1:7" s="271" customFormat="1" ht="12" customHeight="1">
      <c r="A58" s="223" t="s">
        <v>586</v>
      </c>
      <c r="B58" s="273" t="s">
        <v>235</v>
      </c>
      <c r="C58" s="265">
        <v>400</v>
      </c>
      <c r="D58" s="265">
        <v>400</v>
      </c>
      <c r="E58" s="248">
        <v>322</v>
      </c>
      <c r="F58" s="595">
        <v>322</v>
      </c>
      <c r="G58" s="573"/>
    </row>
    <row r="59" spans="1:7" s="271" customFormat="1" ht="12" customHeight="1">
      <c r="A59" s="223" t="s">
        <v>587</v>
      </c>
      <c r="B59" s="273" t="s">
        <v>236</v>
      </c>
      <c r="C59" s="265"/>
      <c r="D59" s="265"/>
      <c r="E59" s="248"/>
      <c r="F59" s="595"/>
      <c r="G59" s="573"/>
    </row>
    <row r="60" spans="1:7" s="271" customFormat="1" ht="12" customHeight="1" thickBot="1">
      <c r="A60" s="225" t="s">
        <v>587</v>
      </c>
      <c r="B60" s="274" t="s">
        <v>237</v>
      </c>
      <c r="C60" s="265"/>
      <c r="D60" s="265"/>
      <c r="E60" s="248"/>
      <c r="F60" s="596"/>
      <c r="G60" s="583"/>
    </row>
    <row r="61" spans="1:7" s="271" customFormat="1" ht="12" customHeight="1" thickBot="1">
      <c r="A61" s="229" t="s">
        <v>588</v>
      </c>
      <c r="B61" s="230" t="s">
        <v>238</v>
      </c>
      <c r="C61" s="267">
        <f>+C6+C13+C20+C27+C34+C45+C51+C56</f>
        <v>198446</v>
      </c>
      <c r="D61" s="267">
        <f>+D6+D13+D20+D27+D34+D45+D51+D56</f>
        <v>236385</v>
      </c>
      <c r="E61" s="280">
        <f>+E6+E13+E20+E27+E34+E45+E51+E56</f>
        <v>225961</v>
      </c>
      <c r="F61" s="593">
        <f>+F6+F13+F20+F27+F34+F45+F51+F56</f>
        <v>215894</v>
      </c>
      <c r="G61" s="373">
        <f>+G6+G13+G20+G27+G34+G45+G51+G56</f>
        <v>10067</v>
      </c>
    </row>
    <row r="62" spans="1:7" s="271" customFormat="1" ht="12" customHeight="1" thickBot="1">
      <c r="A62" s="285"/>
      <c r="B62" s="251" t="s">
        <v>239</v>
      </c>
      <c r="C62" s="261">
        <f>+C63+C64+C65</f>
        <v>0</v>
      </c>
      <c r="D62" s="261">
        <f>+D63+D64+D65</f>
        <v>0</v>
      </c>
      <c r="E62" s="244">
        <f>+E63+E64+E65</f>
        <v>0</v>
      </c>
      <c r="F62" s="600">
        <f>+F63+F64+F65</f>
        <v>0</v>
      </c>
      <c r="G62" s="255">
        <f>+G63+G64+G65</f>
        <v>0</v>
      </c>
    </row>
    <row r="63" spans="1:7" s="271" customFormat="1" ht="12" customHeight="1">
      <c r="A63" s="224" t="s">
        <v>589</v>
      </c>
      <c r="B63" s="272" t="s">
        <v>240</v>
      </c>
      <c r="C63" s="265"/>
      <c r="D63" s="265"/>
      <c r="E63" s="248"/>
      <c r="F63" s="597"/>
      <c r="G63" s="585"/>
    </row>
    <row r="64" spans="1:7" s="271" customFormat="1" ht="12" customHeight="1">
      <c r="A64" s="223" t="s">
        <v>590</v>
      </c>
      <c r="B64" s="273" t="s">
        <v>241</v>
      </c>
      <c r="C64" s="265"/>
      <c r="D64" s="265"/>
      <c r="E64" s="248"/>
      <c r="F64" s="595"/>
      <c r="G64" s="573"/>
    </row>
    <row r="65" spans="1:7" s="271" customFormat="1" ht="12" customHeight="1" thickBot="1">
      <c r="A65" s="225" t="s">
        <v>591</v>
      </c>
      <c r="B65" s="209" t="s">
        <v>268</v>
      </c>
      <c r="C65" s="265"/>
      <c r="D65" s="265"/>
      <c r="E65" s="248"/>
      <c r="F65" s="596"/>
      <c r="G65" s="583"/>
    </row>
    <row r="66" spans="1:7" s="271" customFormat="1" ht="12" customHeight="1" thickBot="1">
      <c r="A66" s="285"/>
      <c r="B66" s="251" t="s">
        <v>243</v>
      </c>
      <c r="C66" s="261">
        <f>+C67+C68+C69+C70</f>
        <v>0</v>
      </c>
      <c r="D66" s="261">
        <f>+D67+D68+D69+D70</f>
        <v>0</v>
      </c>
      <c r="E66" s="244">
        <f>+E67+E68+E69+E70</f>
        <v>0</v>
      </c>
      <c r="F66" s="600">
        <f>+F67+F68+F69+F70</f>
        <v>0</v>
      </c>
      <c r="G66" s="255">
        <f>+G67+G68+G69+G70</f>
        <v>0</v>
      </c>
    </row>
    <row r="67" spans="1:7" s="271" customFormat="1" ht="13.5" customHeight="1">
      <c r="A67" s="224" t="s">
        <v>592</v>
      </c>
      <c r="B67" s="272" t="s">
        <v>244</v>
      </c>
      <c r="C67" s="265"/>
      <c r="D67" s="265"/>
      <c r="E67" s="248"/>
      <c r="F67" s="597"/>
      <c r="G67" s="585"/>
    </row>
    <row r="68" spans="1:7" s="271" customFormat="1" ht="12" customHeight="1">
      <c r="A68" s="223" t="s">
        <v>593</v>
      </c>
      <c r="B68" s="273" t="s">
        <v>245</v>
      </c>
      <c r="C68" s="265"/>
      <c r="D68" s="265"/>
      <c r="E68" s="248"/>
      <c r="F68" s="595"/>
      <c r="G68" s="573"/>
    </row>
    <row r="69" spans="1:7" s="271" customFormat="1" ht="12" customHeight="1">
      <c r="A69" s="223" t="s">
        <v>594</v>
      </c>
      <c r="B69" s="273" t="s">
        <v>246</v>
      </c>
      <c r="C69" s="265"/>
      <c r="D69" s="265"/>
      <c r="E69" s="248"/>
      <c r="F69" s="595"/>
      <c r="G69" s="573"/>
    </row>
    <row r="70" spans="1:7" s="271" customFormat="1" ht="12" customHeight="1" thickBot="1">
      <c r="A70" s="225" t="s">
        <v>595</v>
      </c>
      <c r="B70" s="274" t="s">
        <v>247</v>
      </c>
      <c r="C70" s="265"/>
      <c r="D70" s="265"/>
      <c r="E70" s="248"/>
      <c r="F70" s="596"/>
      <c r="G70" s="583"/>
    </row>
    <row r="71" spans="1:7" s="271" customFormat="1" ht="10.5" customHeight="1" thickBot="1">
      <c r="A71" s="285"/>
      <c r="B71" s="251" t="s">
        <v>248</v>
      </c>
      <c r="C71" s="261">
        <f>+C72+C73</f>
        <v>15987</v>
      </c>
      <c r="D71" s="261">
        <f>+D72+D73</f>
        <v>15987</v>
      </c>
      <c r="E71" s="244">
        <f>+E72+E73</f>
        <v>15987</v>
      </c>
      <c r="F71" s="589">
        <f>+F72+F73</f>
        <v>15987</v>
      </c>
      <c r="G71" s="255">
        <f>+G72+G73</f>
        <v>0</v>
      </c>
    </row>
    <row r="72" spans="1:7" s="271" customFormat="1" ht="10.5" customHeight="1">
      <c r="A72" s="224" t="s">
        <v>596</v>
      </c>
      <c r="B72" s="272" t="s">
        <v>249</v>
      </c>
      <c r="C72" s="265">
        <v>15987</v>
      </c>
      <c r="D72" s="265">
        <v>15987</v>
      </c>
      <c r="E72" s="248">
        <v>15987</v>
      </c>
      <c r="F72" s="598">
        <v>15987</v>
      </c>
      <c r="G72" s="586"/>
    </row>
    <row r="73" spans="1:7" s="271" customFormat="1" ht="12" customHeight="1" thickBot="1">
      <c r="A73" s="225" t="s">
        <v>597</v>
      </c>
      <c r="B73" s="274" t="s">
        <v>250</v>
      </c>
      <c r="C73" s="265"/>
      <c r="D73" s="265"/>
      <c r="E73" s="248"/>
      <c r="F73" s="599"/>
      <c r="G73" s="587"/>
    </row>
    <row r="74" spans="1:7" s="271" customFormat="1" ht="14.25" customHeight="1" thickBot="1">
      <c r="A74" s="285" t="s">
        <v>654</v>
      </c>
      <c r="B74" s="251" t="s">
        <v>251</v>
      </c>
      <c r="C74" s="261"/>
      <c r="D74" s="261">
        <f>D75</f>
        <v>3654</v>
      </c>
      <c r="E74" s="244">
        <f>E75</f>
        <v>3654</v>
      </c>
      <c r="F74" s="589">
        <f>F75</f>
        <v>3654</v>
      </c>
      <c r="G74" s="255"/>
    </row>
    <row r="75" spans="1:7" s="271" customFormat="1" ht="12" customHeight="1" thickBot="1">
      <c r="A75" s="224" t="s">
        <v>598</v>
      </c>
      <c r="B75" s="272" t="s">
        <v>252</v>
      </c>
      <c r="C75" s="261"/>
      <c r="D75" s="654">
        <v>3654</v>
      </c>
      <c r="E75" s="655">
        <v>3654</v>
      </c>
      <c r="F75" s="656">
        <v>3654</v>
      </c>
      <c r="G75" s="255"/>
    </row>
    <row r="76" spans="1:7" s="271" customFormat="1" ht="12" customHeight="1" thickBot="1">
      <c r="A76" s="285" t="s">
        <v>655</v>
      </c>
      <c r="B76" s="251" t="s">
        <v>255</v>
      </c>
      <c r="C76" s="261"/>
      <c r="D76" s="261"/>
      <c r="E76" s="244"/>
      <c r="F76" s="589"/>
      <c r="G76" s="255"/>
    </row>
    <row r="77" spans="1:7" s="271" customFormat="1" ht="12" customHeight="1" thickBot="1">
      <c r="A77" s="285" t="s">
        <v>605</v>
      </c>
      <c r="B77" s="207" t="s">
        <v>261</v>
      </c>
      <c r="C77" s="267">
        <f>+C62+C66+C71+C74+C76</f>
        <v>15987</v>
      </c>
      <c r="D77" s="267">
        <f>+D62+D66+D71+D74+D76</f>
        <v>19641</v>
      </c>
      <c r="E77" s="280">
        <f>+E62+E66+E71+E74+E76</f>
        <v>19641</v>
      </c>
      <c r="F77" s="593">
        <f>+F62+F66+F71+F74+F76</f>
        <v>19641</v>
      </c>
      <c r="G77" s="373">
        <f>+G62+G66+G71+G74+G76</f>
        <v>0</v>
      </c>
    </row>
    <row r="78" spans="1:7" s="271" customFormat="1" ht="12" customHeight="1" thickBot="1">
      <c r="A78" s="287" t="s">
        <v>606</v>
      </c>
      <c r="B78" s="210" t="s">
        <v>262</v>
      </c>
      <c r="C78" s="267">
        <f>+C61+C77</f>
        <v>214433</v>
      </c>
      <c r="D78" s="267">
        <f>+D61+D77</f>
        <v>256026</v>
      </c>
      <c r="E78" s="280">
        <f>+E61+E77</f>
        <v>245602</v>
      </c>
      <c r="F78" s="593">
        <f>+F61+F77</f>
        <v>235535</v>
      </c>
      <c r="G78" s="373">
        <f>+G61+G77</f>
        <v>10067</v>
      </c>
    </row>
    <row r="79" spans="1:7" ht="16.5" customHeight="1">
      <c r="A79" s="689" t="s">
        <v>35</v>
      </c>
      <c r="B79" s="689"/>
      <c r="C79" s="689"/>
      <c r="D79" s="689"/>
      <c r="E79" s="689"/>
      <c r="F79" s="689"/>
      <c r="G79" s="689"/>
    </row>
    <row r="80" spans="1:7" s="277" customFormat="1" ht="16.5" customHeight="1" thickBot="1">
      <c r="A80" s="35" t="s">
        <v>61</v>
      </c>
      <c r="B80" s="35"/>
      <c r="C80" s="238"/>
      <c r="D80" s="238"/>
      <c r="E80" s="238"/>
      <c r="F80" s="238"/>
      <c r="G80" s="238" t="s">
        <v>87</v>
      </c>
    </row>
    <row r="81" spans="1:7" s="277" customFormat="1" ht="16.5" customHeight="1">
      <c r="A81" s="690" t="s">
        <v>530</v>
      </c>
      <c r="B81" s="692" t="s">
        <v>107</v>
      </c>
      <c r="C81" s="694" t="str">
        <f>+C3</f>
        <v>2014. évi</v>
      </c>
      <c r="D81" s="694"/>
      <c r="E81" s="695"/>
      <c r="F81" s="695"/>
      <c r="G81" s="696"/>
    </row>
    <row r="82" spans="1:7" ht="37.5" customHeight="1" thickBot="1">
      <c r="A82" s="691"/>
      <c r="B82" s="693"/>
      <c r="C82" s="567" t="s">
        <v>108</v>
      </c>
      <c r="D82" s="567" t="s">
        <v>109</v>
      </c>
      <c r="E82" s="568" t="s">
        <v>110</v>
      </c>
      <c r="F82" s="569" t="s">
        <v>652</v>
      </c>
      <c r="G82" s="570" t="s">
        <v>653</v>
      </c>
    </row>
    <row r="83" spans="1:7" s="270" customFormat="1" ht="12" customHeight="1" thickBot="1">
      <c r="A83" s="234" t="s">
        <v>263</v>
      </c>
      <c r="B83" s="235" t="s">
        <v>264</v>
      </c>
      <c r="C83" s="235" t="s">
        <v>265</v>
      </c>
      <c r="D83" s="235" t="s">
        <v>266</v>
      </c>
      <c r="E83" s="236" t="s">
        <v>267</v>
      </c>
      <c r="F83" s="561" t="s">
        <v>339</v>
      </c>
      <c r="G83" s="236" t="s">
        <v>340</v>
      </c>
    </row>
    <row r="84" spans="1:7" ht="12" customHeight="1" thickBot="1">
      <c r="A84" s="231"/>
      <c r="B84" s="233" t="s">
        <v>269</v>
      </c>
      <c r="C84" s="260">
        <f>SUM(C85:C89)</f>
        <v>197511</v>
      </c>
      <c r="D84" s="260">
        <f>SUM(D85:D89)</f>
        <v>226610</v>
      </c>
      <c r="E84" s="215">
        <f>SUM(E85:E89)</f>
        <v>215758</v>
      </c>
      <c r="F84" s="562">
        <f>SUM(F85:F89)</f>
        <v>205691</v>
      </c>
      <c r="G84" s="368">
        <f>SUM(G85:G89)</f>
        <v>10067</v>
      </c>
    </row>
    <row r="85" spans="1:7" ht="12" customHeight="1">
      <c r="A85" s="226" t="s">
        <v>500</v>
      </c>
      <c r="B85" s="219" t="s">
        <v>36</v>
      </c>
      <c r="C85" s="43">
        <v>86253</v>
      </c>
      <c r="D85" s="43">
        <v>103684</v>
      </c>
      <c r="E85" s="214">
        <v>102756</v>
      </c>
      <c r="F85" s="563">
        <v>100862</v>
      </c>
      <c r="G85" s="369">
        <v>1894</v>
      </c>
    </row>
    <row r="86" spans="1:7" ht="12" customHeight="1">
      <c r="A86" s="223" t="s">
        <v>501</v>
      </c>
      <c r="B86" s="217" t="s">
        <v>70</v>
      </c>
      <c r="C86" s="262">
        <v>20537</v>
      </c>
      <c r="D86" s="262">
        <v>24198</v>
      </c>
      <c r="E86" s="245">
        <v>23983</v>
      </c>
      <c r="F86" s="558">
        <v>23468</v>
      </c>
      <c r="G86" s="370">
        <v>515</v>
      </c>
    </row>
    <row r="87" spans="1:7" ht="12" customHeight="1">
      <c r="A87" s="223" t="s">
        <v>502</v>
      </c>
      <c r="B87" s="217" t="s">
        <v>59</v>
      </c>
      <c r="C87" s="264">
        <v>70048</v>
      </c>
      <c r="D87" s="264">
        <v>79638</v>
      </c>
      <c r="E87" s="247">
        <v>71118</v>
      </c>
      <c r="F87" s="559">
        <v>65410</v>
      </c>
      <c r="G87" s="372">
        <v>5708</v>
      </c>
    </row>
    <row r="88" spans="1:7" ht="12" customHeight="1">
      <c r="A88" s="223" t="s">
        <v>503</v>
      </c>
      <c r="B88" s="220" t="s">
        <v>71</v>
      </c>
      <c r="C88" s="264">
        <v>14563</v>
      </c>
      <c r="D88" s="264">
        <v>11681</v>
      </c>
      <c r="E88" s="247">
        <v>11267</v>
      </c>
      <c r="F88" s="559">
        <v>11267</v>
      </c>
      <c r="G88" s="372"/>
    </row>
    <row r="89" spans="1:7" ht="12" customHeight="1">
      <c r="A89" s="223" t="s">
        <v>504</v>
      </c>
      <c r="B89" s="228" t="s">
        <v>72</v>
      </c>
      <c r="C89" s="264">
        <v>6110</v>
      </c>
      <c r="D89" s="264">
        <f>D94+D99+D90</f>
        <v>7409</v>
      </c>
      <c r="E89" s="247">
        <f>E94+E99+E90</f>
        <v>6634</v>
      </c>
      <c r="F89" s="559">
        <f>F94+F99+F90</f>
        <v>4684</v>
      </c>
      <c r="G89" s="372">
        <v>1950</v>
      </c>
    </row>
    <row r="90" spans="1:7" ht="12" customHeight="1">
      <c r="A90" s="223" t="s">
        <v>505</v>
      </c>
      <c r="B90" s="217" t="s">
        <v>270</v>
      </c>
      <c r="C90" s="264"/>
      <c r="D90" s="264">
        <v>1279</v>
      </c>
      <c r="E90" s="247">
        <v>1279</v>
      </c>
      <c r="F90" s="559">
        <v>1279</v>
      </c>
      <c r="G90" s="372"/>
    </row>
    <row r="91" spans="1:7" ht="12" customHeight="1">
      <c r="A91" s="223" t="s">
        <v>506</v>
      </c>
      <c r="B91" s="240" t="s">
        <v>271</v>
      </c>
      <c r="C91" s="264"/>
      <c r="D91" s="264"/>
      <c r="E91" s="247"/>
      <c r="F91" s="559"/>
      <c r="G91" s="372"/>
    </row>
    <row r="92" spans="1:7" ht="12" customHeight="1">
      <c r="A92" s="223" t="s">
        <v>507</v>
      </c>
      <c r="B92" s="241" t="s">
        <v>272</v>
      </c>
      <c r="C92" s="264"/>
      <c r="D92" s="264"/>
      <c r="E92" s="247"/>
      <c r="F92" s="559"/>
      <c r="G92" s="372"/>
    </row>
    <row r="93" spans="1:7" ht="12" customHeight="1">
      <c r="A93" s="223" t="s">
        <v>508</v>
      </c>
      <c r="B93" s="241" t="s">
        <v>273</v>
      </c>
      <c r="C93" s="264"/>
      <c r="D93" s="264"/>
      <c r="E93" s="247"/>
      <c r="F93" s="559"/>
      <c r="G93" s="372"/>
    </row>
    <row r="94" spans="1:7" ht="12" customHeight="1">
      <c r="A94" s="223" t="s">
        <v>509</v>
      </c>
      <c r="B94" s="240" t="s">
        <v>274</v>
      </c>
      <c r="C94" s="264">
        <v>2426</v>
      </c>
      <c r="D94" s="264">
        <v>2426</v>
      </c>
      <c r="E94" s="247">
        <v>2395</v>
      </c>
      <c r="F94" s="559">
        <v>1945</v>
      </c>
      <c r="G94" s="372">
        <v>450</v>
      </c>
    </row>
    <row r="95" spans="1:7" ht="12" customHeight="1">
      <c r="A95" s="223" t="s">
        <v>510</v>
      </c>
      <c r="B95" s="240" t="s">
        <v>275</v>
      </c>
      <c r="C95" s="264"/>
      <c r="D95" s="264"/>
      <c r="E95" s="247"/>
      <c r="F95" s="559"/>
      <c r="G95" s="372"/>
    </row>
    <row r="96" spans="1:7" ht="12" customHeight="1">
      <c r="A96" s="223" t="s">
        <v>511</v>
      </c>
      <c r="B96" s="241" t="s">
        <v>276</v>
      </c>
      <c r="C96" s="264"/>
      <c r="D96" s="264"/>
      <c r="E96" s="247"/>
      <c r="F96" s="559"/>
      <c r="G96" s="372"/>
    </row>
    <row r="97" spans="1:7" ht="12" customHeight="1">
      <c r="A97" s="222" t="s">
        <v>512</v>
      </c>
      <c r="B97" s="242" t="s">
        <v>277</v>
      </c>
      <c r="C97" s="264"/>
      <c r="D97" s="264"/>
      <c r="E97" s="247"/>
      <c r="F97" s="559"/>
      <c r="G97" s="372"/>
    </row>
    <row r="98" spans="1:7" ht="12" customHeight="1">
      <c r="A98" s="223" t="s">
        <v>513</v>
      </c>
      <c r="B98" s="242" t="s">
        <v>278</v>
      </c>
      <c r="C98" s="264"/>
      <c r="D98" s="264"/>
      <c r="E98" s="247"/>
      <c r="F98" s="559"/>
      <c r="G98" s="372"/>
    </row>
    <row r="99" spans="1:7" ht="12" customHeight="1" thickBot="1">
      <c r="A99" s="227" t="s">
        <v>514</v>
      </c>
      <c r="B99" s="243" t="s">
        <v>279</v>
      </c>
      <c r="C99" s="44">
        <v>3684</v>
      </c>
      <c r="D99" s="44">
        <v>3704</v>
      </c>
      <c r="E99" s="208">
        <v>2960</v>
      </c>
      <c r="F99" s="564">
        <v>1460</v>
      </c>
      <c r="G99" s="374">
        <v>1500</v>
      </c>
    </row>
    <row r="100" spans="1:7" ht="12" customHeight="1" thickBot="1">
      <c r="A100" s="229"/>
      <c r="B100" s="232" t="s">
        <v>280</v>
      </c>
      <c r="C100" s="261">
        <f>+C101+C103+C105</f>
        <v>6732</v>
      </c>
      <c r="D100" s="261">
        <f>+D101+D103+D105</f>
        <v>13199</v>
      </c>
      <c r="E100" s="244">
        <f>+E101+E103+E105</f>
        <v>11440</v>
      </c>
      <c r="F100" s="556">
        <f>+F101+F103+F105</f>
        <v>11440</v>
      </c>
      <c r="G100" s="255">
        <f>+G101+G103+G105</f>
        <v>0</v>
      </c>
    </row>
    <row r="101" spans="1:7" ht="12" customHeight="1">
      <c r="A101" s="224" t="s">
        <v>515</v>
      </c>
      <c r="B101" s="217" t="s">
        <v>86</v>
      </c>
      <c r="C101" s="263">
        <v>3182</v>
      </c>
      <c r="D101" s="263">
        <v>6649</v>
      </c>
      <c r="E101" s="246">
        <v>5010</v>
      </c>
      <c r="F101" s="557">
        <v>5010</v>
      </c>
      <c r="G101" s="371"/>
    </row>
    <row r="102" spans="1:7" ht="12" customHeight="1">
      <c r="A102" s="224" t="s">
        <v>515</v>
      </c>
      <c r="B102" s="221" t="s">
        <v>281</v>
      </c>
      <c r="C102" s="263"/>
      <c r="D102" s="263"/>
      <c r="E102" s="246"/>
      <c r="F102" s="557"/>
      <c r="G102" s="371"/>
    </row>
    <row r="103" spans="1:7" ht="15.75">
      <c r="A103" s="224" t="s">
        <v>516</v>
      </c>
      <c r="B103" s="221" t="s">
        <v>73</v>
      </c>
      <c r="C103" s="262">
        <v>3000</v>
      </c>
      <c r="D103" s="262">
        <v>3000</v>
      </c>
      <c r="E103" s="245">
        <v>2880</v>
      </c>
      <c r="F103" s="558">
        <v>2880</v>
      </c>
      <c r="G103" s="370"/>
    </row>
    <row r="104" spans="1:7" ht="12" customHeight="1">
      <c r="A104" s="224" t="s">
        <v>516</v>
      </c>
      <c r="B104" s="221" t="s">
        <v>282</v>
      </c>
      <c r="C104" s="262"/>
      <c r="D104" s="262"/>
      <c r="E104" s="245"/>
      <c r="F104" s="558"/>
      <c r="G104" s="370"/>
    </row>
    <row r="105" spans="1:7" ht="12" customHeight="1">
      <c r="A105" s="224" t="s">
        <v>517</v>
      </c>
      <c r="B105" s="253" t="s">
        <v>88</v>
      </c>
      <c r="C105" s="262">
        <v>550</v>
      </c>
      <c r="D105" s="262">
        <v>3550</v>
      </c>
      <c r="E105" s="245">
        <v>3550</v>
      </c>
      <c r="F105" s="558">
        <v>3550</v>
      </c>
      <c r="G105" s="370"/>
    </row>
    <row r="106" spans="1:7" ht="21.75" customHeight="1">
      <c r="A106" s="224" t="s">
        <v>518</v>
      </c>
      <c r="B106" s="252" t="s">
        <v>283</v>
      </c>
      <c r="C106" s="262"/>
      <c r="D106" s="262"/>
      <c r="E106" s="245"/>
      <c r="F106" s="558"/>
      <c r="G106" s="370"/>
    </row>
    <row r="107" spans="1:7" ht="24" customHeight="1">
      <c r="A107" s="224" t="s">
        <v>519</v>
      </c>
      <c r="B107" s="268" t="s">
        <v>284</v>
      </c>
      <c r="C107" s="262"/>
      <c r="D107" s="262">
        <v>3000</v>
      </c>
      <c r="E107" s="245">
        <v>3000</v>
      </c>
      <c r="F107" s="558">
        <v>3000</v>
      </c>
      <c r="G107" s="370"/>
    </row>
    <row r="108" spans="1:7" ht="12" customHeight="1">
      <c r="A108" s="224" t="s">
        <v>520</v>
      </c>
      <c r="B108" s="241" t="s">
        <v>273</v>
      </c>
      <c r="C108" s="262">
        <v>500</v>
      </c>
      <c r="D108" s="262">
        <v>500</v>
      </c>
      <c r="E108" s="245">
        <v>500</v>
      </c>
      <c r="F108" s="558">
        <v>500</v>
      </c>
      <c r="G108" s="370"/>
    </row>
    <row r="109" spans="1:7" ht="12" customHeight="1">
      <c r="A109" s="224" t="s">
        <v>521</v>
      </c>
      <c r="B109" s="241" t="s">
        <v>285</v>
      </c>
      <c r="C109" s="262">
        <v>50</v>
      </c>
      <c r="D109" s="262">
        <v>50</v>
      </c>
      <c r="E109" s="245">
        <v>50</v>
      </c>
      <c r="F109" s="558">
        <v>50</v>
      </c>
      <c r="G109" s="370"/>
    </row>
    <row r="110" spans="1:7" ht="12" customHeight="1">
      <c r="A110" s="224" t="s">
        <v>522</v>
      </c>
      <c r="B110" s="241" t="s">
        <v>286</v>
      </c>
      <c r="C110" s="262"/>
      <c r="D110" s="262"/>
      <c r="E110" s="245"/>
      <c r="F110" s="558"/>
      <c r="G110" s="370"/>
    </row>
    <row r="111" spans="1:7" s="290" customFormat="1" ht="12" customHeight="1">
      <c r="A111" s="224" t="s">
        <v>523</v>
      </c>
      <c r="B111" s="241" t="s">
        <v>276</v>
      </c>
      <c r="C111" s="262"/>
      <c r="D111" s="262"/>
      <c r="E111" s="245"/>
      <c r="F111" s="558"/>
      <c r="G111" s="370"/>
    </row>
    <row r="112" spans="1:7" ht="12" customHeight="1">
      <c r="A112" s="224" t="s">
        <v>524</v>
      </c>
      <c r="B112" s="241" t="s">
        <v>287</v>
      </c>
      <c r="C112" s="262"/>
      <c r="D112" s="262"/>
      <c r="E112" s="245"/>
      <c r="F112" s="558"/>
      <c r="G112" s="370"/>
    </row>
    <row r="113" spans="1:7" ht="12" customHeight="1" thickBot="1">
      <c r="A113" s="222" t="s">
        <v>525</v>
      </c>
      <c r="B113" s="241" t="s">
        <v>288</v>
      </c>
      <c r="C113" s="264"/>
      <c r="D113" s="264"/>
      <c r="E113" s="247"/>
      <c r="F113" s="559"/>
      <c r="G113" s="372"/>
    </row>
    <row r="114" spans="1:7" ht="12" customHeight="1" thickBot="1">
      <c r="A114" s="229"/>
      <c r="B114" s="237" t="s">
        <v>289</v>
      </c>
      <c r="C114" s="261">
        <f>+C115+C116</f>
        <v>10190</v>
      </c>
      <c r="D114" s="261">
        <f>+D115+D116</f>
        <v>12563</v>
      </c>
      <c r="E114" s="244">
        <f>+E115+E116</f>
        <v>0</v>
      </c>
      <c r="F114" s="556">
        <f>+F115+F116</f>
        <v>0</v>
      </c>
      <c r="G114" s="255">
        <f>+G115+G116</f>
        <v>0</v>
      </c>
    </row>
    <row r="115" spans="1:7" ht="12" customHeight="1">
      <c r="A115" s="224" t="s">
        <v>526</v>
      </c>
      <c r="B115" s="218" t="s">
        <v>45</v>
      </c>
      <c r="C115" s="263">
        <v>2490</v>
      </c>
      <c r="D115" s="263">
        <v>12563</v>
      </c>
      <c r="E115" s="246"/>
      <c r="F115" s="557"/>
      <c r="G115" s="371"/>
    </row>
    <row r="116" spans="1:7" ht="12" customHeight="1" thickBot="1">
      <c r="A116" s="225" t="s">
        <v>526</v>
      </c>
      <c r="B116" s="221" t="s">
        <v>46</v>
      </c>
      <c r="C116" s="264">
        <v>7700</v>
      </c>
      <c r="D116" s="264"/>
      <c r="E116" s="247"/>
      <c r="F116" s="559"/>
      <c r="G116" s="372"/>
    </row>
    <row r="117" spans="1:7" ht="12" customHeight="1" thickBot="1">
      <c r="A117" s="229" t="s">
        <v>527</v>
      </c>
      <c r="B117" s="237" t="s">
        <v>290</v>
      </c>
      <c r="C117" s="261">
        <f>+C84+C100+C114</f>
        <v>214433</v>
      </c>
      <c r="D117" s="261">
        <f>+D84+D100+D114</f>
        <v>252372</v>
      </c>
      <c r="E117" s="244">
        <f>+E84+E100+E114</f>
        <v>227198</v>
      </c>
      <c r="F117" s="556">
        <f>+F84+F100+F114</f>
        <v>217131</v>
      </c>
      <c r="G117" s="255">
        <f>+G84+G100+G114</f>
        <v>10067</v>
      </c>
    </row>
    <row r="118" spans="1:7" ht="12" customHeight="1" thickBot="1">
      <c r="A118" s="229"/>
      <c r="B118" s="237" t="s">
        <v>291</v>
      </c>
      <c r="C118" s="261">
        <f>+C119+C120+C121</f>
        <v>0</v>
      </c>
      <c r="D118" s="261">
        <f>+D119+D120+D121</f>
        <v>0</v>
      </c>
      <c r="E118" s="244">
        <f>+E119+E120+E121</f>
        <v>0</v>
      </c>
      <c r="F118" s="556">
        <f>+F119+F120+F121</f>
        <v>0</v>
      </c>
      <c r="G118" s="255">
        <f>+G119+G120+G121</f>
        <v>0</v>
      </c>
    </row>
    <row r="119" spans="1:7" ht="12" customHeight="1">
      <c r="A119" s="224" t="s">
        <v>528</v>
      </c>
      <c r="B119" s="218" t="s">
        <v>292</v>
      </c>
      <c r="C119" s="262"/>
      <c r="D119" s="262"/>
      <c r="E119" s="245"/>
      <c r="F119" s="558"/>
      <c r="G119" s="370"/>
    </row>
    <row r="120" spans="1:7" ht="12" customHeight="1">
      <c r="A120" s="224" t="s">
        <v>529</v>
      </c>
      <c r="B120" s="218" t="s">
        <v>293</v>
      </c>
      <c r="C120" s="262"/>
      <c r="D120" s="262"/>
      <c r="E120" s="245"/>
      <c r="F120" s="558"/>
      <c r="G120" s="370"/>
    </row>
    <row r="121" spans="1:7" ht="12" customHeight="1" thickBot="1">
      <c r="A121" s="222" t="s">
        <v>531</v>
      </c>
      <c r="B121" s="216" t="s">
        <v>294</v>
      </c>
      <c r="C121" s="262"/>
      <c r="D121" s="262"/>
      <c r="E121" s="245"/>
      <c r="F121" s="558"/>
      <c r="G121" s="370"/>
    </row>
    <row r="122" spans="1:7" ht="12" customHeight="1" thickBot="1">
      <c r="A122" s="229"/>
      <c r="B122" s="237" t="s">
        <v>295</v>
      </c>
      <c r="C122" s="261">
        <f>+C123+C124+C126+C125</f>
        <v>0</v>
      </c>
      <c r="D122" s="261">
        <f>+D123+D124+D126+D125</f>
        <v>0</v>
      </c>
      <c r="E122" s="244">
        <f>+E123+E124+E126+E125</f>
        <v>0</v>
      </c>
      <c r="F122" s="556">
        <f>+F123+F124+F126+F125</f>
        <v>0</v>
      </c>
      <c r="G122" s="255">
        <f>+G123+G124+G126+G125</f>
        <v>0</v>
      </c>
    </row>
    <row r="123" spans="1:7" ht="12" customHeight="1">
      <c r="A123" s="224" t="s">
        <v>532</v>
      </c>
      <c r="B123" s="218" t="s">
        <v>296</v>
      </c>
      <c r="C123" s="262"/>
      <c r="D123" s="262"/>
      <c r="E123" s="245"/>
      <c r="F123" s="558"/>
      <c r="G123" s="370"/>
    </row>
    <row r="124" spans="1:7" ht="12" customHeight="1">
      <c r="A124" s="224" t="s">
        <v>533</v>
      </c>
      <c r="B124" s="218" t="s">
        <v>297</v>
      </c>
      <c r="C124" s="262"/>
      <c r="D124" s="262"/>
      <c r="E124" s="245"/>
      <c r="F124" s="558"/>
      <c r="G124" s="370"/>
    </row>
    <row r="125" spans="1:7" ht="12" customHeight="1">
      <c r="A125" s="224" t="s">
        <v>534</v>
      </c>
      <c r="B125" s="218" t="s">
        <v>298</v>
      </c>
      <c r="C125" s="262"/>
      <c r="D125" s="262"/>
      <c r="E125" s="245"/>
      <c r="F125" s="558"/>
      <c r="G125" s="370"/>
    </row>
    <row r="126" spans="1:7" ht="12" customHeight="1" thickBot="1">
      <c r="A126" s="222" t="s">
        <v>535</v>
      </c>
      <c r="B126" s="216" t="s">
        <v>299</v>
      </c>
      <c r="C126" s="262"/>
      <c r="D126" s="262"/>
      <c r="E126" s="245"/>
      <c r="F126" s="558"/>
      <c r="G126" s="370"/>
    </row>
    <row r="127" spans="1:7" ht="12" customHeight="1" thickBot="1">
      <c r="A127" s="229"/>
      <c r="B127" s="237" t="s">
        <v>300</v>
      </c>
      <c r="C127" s="267">
        <f>+C128+C129+C130+C131</f>
        <v>0</v>
      </c>
      <c r="D127" s="267">
        <f>+D128+D129+D130+D131</f>
        <v>3654</v>
      </c>
      <c r="E127" s="280">
        <f>+E128+E129+E130+E131</f>
        <v>0</v>
      </c>
      <c r="F127" s="560">
        <f>+F128+F129+F130+F131</f>
        <v>0</v>
      </c>
      <c r="G127" s="373">
        <f>+G128+G129+G130+G131</f>
        <v>0</v>
      </c>
    </row>
    <row r="128" spans="1:7" ht="12" customHeight="1">
      <c r="A128" s="224" t="s">
        <v>536</v>
      </c>
      <c r="B128" s="218" t="s">
        <v>301</v>
      </c>
      <c r="C128" s="262"/>
      <c r="D128" s="262"/>
      <c r="E128" s="245"/>
      <c r="F128" s="558"/>
      <c r="G128" s="370"/>
    </row>
    <row r="129" spans="1:7" ht="12" customHeight="1">
      <c r="A129" s="224" t="s">
        <v>537</v>
      </c>
      <c r="B129" s="218" t="s">
        <v>302</v>
      </c>
      <c r="C129" s="262"/>
      <c r="D129" s="262">
        <v>3654</v>
      </c>
      <c r="E129" s="245"/>
      <c r="F129" s="558"/>
      <c r="G129" s="370"/>
    </row>
    <row r="130" spans="1:7" ht="12" customHeight="1">
      <c r="A130" s="224" t="s">
        <v>538</v>
      </c>
      <c r="B130" s="218" t="s">
        <v>303</v>
      </c>
      <c r="C130" s="262"/>
      <c r="D130" s="262"/>
      <c r="E130" s="245"/>
      <c r="F130" s="558"/>
      <c r="G130" s="370"/>
    </row>
    <row r="131" spans="1:7" ht="12" customHeight="1" thickBot="1">
      <c r="A131" s="222" t="s">
        <v>539</v>
      </c>
      <c r="B131" s="216" t="s">
        <v>304</v>
      </c>
      <c r="C131" s="262"/>
      <c r="D131" s="262"/>
      <c r="E131" s="245"/>
      <c r="F131" s="558"/>
      <c r="G131" s="370"/>
    </row>
    <row r="132" spans="1:11" ht="15" customHeight="1" thickBot="1">
      <c r="A132" s="229"/>
      <c r="B132" s="237" t="s">
        <v>305</v>
      </c>
      <c r="C132" s="45">
        <f>+C133+C134+C135+C136</f>
        <v>0</v>
      </c>
      <c r="D132" s="45">
        <f>+D133+D134+D135+D136</f>
        <v>0</v>
      </c>
      <c r="E132" s="213">
        <f>+E133+E134+E135+E136</f>
        <v>0</v>
      </c>
      <c r="F132" s="565">
        <f>+F133+F134+F135+F136</f>
        <v>0</v>
      </c>
      <c r="G132" s="375">
        <f>+G133+G134+G135+G136</f>
        <v>0</v>
      </c>
      <c r="H132" s="278"/>
      <c r="I132" s="279"/>
      <c r="J132" s="279"/>
      <c r="K132" s="279"/>
    </row>
    <row r="133" spans="1:7" s="271" customFormat="1" ht="12.75" customHeight="1">
      <c r="A133" s="224" t="s">
        <v>540</v>
      </c>
      <c r="B133" s="218" t="s">
        <v>306</v>
      </c>
      <c r="C133" s="262"/>
      <c r="D133" s="262"/>
      <c r="E133" s="245"/>
      <c r="F133" s="558"/>
      <c r="G133" s="370"/>
    </row>
    <row r="134" spans="1:7" ht="12.75" customHeight="1">
      <c r="A134" s="224" t="s">
        <v>541</v>
      </c>
      <c r="B134" s="218" t="s">
        <v>307</v>
      </c>
      <c r="C134" s="262"/>
      <c r="D134" s="262"/>
      <c r="E134" s="245"/>
      <c r="F134" s="558"/>
      <c r="G134" s="370"/>
    </row>
    <row r="135" spans="1:7" ht="12.75" customHeight="1">
      <c r="A135" s="224" t="s">
        <v>542</v>
      </c>
      <c r="B135" s="218" t="s">
        <v>308</v>
      </c>
      <c r="C135" s="262"/>
      <c r="D135" s="262"/>
      <c r="E135" s="245"/>
      <c r="F135" s="558"/>
      <c r="G135" s="370"/>
    </row>
    <row r="136" spans="1:7" ht="12.75" customHeight="1" thickBot="1">
      <c r="A136" s="224" t="s">
        <v>543</v>
      </c>
      <c r="B136" s="218" t="s">
        <v>309</v>
      </c>
      <c r="C136" s="262"/>
      <c r="D136" s="262"/>
      <c r="E136" s="245"/>
      <c r="F136" s="558"/>
      <c r="G136" s="370"/>
    </row>
    <row r="137" spans="1:7" ht="16.5" thickBot="1">
      <c r="A137" s="229" t="s">
        <v>544</v>
      </c>
      <c r="B137" s="237" t="s">
        <v>310</v>
      </c>
      <c r="C137" s="211">
        <f>+C118+C122+C127+C132</f>
        <v>0</v>
      </c>
      <c r="D137" s="211">
        <f>+D118+D122+D127+D132</f>
        <v>3654</v>
      </c>
      <c r="E137" s="212">
        <f>+E118+E122+E127+E132</f>
        <v>0</v>
      </c>
      <c r="F137" s="566">
        <f>+F118+F122+F127+F132</f>
        <v>0</v>
      </c>
      <c r="G137" s="388">
        <f>+G118+G122+G127+G132</f>
        <v>0</v>
      </c>
    </row>
    <row r="138" spans="1:7" ht="21.75" thickBot="1">
      <c r="A138" s="254" t="s">
        <v>545</v>
      </c>
      <c r="B138" s="257" t="s">
        <v>311</v>
      </c>
      <c r="C138" s="211">
        <f>+C117+C137</f>
        <v>214433</v>
      </c>
      <c r="D138" s="211">
        <f>+D117+D137</f>
        <v>256026</v>
      </c>
      <c r="E138" s="212">
        <f>+E117+E137</f>
        <v>227198</v>
      </c>
      <c r="F138" s="566">
        <f>+F117+F137</f>
        <v>217131</v>
      </c>
      <c r="G138" s="388">
        <f>+G117+G137</f>
        <v>10067</v>
      </c>
    </row>
    <row r="140" spans="1:7" ht="18.75" customHeight="1">
      <c r="A140" s="688" t="s">
        <v>312</v>
      </c>
      <c r="B140" s="688"/>
      <c r="C140" s="688"/>
      <c r="D140" s="688"/>
      <c r="E140" s="688"/>
      <c r="F140" s="688"/>
      <c r="G140" s="688"/>
    </row>
    <row r="141" spans="1:7" ht="13.5" customHeight="1" thickBot="1">
      <c r="A141" s="239" t="s">
        <v>62</v>
      </c>
      <c r="B141" s="239"/>
      <c r="C141" s="269"/>
      <c r="G141" s="256" t="s">
        <v>87</v>
      </c>
    </row>
    <row r="142" spans="1:7" ht="21.75" thickBot="1">
      <c r="A142" s="229">
        <v>1</v>
      </c>
      <c r="B142" s="232" t="s">
        <v>313</v>
      </c>
      <c r="C142" s="255">
        <f>+C61-C117</f>
        <v>-15987</v>
      </c>
      <c r="D142" s="255">
        <f>+D61-D117</f>
        <v>-15987</v>
      </c>
      <c r="E142" s="255">
        <f>+E61-E117</f>
        <v>-1237</v>
      </c>
      <c r="F142" s="255">
        <f>+F61-F117</f>
        <v>-1237</v>
      </c>
      <c r="G142" s="255">
        <f>+G61-G117</f>
        <v>0</v>
      </c>
    </row>
    <row r="143" spans="1:7" ht="21.75" thickBot="1">
      <c r="A143" s="229" t="s">
        <v>7</v>
      </c>
      <c r="B143" s="232" t="s">
        <v>314</v>
      </c>
      <c r="C143" s="255">
        <f>+C77-C137</f>
        <v>15987</v>
      </c>
      <c r="D143" s="255">
        <f>+D77-D137</f>
        <v>15987</v>
      </c>
      <c r="E143" s="255">
        <f>+E77-E137</f>
        <v>19641</v>
      </c>
      <c r="F143" s="255">
        <f>+F77-F137</f>
        <v>19641</v>
      </c>
      <c r="G143" s="255">
        <f>+G77-G137</f>
        <v>0</v>
      </c>
    </row>
    <row r="144" ht="7.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mergeCells count="9">
    <mergeCell ref="A140:G140"/>
    <mergeCell ref="A1:G1"/>
    <mergeCell ref="A79:G79"/>
    <mergeCell ref="A81:A82"/>
    <mergeCell ref="B81:B82"/>
    <mergeCell ref="C81:G81"/>
    <mergeCell ref="A3:A4"/>
    <mergeCell ref="B3:B4"/>
    <mergeCell ref="C3:G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Murakeresztúr Község Önkormányzat
2014. ÉVI ZÁRSZÁMADÁSÁNAK PÉNZÜGYI MÉRLEGE&amp;10
&amp;R&amp;"Times New Roman CE,Félkövér dőlt"&amp;11 1. melléklet a 4/2015. (V.22.) önkormányzati rendelethez</oddHeader>
  </headerFooter>
  <rowBreaks count="1" manualBreakCount="1">
    <brk id="7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">
      <selection activeCell="D18" sqref="D18"/>
    </sheetView>
  </sheetViews>
  <sheetFormatPr defaultColWidth="9.00390625" defaultRowHeight="12.75"/>
  <cols>
    <col min="1" max="1" width="9.00390625" style="258" customWidth="1"/>
    <col min="2" max="2" width="64.875" style="258" customWidth="1"/>
    <col min="3" max="3" width="17.375" style="258" customWidth="1"/>
    <col min="4" max="5" width="17.375" style="259" customWidth="1"/>
    <col min="6" max="16384" width="9.375" style="269" customWidth="1"/>
  </cols>
  <sheetData>
    <row r="1" spans="1:5" ht="15.75" customHeight="1">
      <c r="A1" s="689" t="s">
        <v>3</v>
      </c>
      <c r="B1" s="689"/>
      <c r="C1" s="689"/>
      <c r="D1" s="689"/>
      <c r="E1" s="689"/>
    </row>
    <row r="2" spans="1:5" ht="15.75" customHeight="1" thickBot="1">
      <c r="A2" s="34" t="s">
        <v>60</v>
      </c>
      <c r="B2" s="34"/>
      <c r="C2" s="34"/>
      <c r="D2" s="256"/>
      <c r="E2" s="256" t="s">
        <v>87</v>
      </c>
    </row>
    <row r="3" spans="1:5" ht="15.75" customHeight="1">
      <c r="A3" s="690" t="s">
        <v>57</v>
      </c>
      <c r="B3" s="692" t="s">
        <v>5</v>
      </c>
      <c r="C3" s="724" t="s">
        <v>697</v>
      </c>
      <c r="D3" s="694" t="s">
        <v>698</v>
      </c>
      <c r="E3" s="696"/>
    </row>
    <row r="4" spans="1:5" ht="37.5" customHeight="1" thickBot="1">
      <c r="A4" s="691"/>
      <c r="B4" s="693"/>
      <c r="C4" s="725"/>
      <c r="D4" s="36" t="s">
        <v>109</v>
      </c>
      <c r="E4" s="37" t="s">
        <v>110</v>
      </c>
    </row>
    <row r="5" spans="1:5" s="270" customFormat="1" ht="12" customHeight="1" thickBot="1">
      <c r="A5" s="234" t="s">
        <v>263</v>
      </c>
      <c r="B5" s="235" t="s">
        <v>264</v>
      </c>
      <c r="C5" s="235" t="s">
        <v>265</v>
      </c>
      <c r="D5" s="235" t="s">
        <v>267</v>
      </c>
      <c r="E5" s="236" t="s">
        <v>339</v>
      </c>
    </row>
    <row r="6" spans="1:5" s="271" customFormat="1" ht="12" customHeight="1" thickBot="1">
      <c r="A6" s="229"/>
      <c r="B6" s="422" t="s">
        <v>183</v>
      </c>
      <c r="C6" s="261">
        <v>105689</v>
      </c>
      <c r="D6" s="261">
        <f>SUM(D7:D12)</f>
        <v>115438</v>
      </c>
      <c r="E6" s="244">
        <f>SUM(E7:E12)</f>
        <v>115438</v>
      </c>
    </row>
    <row r="7" spans="1:5" s="271" customFormat="1" ht="12" customHeight="1">
      <c r="A7" s="224" t="s">
        <v>546</v>
      </c>
      <c r="B7" s="423" t="s">
        <v>184</v>
      </c>
      <c r="C7" s="263"/>
      <c r="D7" s="263">
        <v>54946</v>
      </c>
      <c r="E7" s="246">
        <v>54946</v>
      </c>
    </row>
    <row r="8" spans="1:5" s="271" customFormat="1" ht="12" customHeight="1">
      <c r="A8" s="223" t="s">
        <v>547</v>
      </c>
      <c r="B8" s="424" t="s">
        <v>185</v>
      </c>
      <c r="C8" s="262"/>
      <c r="D8" s="262">
        <v>23966</v>
      </c>
      <c r="E8" s="245">
        <v>23966</v>
      </c>
    </row>
    <row r="9" spans="1:5" s="271" customFormat="1" ht="12" customHeight="1">
      <c r="A9" s="223" t="s">
        <v>548</v>
      </c>
      <c r="B9" s="424" t="s">
        <v>186</v>
      </c>
      <c r="C9" s="262"/>
      <c r="D9" s="262">
        <v>31023</v>
      </c>
      <c r="E9" s="245">
        <v>31023</v>
      </c>
    </row>
    <row r="10" spans="1:5" s="271" customFormat="1" ht="12" customHeight="1">
      <c r="A10" s="223" t="s">
        <v>549</v>
      </c>
      <c r="B10" s="424" t="s">
        <v>187</v>
      </c>
      <c r="C10" s="262"/>
      <c r="D10" s="262">
        <v>2066</v>
      </c>
      <c r="E10" s="245">
        <v>2066</v>
      </c>
    </row>
    <row r="11" spans="1:5" s="271" customFormat="1" ht="12" customHeight="1">
      <c r="A11" s="223" t="s">
        <v>550</v>
      </c>
      <c r="B11" s="424" t="s">
        <v>188</v>
      </c>
      <c r="C11" s="420"/>
      <c r="D11" s="262">
        <v>314</v>
      </c>
      <c r="E11" s="245">
        <v>314</v>
      </c>
    </row>
    <row r="12" spans="1:5" s="271" customFormat="1" ht="12" customHeight="1" thickBot="1">
      <c r="A12" s="225"/>
      <c r="B12" s="425" t="s">
        <v>189</v>
      </c>
      <c r="C12" s="421"/>
      <c r="D12" s="264">
        <v>3123</v>
      </c>
      <c r="E12" s="247">
        <v>3123</v>
      </c>
    </row>
    <row r="13" spans="1:5" s="271" customFormat="1" ht="12" customHeight="1" thickBot="1">
      <c r="A13" s="229"/>
      <c r="B13" s="426" t="s">
        <v>190</v>
      </c>
      <c r="C13" s="261">
        <f>+C14+C15+C16+C17+C18</f>
        <v>33196</v>
      </c>
      <c r="D13" s="261">
        <f>SUM(D14:D18)</f>
        <v>37667</v>
      </c>
      <c r="E13" s="244">
        <f>SUM(E14:E18)</f>
        <v>37641</v>
      </c>
    </row>
    <row r="14" spans="1:5" s="271" customFormat="1" ht="12" customHeight="1">
      <c r="A14" s="224" t="s">
        <v>551</v>
      </c>
      <c r="B14" s="423" t="s">
        <v>191</v>
      </c>
      <c r="C14" s="263"/>
      <c r="D14" s="263"/>
      <c r="E14" s="246"/>
    </row>
    <row r="15" spans="1:5" s="271" customFormat="1" ht="12" customHeight="1">
      <c r="A15" s="223" t="s">
        <v>552</v>
      </c>
      <c r="B15" s="424" t="s">
        <v>192</v>
      </c>
      <c r="C15" s="262"/>
      <c r="D15" s="262"/>
      <c r="E15" s="245"/>
    </row>
    <row r="16" spans="1:5" s="271" customFormat="1" ht="12" customHeight="1">
      <c r="A16" s="223" t="s">
        <v>553</v>
      </c>
      <c r="B16" s="424" t="s">
        <v>193</v>
      </c>
      <c r="C16" s="262"/>
      <c r="D16" s="262"/>
      <c r="E16" s="245"/>
    </row>
    <row r="17" spans="1:5" s="271" customFormat="1" ht="12" customHeight="1">
      <c r="A17" s="223" t="s">
        <v>554</v>
      </c>
      <c r="B17" s="424" t="s">
        <v>194</v>
      </c>
      <c r="C17" s="262"/>
      <c r="D17" s="262"/>
      <c r="E17" s="245"/>
    </row>
    <row r="18" spans="1:5" s="271" customFormat="1" ht="12" customHeight="1">
      <c r="A18" s="223" t="s">
        <v>555</v>
      </c>
      <c r="B18" s="424" t="s">
        <v>195</v>
      </c>
      <c r="C18" s="262">
        <v>33196</v>
      </c>
      <c r="D18" s="262">
        <v>37667</v>
      </c>
      <c r="E18" s="245">
        <v>37641</v>
      </c>
    </row>
    <row r="19" spans="1:5" s="271" customFormat="1" ht="12" customHeight="1" thickBot="1">
      <c r="A19" s="225" t="s">
        <v>555</v>
      </c>
      <c r="B19" s="425" t="s">
        <v>196</v>
      </c>
      <c r="C19" s="264">
        <v>7265</v>
      </c>
      <c r="D19" s="264">
        <v>545</v>
      </c>
      <c r="E19" s="247">
        <v>544</v>
      </c>
    </row>
    <row r="20" spans="1:5" s="271" customFormat="1" ht="12" customHeight="1" thickBot="1">
      <c r="A20" s="229"/>
      <c r="B20" s="422" t="s">
        <v>197</v>
      </c>
      <c r="C20" s="261">
        <f>+C21+C22+C23+C24+C25</f>
        <v>7895</v>
      </c>
      <c r="D20" s="261">
        <f>SUM(D21:D25)</f>
        <v>3918</v>
      </c>
      <c r="E20" s="244">
        <f>SUM(E21:E25)</f>
        <v>3918</v>
      </c>
    </row>
    <row r="21" spans="1:5" s="271" customFormat="1" ht="12" customHeight="1">
      <c r="A21" s="224" t="s">
        <v>556</v>
      </c>
      <c r="B21" s="423" t="s">
        <v>198</v>
      </c>
      <c r="C21" s="263"/>
      <c r="D21" s="263">
        <v>26</v>
      </c>
      <c r="E21" s="246">
        <v>26</v>
      </c>
    </row>
    <row r="22" spans="1:5" s="271" customFormat="1" ht="12" customHeight="1">
      <c r="A22" s="223" t="s">
        <v>557</v>
      </c>
      <c r="B22" s="424" t="s">
        <v>199</v>
      </c>
      <c r="C22" s="262"/>
      <c r="D22" s="262"/>
      <c r="E22" s="245"/>
    </row>
    <row r="23" spans="1:5" s="271" customFormat="1" ht="12" customHeight="1">
      <c r="A23" s="223" t="s">
        <v>558</v>
      </c>
      <c r="B23" s="424" t="s">
        <v>200</v>
      </c>
      <c r="C23" s="262"/>
      <c r="D23" s="262">
        <v>3000</v>
      </c>
      <c r="E23" s="245">
        <v>3000</v>
      </c>
    </row>
    <row r="24" spans="1:5" s="271" customFormat="1" ht="12" customHeight="1">
      <c r="A24" s="223" t="s">
        <v>559</v>
      </c>
      <c r="B24" s="424" t="s">
        <v>201</v>
      </c>
      <c r="C24" s="262"/>
      <c r="D24" s="262"/>
      <c r="E24" s="245"/>
    </row>
    <row r="25" spans="1:5" s="271" customFormat="1" ht="12" customHeight="1">
      <c r="A25" s="223" t="s">
        <v>560</v>
      </c>
      <c r="B25" s="424" t="s">
        <v>202</v>
      </c>
      <c r="C25" s="262">
        <v>7895</v>
      </c>
      <c r="D25" s="262">
        <v>892</v>
      </c>
      <c r="E25" s="245">
        <v>892</v>
      </c>
    </row>
    <row r="26" spans="1:5" s="271" customFormat="1" ht="12" customHeight="1" thickBot="1">
      <c r="A26" s="225" t="s">
        <v>560</v>
      </c>
      <c r="B26" s="425" t="s">
        <v>203</v>
      </c>
      <c r="C26" s="264">
        <v>7275</v>
      </c>
      <c r="D26" s="264"/>
      <c r="E26" s="247"/>
    </row>
    <row r="27" spans="1:5" s="271" customFormat="1" ht="12" customHeight="1" thickBot="1">
      <c r="A27" s="229"/>
      <c r="B27" s="422" t="s">
        <v>204</v>
      </c>
      <c r="C27" s="267">
        <f>+C28+C31+C32+C33</f>
        <v>37669</v>
      </c>
      <c r="D27" s="267">
        <f>+D28+D31+D32+D33</f>
        <v>43852</v>
      </c>
      <c r="E27" s="280">
        <f>+E28+E31+E32+E33</f>
        <v>39574</v>
      </c>
    </row>
    <row r="28" spans="1:5" s="271" customFormat="1" ht="12" customHeight="1">
      <c r="A28" s="224" t="s">
        <v>561</v>
      </c>
      <c r="B28" s="423" t="s">
        <v>205</v>
      </c>
      <c r="C28" s="282">
        <f>+C29+C30</f>
        <v>33217</v>
      </c>
      <c r="D28" s="282">
        <f>+D29+D30</f>
        <v>35684</v>
      </c>
      <c r="E28" s="281">
        <f>+E29+E30</f>
        <v>32876</v>
      </c>
    </row>
    <row r="29" spans="1:5" s="271" customFormat="1" ht="12" customHeight="1">
      <c r="A29" s="223" t="s">
        <v>562</v>
      </c>
      <c r="B29" s="424" t="s">
        <v>206</v>
      </c>
      <c r="C29" s="262">
        <v>5337</v>
      </c>
      <c r="D29" s="262">
        <v>6244</v>
      </c>
      <c r="E29" s="245">
        <v>5120</v>
      </c>
    </row>
    <row r="30" spans="1:5" s="271" customFormat="1" ht="12" customHeight="1">
      <c r="A30" s="223" t="s">
        <v>563</v>
      </c>
      <c r="B30" s="424" t="s">
        <v>207</v>
      </c>
      <c r="C30" s="262">
        <v>27880</v>
      </c>
      <c r="D30" s="262">
        <v>29440</v>
      </c>
      <c r="E30" s="245">
        <v>27756</v>
      </c>
    </row>
    <row r="31" spans="1:5" s="271" customFormat="1" ht="12" customHeight="1">
      <c r="A31" s="223" t="s">
        <v>564</v>
      </c>
      <c r="B31" s="424" t="s">
        <v>208</v>
      </c>
      <c r="C31" s="262">
        <v>3121</v>
      </c>
      <c r="D31" s="262">
        <v>3791</v>
      </c>
      <c r="E31" s="245">
        <v>3298</v>
      </c>
    </row>
    <row r="32" spans="1:5" s="271" customFormat="1" ht="12" customHeight="1">
      <c r="A32" s="223" t="s">
        <v>565</v>
      </c>
      <c r="B32" s="424" t="s">
        <v>209</v>
      </c>
      <c r="C32" s="262">
        <v>804</v>
      </c>
      <c r="D32" s="262">
        <v>700</v>
      </c>
      <c r="E32" s="245">
        <v>440</v>
      </c>
    </row>
    <row r="33" spans="1:5" s="271" customFormat="1" ht="12" customHeight="1" thickBot="1">
      <c r="A33" s="225" t="s">
        <v>566</v>
      </c>
      <c r="B33" s="425" t="s">
        <v>210</v>
      </c>
      <c r="C33" s="264">
        <v>527</v>
      </c>
      <c r="D33" s="264">
        <v>3677</v>
      </c>
      <c r="E33" s="247">
        <v>2960</v>
      </c>
    </row>
    <row r="34" spans="1:5" s="271" customFormat="1" ht="12" customHeight="1" thickBot="1">
      <c r="A34" s="229"/>
      <c r="B34" s="422" t="s">
        <v>211</v>
      </c>
      <c r="C34" s="261">
        <f>SUM(C35:C44)</f>
        <v>30548</v>
      </c>
      <c r="D34" s="261">
        <f>SUM(D35:D44)</f>
        <v>34068</v>
      </c>
      <c r="E34" s="244">
        <f>SUM(E35:E44)</f>
        <v>28028</v>
      </c>
    </row>
    <row r="35" spans="1:5" s="271" customFormat="1" ht="12" customHeight="1">
      <c r="A35" s="224" t="s">
        <v>567</v>
      </c>
      <c r="B35" s="423" t="s">
        <v>212</v>
      </c>
      <c r="C35" s="263"/>
      <c r="D35" s="263"/>
      <c r="E35" s="246"/>
    </row>
    <row r="36" spans="1:5" s="271" customFormat="1" ht="12" customHeight="1">
      <c r="A36" s="223" t="s">
        <v>568</v>
      </c>
      <c r="B36" s="424" t="s">
        <v>213</v>
      </c>
      <c r="C36" s="262">
        <v>12333</v>
      </c>
      <c r="D36" s="262">
        <v>10702</v>
      </c>
      <c r="E36" s="245">
        <v>10134</v>
      </c>
    </row>
    <row r="37" spans="1:5" s="271" customFormat="1" ht="12" customHeight="1">
      <c r="A37" s="223" t="s">
        <v>569</v>
      </c>
      <c r="B37" s="424" t="s">
        <v>214</v>
      </c>
      <c r="C37" s="262"/>
      <c r="D37" s="262">
        <v>169</v>
      </c>
      <c r="E37" s="245">
        <v>150</v>
      </c>
    </row>
    <row r="38" spans="1:5" s="271" customFormat="1" ht="12" customHeight="1">
      <c r="A38" s="223" t="s">
        <v>570</v>
      </c>
      <c r="B38" s="424" t="s">
        <v>215</v>
      </c>
      <c r="C38" s="262"/>
      <c r="D38" s="262">
        <v>4953</v>
      </c>
      <c r="E38" s="245">
        <v>426</v>
      </c>
    </row>
    <row r="39" spans="1:5" s="271" customFormat="1" ht="12" customHeight="1">
      <c r="A39" s="223" t="s">
        <v>571</v>
      </c>
      <c r="B39" s="424" t="s">
        <v>216</v>
      </c>
      <c r="C39" s="262">
        <v>9433</v>
      </c>
      <c r="D39" s="262">
        <v>10650</v>
      </c>
      <c r="E39" s="245">
        <v>10292</v>
      </c>
    </row>
    <row r="40" spans="1:5" s="271" customFormat="1" ht="12" customHeight="1">
      <c r="A40" s="223" t="s">
        <v>572</v>
      </c>
      <c r="B40" s="424" t="s">
        <v>217</v>
      </c>
      <c r="C40" s="262">
        <v>5497</v>
      </c>
      <c r="D40" s="262">
        <v>5635</v>
      </c>
      <c r="E40" s="245">
        <v>5073</v>
      </c>
    </row>
    <row r="41" spans="1:5" s="271" customFormat="1" ht="12" customHeight="1">
      <c r="A41" s="223" t="s">
        <v>573</v>
      </c>
      <c r="B41" s="424" t="s">
        <v>218</v>
      </c>
      <c r="C41" s="262"/>
      <c r="D41" s="262"/>
      <c r="E41" s="245"/>
    </row>
    <row r="42" spans="1:5" s="271" customFormat="1" ht="12" customHeight="1">
      <c r="A42" s="223" t="s">
        <v>574</v>
      </c>
      <c r="B42" s="424" t="s">
        <v>219</v>
      </c>
      <c r="C42" s="262">
        <v>59</v>
      </c>
      <c r="D42" s="262">
        <v>85</v>
      </c>
      <c r="E42" s="245">
        <v>79</v>
      </c>
    </row>
    <row r="43" spans="1:5" s="271" customFormat="1" ht="12" customHeight="1">
      <c r="A43" s="223" t="s">
        <v>575</v>
      </c>
      <c r="B43" s="424" t="s">
        <v>220</v>
      </c>
      <c r="C43" s="265"/>
      <c r="D43" s="265"/>
      <c r="E43" s="248"/>
    </row>
    <row r="44" spans="1:5" s="271" customFormat="1" ht="12" customHeight="1" thickBot="1">
      <c r="A44" s="225" t="s">
        <v>576</v>
      </c>
      <c r="B44" s="425" t="s">
        <v>221</v>
      </c>
      <c r="C44" s="266">
        <v>3226</v>
      </c>
      <c r="D44" s="266">
        <v>1874</v>
      </c>
      <c r="E44" s="249">
        <v>1874</v>
      </c>
    </row>
    <row r="45" spans="1:5" s="271" customFormat="1" ht="12" customHeight="1" thickBot="1">
      <c r="A45" s="229"/>
      <c r="B45" s="422" t="s">
        <v>222</v>
      </c>
      <c r="C45" s="261">
        <f>SUM(C46:C50)</f>
        <v>0</v>
      </c>
      <c r="D45" s="261">
        <f>SUM(D46:D50)</f>
        <v>237</v>
      </c>
      <c r="E45" s="244">
        <f>SUM(E46:E50)</f>
        <v>236</v>
      </c>
    </row>
    <row r="46" spans="1:5" s="271" customFormat="1" ht="12" customHeight="1">
      <c r="A46" s="224" t="s">
        <v>577</v>
      </c>
      <c r="B46" s="423" t="s">
        <v>223</v>
      </c>
      <c r="C46" s="284"/>
      <c r="D46" s="284"/>
      <c r="E46" s="250"/>
    </row>
    <row r="47" spans="1:5" s="271" customFormat="1" ht="12" customHeight="1">
      <c r="A47" s="223" t="s">
        <v>578</v>
      </c>
      <c r="B47" s="424" t="s">
        <v>224</v>
      </c>
      <c r="C47" s="265"/>
      <c r="D47" s="265"/>
      <c r="E47" s="248"/>
    </row>
    <row r="48" spans="1:5" s="271" customFormat="1" ht="12" customHeight="1">
      <c r="A48" s="223" t="s">
        <v>579</v>
      </c>
      <c r="B48" s="424" t="s">
        <v>225</v>
      </c>
      <c r="C48" s="265"/>
      <c r="D48" s="265">
        <v>237</v>
      </c>
      <c r="E48" s="248">
        <v>236</v>
      </c>
    </row>
    <row r="49" spans="1:5" s="271" customFormat="1" ht="12" customHeight="1">
      <c r="A49" s="223" t="s">
        <v>580</v>
      </c>
      <c r="B49" s="424" t="s">
        <v>226</v>
      </c>
      <c r="C49" s="265"/>
      <c r="D49" s="265"/>
      <c r="E49" s="248"/>
    </row>
    <row r="50" spans="1:5" s="271" customFormat="1" ht="12" customHeight="1" thickBot="1">
      <c r="A50" s="225" t="s">
        <v>581</v>
      </c>
      <c r="B50" s="425" t="s">
        <v>227</v>
      </c>
      <c r="C50" s="266"/>
      <c r="D50" s="266"/>
      <c r="E50" s="249"/>
    </row>
    <row r="51" spans="1:5" s="271" customFormat="1" ht="13.5" thickBot="1">
      <c r="A51" s="229"/>
      <c r="B51" s="422" t="s">
        <v>228</v>
      </c>
      <c r="C51" s="261">
        <f>SUM(C52:C54)</f>
        <v>3374</v>
      </c>
      <c r="D51" s="261">
        <f>SUM(D52:D54)</f>
        <v>805</v>
      </c>
      <c r="E51" s="244">
        <f>SUM(E52:E54)</f>
        <v>804</v>
      </c>
    </row>
    <row r="52" spans="1:5" s="271" customFormat="1" ht="12.75">
      <c r="A52" s="224" t="s">
        <v>582</v>
      </c>
      <c r="B52" s="423" t="s">
        <v>229</v>
      </c>
      <c r="C52" s="263"/>
      <c r="D52" s="263"/>
      <c r="E52" s="246"/>
    </row>
    <row r="53" spans="1:5" s="271" customFormat="1" ht="14.25" customHeight="1">
      <c r="A53" s="223" t="s">
        <v>583</v>
      </c>
      <c r="B53" s="424" t="s">
        <v>374</v>
      </c>
      <c r="C53" s="262"/>
      <c r="D53" s="262"/>
      <c r="E53" s="245"/>
    </row>
    <row r="54" spans="1:5" s="271" customFormat="1" ht="12.75">
      <c r="A54" s="223" t="s">
        <v>584</v>
      </c>
      <c r="B54" s="424" t="s">
        <v>231</v>
      </c>
      <c r="C54" s="262">
        <v>3374</v>
      </c>
      <c r="D54" s="262">
        <v>805</v>
      </c>
      <c r="E54" s="245">
        <v>804</v>
      </c>
    </row>
    <row r="55" spans="1:5" s="271" customFormat="1" ht="13.5" thickBot="1">
      <c r="A55" s="225" t="s">
        <v>584</v>
      </c>
      <c r="B55" s="425" t="s">
        <v>232</v>
      </c>
      <c r="C55" s="264"/>
      <c r="D55" s="264"/>
      <c r="E55" s="247"/>
    </row>
    <row r="56" spans="1:5" s="271" customFormat="1" ht="13.5" thickBot="1">
      <c r="A56" s="229"/>
      <c r="B56" s="426" t="s">
        <v>233</v>
      </c>
      <c r="C56" s="261">
        <f>SUM(C57:C59)</f>
        <v>439</v>
      </c>
      <c r="D56" s="261">
        <f>SUM(D57:D59)</f>
        <v>400</v>
      </c>
      <c r="E56" s="244">
        <f>SUM(E57:E59)</f>
        <v>322</v>
      </c>
    </row>
    <row r="57" spans="1:5" s="271" customFormat="1" ht="12.75">
      <c r="A57" s="224" t="s">
        <v>585</v>
      </c>
      <c r="B57" s="423" t="s">
        <v>234</v>
      </c>
      <c r="C57" s="265"/>
      <c r="D57" s="265"/>
      <c r="E57" s="248"/>
    </row>
    <row r="58" spans="1:5" s="271" customFormat="1" ht="12.75" customHeight="1">
      <c r="A58" s="223" t="s">
        <v>586</v>
      </c>
      <c r="B58" s="424" t="s">
        <v>375</v>
      </c>
      <c r="C58" s="265">
        <v>439</v>
      </c>
      <c r="D58" s="265">
        <v>400</v>
      </c>
      <c r="E58" s="248">
        <v>322</v>
      </c>
    </row>
    <row r="59" spans="1:5" s="271" customFormat="1" ht="12.75">
      <c r="A59" s="223" t="s">
        <v>587</v>
      </c>
      <c r="B59" s="424" t="s">
        <v>236</v>
      </c>
      <c r="C59" s="265"/>
      <c r="D59" s="265"/>
      <c r="E59" s="248"/>
    </row>
    <row r="60" spans="1:5" s="271" customFormat="1" ht="13.5" thickBot="1">
      <c r="A60" s="225" t="s">
        <v>587</v>
      </c>
      <c r="B60" s="425" t="s">
        <v>237</v>
      </c>
      <c r="C60" s="265"/>
      <c r="D60" s="265"/>
      <c r="E60" s="248"/>
    </row>
    <row r="61" spans="1:5" s="271" customFormat="1" ht="13.5" thickBot="1">
      <c r="A61" s="229" t="s">
        <v>588</v>
      </c>
      <c r="B61" s="422" t="s">
        <v>238</v>
      </c>
      <c r="C61" s="267">
        <f>+C6+C13+C20+C27+C34+C45+C51+C56</f>
        <v>218810</v>
      </c>
      <c r="D61" s="267">
        <f>+D6+D13+D20+D27+D34+D45+D51+D56</f>
        <v>236385</v>
      </c>
      <c r="E61" s="280">
        <f>+E6+E13+E20+E27+E34+E45+E51+E56</f>
        <v>225961</v>
      </c>
    </row>
    <row r="62" spans="1:5" s="271" customFormat="1" ht="13.5" thickBot="1">
      <c r="A62" s="285"/>
      <c r="B62" s="426" t="s">
        <v>476</v>
      </c>
      <c r="C62" s="261">
        <f>SUM(C63:C65)</f>
        <v>0</v>
      </c>
      <c r="D62" s="261">
        <f>+D63+D64+D65</f>
        <v>0</v>
      </c>
      <c r="E62" s="244">
        <f>+E63+E64+E65</f>
        <v>0</v>
      </c>
    </row>
    <row r="63" spans="1:5" s="271" customFormat="1" ht="12.75">
      <c r="A63" s="224" t="s">
        <v>589</v>
      </c>
      <c r="B63" s="423" t="s">
        <v>240</v>
      </c>
      <c r="C63" s="265"/>
      <c r="D63" s="265"/>
      <c r="E63" s="248"/>
    </row>
    <row r="64" spans="1:5" s="271" customFormat="1" ht="12.75">
      <c r="A64" s="223" t="s">
        <v>590</v>
      </c>
      <c r="B64" s="424" t="s">
        <v>241</v>
      </c>
      <c r="C64" s="265"/>
      <c r="D64" s="265"/>
      <c r="E64" s="248"/>
    </row>
    <row r="65" spans="1:5" s="271" customFormat="1" ht="13.5" thickBot="1">
      <c r="A65" s="225" t="s">
        <v>591</v>
      </c>
      <c r="B65" s="209" t="s">
        <v>268</v>
      </c>
      <c r="C65" s="265"/>
      <c r="D65" s="265"/>
      <c r="E65" s="248"/>
    </row>
    <row r="66" spans="1:5" s="271" customFormat="1" ht="13.5" thickBot="1">
      <c r="A66" s="285"/>
      <c r="B66" s="426" t="s">
        <v>243</v>
      </c>
      <c r="C66" s="261">
        <f>SUM(C67:C70)</f>
        <v>0</v>
      </c>
      <c r="D66" s="261">
        <f>+D67+D68+D69+D70</f>
        <v>0</v>
      </c>
      <c r="E66" s="244">
        <f>+E67+E68+E69+E70</f>
        <v>0</v>
      </c>
    </row>
    <row r="67" spans="1:5" s="271" customFormat="1" ht="12.75">
      <c r="A67" s="224" t="s">
        <v>592</v>
      </c>
      <c r="B67" s="423" t="s">
        <v>244</v>
      </c>
      <c r="C67" s="265"/>
      <c r="D67" s="265"/>
      <c r="E67" s="248"/>
    </row>
    <row r="68" spans="1:5" s="271" customFormat="1" ht="12.75">
      <c r="A68" s="223" t="s">
        <v>593</v>
      </c>
      <c r="B68" s="424" t="s">
        <v>245</v>
      </c>
      <c r="C68" s="265"/>
      <c r="D68" s="265"/>
      <c r="E68" s="248"/>
    </row>
    <row r="69" spans="1:5" s="271" customFormat="1" ht="12" customHeight="1">
      <c r="A69" s="223" t="s">
        <v>594</v>
      </c>
      <c r="B69" s="424" t="s">
        <v>246</v>
      </c>
      <c r="C69" s="265"/>
      <c r="D69" s="265"/>
      <c r="E69" s="248"/>
    </row>
    <row r="70" spans="1:5" s="271" customFormat="1" ht="12" customHeight="1" thickBot="1">
      <c r="A70" s="225" t="s">
        <v>595</v>
      </c>
      <c r="B70" s="425" t="s">
        <v>247</v>
      </c>
      <c r="C70" s="265"/>
      <c r="D70" s="265"/>
      <c r="E70" s="248"/>
    </row>
    <row r="71" spans="1:5" s="271" customFormat="1" ht="12" customHeight="1" thickBot="1">
      <c r="A71" s="285"/>
      <c r="B71" s="426" t="s">
        <v>248</v>
      </c>
      <c r="C71" s="261">
        <f>SUM(C72:C73)</f>
        <v>5481</v>
      </c>
      <c r="D71" s="261">
        <f>+D72+D73</f>
        <v>15987</v>
      </c>
      <c r="E71" s="244">
        <f>+E72+E73</f>
        <v>15987</v>
      </c>
    </row>
    <row r="72" spans="1:5" s="271" customFormat="1" ht="12" customHeight="1">
      <c r="A72" s="224" t="s">
        <v>596</v>
      </c>
      <c r="B72" s="423" t="s">
        <v>249</v>
      </c>
      <c r="C72" s="265">
        <v>5481</v>
      </c>
      <c r="D72" s="265">
        <v>15987</v>
      </c>
      <c r="E72" s="248">
        <v>15987</v>
      </c>
    </row>
    <row r="73" spans="1:5" s="271" customFormat="1" ht="12" customHeight="1" thickBot="1">
      <c r="A73" s="225" t="s">
        <v>597</v>
      </c>
      <c r="B73" s="425" t="s">
        <v>250</v>
      </c>
      <c r="C73" s="265"/>
      <c r="D73" s="265"/>
      <c r="E73" s="248"/>
    </row>
    <row r="74" spans="1:5" s="271" customFormat="1" ht="12" customHeight="1" thickBot="1">
      <c r="A74" s="285"/>
      <c r="B74" s="426" t="s">
        <v>251</v>
      </c>
      <c r="C74" s="261">
        <f>SUM(C75:C77)</f>
        <v>0</v>
      </c>
      <c r="D74" s="261">
        <f>+D75+D76+D77</f>
        <v>3654</v>
      </c>
      <c r="E74" s="244">
        <f>+E75+E76+E77</f>
        <v>3654</v>
      </c>
    </row>
    <row r="75" spans="1:5" s="271" customFormat="1" ht="12" customHeight="1">
      <c r="A75" s="224" t="s">
        <v>598</v>
      </c>
      <c r="B75" s="423" t="s">
        <v>252</v>
      </c>
      <c r="C75" s="265"/>
      <c r="D75" s="265">
        <v>3654</v>
      </c>
      <c r="E75" s="248">
        <v>3654</v>
      </c>
    </row>
    <row r="76" spans="1:5" s="271" customFormat="1" ht="12" customHeight="1">
      <c r="A76" s="223" t="s">
        <v>599</v>
      </c>
      <c r="B76" s="424" t="s">
        <v>253</v>
      </c>
      <c r="C76" s="265"/>
      <c r="D76" s="265"/>
      <c r="E76" s="248"/>
    </row>
    <row r="77" spans="1:5" s="271" customFormat="1" ht="12" customHeight="1" thickBot="1">
      <c r="A77" s="225" t="s">
        <v>600</v>
      </c>
      <c r="B77" s="425" t="s">
        <v>254</v>
      </c>
      <c r="C77" s="265"/>
      <c r="D77" s="265"/>
      <c r="E77" s="248"/>
    </row>
    <row r="78" spans="1:5" s="271" customFormat="1" ht="12" customHeight="1" thickBot="1">
      <c r="A78" s="285"/>
      <c r="B78" s="426" t="s">
        <v>255</v>
      </c>
      <c r="C78" s="261">
        <f>SUM(C79:C82)</f>
        <v>0</v>
      </c>
      <c r="D78" s="261">
        <f>+D79+D80+D81+D82</f>
        <v>0</v>
      </c>
      <c r="E78" s="244">
        <f>+E79+E80+E81+E82</f>
        <v>0</v>
      </c>
    </row>
    <row r="79" spans="1:5" s="271" customFormat="1" ht="12" customHeight="1">
      <c r="A79" s="275" t="s">
        <v>601</v>
      </c>
      <c r="B79" s="423" t="s">
        <v>256</v>
      </c>
      <c r="C79" s="265"/>
      <c r="D79" s="265"/>
      <c r="E79" s="248"/>
    </row>
    <row r="80" spans="1:5" s="271" customFormat="1" ht="12" customHeight="1">
      <c r="A80" s="276" t="s">
        <v>602</v>
      </c>
      <c r="B80" s="424" t="s">
        <v>257</v>
      </c>
      <c r="C80" s="265"/>
      <c r="D80" s="265"/>
      <c r="E80" s="248"/>
    </row>
    <row r="81" spans="1:5" s="271" customFormat="1" ht="12" customHeight="1">
      <c r="A81" s="276" t="s">
        <v>603</v>
      </c>
      <c r="B81" s="424" t="s">
        <v>258</v>
      </c>
      <c r="C81" s="265"/>
      <c r="D81" s="265"/>
      <c r="E81" s="248"/>
    </row>
    <row r="82" spans="1:5" s="271" customFormat="1" ht="12" customHeight="1" thickBot="1">
      <c r="A82" s="286" t="s">
        <v>604</v>
      </c>
      <c r="B82" s="425" t="s">
        <v>259</v>
      </c>
      <c r="C82" s="265"/>
      <c r="D82" s="265"/>
      <c r="E82" s="248"/>
    </row>
    <row r="83" spans="1:5" s="271" customFormat="1" ht="12" customHeight="1" thickBot="1">
      <c r="A83" s="285"/>
      <c r="B83" s="426" t="s">
        <v>260</v>
      </c>
      <c r="C83" s="288"/>
      <c r="D83" s="288"/>
      <c r="E83" s="289"/>
    </row>
    <row r="84" spans="1:5" s="271" customFormat="1" ht="13.5" customHeight="1" thickBot="1">
      <c r="A84" s="285" t="s">
        <v>605</v>
      </c>
      <c r="B84" s="207" t="s">
        <v>261</v>
      </c>
      <c r="C84" s="267">
        <f>+C62+C66+C71+C74+C78+C83</f>
        <v>5481</v>
      </c>
      <c r="D84" s="267">
        <f>+D62+D66+D71+D74+D78+D83</f>
        <v>19641</v>
      </c>
      <c r="E84" s="280">
        <f>+E62+E66+E71+E74+E78+E83</f>
        <v>19641</v>
      </c>
    </row>
    <row r="85" spans="1:5" s="271" customFormat="1" ht="12" customHeight="1" thickBot="1">
      <c r="A85" s="287" t="s">
        <v>606</v>
      </c>
      <c r="B85" s="210" t="s">
        <v>262</v>
      </c>
      <c r="C85" s="267">
        <f>+C61+C84</f>
        <v>224291</v>
      </c>
      <c r="D85" s="267">
        <f>+D61+D84</f>
        <v>256026</v>
      </c>
      <c r="E85" s="280">
        <f>+E61+E84</f>
        <v>245602</v>
      </c>
    </row>
    <row r="86" spans="1:5" ht="16.5" customHeight="1">
      <c r="A86" s="689" t="s">
        <v>35</v>
      </c>
      <c r="B86" s="689"/>
      <c r="C86" s="689"/>
      <c r="D86" s="689"/>
      <c r="E86" s="689"/>
    </row>
    <row r="87" spans="1:5" s="277" customFormat="1" ht="16.5" customHeight="1" thickBot="1">
      <c r="A87" s="35" t="s">
        <v>61</v>
      </c>
      <c r="B87" s="35"/>
      <c r="C87" s="35"/>
      <c r="D87" s="238"/>
      <c r="E87" s="238" t="s">
        <v>87</v>
      </c>
    </row>
    <row r="88" spans="1:5" s="277" customFormat="1" ht="16.5" customHeight="1">
      <c r="A88" s="690" t="s">
        <v>57</v>
      </c>
      <c r="B88" s="692" t="s">
        <v>107</v>
      </c>
      <c r="C88" s="724" t="str">
        <f>+C3</f>
        <v>2013. évi tény</v>
      </c>
      <c r="D88" s="694" t="str">
        <f>+D3</f>
        <v>2014. évi</v>
      </c>
      <c r="E88" s="696"/>
    </row>
    <row r="89" spans="1:5" ht="37.5" customHeight="1" thickBot="1">
      <c r="A89" s="691"/>
      <c r="B89" s="693"/>
      <c r="C89" s="725"/>
      <c r="D89" s="36" t="s">
        <v>109</v>
      </c>
      <c r="E89" s="37" t="s">
        <v>110</v>
      </c>
    </row>
    <row r="90" spans="1:5" s="270" customFormat="1" ht="12" customHeight="1" thickBot="1">
      <c r="A90" s="234" t="s">
        <v>263</v>
      </c>
      <c r="B90" s="235" t="s">
        <v>264</v>
      </c>
      <c r="C90" s="235" t="s">
        <v>265</v>
      </c>
      <c r="D90" s="235" t="s">
        <v>267</v>
      </c>
      <c r="E90" s="283" t="s">
        <v>339</v>
      </c>
    </row>
    <row r="91" spans="1:5" ht="12" customHeight="1" thickBot="1">
      <c r="A91" s="231"/>
      <c r="B91" s="233" t="s">
        <v>376</v>
      </c>
      <c r="C91" s="260">
        <f>SUM(C92:C96)</f>
        <v>199740</v>
      </c>
      <c r="D91" s="260">
        <f>SUM(D92:D96)</f>
        <v>226610</v>
      </c>
      <c r="E91" s="215">
        <f>SUM(E92:E96)</f>
        <v>215758</v>
      </c>
    </row>
    <row r="92" spans="1:5" ht="12" customHeight="1">
      <c r="A92" s="226" t="s">
        <v>500</v>
      </c>
      <c r="B92" s="427" t="s">
        <v>36</v>
      </c>
      <c r="C92" s="43">
        <v>75497</v>
      </c>
      <c r="D92" s="43">
        <v>103684</v>
      </c>
      <c r="E92" s="214">
        <v>102756</v>
      </c>
    </row>
    <row r="93" spans="1:5" ht="12" customHeight="1">
      <c r="A93" s="223" t="s">
        <v>501</v>
      </c>
      <c r="B93" s="428" t="s">
        <v>70</v>
      </c>
      <c r="C93" s="262">
        <v>18571</v>
      </c>
      <c r="D93" s="262">
        <v>24198</v>
      </c>
      <c r="E93" s="245">
        <v>23983</v>
      </c>
    </row>
    <row r="94" spans="1:5" ht="12" customHeight="1">
      <c r="A94" s="223" t="s">
        <v>502</v>
      </c>
      <c r="B94" s="428" t="s">
        <v>59</v>
      </c>
      <c r="C94" s="264">
        <v>82467</v>
      </c>
      <c r="D94" s="264">
        <v>79638</v>
      </c>
      <c r="E94" s="247">
        <v>71118</v>
      </c>
    </row>
    <row r="95" spans="1:5" ht="12" customHeight="1">
      <c r="A95" s="223" t="s">
        <v>503</v>
      </c>
      <c r="B95" s="429" t="s">
        <v>71</v>
      </c>
      <c r="C95" s="264">
        <v>16996</v>
      </c>
      <c r="D95" s="264">
        <v>11681</v>
      </c>
      <c r="E95" s="247">
        <v>11267</v>
      </c>
    </row>
    <row r="96" spans="1:5" ht="12" customHeight="1">
      <c r="A96" s="223" t="s">
        <v>504</v>
      </c>
      <c r="B96" s="430" t="s">
        <v>72</v>
      </c>
      <c r="C96" s="264">
        <v>6209</v>
      </c>
      <c r="D96" s="264">
        <f>D101+D106+D97</f>
        <v>7409</v>
      </c>
      <c r="E96" s="247">
        <f>E101+E106+E97</f>
        <v>6634</v>
      </c>
    </row>
    <row r="97" spans="1:5" ht="12" customHeight="1">
      <c r="A97" s="223" t="s">
        <v>505</v>
      </c>
      <c r="B97" s="428" t="s">
        <v>270</v>
      </c>
      <c r="C97" s="264"/>
      <c r="D97" s="264">
        <v>1279</v>
      </c>
      <c r="E97" s="247">
        <v>1279</v>
      </c>
    </row>
    <row r="98" spans="1:5" ht="12" customHeight="1">
      <c r="A98" s="223" t="s">
        <v>506</v>
      </c>
      <c r="B98" s="431" t="s">
        <v>271</v>
      </c>
      <c r="C98" s="264"/>
      <c r="D98" s="264"/>
      <c r="E98" s="247"/>
    </row>
    <row r="99" spans="1:5" ht="12" customHeight="1">
      <c r="A99" s="223" t="s">
        <v>507</v>
      </c>
      <c r="B99" s="428" t="s">
        <v>272</v>
      </c>
      <c r="C99" s="264"/>
      <c r="D99" s="264"/>
      <c r="E99" s="247"/>
    </row>
    <row r="100" spans="1:5" ht="12" customHeight="1">
      <c r="A100" s="223" t="s">
        <v>508</v>
      </c>
      <c r="B100" s="428" t="s">
        <v>273</v>
      </c>
      <c r="C100" s="264"/>
      <c r="D100" s="264"/>
      <c r="E100" s="247"/>
    </row>
    <row r="101" spans="1:5" ht="12" customHeight="1">
      <c r="A101" s="223" t="s">
        <v>509</v>
      </c>
      <c r="B101" s="431" t="s">
        <v>274</v>
      </c>
      <c r="C101" s="264">
        <v>3766</v>
      </c>
      <c r="D101" s="264">
        <v>2426</v>
      </c>
      <c r="E101" s="247">
        <v>2395</v>
      </c>
    </row>
    <row r="102" spans="1:5" ht="12" customHeight="1">
      <c r="A102" s="223" t="s">
        <v>510</v>
      </c>
      <c r="B102" s="431" t="s">
        <v>275</v>
      </c>
      <c r="C102" s="264"/>
      <c r="D102" s="264"/>
      <c r="E102" s="247"/>
    </row>
    <row r="103" spans="1:5" ht="12" customHeight="1">
      <c r="A103" s="223" t="s">
        <v>511</v>
      </c>
      <c r="B103" s="428" t="s">
        <v>276</v>
      </c>
      <c r="C103" s="264"/>
      <c r="D103" s="264"/>
      <c r="E103" s="247"/>
    </row>
    <row r="104" spans="1:5" ht="12" customHeight="1">
      <c r="A104" s="222" t="s">
        <v>512</v>
      </c>
      <c r="B104" s="432" t="s">
        <v>277</v>
      </c>
      <c r="C104" s="264"/>
      <c r="D104" s="264"/>
      <c r="E104" s="247"/>
    </row>
    <row r="105" spans="1:5" ht="12" customHeight="1">
      <c r="A105" s="223" t="s">
        <v>513</v>
      </c>
      <c r="B105" s="432" t="s">
        <v>278</v>
      </c>
      <c r="C105" s="264"/>
      <c r="D105" s="264"/>
      <c r="E105" s="247"/>
    </row>
    <row r="106" spans="1:5" ht="12" customHeight="1" thickBot="1">
      <c r="A106" s="227" t="s">
        <v>514</v>
      </c>
      <c r="B106" s="433" t="s">
        <v>279</v>
      </c>
      <c r="C106" s="44">
        <v>2443</v>
      </c>
      <c r="D106" s="44">
        <v>3704</v>
      </c>
      <c r="E106" s="208">
        <v>2960</v>
      </c>
    </row>
    <row r="107" spans="1:5" ht="12" customHeight="1" thickBot="1">
      <c r="A107" s="229"/>
      <c r="B107" s="232" t="s">
        <v>377</v>
      </c>
      <c r="C107" s="261">
        <f>+C108+C110+C112</f>
        <v>8445</v>
      </c>
      <c r="D107" s="261">
        <f>+D108+D110+D112</f>
        <v>13199</v>
      </c>
      <c r="E107" s="244">
        <f>+E108+E110+E112</f>
        <v>11440</v>
      </c>
    </row>
    <row r="108" spans="1:5" ht="12" customHeight="1">
      <c r="A108" s="224" t="s">
        <v>515</v>
      </c>
      <c r="B108" s="428" t="s">
        <v>86</v>
      </c>
      <c r="C108" s="263">
        <v>7895</v>
      </c>
      <c r="D108" s="263">
        <v>6649</v>
      </c>
      <c r="E108" s="246">
        <v>5010</v>
      </c>
    </row>
    <row r="109" spans="1:5" ht="12" customHeight="1">
      <c r="A109" s="224" t="s">
        <v>515</v>
      </c>
      <c r="B109" s="432" t="s">
        <v>281</v>
      </c>
      <c r="C109" s="263">
        <v>7275</v>
      </c>
      <c r="D109" s="263"/>
      <c r="E109" s="246"/>
    </row>
    <row r="110" spans="1:5" ht="15.75">
      <c r="A110" s="224" t="s">
        <v>516</v>
      </c>
      <c r="B110" s="432" t="s">
        <v>73</v>
      </c>
      <c r="C110" s="262"/>
      <c r="D110" s="262">
        <v>3000</v>
      </c>
      <c r="E110" s="245">
        <v>2880</v>
      </c>
    </row>
    <row r="111" spans="1:5" ht="12" customHeight="1">
      <c r="A111" s="224" t="s">
        <v>516</v>
      </c>
      <c r="B111" s="432" t="s">
        <v>282</v>
      </c>
      <c r="C111" s="262"/>
      <c r="D111" s="262"/>
      <c r="E111" s="245"/>
    </row>
    <row r="112" spans="1:5" ht="12" customHeight="1">
      <c r="A112" s="224" t="s">
        <v>517</v>
      </c>
      <c r="B112" s="425" t="s">
        <v>88</v>
      </c>
      <c r="C112" s="262">
        <v>550</v>
      </c>
      <c r="D112" s="262">
        <v>3550</v>
      </c>
      <c r="E112" s="245">
        <v>3550</v>
      </c>
    </row>
    <row r="113" spans="1:5" ht="15.75">
      <c r="A113" s="224" t="s">
        <v>518</v>
      </c>
      <c r="B113" s="424" t="s">
        <v>283</v>
      </c>
      <c r="C113" s="262"/>
      <c r="D113" s="262"/>
      <c r="E113" s="245"/>
    </row>
    <row r="114" spans="1:5" ht="15.75">
      <c r="A114" s="224" t="s">
        <v>519</v>
      </c>
      <c r="B114" s="434" t="s">
        <v>284</v>
      </c>
      <c r="C114" s="262"/>
      <c r="D114" s="262">
        <v>3000</v>
      </c>
      <c r="E114" s="245">
        <v>3000</v>
      </c>
    </row>
    <row r="115" spans="1:5" ht="12" customHeight="1">
      <c r="A115" s="224" t="s">
        <v>520</v>
      </c>
      <c r="B115" s="428" t="s">
        <v>273</v>
      </c>
      <c r="C115" s="262">
        <v>500</v>
      </c>
      <c r="D115" s="262">
        <v>500</v>
      </c>
      <c r="E115" s="245">
        <v>500</v>
      </c>
    </row>
    <row r="116" spans="1:5" ht="12" customHeight="1">
      <c r="A116" s="224" t="s">
        <v>521</v>
      </c>
      <c r="B116" s="428" t="s">
        <v>285</v>
      </c>
      <c r="C116" s="262">
        <v>50</v>
      </c>
      <c r="D116" s="262">
        <v>50</v>
      </c>
      <c r="E116" s="245">
        <v>50</v>
      </c>
    </row>
    <row r="117" spans="1:5" ht="12" customHeight="1">
      <c r="A117" s="224" t="s">
        <v>522</v>
      </c>
      <c r="B117" s="428" t="s">
        <v>286</v>
      </c>
      <c r="C117" s="262"/>
      <c r="D117" s="262"/>
      <c r="E117" s="245"/>
    </row>
    <row r="118" spans="1:5" s="290" customFormat="1" ht="12" customHeight="1">
      <c r="A118" s="224" t="s">
        <v>523</v>
      </c>
      <c r="B118" s="428" t="s">
        <v>276</v>
      </c>
      <c r="C118" s="262"/>
      <c r="D118" s="262"/>
      <c r="E118" s="245"/>
    </row>
    <row r="119" spans="1:5" ht="12" customHeight="1">
      <c r="A119" s="224" t="s">
        <v>524</v>
      </c>
      <c r="B119" s="428" t="s">
        <v>287</v>
      </c>
      <c r="C119" s="262"/>
      <c r="D119" s="262"/>
      <c r="E119" s="245"/>
    </row>
    <row r="120" spans="1:5" ht="12" customHeight="1" thickBot="1">
      <c r="A120" s="222" t="s">
        <v>525</v>
      </c>
      <c r="B120" s="428" t="s">
        <v>288</v>
      </c>
      <c r="C120" s="264"/>
      <c r="D120" s="264"/>
      <c r="E120" s="247"/>
    </row>
    <row r="121" spans="1:5" ht="12" customHeight="1" thickBot="1">
      <c r="A121" s="229"/>
      <c r="B121" s="418" t="s">
        <v>289</v>
      </c>
      <c r="C121" s="261">
        <f>+C122+C123</f>
        <v>0</v>
      </c>
      <c r="D121" s="261">
        <f>+D122+D123</f>
        <v>12563</v>
      </c>
      <c r="E121" s="244">
        <f>+E122+E123</f>
        <v>0</v>
      </c>
    </row>
    <row r="122" spans="1:5" ht="12" customHeight="1">
      <c r="A122" s="224" t="s">
        <v>526</v>
      </c>
      <c r="B122" s="434" t="s">
        <v>45</v>
      </c>
      <c r="C122" s="263"/>
      <c r="D122" s="263">
        <v>12563</v>
      </c>
      <c r="E122" s="246"/>
    </row>
    <row r="123" spans="1:5" ht="12" customHeight="1" thickBot="1">
      <c r="A123" s="225" t="s">
        <v>526</v>
      </c>
      <c r="B123" s="432" t="s">
        <v>46</v>
      </c>
      <c r="C123" s="264"/>
      <c r="D123" s="264"/>
      <c r="E123" s="247"/>
    </row>
    <row r="124" spans="1:5" ht="12" customHeight="1" thickBot="1">
      <c r="A124" s="229" t="s">
        <v>527</v>
      </c>
      <c r="B124" s="418" t="s">
        <v>290</v>
      </c>
      <c r="C124" s="261">
        <f>+C91+C107+C121</f>
        <v>208185</v>
      </c>
      <c r="D124" s="261">
        <f>+D91+D107+D121</f>
        <v>252372</v>
      </c>
      <c r="E124" s="244">
        <f>+E91+E107+E121</f>
        <v>227198</v>
      </c>
    </row>
    <row r="125" spans="1:5" ht="12" customHeight="1" thickBot="1">
      <c r="A125" s="229"/>
      <c r="B125" s="418" t="s">
        <v>291</v>
      </c>
      <c r="C125" s="261">
        <f>+C126+C127+C128</f>
        <v>0</v>
      </c>
      <c r="D125" s="261">
        <f>+D126+D127+D128</f>
        <v>0</v>
      </c>
      <c r="E125" s="244">
        <f>+E126+E127+E128</f>
        <v>0</v>
      </c>
    </row>
    <row r="126" spans="1:5" ht="12" customHeight="1">
      <c r="A126" s="224" t="s">
        <v>528</v>
      </c>
      <c r="B126" s="434" t="s">
        <v>378</v>
      </c>
      <c r="C126" s="262"/>
      <c r="D126" s="262"/>
      <c r="E126" s="245"/>
    </row>
    <row r="127" spans="1:5" ht="12" customHeight="1">
      <c r="A127" s="224" t="s">
        <v>529</v>
      </c>
      <c r="B127" s="434" t="s">
        <v>379</v>
      </c>
      <c r="C127" s="262"/>
      <c r="D127" s="262"/>
      <c r="E127" s="245"/>
    </row>
    <row r="128" spans="1:5" ht="12" customHeight="1" thickBot="1">
      <c r="A128" s="222" t="s">
        <v>531</v>
      </c>
      <c r="B128" s="435" t="s">
        <v>380</v>
      </c>
      <c r="C128" s="262"/>
      <c r="D128" s="262"/>
      <c r="E128" s="245"/>
    </row>
    <row r="129" spans="1:5" ht="12" customHeight="1" thickBot="1">
      <c r="A129" s="229"/>
      <c r="B129" s="418" t="s">
        <v>295</v>
      </c>
      <c r="C129" s="261">
        <f>+C130+C131+C132+C133</f>
        <v>0</v>
      </c>
      <c r="D129" s="261">
        <f>+D130+D131+D133+D132</f>
        <v>0</v>
      </c>
      <c r="E129" s="244">
        <f>+E130+E131+E133+E132</f>
        <v>0</v>
      </c>
    </row>
    <row r="130" spans="1:5" ht="12" customHeight="1">
      <c r="A130" s="224" t="s">
        <v>532</v>
      </c>
      <c r="B130" s="434" t="s">
        <v>381</v>
      </c>
      <c r="C130" s="262"/>
      <c r="D130" s="262"/>
      <c r="E130" s="245"/>
    </row>
    <row r="131" spans="1:5" ht="12" customHeight="1">
      <c r="A131" s="224" t="s">
        <v>533</v>
      </c>
      <c r="B131" s="434" t="s">
        <v>382</v>
      </c>
      <c r="C131" s="262"/>
      <c r="D131" s="262"/>
      <c r="E131" s="245"/>
    </row>
    <row r="132" spans="1:5" ht="12" customHeight="1">
      <c r="A132" s="224" t="s">
        <v>534</v>
      </c>
      <c r="B132" s="434" t="s">
        <v>383</v>
      </c>
      <c r="C132" s="262"/>
      <c r="D132" s="262"/>
      <c r="E132" s="245"/>
    </row>
    <row r="133" spans="1:5" ht="12" customHeight="1" thickBot="1">
      <c r="A133" s="222" t="s">
        <v>535</v>
      </c>
      <c r="B133" s="435" t="s">
        <v>384</v>
      </c>
      <c r="C133" s="262"/>
      <c r="D133" s="262"/>
      <c r="E133" s="245"/>
    </row>
    <row r="134" spans="1:5" ht="12" customHeight="1" thickBot="1">
      <c r="A134" s="229"/>
      <c r="B134" s="418" t="s">
        <v>300</v>
      </c>
      <c r="C134" s="267">
        <f>+C135+C136+C137+C138</f>
        <v>0</v>
      </c>
      <c r="D134" s="267">
        <f>+D135+D136+D137+D138</f>
        <v>3654</v>
      </c>
      <c r="E134" s="280">
        <f>+E135+E136+E137+E138</f>
        <v>0</v>
      </c>
    </row>
    <row r="135" spans="1:5" ht="12" customHeight="1">
      <c r="A135" s="224" t="s">
        <v>536</v>
      </c>
      <c r="B135" s="434" t="s">
        <v>301</v>
      </c>
      <c r="C135" s="262"/>
      <c r="D135" s="262"/>
      <c r="E135" s="245"/>
    </row>
    <row r="136" spans="1:5" ht="12" customHeight="1">
      <c r="A136" s="224" t="s">
        <v>537</v>
      </c>
      <c r="B136" s="434" t="s">
        <v>302</v>
      </c>
      <c r="C136" s="262"/>
      <c r="D136" s="262">
        <v>3654</v>
      </c>
      <c r="E136" s="245"/>
    </row>
    <row r="137" spans="1:5" ht="12" customHeight="1">
      <c r="A137" s="224" t="s">
        <v>538</v>
      </c>
      <c r="B137" s="434" t="s">
        <v>385</v>
      </c>
      <c r="C137" s="262"/>
      <c r="D137" s="262"/>
      <c r="E137" s="245"/>
    </row>
    <row r="138" spans="1:5" ht="12" customHeight="1" thickBot="1">
      <c r="A138" s="222" t="s">
        <v>539</v>
      </c>
      <c r="B138" s="435" t="s">
        <v>346</v>
      </c>
      <c r="C138" s="262"/>
      <c r="D138" s="262"/>
      <c r="E138" s="245"/>
    </row>
    <row r="139" spans="1:9" ht="15" customHeight="1" thickBot="1">
      <c r="A139" s="229"/>
      <c r="B139" s="418" t="s">
        <v>355</v>
      </c>
      <c r="C139" s="45">
        <f>+C140+C141+C142+C143</f>
        <v>0</v>
      </c>
      <c r="D139" s="45">
        <f>+D140+D141+D142+D143</f>
        <v>0</v>
      </c>
      <c r="E139" s="213">
        <f>+E140+E141+E142+E143</f>
        <v>0</v>
      </c>
      <c r="F139" s="278"/>
      <c r="G139" s="279"/>
      <c r="H139" s="279"/>
      <c r="I139" s="279"/>
    </row>
    <row r="140" spans="1:5" s="271" customFormat="1" ht="12.75" customHeight="1">
      <c r="A140" s="224" t="s">
        <v>540</v>
      </c>
      <c r="B140" s="434" t="s">
        <v>306</v>
      </c>
      <c r="C140" s="262"/>
      <c r="D140" s="262"/>
      <c r="E140" s="245"/>
    </row>
    <row r="141" spans="1:5" ht="13.5" customHeight="1">
      <c r="A141" s="224" t="s">
        <v>541</v>
      </c>
      <c r="B141" s="434" t="s">
        <v>307</v>
      </c>
      <c r="C141" s="262"/>
      <c r="D141" s="262"/>
      <c r="E141" s="245"/>
    </row>
    <row r="142" spans="1:5" ht="13.5" customHeight="1">
      <c r="A142" s="224" t="s">
        <v>542</v>
      </c>
      <c r="B142" s="434" t="s">
        <v>308</v>
      </c>
      <c r="C142" s="262"/>
      <c r="D142" s="262"/>
      <c r="E142" s="245"/>
    </row>
    <row r="143" spans="1:5" ht="13.5" customHeight="1" thickBot="1">
      <c r="A143" s="224" t="s">
        <v>543</v>
      </c>
      <c r="B143" s="434" t="s">
        <v>309</v>
      </c>
      <c r="C143" s="262"/>
      <c r="D143" s="262"/>
      <c r="E143" s="245"/>
    </row>
    <row r="144" spans="1:5" ht="12.75" customHeight="1" thickBot="1">
      <c r="A144" s="229" t="s">
        <v>544</v>
      </c>
      <c r="B144" s="418" t="s">
        <v>310</v>
      </c>
      <c r="C144" s="211">
        <f>+C125+C129+C134+C139</f>
        <v>0</v>
      </c>
      <c r="D144" s="211">
        <f>+D125+D129+D134+D139</f>
        <v>3654</v>
      </c>
      <c r="E144" s="212">
        <f>+E125+E129+E134+E139</f>
        <v>0</v>
      </c>
    </row>
    <row r="145" spans="1:5" ht="13.5" customHeight="1" thickBot="1">
      <c r="A145" s="254" t="s">
        <v>545</v>
      </c>
      <c r="B145" s="436" t="s">
        <v>311</v>
      </c>
      <c r="C145" s="211">
        <f>+C124+C144</f>
        <v>208185</v>
      </c>
      <c r="D145" s="211">
        <f>+D124+D144</f>
        <v>256026</v>
      </c>
      <c r="E145" s="212">
        <f>+E124+E144</f>
        <v>227198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C3:C4"/>
    <mergeCell ref="A86:E86"/>
    <mergeCell ref="A88:A89"/>
    <mergeCell ref="B88:B89"/>
    <mergeCell ref="D88:E88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Murakeresztúr Község Önkormányzat
2014. ÉVI ZÁRSZÁMADÁSÁNAK PÉNZÜGYI MÉRLEGE&amp;10
&amp;R&amp;"Times New Roman CE,Félkövér dőlt"&amp;11 1. tájékoztató tábla a 4/2015. (V.22.) önkormányzati rendelethez</oddHeader>
  </headerFooter>
  <rowBreaks count="1" manualBreakCount="1">
    <brk id="85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workbookViewId="0" topLeftCell="A1">
      <selection activeCell="D5" sqref="D5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64"/>
      <c r="H1" s="65" t="s">
        <v>49</v>
      </c>
      <c r="I1" s="726" t="s">
        <v>703</v>
      </c>
    </row>
    <row r="2" spans="1:9" s="62" customFormat="1" ht="26.25" customHeight="1">
      <c r="A2" s="729" t="s">
        <v>57</v>
      </c>
      <c r="B2" s="731" t="s">
        <v>113</v>
      </c>
      <c r="C2" s="729" t="s">
        <v>114</v>
      </c>
      <c r="D2" s="729" t="s">
        <v>115</v>
      </c>
      <c r="E2" s="733" t="s">
        <v>699</v>
      </c>
      <c r="F2" s="735" t="s">
        <v>116</v>
      </c>
      <c r="G2" s="736"/>
      <c r="H2" s="727" t="s">
        <v>702</v>
      </c>
      <c r="I2" s="726"/>
    </row>
    <row r="3" spans="1:9" s="63" customFormat="1" ht="40.5" customHeight="1" thickBot="1">
      <c r="A3" s="730"/>
      <c r="B3" s="732"/>
      <c r="C3" s="732"/>
      <c r="D3" s="730"/>
      <c r="E3" s="734"/>
      <c r="F3" s="66" t="s">
        <v>700</v>
      </c>
      <c r="G3" s="67" t="s">
        <v>701</v>
      </c>
      <c r="H3" s="728"/>
      <c r="I3" s="726"/>
    </row>
    <row r="4" spans="1:9" s="71" customFormat="1" ht="12.75" customHeight="1" thickBot="1">
      <c r="A4" s="68" t="s">
        <v>263</v>
      </c>
      <c r="B4" s="61" t="s">
        <v>264</v>
      </c>
      <c r="C4" s="61" t="s">
        <v>265</v>
      </c>
      <c r="D4" s="69" t="s">
        <v>266</v>
      </c>
      <c r="E4" s="68" t="s">
        <v>267</v>
      </c>
      <c r="F4" s="69" t="s">
        <v>339</v>
      </c>
      <c r="G4" s="69" t="s">
        <v>340</v>
      </c>
      <c r="H4" s="70" t="s">
        <v>341</v>
      </c>
      <c r="I4" s="726"/>
    </row>
    <row r="5" spans="1:9" ht="22.5" customHeight="1" thickBot="1">
      <c r="A5" s="72" t="s">
        <v>6</v>
      </c>
      <c r="B5" s="73" t="s">
        <v>117</v>
      </c>
      <c r="C5" s="74"/>
      <c r="D5" s="75"/>
      <c r="E5" s="76">
        <f>SUM(E6:E6)</f>
        <v>0</v>
      </c>
      <c r="F5" s="77">
        <f>SUM(F6:F6)</f>
        <v>0</v>
      </c>
      <c r="G5" s="77">
        <f>SUM(G6:G6)</f>
        <v>0</v>
      </c>
      <c r="H5" s="78">
        <f>SUM(H6:H6)</f>
        <v>0</v>
      </c>
      <c r="I5" s="726"/>
    </row>
    <row r="6" spans="1:9" ht="22.5" customHeight="1" thickBot="1">
      <c r="A6" s="79" t="s">
        <v>7</v>
      </c>
      <c r="B6" s="80" t="s">
        <v>112</v>
      </c>
      <c r="C6" s="81"/>
      <c r="D6" s="82"/>
      <c r="E6" s="83"/>
      <c r="F6" s="2"/>
      <c r="G6" s="2"/>
      <c r="H6" s="84"/>
      <c r="I6" s="726"/>
    </row>
    <row r="7" spans="1:9" ht="22.5" customHeight="1" thickBot="1">
      <c r="A7" s="72" t="s">
        <v>8</v>
      </c>
      <c r="B7" s="73" t="s">
        <v>118</v>
      </c>
      <c r="C7" s="85"/>
      <c r="D7" s="86"/>
      <c r="E7" s="76">
        <f>SUM(E8:E15)</f>
        <v>1164</v>
      </c>
      <c r="F7" s="77">
        <f>SUM(F8:F15)</f>
        <v>766</v>
      </c>
      <c r="G7" s="77">
        <f>SUM(G8:G15)</f>
        <v>491</v>
      </c>
      <c r="H7" s="78">
        <f>SUM(H8:H15)</f>
        <v>290</v>
      </c>
      <c r="I7" s="726"/>
    </row>
    <row r="8" spans="1:9" ht="22.5" customHeight="1">
      <c r="A8" s="79" t="s">
        <v>9</v>
      </c>
      <c r="B8" s="80" t="s">
        <v>690</v>
      </c>
      <c r="C8" s="81">
        <v>2004</v>
      </c>
      <c r="D8" s="82">
        <v>2015</v>
      </c>
      <c r="E8" s="83">
        <v>47</v>
      </c>
      <c r="F8" s="2">
        <v>0</v>
      </c>
      <c r="G8" s="2"/>
      <c r="H8" s="84"/>
      <c r="I8" s="726"/>
    </row>
    <row r="9" spans="1:9" ht="22.5" customHeight="1">
      <c r="A9" s="79" t="s">
        <v>10</v>
      </c>
      <c r="B9" s="682" t="s">
        <v>691</v>
      </c>
      <c r="C9" s="81">
        <v>2006</v>
      </c>
      <c r="D9" s="82">
        <v>2017</v>
      </c>
      <c r="E9" s="83">
        <v>266</v>
      </c>
      <c r="F9" s="2">
        <v>126</v>
      </c>
      <c r="G9" s="2">
        <v>26</v>
      </c>
      <c r="H9" s="84">
        <v>0</v>
      </c>
      <c r="I9" s="726"/>
    </row>
    <row r="10" spans="1:9" ht="22.5" customHeight="1">
      <c r="A10" s="79" t="s">
        <v>11</v>
      </c>
      <c r="B10" s="682" t="s">
        <v>691</v>
      </c>
      <c r="C10" s="81">
        <v>2007</v>
      </c>
      <c r="D10" s="82">
        <v>2018</v>
      </c>
      <c r="E10" s="83">
        <v>220</v>
      </c>
      <c r="F10" s="2">
        <v>150</v>
      </c>
      <c r="G10" s="2">
        <v>80</v>
      </c>
      <c r="H10" s="84">
        <v>10</v>
      </c>
      <c r="I10" s="726"/>
    </row>
    <row r="11" spans="1:9" ht="22.5" customHeight="1">
      <c r="A11" s="79" t="s">
        <v>12</v>
      </c>
      <c r="B11" s="682" t="s">
        <v>691</v>
      </c>
      <c r="C11" s="81">
        <v>2008</v>
      </c>
      <c r="D11" s="82">
        <v>2019</v>
      </c>
      <c r="E11" s="83">
        <v>60</v>
      </c>
      <c r="F11" s="2">
        <v>45</v>
      </c>
      <c r="G11" s="2">
        <v>30</v>
      </c>
      <c r="H11" s="84">
        <v>15</v>
      </c>
      <c r="I11" s="726"/>
    </row>
    <row r="12" spans="1:9" ht="22.5" customHeight="1">
      <c r="A12" s="79" t="s">
        <v>13</v>
      </c>
      <c r="B12" s="682" t="s">
        <v>691</v>
      </c>
      <c r="C12" s="81">
        <v>2009</v>
      </c>
      <c r="D12" s="82">
        <v>2020</v>
      </c>
      <c r="E12" s="83">
        <v>150</v>
      </c>
      <c r="F12" s="2">
        <v>120</v>
      </c>
      <c r="G12" s="2">
        <v>90</v>
      </c>
      <c r="H12" s="84">
        <v>60</v>
      </c>
      <c r="I12" s="726"/>
    </row>
    <row r="13" spans="1:9" ht="22.5" customHeight="1">
      <c r="A13" s="79" t="s">
        <v>14</v>
      </c>
      <c r="B13" s="682" t="s">
        <v>691</v>
      </c>
      <c r="C13" s="81">
        <v>2010</v>
      </c>
      <c r="D13" s="82">
        <v>2021</v>
      </c>
      <c r="E13" s="83">
        <v>421</v>
      </c>
      <c r="F13" s="2">
        <v>325</v>
      </c>
      <c r="G13" s="2">
        <v>265</v>
      </c>
      <c r="H13" s="84">
        <v>205</v>
      </c>
      <c r="I13" s="726"/>
    </row>
    <row r="14" spans="1:9" ht="22.5" customHeight="1">
      <c r="A14" s="79" t="s">
        <v>15</v>
      </c>
      <c r="B14" s="682"/>
      <c r="C14" s="81"/>
      <c r="D14" s="82"/>
      <c r="E14" s="83"/>
      <c r="F14" s="2"/>
      <c r="G14" s="2"/>
      <c r="H14" s="84"/>
      <c r="I14" s="726"/>
    </row>
    <row r="15" spans="1:9" ht="22.5" customHeight="1" thickBot="1">
      <c r="A15" s="79" t="s">
        <v>16</v>
      </c>
      <c r="B15" s="682"/>
      <c r="C15" s="81"/>
      <c r="D15" s="82"/>
      <c r="E15" s="83"/>
      <c r="F15" s="2"/>
      <c r="G15" s="2"/>
      <c r="H15" s="84"/>
      <c r="I15" s="726"/>
    </row>
    <row r="16" spans="1:9" ht="22.5" customHeight="1" thickBot="1">
      <c r="A16" s="72" t="s">
        <v>17</v>
      </c>
      <c r="B16" s="73" t="s">
        <v>477</v>
      </c>
      <c r="C16" s="74"/>
      <c r="D16" s="75"/>
      <c r="E16" s="76">
        <f>E5+E7</f>
        <v>1164</v>
      </c>
      <c r="F16" s="77">
        <f>F5+F7</f>
        <v>766</v>
      </c>
      <c r="G16" s="77">
        <f>G5+G7</f>
        <v>491</v>
      </c>
      <c r="H16" s="78">
        <f>H5+H7</f>
        <v>290</v>
      </c>
      <c r="I16" s="726"/>
    </row>
    <row r="17" ht="19.5" customHeight="1"/>
  </sheetData>
  <sheetProtection/>
  <mergeCells count="8">
    <mergeCell ref="I1:I16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G11" sqref="G11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47" t="str">
        <f>+CONCATENATE("Adósság állomány alakulása lejárat, eszközök, bel- és külföldi hitelezők szerinti bontásban ",CHAR(10),LEFT('[1]ÖSSZEFÜGGÉSEK'!A4,4),". december 31-én")</f>
        <v>Adósság állomány alakulása lejárat, eszközök, bel- és külföldi hitelezők szerinti bontásban 
2014. december 31-én</v>
      </c>
      <c r="B1" s="748"/>
      <c r="C1" s="748"/>
      <c r="D1" s="748"/>
      <c r="E1" s="748"/>
      <c r="F1" s="748"/>
      <c r="G1" s="748"/>
      <c r="H1" s="748"/>
      <c r="I1" s="748"/>
      <c r="J1" s="726" t="str">
        <f>+CONCATENATE("3. tájékoztató tábla a 4/",LEFT('[1]ÖSSZEFÜGGÉSEK'!A4,4)+1,". (V.22.) önkormányzati rendelethez")</f>
        <v>3. tájékoztató tábla a 4/2015. (V.22.) önkormányzati rendelethez</v>
      </c>
    </row>
    <row r="2" spans="8:10" ht="14.25" thickBot="1">
      <c r="H2" s="749" t="s">
        <v>119</v>
      </c>
      <c r="I2" s="749"/>
      <c r="J2" s="726"/>
    </row>
    <row r="3" spans="1:10" ht="13.5" thickBot="1">
      <c r="A3" s="750" t="s">
        <v>4</v>
      </c>
      <c r="B3" s="752" t="s">
        <v>664</v>
      </c>
      <c r="C3" s="754" t="s">
        <v>665</v>
      </c>
      <c r="D3" s="756" t="s">
        <v>666</v>
      </c>
      <c r="E3" s="757"/>
      <c r="F3" s="757"/>
      <c r="G3" s="757"/>
      <c r="H3" s="757"/>
      <c r="I3" s="758" t="s">
        <v>667</v>
      </c>
      <c r="J3" s="726"/>
    </row>
    <row r="4" spans="1:10" s="20" customFormat="1" ht="42" customHeight="1" thickBot="1">
      <c r="A4" s="751"/>
      <c r="B4" s="753"/>
      <c r="C4" s="755"/>
      <c r="D4" s="87" t="s">
        <v>668</v>
      </c>
      <c r="E4" s="87" t="s">
        <v>669</v>
      </c>
      <c r="F4" s="87" t="s">
        <v>670</v>
      </c>
      <c r="G4" s="657" t="s">
        <v>671</v>
      </c>
      <c r="H4" s="657" t="s">
        <v>672</v>
      </c>
      <c r="I4" s="759"/>
      <c r="J4" s="726"/>
    </row>
    <row r="5" spans="1:10" s="20" customFormat="1" ht="12" customHeight="1" thickBot="1">
      <c r="A5" s="658" t="s">
        <v>263</v>
      </c>
      <c r="B5" s="659" t="s">
        <v>264</v>
      </c>
      <c r="C5" s="659" t="s">
        <v>265</v>
      </c>
      <c r="D5" s="659" t="s">
        <v>266</v>
      </c>
      <c r="E5" s="659" t="s">
        <v>267</v>
      </c>
      <c r="F5" s="659" t="s">
        <v>339</v>
      </c>
      <c r="G5" s="659" t="s">
        <v>340</v>
      </c>
      <c r="H5" s="659" t="s">
        <v>673</v>
      </c>
      <c r="I5" s="660" t="s">
        <v>674</v>
      </c>
      <c r="J5" s="726"/>
    </row>
    <row r="6" spans="1:10" s="20" customFormat="1" ht="18" customHeight="1">
      <c r="A6" s="737" t="s">
        <v>675</v>
      </c>
      <c r="B6" s="738"/>
      <c r="C6" s="738"/>
      <c r="D6" s="738"/>
      <c r="E6" s="738"/>
      <c r="F6" s="738"/>
      <c r="G6" s="738"/>
      <c r="H6" s="738"/>
      <c r="I6" s="739"/>
      <c r="J6" s="726"/>
    </row>
    <row r="7" spans="1:10" ht="15.75" customHeight="1">
      <c r="A7" s="661" t="s">
        <v>6</v>
      </c>
      <c r="B7" s="662" t="s">
        <v>676</v>
      </c>
      <c r="C7" s="663"/>
      <c r="D7" s="663"/>
      <c r="E7" s="663"/>
      <c r="F7" s="663"/>
      <c r="G7" s="664"/>
      <c r="H7" s="665">
        <f aca="true" t="shared" si="0" ref="H7:H13">SUM(D7:G7)</f>
        <v>0</v>
      </c>
      <c r="I7" s="666">
        <f aca="true" t="shared" si="1" ref="I7:I13">C7+H7</f>
        <v>0</v>
      </c>
      <c r="J7" s="726"/>
    </row>
    <row r="8" spans="1:10" ht="22.5">
      <c r="A8" s="661" t="s">
        <v>7</v>
      </c>
      <c r="B8" s="662" t="s">
        <v>677</v>
      </c>
      <c r="C8" s="663"/>
      <c r="D8" s="663"/>
      <c r="E8" s="663"/>
      <c r="F8" s="663"/>
      <c r="G8" s="664"/>
      <c r="H8" s="665">
        <f t="shared" si="0"/>
        <v>0</v>
      </c>
      <c r="I8" s="666">
        <f t="shared" si="1"/>
        <v>0</v>
      </c>
      <c r="J8" s="726"/>
    </row>
    <row r="9" spans="1:10" ht="22.5">
      <c r="A9" s="661" t="s">
        <v>8</v>
      </c>
      <c r="B9" s="662" t="s">
        <v>678</v>
      </c>
      <c r="C9" s="663"/>
      <c r="D9" s="663"/>
      <c r="E9" s="663"/>
      <c r="F9" s="663"/>
      <c r="G9" s="664"/>
      <c r="H9" s="665">
        <f t="shared" si="0"/>
        <v>0</v>
      </c>
      <c r="I9" s="666">
        <f t="shared" si="1"/>
        <v>0</v>
      </c>
      <c r="J9" s="726"/>
    </row>
    <row r="10" spans="1:10" ht="15.75" customHeight="1">
      <c r="A10" s="661" t="s">
        <v>9</v>
      </c>
      <c r="B10" s="662" t="s">
        <v>679</v>
      </c>
      <c r="C10" s="663"/>
      <c r="D10" s="663"/>
      <c r="E10" s="663"/>
      <c r="F10" s="663"/>
      <c r="G10" s="664"/>
      <c r="H10" s="665">
        <f t="shared" si="0"/>
        <v>0</v>
      </c>
      <c r="I10" s="666">
        <f t="shared" si="1"/>
        <v>0</v>
      </c>
      <c r="J10" s="726"/>
    </row>
    <row r="11" spans="1:10" ht="22.5">
      <c r="A11" s="661" t="s">
        <v>10</v>
      </c>
      <c r="B11" s="662" t="s">
        <v>680</v>
      </c>
      <c r="C11" s="663"/>
      <c r="D11" s="663"/>
      <c r="E11" s="663"/>
      <c r="F11" s="663"/>
      <c r="G11" s="664"/>
      <c r="H11" s="665">
        <f t="shared" si="0"/>
        <v>0</v>
      </c>
      <c r="I11" s="666">
        <f t="shared" si="1"/>
        <v>0</v>
      </c>
      <c r="J11" s="726"/>
    </row>
    <row r="12" spans="1:10" ht="15.75" customHeight="1">
      <c r="A12" s="667" t="s">
        <v>11</v>
      </c>
      <c r="B12" s="668" t="s">
        <v>681</v>
      </c>
      <c r="C12" s="669"/>
      <c r="D12" s="669"/>
      <c r="E12" s="669"/>
      <c r="F12" s="669">
        <v>390</v>
      </c>
      <c r="G12" s="670"/>
      <c r="H12" s="665">
        <f t="shared" si="0"/>
        <v>390</v>
      </c>
      <c r="I12" s="666">
        <f t="shared" si="1"/>
        <v>390</v>
      </c>
      <c r="J12" s="726"/>
    </row>
    <row r="13" spans="1:10" ht="15.75" customHeight="1" thickBot="1">
      <c r="A13" s="671" t="s">
        <v>12</v>
      </c>
      <c r="B13" s="672" t="s">
        <v>682</v>
      </c>
      <c r="C13" s="673"/>
      <c r="D13" s="673"/>
      <c r="E13" s="673"/>
      <c r="F13" s="673"/>
      <c r="G13" s="674"/>
      <c r="H13" s="665">
        <f t="shared" si="0"/>
        <v>0</v>
      </c>
      <c r="I13" s="666">
        <f t="shared" si="1"/>
        <v>0</v>
      </c>
      <c r="J13" s="726"/>
    </row>
    <row r="14" spans="1:10" s="678" customFormat="1" ht="18" customHeight="1" thickBot="1">
      <c r="A14" s="740" t="s">
        <v>683</v>
      </c>
      <c r="B14" s="741"/>
      <c r="C14" s="675">
        <f aca="true" t="shared" si="2" ref="C14:I14">SUM(C7:C13)</f>
        <v>0</v>
      </c>
      <c r="D14" s="675">
        <f t="shared" si="2"/>
        <v>0</v>
      </c>
      <c r="E14" s="675">
        <f t="shared" si="2"/>
        <v>0</v>
      </c>
      <c r="F14" s="675">
        <f t="shared" si="2"/>
        <v>390</v>
      </c>
      <c r="G14" s="676">
        <f t="shared" si="2"/>
        <v>0</v>
      </c>
      <c r="H14" s="676">
        <f t="shared" si="2"/>
        <v>390</v>
      </c>
      <c r="I14" s="677">
        <f t="shared" si="2"/>
        <v>390</v>
      </c>
      <c r="J14" s="726"/>
    </row>
    <row r="15" spans="1:10" s="679" customFormat="1" ht="18" customHeight="1">
      <c r="A15" s="742" t="s">
        <v>684</v>
      </c>
      <c r="B15" s="743"/>
      <c r="C15" s="743"/>
      <c r="D15" s="743"/>
      <c r="E15" s="743"/>
      <c r="F15" s="743"/>
      <c r="G15" s="743"/>
      <c r="H15" s="743"/>
      <c r="I15" s="744"/>
      <c r="J15" s="726"/>
    </row>
    <row r="16" spans="1:10" s="679" customFormat="1" ht="12.75">
      <c r="A16" s="661" t="s">
        <v>6</v>
      </c>
      <c r="B16" s="662" t="s">
        <v>685</v>
      </c>
      <c r="C16" s="663"/>
      <c r="D16" s="663"/>
      <c r="E16" s="663"/>
      <c r="F16" s="663"/>
      <c r="G16" s="664"/>
      <c r="H16" s="665">
        <f>SUM(D16:G16)</f>
        <v>0</v>
      </c>
      <c r="I16" s="666">
        <f>C16+H16</f>
        <v>0</v>
      </c>
      <c r="J16" s="726"/>
    </row>
    <row r="17" spans="1:10" ht="13.5" thickBot="1">
      <c r="A17" s="671" t="s">
        <v>7</v>
      </c>
      <c r="B17" s="672" t="s">
        <v>682</v>
      </c>
      <c r="C17" s="673"/>
      <c r="D17" s="673"/>
      <c r="E17" s="673"/>
      <c r="F17" s="673"/>
      <c r="G17" s="674"/>
      <c r="H17" s="665">
        <f>SUM(D17:G17)</f>
        <v>0</v>
      </c>
      <c r="I17" s="680">
        <f>C17+H17</f>
        <v>0</v>
      </c>
      <c r="J17" s="726"/>
    </row>
    <row r="18" spans="1:10" ht="15.75" customHeight="1" thickBot="1">
      <c r="A18" s="740" t="s">
        <v>686</v>
      </c>
      <c r="B18" s="741"/>
      <c r="C18" s="675">
        <f aca="true" t="shared" si="3" ref="C18:I18">SUM(C16:C17)</f>
        <v>0</v>
      </c>
      <c r="D18" s="675">
        <f t="shared" si="3"/>
        <v>0</v>
      </c>
      <c r="E18" s="675">
        <f t="shared" si="3"/>
        <v>0</v>
      </c>
      <c r="F18" s="675">
        <f t="shared" si="3"/>
        <v>0</v>
      </c>
      <c r="G18" s="676">
        <f t="shared" si="3"/>
        <v>0</v>
      </c>
      <c r="H18" s="676">
        <f t="shared" si="3"/>
        <v>0</v>
      </c>
      <c r="I18" s="677">
        <f t="shared" si="3"/>
        <v>0</v>
      </c>
      <c r="J18" s="726"/>
    </row>
    <row r="19" spans="1:10" ht="18" customHeight="1" thickBot="1">
      <c r="A19" s="745" t="s">
        <v>687</v>
      </c>
      <c r="B19" s="746"/>
      <c r="C19" s="681">
        <f aca="true" t="shared" si="4" ref="C19:I19">C14+C18</f>
        <v>0</v>
      </c>
      <c r="D19" s="681">
        <f t="shared" si="4"/>
        <v>0</v>
      </c>
      <c r="E19" s="681">
        <f t="shared" si="4"/>
        <v>0</v>
      </c>
      <c r="F19" s="681">
        <f t="shared" si="4"/>
        <v>390</v>
      </c>
      <c r="G19" s="681">
        <f t="shared" si="4"/>
        <v>0</v>
      </c>
      <c r="H19" s="681">
        <f t="shared" si="4"/>
        <v>390</v>
      </c>
      <c r="I19" s="677">
        <f t="shared" si="4"/>
        <v>390</v>
      </c>
      <c r="J19" s="726"/>
    </row>
  </sheetData>
  <sheetProtection/>
  <mergeCells count="13"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E11" sqref="E11"/>
    </sheetView>
  </sheetViews>
  <sheetFormatPr defaultColWidth="9.00390625" defaultRowHeight="12.75"/>
  <cols>
    <col min="1" max="1" width="5.875" style="109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64"/>
      <c r="D1" s="65" t="s">
        <v>49</v>
      </c>
    </row>
    <row r="2" spans="1:4" s="20" customFormat="1" ht="48" customHeight="1" thickBot="1">
      <c r="A2" s="90" t="s">
        <v>4</v>
      </c>
      <c r="B2" s="87" t="s">
        <v>5</v>
      </c>
      <c r="C2" s="87" t="s">
        <v>120</v>
      </c>
      <c r="D2" s="91" t="s">
        <v>121</v>
      </c>
    </row>
    <row r="3" spans="1:4" s="20" customFormat="1" ht="13.5" customHeight="1" thickBot="1">
      <c r="A3" s="92" t="s">
        <v>263</v>
      </c>
      <c r="B3" s="93" t="s">
        <v>264</v>
      </c>
      <c r="C3" s="93" t="s">
        <v>265</v>
      </c>
      <c r="D3" s="94" t="s">
        <v>266</v>
      </c>
    </row>
    <row r="4" spans="1:4" ht="28.5" customHeight="1">
      <c r="A4" s="95" t="s">
        <v>6</v>
      </c>
      <c r="B4" s="96" t="s">
        <v>688</v>
      </c>
      <c r="C4" s="97">
        <v>66</v>
      </c>
      <c r="D4" s="98">
        <v>75</v>
      </c>
    </row>
    <row r="5" spans="1:4" ht="26.25" customHeight="1">
      <c r="A5" s="99" t="s">
        <v>7</v>
      </c>
      <c r="B5" s="100" t="s">
        <v>689</v>
      </c>
      <c r="C5" s="101">
        <v>678</v>
      </c>
      <c r="D5" s="102">
        <v>678</v>
      </c>
    </row>
    <row r="6" spans="1:4" ht="18" customHeight="1">
      <c r="A6" s="99" t="s">
        <v>8</v>
      </c>
      <c r="B6" s="100"/>
      <c r="C6" s="101"/>
      <c r="D6" s="102"/>
    </row>
    <row r="7" spans="1:4" ht="18" customHeight="1">
      <c r="A7" s="99" t="s">
        <v>9</v>
      </c>
      <c r="B7" s="100"/>
      <c r="C7" s="101"/>
      <c r="D7" s="102"/>
    </row>
    <row r="8" spans="1:4" ht="18" customHeight="1">
      <c r="A8" s="103" t="s">
        <v>10</v>
      </c>
      <c r="B8" s="100"/>
      <c r="C8" s="101"/>
      <c r="D8" s="102"/>
    </row>
    <row r="9" spans="1:4" ht="18" customHeight="1">
      <c r="A9" s="99" t="s">
        <v>11</v>
      </c>
      <c r="B9" s="100"/>
      <c r="C9" s="101"/>
      <c r="D9" s="102"/>
    </row>
    <row r="10" spans="1:4" ht="18" customHeight="1">
      <c r="A10" s="103" t="s">
        <v>12</v>
      </c>
      <c r="B10" s="104"/>
      <c r="C10" s="101"/>
      <c r="D10" s="102"/>
    </row>
    <row r="11" spans="1:4" ht="18" customHeight="1">
      <c r="A11" s="103" t="s">
        <v>13</v>
      </c>
      <c r="B11" s="104"/>
      <c r="C11" s="101"/>
      <c r="D11" s="102"/>
    </row>
    <row r="12" spans="1:4" ht="18" customHeight="1">
      <c r="A12" s="99" t="s">
        <v>14</v>
      </c>
      <c r="B12" s="104"/>
      <c r="C12" s="101"/>
      <c r="D12" s="102"/>
    </row>
    <row r="13" spans="1:4" ht="18" customHeight="1">
      <c r="A13" s="103" t="s">
        <v>15</v>
      </c>
      <c r="B13" s="104"/>
      <c r="C13" s="101"/>
      <c r="D13" s="102"/>
    </row>
    <row r="14" spans="1:4" ht="12.75">
      <c r="A14" s="99" t="s">
        <v>16</v>
      </c>
      <c r="B14" s="104"/>
      <c r="C14" s="101"/>
      <c r="D14" s="102"/>
    </row>
    <row r="15" spans="1:4" ht="18" customHeight="1">
      <c r="A15" s="103" t="s">
        <v>17</v>
      </c>
      <c r="B15" s="100"/>
      <c r="C15" s="101"/>
      <c r="D15" s="102"/>
    </row>
    <row r="16" spans="1:4" ht="18" customHeight="1">
      <c r="A16" s="99" t="s">
        <v>18</v>
      </c>
      <c r="B16" s="100"/>
      <c r="C16" s="101"/>
      <c r="D16" s="102"/>
    </row>
    <row r="17" spans="1:4" ht="18" customHeight="1">
      <c r="A17" s="103" t="s">
        <v>19</v>
      </c>
      <c r="B17" s="100"/>
      <c r="C17" s="101"/>
      <c r="D17" s="102"/>
    </row>
    <row r="18" spans="1:4" ht="18" customHeight="1">
      <c r="A18" s="99" t="s">
        <v>20</v>
      </c>
      <c r="B18" s="100"/>
      <c r="C18" s="101"/>
      <c r="D18" s="102"/>
    </row>
    <row r="19" spans="1:4" ht="18" customHeight="1">
      <c r="A19" s="103" t="s">
        <v>21</v>
      </c>
      <c r="B19" s="100"/>
      <c r="C19" s="101"/>
      <c r="D19" s="102"/>
    </row>
    <row r="20" spans="1:4" ht="18" customHeight="1">
      <c r="A20" s="99" t="s">
        <v>22</v>
      </c>
      <c r="B20" s="88"/>
      <c r="C20" s="101"/>
      <c r="D20" s="102"/>
    </row>
    <row r="21" spans="1:4" ht="18" customHeight="1">
      <c r="A21" s="103" t="s">
        <v>23</v>
      </c>
      <c r="B21" s="88"/>
      <c r="C21" s="101"/>
      <c r="D21" s="102"/>
    </row>
    <row r="22" spans="1:4" ht="18" customHeight="1">
      <c r="A22" s="99" t="s">
        <v>24</v>
      </c>
      <c r="B22" s="88"/>
      <c r="C22" s="101"/>
      <c r="D22" s="102"/>
    </row>
    <row r="23" spans="1:4" ht="18" customHeight="1">
      <c r="A23" s="103" t="s">
        <v>25</v>
      </c>
      <c r="B23" s="88"/>
      <c r="C23" s="101"/>
      <c r="D23" s="102"/>
    </row>
    <row r="24" spans="1:4" ht="18" customHeight="1">
      <c r="A24" s="99" t="s">
        <v>26</v>
      </c>
      <c r="B24" s="88"/>
      <c r="C24" s="101"/>
      <c r="D24" s="102"/>
    </row>
    <row r="25" spans="1:4" ht="18" customHeight="1">
      <c r="A25" s="103" t="s">
        <v>27</v>
      </c>
      <c r="B25" s="88"/>
      <c r="C25" s="101"/>
      <c r="D25" s="102"/>
    </row>
    <row r="26" spans="1:4" ht="18" customHeight="1">
      <c r="A26" s="99" t="s">
        <v>28</v>
      </c>
      <c r="B26" s="88"/>
      <c r="C26" s="101"/>
      <c r="D26" s="102"/>
    </row>
    <row r="27" spans="1:4" ht="18" customHeight="1">
      <c r="A27" s="103" t="s">
        <v>29</v>
      </c>
      <c r="B27" s="88"/>
      <c r="C27" s="101"/>
      <c r="D27" s="102"/>
    </row>
    <row r="28" spans="1:4" ht="18" customHeight="1" thickBot="1">
      <c r="A28" s="105" t="s">
        <v>30</v>
      </c>
      <c r="B28" s="89"/>
      <c r="C28" s="106"/>
      <c r="D28" s="107"/>
    </row>
    <row r="29" spans="1:4" ht="18" customHeight="1" thickBot="1">
      <c r="A29" s="188" t="s">
        <v>31</v>
      </c>
      <c r="B29" s="189" t="s">
        <v>38</v>
      </c>
      <c r="C29" s="190">
        <f>+C4+C5+C6+C7+C8+C15+C16+C17+C18+C19+C20+C21+C22+C23+C24+C25+C26+C27+C28</f>
        <v>744</v>
      </c>
      <c r="D29" s="191">
        <f>+D4+D5+D6+D7+D8+D15+D16+D17+D18+D19+D20+D21+D22+D23+D24+D25+D26+D27+D28</f>
        <v>753</v>
      </c>
    </row>
    <row r="30" spans="1:4" ht="25.5" customHeight="1">
      <c r="A30" s="108"/>
      <c r="B30" s="760"/>
      <c r="C30" s="760"/>
      <c r="D30" s="760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4. tájékoztató tábla a 4/2015. (V.22.)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E28" sqref="E28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10"/>
      <c r="D1" s="110"/>
      <c r="E1" s="110" t="s">
        <v>119</v>
      </c>
    </row>
    <row r="2" spans="1:5" ht="42.75" customHeight="1" thickBot="1">
      <c r="A2" s="111" t="s">
        <v>57</v>
      </c>
      <c r="B2" s="112" t="s">
        <v>122</v>
      </c>
      <c r="C2" s="112" t="s">
        <v>123</v>
      </c>
      <c r="D2" s="113" t="s">
        <v>124</v>
      </c>
      <c r="E2" s="114" t="s">
        <v>125</v>
      </c>
    </row>
    <row r="3" spans="1:5" ht="15.75" customHeight="1">
      <c r="A3" s="115" t="s">
        <v>6</v>
      </c>
      <c r="B3" s="543" t="s">
        <v>622</v>
      </c>
      <c r="C3" s="543"/>
      <c r="D3" s="544"/>
      <c r="E3" s="116"/>
    </row>
    <row r="4" spans="1:5" ht="15.75" customHeight="1">
      <c r="A4" s="117" t="s">
        <v>7</v>
      </c>
      <c r="B4" s="539" t="s">
        <v>623</v>
      </c>
      <c r="C4" s="539" t="s">
        <v>624</v>
      </c>
      <c r="D4" s="545">
        <v>40</v>
      </c>
      <c r="E4" s="120">
        <v>40</v>
      </c>
    </row>
    <row r="5" spans="1:5" ht="15.75" customHeight="1">
      <c r="A5" s="117" t="s">
        <v>8</v>
      </c>
      <c r="B5" s="539" t="s">
        <v>625</v>
      </c>
      <c r="C5" s="539" t="s">
        <v>624</v>
      </c>
      <c r="D5" s="545">
        <v>250</v>
      </c>
      <c r="E5" s="120">
        <v>250</v>
      </c>
    </row>
    <row r="6" spans="1:5" ht="15.75" customHeight="1">
      <c r="A6" s="117" t="s">
        <v>9</v>
      </c>
      <c r="B6" s="539" t="s">
        <v>626</v>
      </c>
      <c r="C6" s="539" t="s">
        <v>624</v>
      </c>
      <c r="D6" s="541">
        <v>220</v>
      </c>
      <c r="E6" s="120">
        <v>220</v>
      </c>
    </row>
    <row r="7" spans="1:5" ht="15.75" customHeight="1">
      <c r="A7" s="117" t="s">
        <v>10</v>
      </c>
      <c r="B7" s="539" t="s">
        <v>627</v>
      </c>
      <c r="C7" s="539" t="s">
        <v>624</v>
      </c>
      <c r="D7" s="541">
        <v>200</v>
      </c>
      <c r="E7" s="120">
        <v>200</v>
      </c>
    </row>
    <row r="8" spans="1:5" ht="15.75" customHeight="1">
      <c r="A8" s="117" t="s">
        <v>11</v>
      </c>
      <c r="B8" s="539" t="s">
        <v>628</v>
      </c>
      <c r="C8" s="539" t="s">
        <v>624</v>
      </c>
      <c r="D8" s="541">
        <v>700</v>
      </c>
      <c r="E8" s="120">
        <v>700</v>
      </c>
    </row>
    <row r="9" spans="1:5" ht="15.75" customHeight="1">
      <c r="A9" s="117" t="s">
        <v>12</v>
      </c>
      <c r="B9" s="539" t="s">
        <v>629</v>
      </c>
      <c r="C9" s="539" t="s">
        <v>624</v>
      </c>
      <c r="D9" s="541">
        <v>70</v>
      </c>
      <c r="E9" s="120">
        <v>70</v>
      </c>
    </row>
    <row r="10" spans="1:5" ht="15.75" customHeight="1">
      <c r="A10" s="117" t="s">
        <v>13</v>
      </c>
      <c r="B10" s="539" t="s">
        <v>630</v>
      </c>
      <c r="C10" s="539" t="s">
        <v>624</v>
      </c>
      <c r="D10" s="541">
        <v>20</v>
      </c>
      <c r="E10" s="120"/>
    </row>
    <row r="11" spans="1:5" ht="15.75" customHeight="1">
      <c r="A11" s="117" t="s">
        <v>14</v>
      </c>
      <c r="B11" s="539" t="s">
        <v>631</v>
      </c>
      <c r="C11" s="539" t="s">
        <v>632</v>
      </c>
      <c r="D11" s="541">
        <v>114</v>
      </c>
      <c r="E11" s="120">
        <v>114</v>
      </c>
    </row>
    <row r="12" spans="1:5" ht="15.75" customHeight="1">
      <c r="A12" s="117" t="s">
        <v>15</v>
      </c>
      <c r="B12" s="539" t="s">
        <v>633</v>
      </c>
      <c r="C12" s="539" t="s">
        <v>634</v>
      </c>
      <c r="D12" s="541">
        <v>2070</v>
      </c>
      <c r="E12" s="120">
        <v>1346</v>
      </c>
    </row>
    <row r="13" spans="1:5" ht="15.75" customHeight="1">
      <c r="A13" s="117" t="s">
        <v>16</v>
      </c>
      <c r="B13" s="539" t="s">
        <v>635</v>
      </c>
      <c r="C13" s="539" t="s">
        <v>624</v>
      </c>
      <c r="D13" s="541">
        <v>20</v>
      </c>
      <c r="E13" s="120">
        <v>20</v>
      </c>
    </row>
    <row r="14" spans="1:5" ht="15.75" customHeight="1">
      <c r="A14" s="117" t="s">
        <v>17</v>
      </c>
      <c r="B14" s="539" t="s">
        <v>636</v>
      </c>
      <c r="C14" s="539"/>
      <c r="D14" s="542">
        <f>D4+D5+D6+D7+D8+D9+D10+D11+D12+D13</f>
        <v>3704</v>
      </c>
      <c r="E14" s="546">
        <f>E4+E5+E6+E7+E8+E9+E11+E12+E13</f>
        <v>2960</v>
      </c>
    </row>
    <row r="15" spans="1:5" ht="15.75" customHeight="1">
      <c r="A15" s="117" t="s">
        <v>18</v>
      </c>
      <c r="B15" s="539"/>
      <c r="C15" s="539"/>
      <c r="D15" s="541"/>
      <c r="E15" s="120"/>
    </row>
    <row r="16" spans="1:5" ht="15.75" customHeight="1">
      <c r="A16" s="117" t="s">
        <v>19</v>
      </c>
      <c r="B16" s="539"/>
      <c r="C16" s="539"/>
      <c r="D16" s="541"/>
      <c r="E16" s="120"/>
    </row>
    <row r="17" spans="1:5" ht="15.75" customHeight="1">
      <c r="A17" s="117" t="s">
        <v>20</v>
      </c>
      <c r="B17" s="539" t="s">
        <v>637</v>
      </c>
      <c r="C17" s="539"/>
      <c r="D17" s="541"/>
      <c r="E17" s="120"/>
    </row>
    <row r="18" spans="1:5" ht="15.75" customHeight="1">
      <c r="A18" s="117" t="s">
        <v>21</v>
      </c>
      <c r="B18" s="539" t="s">
        <v>638</v>
      </c>
      <c r="C18" s="539" t="s">
        <v>624</v>
      </c>
      <c r="D18" s="541">
        <v>299</v>
      </c>
      <c r="E18" s="120">
        <v>299</v>
      </c>
    </row>
    <row r="19" spans="1:5" ht="15.75" customHeight="1">
      <c r="A19" s="117" t="s">
        <v>22</v>
      </c>
      <c r="B19" s="539" t="s">
        <v>639</v>
      </c>
      <c r="C19" s="539" t="s">
        <v>624</v>
      </c>
      <c r="D19" s="541">
        <v>362</v>
      </c>
      <c r="E19" s="120">
        <v>362</v>
      </c>
    </row>
    <row r="20" spans="1:5" ht="15.75" customHeight="1">
      <c r="A20" s="117" t="s">
        <v>23</v>
      </c>
      <c r="B20" s="539" t="s">
        <v>640</v>
      </c>
      <c r="C20" s="540" t="s">
        <v>641</v>
      </c>
      <c r="D20" s="541">
        <v>1194</v>
      </c>
      <c r="E20" s="120">
        <v>1195</v>
      </c>
    </row>
    <row r="21" spans="1:5" ht="15.75" customHeight="1">
      <c r="A21" s="117" t="s">
        <v>24</v>
      </c>
      <c r="B21" s="539" t="s">
        <v>642</v>
      </c>
      <c r="C21" s="540" t="s">
        <v>643</v>
      </c>
      <c r="D21" s="541">
        <v>91</v>
      </c>
      <c r="E21" s="120">
        <v>89</v>
      </c>
    </row>
    <row r="22" spans="1:5" ht="15.75" customHeight="1">
      <c r="A22" s="117" t="s">
        <v>25</v>
      </c>
      <c r="B22" s="539" t="s">
        <v>644</v>
      </c>
      <c r="C22" s="539" t="s">
        <v>645</v>
      </c>
      <c r="D22" s="541">
        <v>480</v>
      </c>
      <c r="E22" s="120">
        <v>450</v>
      </c>
    </row>
    <row r="23" spans="1:5" ht="15.75" customHeight="1">
      <c r="A23" s="117" t="s">
        <v>26</v>
      </c>
      <c r="B23" s="539" t="s">
        <v>646</v>
      </c>
      <c r="C23" s="539"/>
      <c r="D23" s="542">
        <f>D19+D20+D21+D22+D18</f>
        <v>2426</v>
      </c>
      <c r="E23" s="546">
        <f>E18+E19+E20+E21+E22</f>
        <v>2395</v>
      </c>
    </row>
    <row r="24" spans="1:5" ht="15.75" customHeight="1">
      <c r="A24" s="117" t="s">
        <v>27</v>
      </c>
      <c r="B24" s="118"/>
      <c r="C24" s="118"/>
      <c r="D24" s="119"/>
      <c r="E24" s="120"/>
    </row>
    <row r="25" spans="1:5" ht="15.75" customHeight="1">
      <c r="A25" s="117" t="s">
        <v>28</v>
      </c>
      <c r="B25" s="118"/>
      <c r="C25" s="118"/>
      <c r="D25" s="119"/>
      <c r="E25" s="120"/>
    </row>
    <row r="26" spans="1:5" ht="15.75" customHeight="1">
      <c r="A26" s="117" t="s">
        <v>29</v>
      </c>
      <c r="B26" s="118"/>
      <c r="C26" s="118"/>
      <c r="D26" s="119"/>
      <c r="E26" s="120"/>
    </row>
    <row r="27" spans="1:5" ht="15.75" customHeight="1">
      <c r="A27" s="117" t="s">
        <v>30</v>
      </c>
      <c r="B27" s="118"/>
      <c r="C27" s="118"/>
      <c r="D27" s="119"/>
      <c r="E27" s="120"/>
    </row>
    <row r="28" spans="1:5" ht="15.75" customHeight="1">
      <c r="A28" s="117" t="s">
        <v>31</v>
      </c>
      <c r="B28" s="118"/>
      <c r="C28" s="118"/>
      <c r="D28" s="119"/>
      <c r="E28" s="120"/>
    </row>
    <row r="29" spans="1:5" ht="15.75" customHeight="1">
      <c r="A29" s="117" t="s">
        <v>32</v>
      </c>
      <c r="B29" s="118"/>
      <c r="C29" s="118"/>
      <c r="D29" s="119"/>
      <c r="E29" s="120"/>
    </row>
    <row r="30" spans="1:5" ht="15.75" customHeight="1">
      <c r="A30" s="117" t="s">
        <v>33</v>
      </c>
      <c r="B30" s="118"/>
      <c r="C30" s="118"/>
      <c r="D30" s="119"/>
      <c r="E30" s="120"/>
    </row>
    <row r="31" spans="1:5" ht="15.75" customHeight="1">
      <c r="A31" s="117" t="s">
        <v>34</v>
      </c>
      <c r="B31" s="118"/>
      <c r="C31" s="118"/>
      <c r="D31" s="119"/>
      <c r="E31" s="120"/>
    </row>
    <row r="32" spans="1:5" ht="15.75" customHeight="1">
      <c r="A32" s="117" t="s">
        <v>58</v>
      </c>
      <c r="B32" s="118"/>
      <c r="C32" s="118"/>
      <c r="D32" s="119"/>
      <c r="E32" s="120"/>
    </row>
    <row r="33" spans="1:5" ht="15.75" customHeight="1">
      <c r="A33" s="117" t="s">
        <v>111</v>
      </c>
      <c r="B33" s="118"/>
      <c r="C33" s="118"/>
      <c r="D33" s="119"/>
      <c r="E33" s="120"/>
    </row>
    <row r="34" spans="1:5" ht="15.75" customHeight="1">
      <c r="A34" s="117" t="s">
        <v>126</v>
      </c>
      <c r="B34" s="118"/>
      <c r="C34" s="118"/>
      <c r="D34" s="119"/>
      <c r="E34" s="120"/>
    </row>
    <row r="35" spans="1:5" ht="15.75" customHeight="1" thickBot="1">
      <c r="A35" s="121" t="s">
        <v>127</v>
      </c>
      <c r="B35" s="122"/>
      <c r="C35" s="122"/>
      <c r="D35" s="123"/>
      <c r="E35" s="124"/>
    </row>
    <row r="36" spans="1:5" ht="15.75" customHeight="1" thickBot="1">
      <c r="A36" s="761" t="s">
        <v>38</v>
      </c>
      <c r="B36" s="762"/>
      <c r="C36" s="125"/>
      <c r="D36" s="126">
        <f>D14+D23</f>
        <v>6130</v>
      </c>
      <c r="E36" s="127">
        <f>E14+E23</f>
        <v>5355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5. tájékoztató tábla a 4/2015. (V.22.)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1">
      <selection activeCell="A8" sqref="A8"/>
    </sheetView>
  </sheetViews>
  <sheetFormatPr defaultColWidth="12.00390625" defaultRowHeight="12.75"/>
  <cols>
    <col min="1" max="1" width="67.125" style="437" customWidth="1"/>
    <col min="2" max="2" width="6.125" style="438" customWidth="1"/>
    <col min="3" max="4" width="12.125" style="437" customWidth="1"/>
    <col min="5" max="5" width="12.125" style="462" customWidth="1"/>
    <col min="6" max="16384" width="12.00390625" style="437" customWidth="1"/>
  </cols>
  <sheetData>
    <row r="1" spans="1:5" ht="63" customHeight="1">
      <c r="A1" s="764" t="s">
        <v>648</v>
      </c>
      <c r="B1" s="765"/>
      <c r="C1" s="765"/>
      <c r="D1" s="765"/>
      <c r="E1" s="765"/>
    </row>
    <row r="2" spans="3:5" ht="16.5" thickBot="1">
      <c r="C2" s="766" t="s">
        <v>128</v>
      </c>
      <c r="D2" s="766"/>
      <c r="E2" s="766"/>
    </row>
    <row r="3" spans="1:5" ht="15.75" customHeight="1">
      <c r="A3" s="767" t="s">
        <v>129</v>
      </c>
      <c r="B3" s="770" t="s">
        <v>130</v>
      </c>
      <c r="C3" s="773" t="s">
        <v>131</v>
      </c>
      <c r="D3" s="773" t="s">
        <v>132</v>
      </c>
      <c r="E3" s="775" t="s">
        <v>133</v>
      </c>
    </row>
    <row r="4" spans="1:5" ht="11.25" customHeight="1">
      <c r="A4" s="768"/>
      <c r="B4" s="771"/>
      <c r="C4" s="774"/>
      <c r="D4" s="774"/>
      <c r="E4" s="776"/>
    </row>
    <row r="5" spans="1:5" ht="15.75">
      <c r="A5" s="769"/>
      <c r="B5" s="772"/>
      <c r="C5" s="777" t="s">
        <v>134</v>
      </c>
      <c r="D5" s="777"/>
      <c r="E5" s="778"/>
    </row>
    <row r="6" spans="1:5" s="442" customFormat="1" ht="16.5" thickBot="1">
      <c r="A6" s="439" t="s">
        <v>448</v>
      </c>
      <c r="B6" s="440" t="s">
        <v>264</v>
      </c>
      <c r="C6" s="440" t="s">
        <v>265</v>
      </c>
      <c r="D6" s="440" t="s">
        <v>266</v>
      </c>
      <c r="E6" s="441" t="s">
        <v>267</v>
      </c>
    </row>
    <row r="7" spans="1:5" s="447" customFormat="1" ht="15.75">
      <c r="A7" s="443" t="s">
        <v>386</v>
      </c>
      <c r="B7" s="444" t="s">
        <v>135</v>
      </c>
      <c r="C7" s="445">
        <v>2570</v>
      </c>
      <c r="D7" s="445">
        <v>776</v>
      </c>
      <c r="E7" s="446"/>
    </row>
    <row r="8" spans="1:5" s="447" customFormat="1" ht="15.75">
      <c r="A8" s="448" t="s">
        <v>387</v>
      </c>
      <c r="B8" s="143" t="s">
        <v>136</v>
      </c>
      <c r="C8" s="449">
        <f>+C9+C14+C19+C24+C29</f>
        <v>998695</v>
      </c>
      <c r="D8" s="449">
        <f>+D9+D14+D19+D24+D29</f>
        <v>729912</v>
      </c>
      <c r="E8" s="450">
        <f>+E9+E14+E19+E24+E29</f>
        <v>0</v>
      </c>
    </row>
    <row r="9" spans="1:5" s="447" customFormat="1" ht="15.75">
      <c r="A9" s="448" t="s">
        <v>388</v>
      </c>
      <c r="B9" s="143" t="s">
        <v>137</v>
      </c>
      <c r="C9" s="449">
        <f>+C10+C11+C12+C13</f>
        <v>943249</v>
      </c>
      <c r="D9" s="449">
        <f>+D10+D11+D12+D13</f>
        <v>718320</v>
      </c>
      <c r="E9" s="450">
        <f>+E10+E11+E12+E13</f>
        <v>0</v>
      </c>
    </row>
    <row r="10" spans="1:5" s="447" customFormat="1" ht="15.75">
      <c r="A10" s="451" t="s">
        <v>389</v>
      </c>
      <c r="B10" s="143" t="s">
        <v>138</v>
      </c>
      <c r="C10" s="131">
        <v>373747</v>
      </c>
      <c r="D10" s="131">
        <v>310809</v>
      </c>
      <c r="E10" s="452"/>
    </row>
    <row r="11" spans="1:5" s="447" customFormat="1" ht="26.25" customHeight="1">
      <c r="A11" s="451" t="s">
        <v>390</v>
      </c>
      <c r="B11" s="143" t="s">
        <v>139</v>
      </c>
      <c r="C11" s="129">
        <v>9888</v>
      </c>
      <c r="D11" s="129">
        <v>7080</v>
      </c>
      <c r="E11" s="130"/>
    </row>
    <row r="12" spans="1:5" s="447" customFormat="1" ht="22.5">
      <c r="A12" s="451" t="s">
        <v>391</v>
      </c>
      <c r="B12" s="143" t="s">
        <v>140</v>
      </c>
      <c r="C12" s="129">
        <v>512717</v>
      </c>
      <c r="D12" s="129">
        <v>353534</v>
      </c>
      <c r="E12" s="130"/>
    </row>
    <row r="13" spans="1:5" s="447" customFormat="1" ht="15.75">
      <c r="A13" s="451" t="s">
        <v>392</v>
      </c>
      <c r="B13" s="143" t="s">
        <v>141</v>
      </c>
      <c r="C13" s="129">
        <v>46897</v>
      </c>
      <c r="D13" s="129">
        <v>46897</v>
      </c>
      <c r="E13" s="130"/>
    </row>
    <row r="14" spans="1:5" s="447" customFormat="1" ht="15.75">
      <c r="A14" s="448" t="s">
        <v>393</v>
      </c>
      <c r="B14" s="143" t="s">
        <v>142</v>
      </c>
      <c r="C14" s="453">
        <f>+C15+C16+C17+C18</f>
        <v>55446</v>
      </c>
      <c r="D14" s="453">
        <f>+D15+D16+D17+D18</f>
        <v>11592</v>
      </c>
      <c r="E14" s="454">
        <f>+E15+E16+E17+E18</f>
        <v>0</v>
      </c>
    </row>
    <row r="15" spans="1:5" s="447" customFormat="1" ht="15.75">
      <c r="A15" s="451" t="s">
        <v>394</v>
      </c>
      <c r="B15" s="143" t="s">
        <v>143</v>
      </c>
      <c r="C15" s="129"/>
      <c r="D15" s="129"/>
      <c r="E15" s="130"/>
    </row>
    <row r="16" spans="1:5" s="447" customFormat="1" ht="22.5">
      <c r="A16" s="451" t="s">
        <v>395</v>
      </c>
      <c r="B16" s="143" t="s">
        <v>15</v>
      </c>
      <c r="C16" s="129"/>
      <c r="D16" s="129"/>
      <c r="E16" s="130"/>
    </row>
    <row r="17" spans="1:5" s="447" customFormat="1" ht="15.75">
      <c r="A17" s="451" t="s">
        <v>396</v>
      </c>
      <c r="B17" s="143" t="s">
        <v>16</v>
      </c>
      <c r="C17" s="129">
        <v>55446</v>
      </c>
      <c r="D17" s="129">
        <v>11592</v>
      </c>
      <c r="E17" s="130"/>
    </row>
    <row r="18" spans="1:5" s="447" customFormat="1" ht="15.75">
      <c r="A18" s="451" t="s">
        <v>397</v>
      </c>
      <c r="B18" s="143" t="s">
        <v>17</v>
      </c>
      <c r="C18" s="129"/>
      <c r="D18" s="129"/>
      <c r="E18" s="130"/>
    </row>
    <row r="19" spans="1:5" s="447" customFormat="1" ht="15.75">
      <c r="A19" s="448" t="s">
        <v>398</v>
      </c>
      <c r="B19" s="143" t="s">
        <v>18</v>
      </c>
      <c r="C19" s="453">
        <f>+C20+C21+C22+C23</f>
        <v>0</v>
      </c>
      <c r="D19" s="453">
        <f>+D20+D21+D22+D23</f>
        <v>0</v>
      </c>
      <c r="E19" s="454">
        <f>+E20+E21+E22+E23</f>
        <v>0</v>
      </c>
    </row>
    <row r="20" spans="1:5" s="447" customFormat="1" ht="15.75">
      <c r="A20" s="451" t="s">
        <v>399</v>
      </c>
      <c r="B20" s="143" t="s">
        <v>19</v>
      </c>
      <c r="C20" s="129"/>
      <c r="D20" s="129"/>
      <c r="E20" s="130"/>
    </row>
    <row r="21" spans="1:5" s="447" customFormat="1" ht="15.75">
      <c r="A21" s="451" t="s">
        <v>400</v>
      </c>
      <c r="B21" s="143" t="s">
        <v>20</v>
      </c>
      <c r="C21" s="129"/>
      <c r="D21" s="129"/>
      <c r="E21" s="130"/>
    </row>
    <row r="22" spans="1:5" s="447" customFormat="1" ht="15.75">
      <c r="A22" s="451" t="s">
        <v>401</v>
      </c>
      <c r="B22" s="143" t="s">
        <v>21</v>
      </c>
      <c r="C22" s="129"/>
      <c r="D22" s="129"/>
      <c r="E22" s="130"/>
    </row>
    <row r="23" spans="1:5" s="447" customFormat="1" ht="15.75">
      <c r="A23" s="451" t="s">
        <v>402</v>
      </c>
      <c r="B23" s="143" t="s">
        <v>22</v>
      </c>
      <c r="C23" s="129"/>
      <c r="D23" s="129"/>
      <c r="E23" s="130"/>
    </row>
    <row r="24" spans="1:5" s="447" customFormat="1" ht="15.75">
      <c r="A24" s="448" t="s">
        <v>403</v>
      </c>
      <c r="B24" s="143" t="s">
        <v>23</v>
      </c>
      <c r="C24" s="453">
        <f>+C25+C26+C27+C28</f>
        <v>0</v>
      </c>
      <c r="D24" s="453">
        <f>+D25+D26+D27+D28</f>
        <v>0</v>
      </c>
      <c r="E24" s="454">
        <f>+E25+E26+E27+E28</f>
        <v>0</v>
      </c>
    </row>
    <row r="25" spans="1:5" s="447" customFormat="1" ht="15.75">
      <c r="A25" s="451" t="s">
        <v>404</v>
      </c>
      <c r="B25" s="143" t="s">
        <v>24</v>
      </c>
      <c r="C25" s="129"/>
      <c r="D25" s="129"/>
      <c r="E25" s="130"/>
    </row>
    <row r="26" spans="1:5" s="447" customFormat="1" ht="15.75">
      <c r="A26" s="451" t="s">
        <v>405</v>
      </c>
      <c r="B26" s="143" t="s">
        <v>25</v>
      </c>
      <c r="C26" s="129"/>
      <c r="D26" s="129"/>
      <c r="E26" s="130"/>
    </row>
    <row r="27" spans="1:5" s="447" customFormat="1" ht="15.75">
      <c r="A27" s="451" t="s">
        <v>406</v>
      </c>
      <c r="B27" s="143" t="s">
        <v>26</v>
      </c>
      <c r="C27" s="129"/>
      <c r="D27" s="129"/>
      <c r="E27" s="130"/>
    </row>
    <row r="28" spans="1:5" s="447" customFormat="1" ht="15.75">
      <c r="A28" s="451" t="s">
        <v>407</v>
      </c>
      <c r="B28" s="143" t="s">
        <v>27</v>
      </c>
      <c r="C28" s="129"/>
      <c r="D28" s="129"/>
      <c r="E28" s="130"/>
    </row>
    <row r="29" spans="1:5" s="447" customFormat="1" ht="15.75">
      <c r="A29" s="448" t="s">
        <v>408</v>
      </c>
      <c r="B29" s="143" t="s">
        <v>28</v>
      </c>
      <c r="C29" s="453">
        <f>+C30+C31+C32+C33</f>
        <v>0</v>
      </c>
      <c r="D29" s="453">
        <f>+D30+D31+D32+D33</f>
        <v>0</v>
      </c>
      <c r="E29" s="454">
        <f>+E30+E31+E32+E33</f>
        <v>0</v>
      </c>
    </row>
    <row r="30" spans="1:5" s="447" customFormat="1" ht="15.75">
      <c r="A30" s="451" t="s">
        <v>409</v>
      </c>
      <c r="B30" s="143" t="s">
        <v>29</v>
      </c>
      <c r="C30" s="129"/>
      <c r="D30" s="129"/>
      <c r="E30" s="130"/>
    </row>
    <row r="31" spans="1:5" s="447" customFormat="1" ht="22.5">
      <c r="A31" s="451" t="s">
        <v>410</v>
      </c>
      <c r="B31" s="143" t="s">
        <v>30</v>
      </c>
      <c r="C31" s="129"/>
      <c r="D31" s="129"/>
      <c r="E31" s="130"/>
    </row>
    <row r="32" spans="1:5" s="447" customFormat="1" ht="15.75">
      <c r="A32" s="451" t="s">
        <v>411</v>
      </c>
      <c r="B32" s="143" t="s">
        <v>31</v>
      </c>
      <c r="C32" s="129"/>
      <c r="D32" s="129"/>
      <c r="E32" s="130"/>
    </row>
    <row r="33" spans="1:5" s="447" customFormat="1" ht="15.75">
      <c r="A33" s="451" t="s">
        <v>412</v>
      </c>
      <c r="B33" s="143" t="s">
        <v>32</v>
      </c>
      <c r="C33" s="129"/>
      <c r="D33" s="129"/>
      <c r="E33" s="130"/>
    </row>
    <row r="34" spans="1:5" s="447" customFormat="1" ht="15.75">
      <c r="A34" s="448" t="s">
        <v>413</v>
      </c>
      <c r="B34" s="143" t="s">
        <v>33</v>
      </c>
      <c r="C34" s="453">
        <f>+C35+C40+C45</f>
        <v>12430</v>
      </c>
      <c r="D34" s="453">
        <f>+D35+D40+D45</f>
        <v>12430</v>
      </c>
      <c r="E34" s="454">
        <f>+E35+E40+E45</f>
        <v>0</v>
      </c>
    </row>
    <row r="35" spans="1:5" s="447" customFormat="1" ht="15.75">
      <c r="A35" s="448" t="s">
        <v>414</v>
      </c>
      <c r="B35" s="143" t="s">
        <v>34</v>
      </c>
      <c r="C35" s="453">
        <f>+C36+C37+C38+C39</f>
        <v>12430</v>
      </c>
      <c r="D35" s="453">
        <f>+D36+D37+D38+D39</f>
        <v>12430</v>
      </c>
      <c r="E35" s="454">
        <f>+E36+E37+E38+E39</f>
        <v>0</v>
      </c>
    </row>
    <row r="36" spans="1:5" s="447" customFormat="1" ht="15.75">
      <c r="A36" s="451" t="s">
        <v>415</v>
      </c>
      <c r="B36" s="143" t="s">
        <v>58</v>
      </c>
      <c r="C36" s="129"/>
      <c r="D36" s="129"/>
      <c r="E36" s="130"/>
    </row>
    <row r="37" spans="1:5" s="447" customFormat="1" ht="15.75">
      <c r="A37" s="451" t="s">
        <v>416</v>
      </c>
      <c r="B37" s="143" t="s">
        <v>111</v>
      </c>
      <c r="C37" s="129"/>
      <c r="D37" s="129"/>
      <c r="E37" s="130"/>
    </row>
    <row r="38" spans="1:5" s="447" customFormat="1" ht="15.75">
      <c r="A38" s="451" t="s">
        <v>417</v>
      </c>
      <c r="B38" s="143" t="s">
        <v>126</v>
      </c>
      <c r="C38" s="129">
        <v>12430</v>
      </c>
      <c r="D38" s="129">
        <v>12430</v>
      </c>
      <c r="E38" s="130"/>
    </row>
    <row r="39" spans="1:5" s="447" customFormat="1" ht="15.75">
      <c r="A39" s="451" t="s">
        <v>418</v>
      </c>
      <c r="B39" s="143" t="s">
        <v>127</v>
      </c>
      <c r="C39" s="129"/>
      <c r="D39" s="129"/>
      <c r="E39" s="130"/>
    </row>
    <row r="40" spans="1:5" s="447" customFormat="1" ht="15.75">
      <c r="A40" s="448" t="s">
        <v>419</v>
      </c>
      <c r="B40" s="143" t="s">
        <v>144</v>
      </c>
      <c r="C40" s="453">
        <f>+C41+C42+C43+C44</f>
        <v>0</v>
      </c>
      <c r="D40" s="453">
        <f>+D41+D42+D43+D44</f>
        <v>0</v>
      </c>
      <c r="E40" s="454">
        <f>+E41+E42+E43+E44</f>
        <v>0</v>
      </c>
    </row>
    <row r="41" spans="1:5" s="447" customFormat="1" ht="15.75">
      <c r="A41" s="451" t="s">
        <v>420</v>
      </c>
      <c r="B41" s="143" t="s">
        <v>145</v>
      </c>
      <c r="C41" s="129"/>
      <c r="D41" s="129"/>
      <c r="E41" s="130"/>
    </row>
    <row r="42" spans="1:5" s="447" customFormat="1" ht="22.5">
      <c r="A42" s="451" t="s">
        <v>421</v>
      </c>
      <c r="B42" s="143" t="s">
        <v>146</v>
      </c>
      <c r="C42" s="129"/>
      <c r="D42" s="129"/>
      <c r="E42" s="130"/>
    </row>
    <row r="43" spans="1:5" s="447" customFormat="1" ht="15.75">
      <c r="A43" s="451" t="s">
        <v>422</v>
      </c>
      <c r="B43" s="143" t="s">
        <v>147</v>
      </c>
      <c r="C43" s="129"/>
      <c r="D43" s="129"/>
      <c r="E43" s="130"/>
    </row>
    <row r="44" spans="1:5" s="447" customFormat="1" ht="15.75">
      <c r="A44" s="451" t="s">
        <v>423</v>
      </c>
      <c r="B44" s="143" t="s">
        <v>148</v>
      </c>
      <c r="C44" s="129"/>
      <c r="D44" s="129"/>
      <c r="E44" s="130"/>
    </row>
    <row r="45" spans="1:5" s="447" customFormat="1" ht="15.75">
      <c r="A45" s="448" t="s">
        <v>424</v>
      </c>
      <c r="B45" s="143" t="s">
        <v>149</v>
      </c>
      <c r="C45" s="453">
        <f>+C46+C47+C48+C49</f>
        <v>0</v>
      </c>
      <c r="D45" s="453">
        <f>+D46+D47+D48+D49</f>
        <v>0</v>
      </c>
      <c r="E45" s="454">
        <f>+E46+E47+E48+E49</f>
        <v>0</v>
      </c>
    </row>
    <row r="46" spans="1:5" s="447" customFormat="1" ht="15.75">
      <c r="A46" s="451" t="s">
        <v>425</v>
      </c>
      <c r="B46" s="143" t="s">
        <v>150</v>
      </c>
      <c r="C46" s="129"/>
      <c r="D46" s="129"/>
      <c r="E46" s="130"/>
    </row>
    <row r="47" spans="1:5" s="447" customFormat="1" ht="22.5">
      <c r="A47" s="451" t="s">
        <v>426</v>
      </c>
      <c r="B47" s="143" t="s">
        <v>151</v>
      </c>
      <c r="C47" s="129"/>
      <c r="D47" s="129"/>
      <c r="E47" s="130"/>
    </row>
    <row r="48" spans="1:5" s="447" customFormat="1" ht="15.75">
      <c r="A48" s="451" t="s">
        <v>427</v>
      </c>
      <c r="B48" s="143" t="s">
        <v>152</v>
      </c>
      <c r="C48" s="129"/>
      <c r="D48" s="129"/>
      <c r="E48" s="130"/>
    </row>
    <row r="49" spans="1:5" s="447" customFormat="1" ht="15.75">
      <c r="A49" s="451" t="s">
        <v>428</v>
      </c>
      <c r="B49" s="143" t="s">
        <v>153</v>
      </c>
      <c r="C49" s="129"/>
      <c r="D49" s="129"/>
      <c r="E49" s="130"/>
    </row>
    <row r="50" spans="1:5" s="447" customFormat="1" ht="15.75">
      <c r="A50" s="448" t="s">
        <v>429</v>
      </c>
      <c r="B50" s="143" t="s">
        <v>154</v>
      </c>
      <c r="C50" s="129"/>
      <c r="D50" s="129"/>
      <c r="E50" s="130"/>
    </row>
    <row r="51" spans="1:5" s="447" customFormat="1" ht="21">
      <c r="A51" s="448" t="s">
        <v>430</v>
      </c>
      <c r="B51" s="143" t="s">
        <v>155</v>
      </c>
      <c r="C51" s="453">
        <f>+C7+C8+C34+C50</f>
        <v>1013695</v>
      </c>
      <c r="D51" s="453">
        <f>+D7+D8+D34+D50</f>
        <v>743118</v>
      </c>
      <c r="E51" s="454">
        <f>+E7+E8+E34+E50</f>
        <v>0</v>
      </c>
    </row>
    <row r="52" spans="1:5" s="447" customFormat="1" ht="15.75">
      <c r="A52" s="448" t="s">
        <v>431</v>
      </c>
      <c r="B52" s="143" t="s">
        <v>156</v>
      </c>
      <c r="C52" s="129">
        <v>468</v>
      </c>
      <c r="D52" s="129">
        <v>468</v>
      </c>
      <c r="E52" s="130"/>
    </row>
    <row r="53" spans="1:5" s="447" customFormat="1" ht="15.75">
      <c r="A53" s="448" t="s">
        <v>432</v>
      </c>
      <c r="B53" s="143" t="s">
        <v>157</v>
      </c>
      <c r="C53" s="129"/>
      <c r="D53" s="129"/>
      <c r="E53" s="130"/>
    </row>
    <row r="54" spans="1:5" s="447" customFormat="1" ht="15.75">
      <c r="A54" s="448" t="s">
        <v>433</v>
      </c>
      <c r="B54" s="143" t="s">
        <v>158</v>
      </c>
      <c r="C54" s="453">
        <f>+C52+C53</f>
        <v>468</v>
      </c>
      <c r="D54" s="453">
        <f>+D52+D53</f>
        <v>468</v>
      </c>
      <c r="E54" s="454">
        <f>+E52+E53</f>
        <v>0</v>
      </c>
    </row>
    <row r="55" spans="1:5" s="447" customFormat="1" ht="15.75">
      <c r="A55" s="448" t="s">
        <v>434</v>
      </c>
      <c r="B55" s="143" t="s">
        <v>159</v>
      </c>
      <c r="C55" s="129"/>
      <c r="D55" s="129"/>
      <c r="E55" s="130"/>
    </row>
    <row r="56" spans="1:5" s="447" customFormat="1" ht="15.75">
      <c r="A56" s="448" t="s">
        <v>435</v>
      </c>
      <c r="B56" s="143" t="s">
        <v>160</v>
      </c>
      <c r="C56" s="129">
        <v>492</v>
      </c>
      <c r="D56" s="129">
        <v>492</v>
      </c>
      <c r="E56" s="130"/>
    </row>
    <row r="57" spans="1:5" s="447" customFormat="1" ht="15.75">
      <c r="A57" s="448" t="s">
        <v>436</v>
      </c>
      <c r="B57" s="143" t="s">
        <v>161</v>
      </c>
      <c r="C57" s="129">
        <v>17598</v>
      </c>
      <c r="D57" s="129">
        <v>17598</v>
      </c>
      <c r="E57" s="130"/>
    </row>
    <row r="58" spans="1:5" s="447" customFormat="1" ht="15.75">
      <c r="A58" s="448" t="s">
        <v>437</v>
      </c>
      <c r="B58" s="143" t="s">
        <v>162</v>
      </c>
      <c r="C58" s="129"/>
      <c r="D58" s="129"/>
      <c r="E58" s="130"/>
    </row>
    <row r="59" spans="1:5" s="447" customFormat="1" ht="15.75">
      <c r="A59" s="448" t="s">
        <v>438</v>
      </c>
      <c r="B59" s="143" t="s">
        <v>163</v>
      </c>
      <c r="C59" s="453">
        <f>+C55+C56+C57+C58</f>
        <v>18090</v>
      </c>
      <c r="D59" s="453">
        <f>+D55+D56+D57+D58</f>
        <v>18090</v>
      </c>
      <c r="E59" s="454">
        <f>+E55+E56+E57+E58</f>
        <v>0</v>
      </c>
    </row>
    <row r="60" spans="1:5" s="447" customFormat="1" ht="15.75">
      <c r="A60" s="448" t="s">
        <v>439</v>
      </c>
      <c r="B60" s="143" t="s">
        <v>164</v>
      </c>
      <c r="C60" s="129">
        <v>17368</v>
      </c>
      <c r="D60" s="129">
        <v>9564</v>
      </c>
      <c r="E60" s="130"/>
    </row>
    <row r="61" spans="1:5" s="447" customFormat="1" ht="15.75">
      <c r="A61" s="448" t="s">
        <v>440</v>
      </c>
      <c r="B61" s="143" t="s">
        <v>165</v>
      </c>
      <c r="C61" s="129">
        <v>1571</v>
      </c>
      <c r="D61" s="129">
        <v>1571</v>
      </c>
      <c r="E61" s="130"/>
    </row>
    <row r="62" spans="1:5" s="447" customFormat="1" ht="15.75">
      <c r="A62" s="448" t="s">
        <v>441</v>
      </c>
      <c r="B62" s="143" t="s">
        <v>166</v>
      </c>
      <c r="C62" s="129"/>
      <c r="D62" s="129"/>
      <c r="E62" s="130"/>
    </row>
    <row r="63" spans="1:5" s="447" customFormat="1" ht="15.75">
      <c r="A63" s="448" t="s">
        <v>442</v>
      </c>
      <c r="B63" s="143" t="s">
        <v>167</v>
      </c>
      <c r="C63" s="453">
        <f>+C60+C61+C62</f>
        <v>18939</v>
      </c>
      <c r="D63" s="453">
        <f>+D60+D61+D62</f>
        <v>11135</v>
      </c>
      <c r="E63" s="454">
        <f>+E60+E61+E62</f>
        <v>0</v>
      </c>
    </row>
    <row r="64" spans="1:5" s="447" customFormat="1" ht="15.75">
      <c r="A64" s="448" t="s">
        <v>443</v>
      </c>
      <c r="B64" s="143" t="s">
        <v>168</v>
      </c>
      <c r="C64" s="129">
        <v>279</v>
      </c>
      <c r="D64" s="129">
        <v>279</v>
      </c>
      <c r="E64" s="130"/>
    </row>
    <row r="65" spans="1:5" s="447" customFormat="1" ht="21">
      <c r="A65" s="448" t="s">
        <v>444</v>
      </c>
      <c r="B65" s="143" t="s">
        <v>169</v>
      </c>
      <c r="C65" s="129">
        <v>35</v>
      </c>
      <c r="D65" s="129">
        <v>35</v>
      </c>
      <c r="E65" s="130"/>
    </row>
    <row r="66" spans="1:5" s="447" customFormat="1" ht="15.75">
      <c r="A66" s="448" t="s">
        <v>445</v>
      </c>
      <c r="B66" s="143" t="s">
        <v>170</v>
      </c>
      <c r="C66" s="453">
        <f>+C64+C65</f>
        <v>314</v>
      </c>
      <c r="D66" s="453">
        <f>+D64+D65</f>
        <v>314</v>
      </c>
      <c r="E66" s="454">
        <f>+E64+E65</f>
        <v>0</v>
      </c>
    </row>
    <row r="67" spans="1:5" s="447" customFormat="1" ht="15.75">
      <c r="A67" s="448" t="s">
        <v>446</v>
      </c>
      <c r="B67" s="143" t="s">
        <v>171</v>
      </c>
      <c r="C67" s="129"/>
      <c r="D67" s="129"/>
      <c r="E67" s="130"/>
    </row>
    <row r="68" spans="1:5" s="447" customFormat="1" ht="16.5" thickBot="1">
      <c r="A68" s="455" t="s">
        <v>447</v>
      </c>
      <c r="B68" s="147" t="s">
        <v>172</v>
      </c>
      <c r="C68" s="456">
        <f>+C51+C54+C59+C63+C66+C67</f>
        <v>1051506</v>
      </c>
      <c r="D68" s="456">
        <f>+D51+D54+D59+D63+D66+D67</f>
        <v>773125</v>
      </c>
      <c r="E68" s="457">
        <f>+E51+E54+E59+E63+E66+E67</f>
        <v>0</v>
      </c>
    </row>
    <row r="69" spans="1:5" ht="15.75">
      <c r="A69" s="458"/>
      <c r="C69" s="459"/>
      <c r="D69" s="459"/>
      <c r="E69" s="460"/>
    </row>
    <row r="70" spans="1:5" ht="15.75">
      <c r="A70" s="458"/>
      <c r="C70" s="459"/>
      <c r="D70" s="459"/>
      <c r="E70" s="460"/>
    </row>
    <row r="71" spans="1:5" ht="15.75">
      <c r="A71" s="461"/>
      <c r="C71" s="459"/>
      <c r="D71" s="459"/>
      <c r="E71" s="460"/>
    </row>
    <row r="72" spans="1:5" ht="15.75">
      <c r="A72" s="763"/>
      <c r="B72" s="763"/>
      <c r="C72" s="763"/>
      <c r="D72" s="763"/>
      <c r="E72" s="763"/>
    </row>
    <row r="73" spans="1:5" ht="15.75">
      <c r="A73" s="763"/>
      <c r="B73" s="763"/>
      <c r="C73" s="763"/>
      <c r="D73" s="763"/>
      <c r="E73" s="76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dőlt"Murakeresztúr Község Önkormányzat&amp;R&amp;"Times New Roman,Félkövér dőlt"6.1. tájékoztató tábla a 4/2015. (V.22.) önkormányzati rendelethez</oddHeader>
    <oddFooter>&amp;C&amp;P</oddFoot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71.125" style="135" customWidth="1"/>
    <col min="2" max="2" width="6.125" style="150" customWidth="1"/>
    <col min="3" max="3" width="18.00390625" style="463" customWidth="1"/>
    <col min="4" max="16384" width="9.375" style="463" customWidth="1"/>
  </cols>
  <sheetData>
    <row r="1" spans="1:3" ht="32.25" customHeight="1">
      <c r="A1" s="780" t="s">
        <v>647</v>
      </c>
      <c r="B1" s="780"/>
      <c r="C1" s="780"/>
    </row>
    <row r="2" spans="1:3" ht="15.75">
      <c r="A2" s="781" t="s">
        <v>712</v>
      </c>
      <c r="B2" s="781"/>
      <c r="C2" s="781"/>
    </row>
    <row r="4" spans="2:3" ht="13.5" thickBot="1">
      <c r="B4" s="782" t="s">
        <v>128</v>
      </c>
      <c r="C4" s="782"/>
    </row>
    <row r="5" spans="1:3" s="136" customFormat="1" ht="31.5" customHeight="1">
      <c r="A5" s="783" t="s">
        <v>173</v>
      </c>
      <c r="B5" s="785" t="s">
        <v>130</v>
      </c>
      <c r="C5" s="787" t="s">
        <v>174</v>
      </c>
    </row>
    <row r="6" spans="1:3" s="136" customFormat="1" ht="12.75">
      <c r="A6" s="784"/>
      <c r="B6" s="786"/>
      <c r="C6" s="788"/>
    </row>
    <row r="7" spans="1:3" s="140" customFormat="1" ht="13.5" thickBot="1">
      <c r="A7" s="137" t="s">
        <v>263</v>
      </c>
      <c r="B7" s="138" t="s">
        <v>264</v>
      </c>
      <c r="C7" s="139" t="s">
        <v>265</v>
      </c>
    </row>
    <row r="8" spans="1:3" ht="15.75" customHeight="1">
      <c r="A8" s="448" t="s">
        <v>449</v>
      </c>
      <c r="B8" s="141" t="s">
        <v>135</v>
      </c>
      <c r="C8" s="142">
        <v>1007774</v>
      </c>
    </row>
    <row r="9" spans="1:3" ht="15.75" customHeight="1">
      <c r="A9" s="448" t="s">
        <v>450</v>
      </c>
      <c r="B9" s="143" t="s">
        <v>136</v>
      </c>
      <c r="C9" s="142"/>
    </row>
    <row r="10" spans="1:3" ht="15.75" customHeight="1">
      <c r="A10" s="448" t="s">
        <v>451</v>
      </c>
      <c r="B10" s="143" t="s">
        <v>137</v>
      </c>
      <c r="C10" s="142">
        <v>15910</v>
      </c>
    </row>
    <row r="11" spans="1:3" ht="15.75" customHeight="1">
      <c r="A11" s="448" t="s">
        <v>452</v>
      </c>
      <c r="B11" s="143" t="s">
        <v>138</v>
      </c>
      <c r="C11" s="144">
        <v>-248087</v>
      </c>
    </row>
    <row r="12" spans="1:3" ht="15.75" customHeight="1">
      <c r="A12" s="448" t="s">
        <v>453</v>
      </c>
      <c r="B12" s="143" t="s">
        <v>139</v>
      </c>
      <c r="C12" s="144"/>
    </row>
    <row r="13" spans="1:3" ht="15.75" customHeight="1">
      <c r="A13" s="448" t="s">
        <v>454</v>
      </c>
      <c r="B13" s="143" t="s">
        <v>140</v>
      </c>
      <c r="C13" s="144">
        <v>-18388</v>
      </c>
    </row>
    <row r="14" spans="1:3" ht="15.75" customHeight="1">
      <c r="A14" s="448" t="s">
        <v>455</v>
      </c>
      <c r="B14" s="143" t="s">
        <v>141</v>
      </c>
      <c r="C14" s="145">
        <f>+C8+C9+C10+C11+C12+C13</f>
        <v>757209</v>
      </c>
    </row>
    <row r="15" spans="1:3" ht="15.75" customHeight="1">
      <c r="A15" s="448" t="s">
        <v>497</v>
      </c>
      <c r="B15" s="143" t="s">
        <v>142</v>
      </c>
      <c r="C15" s="464">
        <v>390</v>
      </c>
    </row>
    <row r="16" spans="1:3" ht="15.75" customHeight="1">
      <c r="A16" s="448" t="s">
        <v>456</v>
      </c>
      <c r="B16" s="143" t="s">
        <v>143</v>
      </c>
      <c r="C16" s="144">
        <v>3654</v>
      </c>
    </row>
    <row r="17" spans="1:3" ht="15.75" customHeight="1">
      <c r="A17" s="448" t="s">
        <v>457</v>
      </c>
      <c r="B17" s="143" t="s">
        <v>15</v>
      </c>
      <c r="C17" s="144">
        <v>1239</v>
      </c>
    </row>
    <row r="18" spans="1:3" ht="15.75" customHeight="1">
      <c r="A18" s="448" t="s">
        <v>458</v>
      </c>
      <c r="B18" s="143" t="s">
        <v>16</v>
      </c>
      <c r="C18" s="145">
        <f>+C15+C16+C17</f>
        <v>5283</v>
      </c>
    </row>
    <row r="19" spans="1:3" s="465" customFormat="1" ht="15.75" customHeight="1">
      <c r="A19" s="448" t="s">
        <v>459</v>
      </c>
      <c r="B19" s="143" t="s">
        <v>17</v>
      </c>
      <c r="C19" s="144"/>
    </row>
    <row r="20" spans="1:3" ht="15.75" customHeight="1">
      <c r="A20" s="448" t="s">
        <v>460</v>
      </c>
      <c r="B20" s="143" t="s">
        <v>18</v>
      </c>
      <c r="C20" s="144">
        <v>10633</v>
      </c>
    </row>
    <row r="21" spans="1:3" ht="15.75" customHeight="1" thickBot="1">
      <c r="A21" s="146" t="s">
        <v>461</v>
      </c>
      <c r="B21" s="147" t="s">
        <v>19</v>
      </c>
      <c r="C21" s="148">
        <f>+C14+C18+C19+C20</f>
        <v>773125</v>
      </c>
    </row>
    <row r="22" spans="1:5" ht="15.75">
      <c r="A22" s="458"/>
      <c r="B22" s="461"/>
      <c r="C22" s="459"/>
      <c r="D22" s="459"/>
      <c r="E22" s="459"/>
    </row>
    <row r="23" spans="1:5" ht="15.75">
      <c r="A23" s="458"/>
      <c r="B23" s="461"/>
      <c r="C23" s="459"/>
      <c r="D23" s="459"/>
      <c r="E23" s="459"/>
    </row>
    <row r="24" spans="1:5" ht="15.75">
      <c r="A24" s="461"/>
      <c r="B24" s="461"/>
      <c r="C24" s="459"/>
      <c r="D24" s="459"/>
      <c r="E24" s="459"/>
    </row>
    <row r="25" spans="1:5" ht="15.75">
      <c r="A25" s="779"/>
      <c r="B25" s="779"/>
      <c r="C25" s="779"/>
      <c r="D25" s="466"/>
      <c r="E25" s="466"/>
    </row>
    <row r="26" spans="1:5" ht="15.75">
      <c r="A26" s="779"/>
      <c r="B26" s="779"/>
      <c r="C26" s="779"/>
      <c r="D26" s="466"/>
      <c r="E26" s="466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dőlt"Murakeresztúr Község Önkormányzat&amp;R&amp;"Times New Roman CE,Félkövér dőlt"6.2. tájékoztató tábla a 4/2015. (V.22.)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A10" sqref="A10"/>
    </sheetView>
  </sheetViews>
  <sheetFormatPr defaultColWidth="12.00390625" defaultRowHeight="12.75"/>
  <cols>
    <col min="1" max="1" width="58.875" style="128" customWidth="1"/>
    <col min="2" max="2" width="6.875" style="128" customWidth="1"/>
    <col min="3" max="3" width="17.125" style="128" customWidth="1"/>
    <col min="4" max="4" width="19.125" style="128" customWidth="1"/>
    <col min="5" max="16384" width="12.00390625" style="128" customWidth="1"/>
  </cols>
  <sheetData>
    <row r="1" spans="1:4" ht="48" customHeight="1">
      <c r="A1" s="789" t="s">
        <v>704</v>
      </c>
      <c r="B1" s="790"/>
      <c r="C1" s="790"/>
      <c r="D1" s="790"/>
    </row>
    <row r="2" ht="16.5" thickBot="1"/>
    <row r="3" spans="1:4" ht="43.5" customHeight="1" thickBot="1">
      <c r="A3" s="468" t="s">
        <v>50</v>
      </c>
      <c r="B3" s="206" t="s">
        <v>130</v>
      </c>
      <c r="C3" s="469" t="s">
        <v>175</v>
      </c>
      <c r="D3" s="470" t="s">
        <v>176</v>
      </c>
    </row>
    <row r="4" spans="1:4" ht="16.5" thickBot="1">
      <c r="A4" s="151" t="s">
        <v>263</v>
      </c>
      <c r="B4" s="152" t="s">
        <v>264</v>
      </c>
      <c r="C4" s="152" t="s">
        <v>265</v>
      </c>
      <c r="D4" s="153" t="s">
        <v>266</v>
      </c>
    </row>
    <row r="5" spans="1:4" ht="15.75" customHeight="1">
      <c r="A5" s="160" t="s">
        <v>478</v>
      </c>
      <c r="B5" s="154" t="s">
        <v>6</v>
      </c>
      <c r="C5" s="155">
        <v>40</v>
      </c>
      <c r="D5" s="156">
        <v>33154</v>
      </c>
    </row>
    <row r="6" spans="1:4" ht="15.75" customHeight="1">
      <c r="A6" s="160" t="s">
        <v>479</v>
      </c>
      <c r="B6" s="157" t="s">
        <v>7</v>
      </c>
      <c r="C6" s="158"/>
      <c r="D6" s="159"/>
    </row>
    <row r="7" spans="1:4" ht="15.75" customHeight="1">
      <c r="A7" s="160" t="s">
        <v>480</v>
      </c>
      <c r="B7" s="157" t="s">
        <v>8</v>
      </c>
      <c r="C7" s="158">
        <v>28</v>
      </c>
      <c r="D7" s="159">
        <v>1886</v>
      </c>
    </row>
    <row r="8" spans="1:4" ht="15.75" customHeight="1" thickBot="1">
      <c r="A8" s="161" t="s">
        <v>481</v>
      </c>
      <c r="B8" s="162" t="s">
        <v>9</v>
      </c>
      <c r="C8" s="163"/>
      <c r="D8" s="164"/>
    </row>
    <row r="9" spans="1:4" ht="15.75" customHeight="1" thickBot="1">
      <c r="A9" s="472" t="s">
        <v>482</v>
      </c>
      <c r="B9" s="473" t="s">
        <v>10</v>
      </c>
      <c r="C9" s="474"/>
      <c r="D9" s="475">
        <f>+D10+D11+D12+D13</f>
        <v>0</v>
      </c>
    </row>
    <row r="10" spans="1:4" ht="15.75" customHeight="1">
      <c r="A10" s="471" t="s">
        <v>483</v>
      </c>
      <c r="B10" s="154" t="s">
        <v>11</v>
      </c>
      <c r="C10" s="155"/>
      <c r="D10" s="156"/>
    </row>
    <row r="11" spans="1:4" ht="15.75" customHeight="1">
      <c r="A11" s="160" t="s">
        <v>484</v>
      </c>
      <c r="B11" s="157" t="s">
        <v>12</v>
      </c>
      <c r="C11" s="158"/>
      <c r="D11" s="159"/>
    </row>
    <row r="12" spans="1:4" ht="15.75" customHeight="1">
      <c r="A12" s="160" t="s">
        <v>485</v>
      </c>
      <c r="B12" s="157" t="s">
        <v>13</v>
      </c>
      <c r="C12" s="158"/>
      <c r="D12" s="159"/>
    </row>
    <row r="13" spans="1:4" ht="15.75" customHeight="1" thickBot="1">
      <c r="A13" s="161" t="s">
        <v>486</v>
      </c>
      <c r="B13" s="162" t="s">
        <v>14</v>
      </c>
      <c r="C13" s="163"/>
      <c r="D13" s="164"/>
    </row>
    <row r="14" spans="1:4" ht="15.75" customHeight="1" thickBot="1">
      <c r="A14" s="472" t="s">
        <v>487</v>
      </c>
      <c r="B14" s="473" t="s">
        <v>15</v>
      </c>
      <c r="C14" s="474"/>
      <c r="D14" s="475">
        <f>+D15+D16+D17</f>
        <v>0</v>
      </c>
    </row>
    <row r="15" spans="1:4" ht="15.75" customHeight="1">
      <c r="A15" s="471" t="s">
        <v>488</v>
      </c>
      <c r="B15" s="154" t="s">
        <v>16</v>
      </c>
      <c r="C15" s="155"/>
      <c r="D15" s="156"/>
    </row>
    <row r="16" spans="1:4" ht="15.75" customHeight="1">
      <c r="A16" s="160" t="s">
        <v>489</v>
      </c>
      <c r="B16" s="157" t="s">
        <v>17</v>
      </c>
      <c r="C16" s="158"/>
      <c r="D16" s="159"/>
    </row>
    <row r="17" spans="1:4" ht="15.75" customHeight="1" thickBot="1">
      <c r="A17" s="161" t="s">
        <v>490</v>
      </c>
      <c r="B17" s="162" t="s">
        <v>18</v>
      </c>
      <c r="C17" s="163"/>
      <c r="D17" s="164"/>
    </row>
    <row r="18" spans="1:4" ht="15.75" customHeight="1" thickBot="1">
      <c r="A18" s="472" t="s">
        <v>496</v>
      </c>
      <c r="B18" s="473" t="s">
        <v>19</v>
      </c>
      <c r="C18" s="474"/>
      <c r="D18" s="475">
        <f>+D19+D20+D21</f>
        <v>0</v>
      </c>
    </row>
    <row r="19" spans="1:4" ht="15.75" customHeight="1">
      <c r="A19" s="471" t="s">
        <v>491</v>
      </c>
      <c r="B19" s="154" t="s">
        <v>20</v>
      </c>
      <c r="C19" s="155"/>
      <c r="D19" s="156"/>
    </row>
    <row r="20" spans="1:4" ht="15.75" customHeight="1">
      <c r="A20" s="160" t="s">
        <v>492</v>
      </c>
      <c r="B20" s="157" t="s">
        <v>21</v>
      </c>
      <c r="C20" s="158"/>
      <c r="D20" s="159"/>
    </row>
    <row r="21" spans="1:4" ht="15.75" customHeight="1">
      <c r="A21" s="160" t="s">
        <v>493</v>
      </c>
      <c r="B21" s="157" t="s">
        <v>22</v>
      </c>
      <c r="C21" s="158"/>
      <c r="D21" s="159"/>
    </row>
    <row r="22" spans="1:4" ht="15.75" customHeight="1">
      <c r="A22" s="160" t="s">
        <v>494</v>
      </c>
      <c r="B22" s="157" t="s">
        <v>23</v>
      </c>
      <c r="C22" s="158"/>
      <c r="D22" s="159"/>
    </row>
    <row r="23" spans="1:4" ht="15.75" customHeight="1">
      <c r="A23" s="160"/>
      <c r="B23" s="157" t="s">
        <v>24</v>
      </c>
      <c r="C23" s="158"/>
      <c r="D23" s="159"/>
    </row>
    <row r="24" spans="1:4" ht="15.75" customHeight="1">
      <c r="A24" s="160"/>
      <c r="B24" s="157" t="s">
        <v>25</v>
      </c>
      <c r="C24" s="158"/>
      <c r="D24" s="159"/>
    </row>
    <row r="25" spans="1:4" ht="15.75" customHeight="1">
      <c r="A25" s="160"/>
      <c r="B25" s="157" t="s">
        <v>26</v>
      </c>
      <c r="C25" s="158"/>
      <c r="D25" s="159"/>
    </row>
    <row r="26" spans="1:4" ht="15.75" customHeight="1">
      <c r="A26" s="160"/>
      <c r="B26" s="157" t="s">
        <v>27</v>
      </c>
      <c r="C26" s="158"/>
      <c r="D26" s="159"/>
    </row>
    <row r="27" spans="1:4" ht="15.75" customHeight="1">
      <c r="A27" s="160"/>
      <c r="B27" s="157" t="s">
        <v>28</v>
      </c>
      <c r="C27" s="158"/>
      <c r="D27" s="159"/>
    </row>
    <row r="28" spans="1:4" ht="15.75" customHeight="1">
      <c r="A28" s="160"/>
      <c r="B28" s="157" t="s">
        <v>29</v>
      </c>
      <c r="C28" s="158"/>
      <c r="D28" s="159"/>
    </row>
    <row r="29" spans="1:4" ht="15.75" customHeight="1">
      <c r="A29" s="160"/>
      <c r="B29" s="157" t="s">
        <v>30</v>
      </c>
      <c r="C29" s="158"/>
      <c r="D29" s="159"/>
    </row>
    <row r="30" spans="1:4" ht="15.75" customHeight="1">
      <c r="A30" s="160"/>
      <c r="B30" s="157" t="s">
        <v>31</v>
      </c>
      <c r="C30" s="158"/>
      <c r="D30" s="159"/>
    </row>
    <row r="31" spans="1:4" ht="15.75" customHeight="1">
      <c r="A31" s="160"/>
      <c r="B31" s="157" t="s">
        <v>32</v>
      </c>
      <c r="C31" s="158"/>
      <c r="D31" s="159"/>
    </row>
    <row r="32" spans="1:4" ht="15.75" customHeight="1">
      <c r="A32" s="160"/>
      <c r="B32" s="157" t="s">
        <v>33</v>
      </c>
      <c r="C32" s="158"/>
      <c r="D32" s="159"/>
    </row>
    <row r="33" spans="1:4" ht="15.75" customHeight="1">
      <c r="A33" s="160"/>
      <c r="B33" s="157" t="s">
        <v>34</v>
      </c>
      <c r="C33" s="158"/>
      <c r="D33" s="159"/>
    </row>
    <row r="34" spans="1:4" ht="15.75" customHeight="1">
      <c r="A34" s="160"/>
      <c r="B34" s="157" t="s">
        <v>58</v>
      </c>
      <c r="C34" s="158"/>
      <c r="D34" s="159"/>
    </row>
    <row r="35" spans="1:4" ht="15.75" customHeight="1">
      <c r="A35" s="160"/>
      <c r="B35" s="157" t="s">
        <v>111</v>
      </c>
      <c r="C35" s="158"/>
      <c r="D35" s="159"/>
    </row>
    <row r="36" spans="1:4" ht="15.75" customHeight="1">
      <c r="A36" s="160"/>
      <c r="B36" s="157" t="s">
        <v>126</v>
      </c>
      <c r="C36" s="158"/>
      <c r="D36" s="159"/>
    </row>
    <row r="37" spans="1:4" ht="15.75" customHeight="1" thickBot="1">
      <c r="A37" s="161"/>
      <c r="B37" s="162" t="s">
        <v>127</v>
      </c>
      <c r="C37" s="163"/>
      <c r="D37" s="164"/>
    </row>
    <row r="38" spans="1:6" ht="15.75" customHeight="1" thickBot="1">
      <c r="A38" s="791" t="s">
        <v>495</v>
      </c>
      <c r="B38" s="792"/>
      <c r="C38" s="165"/>
      <c r="D38" s="475">
        <f>+D5+D6+D7+D8+D9+D14+D18+D22+D23+D24+D25+D26+D27+D28+D29+D30+D31+D32+D33+D34+D35+D36+D37</f>
        <v>35040</v>
      </c>
      <c r="F38" s="166"/>
    </row>
    <row r="39" ht="15.75">
      <c r="A39" s="476"/>
    </row>
    <row r="40" spans="1:4" ht="15.75">
      <c r="A40" s="132"/>
      <c r="B40" s="133"/>
      <c r="C40" s="793"/>
      <c r="D40" s="793"/>
    </row>
    <row r="41" spans="1:4" ht="15.75">
      <c r="A41" s="132"/>
      <c r="B41" s="133"/>
      <c r="C41" s="134"/>
      <c r="D41" s="134"/>
    </row>
    <row r="42" spans="1:4" ht="15.75">
      <c r="A42" s="133"/>
      <c r="B42" s="133"/>
      <c r="C42" s="793"/>
      <c r="D42" s="793"/>
    </row>
    <row r="43" spans="1:2" ht="15.75">
      <c r="A43" s="149"/>
      <c r="B43" s="149"/>
    </row>
    <row r="44" spans="1:3" ht="15.75">
      <c r="A44" s="149"/>
      <c r="B44" s="149"/>
      <c r="C44" s="149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dőlt"Murakeresztúr Község Önkormányzat&amp;R&amp;"Times New Roman,Félkövér dőlt"6.3. tájékoztató tábla a 4/2015. (V.22.)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workbookViewId="0" topLeftCell="A1">
      <selection activeCell="F6" sqref="F6"/>
    </sheetView>
  </sheetViews>
  <sheetFormatPr defaultColWidth="9.00390625" defaultRowHeight="12.75"/>
  <cols>
    <col min="1" max="1" width="7.625" style="8" customWidth="1"/>
    <col min="2" max="2" width="47.125" style="8" customWidth="1"/>
    <col min="3" max="3" width="19.50390625" style="8" customWidth="1"/>
    <col min="4" max="4" width="18.125" style="8" customWidth="1"/>
    <col min="5" max="5" width="19.375" style="8" customWidth="1"/>
    <col min="6" max="6" width="20.50390625" style="8" customWidth="1"/>
    <col min="7" max="16384" width="9.375" style="8" customWidth="1"/>
  </cols>
  <sheetData>
    <row r="1" spans="4:6" ht="12.75">
      <c r="D1" s="795" t="s">
        <v>707</v>
      </c>
      <c r="E1" s="796"/>
      <c r="F1" s="796"/>
    </row>
    <row r="2" spans="1:6" ht="14.25">
      <c r="A2" s="167"/>
      <c r="B2" s="167"/>
      <c r="C2" s="167"/>
      <c r="D2" s="167"/>
      <c r="E2" s="167"/>
      <c r="F2" s="167"/>
    </row>
    <row r="3" spans="1:6" ht="33.75" customHeight="1">
      <c r="A3" s="794" t="s">
        <v>177</v>
      </c>
      <c r="B3" s="794"/>
      <c r="C3" s="794"/>
      <c r="D3" s="794"/>
      <c r="E3" s="794"/>
      <c r="F3" s="794"/>
    </row>
    <row r="4" ht="13.5" thickBot="1">
      <c r="F4" s="168" t="s">
        <v>650</v>
      </c>
    </row>
    <row r="5" spans="1:6" s="172" customFormat="1" ht="61.5" customHeight="1" thickBot="1">
      <c r="A5" s="169" t="s">
        <v>4</v>
      </c>
      <c r="B5" s="170" t="s">
        <v>50</v>
      </c>
      <c r="C5" s="549" t="s">
        <v>621</v>
      </c>
      <c r="D5" s="549" t="s">
        <v>612</v>
      </c>
      <c r="E5" s="549" t="s">
        <v>620</v>
      </c>
      <c r="F5" s="171" t="s">
        <v>649</v>
      </c>
    </row>
    <row r="6" spans="1:6" ht="28.5" customHeight="1">
      <c r="A6" s="173" t="s">
        <v>6</v>
      </c>
      <c r="B6" s="174" t="s">
        <v>705</v>
      </c>
      <c r="C6" s="554">
        <f>C7+C8</f>
        <v>14604</v>
      </c>
      <c r="D6" s="554">
        <f>D7+D8</f>
        <v>853</v>
      </c>
      <c r="E6" s="555">
        <f>E7+E8</f>
        <v>453</v>
      </c>
      <c r="F6" s="175">
        <f>F7+F8</f>
        <v>15910</v>
      </c>
    </row>
    <row r="7" spans="1:6" ht="18" customHeight="1">
      <c r="A7" s="176" t="s">
        <v>7</v>
      </c>
      <c r="B7" s="177" t="s">
        <v>178</v>
      </c>
      <c r="C7" s="550">
        <v>14411</v>
      </c>
      <c r="D7" s="550">
        <v>771</v>
      </c>
      <c r="E7" s="550">
        <v>386</v>
      </c>
      <c r="F7" s="178">
        <f>C7+D7+E7</f>
        <v>15568</v>
      </c>
    </row>
    <row r="8" spans="1:6" ht="18" customHeight="1">
      <c r="A8" s="176" t="s">
        <v>8</v>
      </c>
      <c r="B8" s="177" t="s">
        <v>179</v>
      </c>
      <c r="C8" s="550">
        <v>193</v>
      </c>
      <c r="D8" s="550">
        <v>82</v>
      </c>
      <c r="E8" s="550">
        <v>67</v>
      </c>
      <c r="F8" s="178">
        <f>C8+D8+E8</f>
        <v>342</v>
      </c>
    </row>
    <row r="9" spans="1:6" ht="18" customHeight="1">
      <c r="A9" s="176" t="s">
        <v>9</v>
      </c>
      <c r="B9" s="179" t="s">
        <v>180</v>
      </c>
      <c r="C9" s="550">
        <v>226851</v>
      </c>
      <c r="D9" s="550">
        <v>42348</v>
      </c>
      <c r="E9" s="550">
        <v>28584</v>
      </c>
      <c r="F9" s="178">
        <f>C9+D9+E9</f>
        <v>297783</v>
      </c>
    </row>
    <row r="10" spans="1:6" ht="18" customHeight="1" thickBot="1">
      <c r="A10" s="180" t="s">
        <v>10</v>
      </c>
      <c r="B10" s="181" t="s">
        <v>181</v>
      </c>
      <c r="C10" s="551">
        <v>226000</v>
      </c>
      <c r="D10" s="551">
        <v>41508</v>
      </c>
      <c r="E10" s="551">
        <v>28095</v>
      </c>
      <c r="F10" s="178">
        <f>C10+D10+E10</f>
        <v>295603</v>
      </c>
    </row>
    <row r="11" spans="1:6" ht="25.5" customHeight="1">
      <c r="A11" s="182" t="s">
        <v>11</v>
      </c>
      <c r="B11" s="183" t="s">
        <v>706</v>
      </c>
      <c r="C11" s="553">
        <f>C6+C9-C10</f>
        <v>15455</v>
      </c>
      <c r="D11" s="553">
        <f>D6+D9-D10</f>
        <v>1693</v>
      </c>
      <c r="E11" s="553">
        <f>E6+E9-E10</f>
        <v>942</v>
      </c>
      <c r="F11" s="184">
        <f>F6+F9-F10</f>
        <v>18090</v>
      </c>
    </row>
    <row r="12" spans="1:6" ht="18" customHeight="1">
      <c r="A12" s="176" t="s">
        <v>12</v>
      </c>
      <c r="B12" s="177" t="s">
        <v>178</v>
      </c>
      <c r="C12" s="550">
        <v>15125</v>
      </c>
      <c r="D12" s="550">
        <v>1610</v>
      </c>
      <c r="E12" s="550">
        <v>863</v>
      </c>
      <c r="F12" s="178">
        <f>C12+D12+E12</f>
        <v>17598</v>
      </c>
    </row>
    <row r="13" spans="1:6" ht="18" customHeight="1" thickBot="1">
      <c r="A13" s="185" t="s">
        <v>13</v>
      </c>
      <c r="B13" s="186" t="s">
        <v>179</v>
      </c>
      <c r="C13" s="552">
        <v>330</v>
      </c>
      <c r="D13" s="552">
        <v>83</v>
      </c>
      <c r="E13" s="552">
        <v>79</v>
      </c>
      <c r="F13" s="187">
        <f>C13+D13+E13</f>
        <v>492</v>
      </c>
    </row>
  </sheetData>
  <sheetProtection/>
  <mergeCells count="2">
    <mergeCell ref="A3:F3"/>
    <mergeCell ref="D1:F1"/>
  </mergeCells>
  <conditionalFormatting sqref="F11">
    <cfRule type="cellIs" priority="1" dxfId="0" operator="notEqual" stopIfTrue="1">
      <formula>SUM(F12:F13)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C1">
      <selection activeCell="J31" sqref="J31"/>
    </sheetView>
  </sheetViews>
  <sheetFormatPr defaultColWidth="9.00390625" defaultRowHeight="12.75"/>
  <cols>
    <col min="1" max="1" width="6.875" style="9" customWidth="1"/>
    <col min="2" max="2" width="55.125" style="22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303" t="s">
        <v>65</v>
      </c>
      <c r="C1" s="304"/>
      <c r="D1" s="304"/>
      <c r="E1" s="304"/>
      <c r="F1" s="304"/>
      <c r="G1" s="304"/>
      <c r="H1" s="304"/>
      <c r="I1" s="304"/>
      <c r="J1" s="699" t="str">
        <f>+CONCATENATE("2.1. melléklet a 4/",LEFT('1.1.sz.mell.'!C3,4)+1,". (V.22.) önkormányzati rendelethez")</f>
        <v>2.1. melléklet a 4/2015. (V.22.) önkormányzati rendelethez</v>
      </c>
    </row>
    <row r="2" spans="7:10" ht="14.25" thickBot="1">
      <c r="G2" s="28"/>
      <c r="H2" s="28"/>
      <c r="I2" s="28" t="s">
        <v>49</v>
      </c>
      <c r="J2" s="699"/>
    </row>
    <row r="3" spans="1:10" ht="18" customHeight="1" thickBot="1">
      <c r="A3" s="697" t="s">
        <v>57</v>
      </c>
      <c r="B3" s="329" t="s">
        <v>42</v>
      </c>
      <c r="C3" s="330"/>
      <c r="D3" s="330"/>
      <c r="E3" s="330"/>
      <c r="F3" s="329" t="s">
        <v>43</v>
      </c>
      <c r="G3" s="331"/>
      <c r="H3" s="331"/>
      <c r="I3" s="331"/>
      <c r="J3" s="699"/>
    </row>
    <row r="4" spans="1:10" s="305" customFormat="1" ht="35.25" customHeight="1" thickBot="1">
      <c r="A4" s="698"/>
      <c r="B4" s="23" t="s">
        <v>50</v>
      </c>
      <c r="C4" s="24" t="str">
        <f>+CONCATENATE(LEFT('1.1.sz.mell.'!C3,4),". évi eredeti előirányzat")</f>
        <v>2014. évi eredeti előirányzat</v>
      </c>
      <c r="D4" s="291" t="str">
        <f>+CONCATENATE(LEFT('1.1.sz.mell.'!C3,4),". évi módosított előirányzat")</f>
        <v>2014. évi módosított előirányzat</v>
      </c>
      <c r="E4" s="24" t="str">
        <f>+CONCATENATE(LEFT('1.1.sz.mell.'!C3,4),". évi teljesítés")</f>
        <v>2014. évi teljesítés</v>
      </c>
      <c r="F4" s="23" t="s">
        <v>50</v>
      </c>
      <c r="G4" s="24" t="str">
        <f>+C4</f>
        <v>2014. évi eredeti előirányzat</v>
      </c>
      <c r="H4" s="291" t="str">
        <f>+D4</f>
        <v>2014. évi módosított előirányzat</v>
      </c>
      <c r="I4" s="321" t="str">
        <f>+E4</f>
        <v>2014. évi teljesítés</v>
      </c>
      <c r="J4" s="699"/>
    </row>
    <row r="5" spans="1:10" s="306" customFormat="1" ht="12" customHeight="1" thickBot="1">
      <c r="A5" s="332" t="s">
        <v>263</v>
      </c>
      <c r="B5" s="333" t="s">
        <v>264</v>
      </c>
      <c r="C5" s="334" t="s">
        <v>265</v>
      </c>
      <c r="D5" s="334" t="s">
        <v>266</v>
      </c>
      <c r="E5" s="334" t="s">
        <v>267</v>
      </c>
      <c r="F5" s="333" t="s">
        <v>339</v>
      </c>
      <c r="G5" s="334" t="s">
        <v>340</v>
      </c>
      <c r="H5" s="334" t="s">
        <v>341</v>
      </c>
      <c r="I5" s="335" t="s">
        <v>342</v>
      </c>
      <c r="J5" s="699"/>
    </row>
    <row r="6" spans="1:10" ht="15" customHeight="1">
      <c r="A6" s="307" t="s">
        <v>6</v>
      </c>
      <c r="B6" s="308" t="s">
        <v>315</v>
      </c>
      <c r="C6" s="294">
        <v>114828</v>
      </c>
      <c r="D6" s="294">
        <v>115438</v>
      </c>
      <c r="E6" s="294">
        <v>115438</v>
      </c>
      <c r="F6" s="308" t="s">
        <v>51</v>
      </c>
      <c r="G6" s="294">
        <v>86253</v>
      </c>
      <c r="H6" s="294">
        <v>103684</v>
      </c>
      <c r="I6" s="300">
        <v>102756</v>
      </c>
      <c r="J6" s="699"/>
    </row>
    <row r="7" spans="1:10" ht="15" customHeight="1">
      <c r="A7" s="309" t="s">
        <v>7</v>
      </c>
      <c r="B7" s="310" t="s">
        <v>316</v>
      </c>
      <c r="C7" s="295">
        <v>19532</v>
      </c>
      <c r="D7" s="295">
        <v>37667</v>
      </c>
      <c r="E7" s="295">
        <v>37641</v>
      </c>
      <c r="F7" s="310" t="s">
        <v>70</v>
      </c>
      <c r="G7" s="295">
        <v>20537</v>
      </c>
      <c r="H7" s="295">
        <v>24198</v>
      </c>
      <c r="I7" s="301">
        <v>23983</v>
      </c>
      <c r="J7" s="699"/>
    </row>
    <row r="8" spans="1:10" ht="15" customHeight="1">
      <c r="A8" s="309" t="s">
        <v>8</v>
      </c>
      <c r="B8" s="310" t="s">
        <v>317</v>
      </c>
      <c r="C8" s="295"/>
      <c r="D8" s="295"/>
      <c r="E8" s="295"/>
      <c r="F8" s="310" t="s">
        <v>91</v>
      </c>
      <c r="G8" s="295">
        <v>70048</v>
      </c>
      <c r="H8" s="295">
        <v>79638</v>
      </c>
      <c r="I8" s="301">
        <v>71118</v>
      </c>
      <c r="J8" s="699"/>
    </row>
    <row r="9" spans="1:10" ht="15" customHeight="1">
      <c r="A9" s="309" t="s">
        <v>9</v>
      </c>
      <c r="B9" s="310" t="s">
        <v>69</v>
      </c>
      <c r="C9" s="295">
        <v>34450</v>
      </c>
      <c r="D9" s="295">
        <v>43852</v>
      </c>
      <c r="E9" s="295">
        <v>39574</v>
      </c>
      <c r="F9" s="310" t="s">
        <v>71</v>
      </c>
      <c r="G9" s="295">
        <v>14563</v>
      </c>
      <c r="H9" s="295">
        <v>11681</v>
      </c>
      <c r="I9" s="301">
        <v>11267</v>
      </c>
      <c r="J9" s="699"/>
    </row>
    <row r="10" spans="1:10" ht="15" customHeight="1">
      <c r="A10" s="309" t="s">
        <v>10</v>
      </c>
      <c r="B10" s="311" t="s">
        <v>318</v>
      </c>
      <c r="C10" s="295">
        <v>720</v>
      </c>
      <c r="D10" s="295">
        <v>805</v>
      </c>
      <c r="E10" s="295">
        <v>804</v>
      </c>
      <c r="F10" s="310" t="s">
        <v>72</v>
      </c>
      <c r="G10" s="295">
        <v>6110</v>
      </c>
      <c r="H10" s="295">
        <v>7409</v>
      </c>
      <c r="I10" s="301">
        <v>6634</v>
      </c>
      <c r="J10" s="699"/>
    </row>
    <row r="11" spans="1:10" ht="15" customHeight="1">
      <c r="A11" s="309" t="s">
        <v>11</v>
      </c>
      <c r="B11" s="310" t="s">
        <v>462</v>
      </c>
      <c r="C11" s="296"/>
      <c r="D11" s="296"/>
      <c r="E11" s="296"/>
      <c r="F11" s="310" t="s">
        <v>37</v>
      </c>
      <c r="G11" s="295">
        <v>10190</v>
      </c>
      <c r="H11" s="295">
        <v>12563</v>
      </c>
      <c r="I11" s="301"/>
      <c r="J11" s="699"/>
    </row>
    <row r="12" spans="1:10" ht="15" customHeight="1">
      <c r="A12" s="309" t="s">
        <v>12</v>
      </c>
      <c r="B12" s="310" t="s">
        <v>221</v>
      </c>
      <c r="C12" s="295">
        <v>27204</v>
      </c>
      <c r="D12" s="295">
        <v>34068</v>
      </c>
      <c r="E12" s="295">
        <v>28028</v>
      </c>
      <c r="F12" s="7"/>
      <c r="G12" s="295"/>
      <c r="H12" s="295"/>
      <c r="I12" s="301"/>
      <c r="J12" s="699"/>
    </row>
    <row r="13" spans="1:10" ht="15" customHeight="1">
      <c r="A13" s="309" t="s">
        <v>13</v>
      </c>
      <c r="B13" s="7"/>
      <c r="C13" s="295"/>
      <c r="D13" s="295"/>
      <c r="E13" s="295"/>
      <c r="F13" s="7"/>
      <c r="G13" s="295"/>
      <c r="H13" s="295"/>
      <c r="I13" s="301"/>
      <c r="J13" s="699"/>
    </row>
    <row r="14" spans="1:10" ht="15" customHeight="1">
      <c r="A14" s="309" t="s">
        <v>14</v>
      </c>
      <c r="B14" s="320"/>
      <c r="C14" s="296"/>
      <c r="D14" s="296"/>
      <c r="E14" s="296"/>
      <c r="F14" s="7"/>
      <c r="G14" s="295"/>
      <c r="H14" s="295"/>
      <c r="I14" s="301"/>
      <c r="J14" s="699"/>
    </row>
    <row r="15" spans="1:10" ht="15" customHeight="1">
      <c r="A15" s="309" t="s">
        <v>15</v>
      </c>
      <c r="B15" s="7"/>
      <c r="C15" s="295"/>
      <c r="D15" s="295"/>
      <c r="E15" s="295"/>
      <c r="F15" s="7"/>
      <c r="G15" s="295"/>
      <c r="H15" s="295"/>
      <c r="I15" s="301"/>
      <c r="J15" s="699"/>
    </row>
    <row r="16" spans="1:10" ht="15" customHeight="1">
      <c r="A16" s="309" t="s">
        <v>16</v>
      </c>
      <c r="B16" s="7"/>
      <c r="C16" s="295"/>
      <c r="D16" s="295"/>
      <c r="E16" s="295"/>
      <c r="F16" s="7"/>
      <c r="G16" s="295"/>
      <c r="H16" s="295"/>
      <c r="I16" s="301"/>
      <c r="J16" s="699"/>
    </row>
    <row r="17" spans="1:10" ht="15" customHeight="1" thickBot="1">
      <c r="A17" s="309" t="s">
        <v>17</v>
      </c>
      <c r="B17" s="12"/>
      <c r="C17" s="297"/>
      <c r="D17" s="297"/>
      <c r="E17" s="297"/>
      <c r="F17" s="7"/>
      <c r="G17" s="297"/>
      <c r="H17" s="297"/>
      <c r="I17" s="302"/>
      <c r="J17" s="699"/>
    </row>
    <row r="18" spans="1:10" ht="17.25" customHeight="1" thickBot="1">
      <c r="A18" s="312" t="s">
        <v>18</v>
      </c>
      <c r="B18" s="293" t="s">
        <v>319</v>
      </c>
      <c r="C18" s="298">
        <f>+C6+C7+C9+C10+C12+C13+C14+C15+C16+C17</f>
        <v>196734</v>
      </c>
      <c r="D18" s="298">
        <f>+D6+D7+D9+D10+D12+D13+D14+D15+D16+D17</f>
        <v>231830</v>
      </c>
      <c r="E18" s="298">
        <f>+E6+E7+E9+E10+E12+E13+E14+E15+E16+E17</f>
        <v>221485</v>
      </c>
      <c r="F18" s="293" t="s">
        <v>326</v>
      </c>
      <c r="G18" s="298">
        <f>SUM(G6:G17)</f>
        <v>207701</v>
      </c>
      <c r="H18" s="298">
        <f>SUM(H6:H17)</f>
        <v>239173</v>
      </c>
      <c r="I18" s="298">
        <f>SUM(I6:I17)</f>
        <v>215758</v>
      </c>
      <c r="J18" s="699"/>
    </row>
    <row r="19" spans="1:10" ht="15" customHeight="1">
      <c r="A19" s="313" t="s">
        <v>19</v>
      </c>
      <c r="B19" s="314" t="s">
        <v>320</v>
      </c>
      <c r="C19" s="29">
        <f>+C20+C21+C22+C23</f>
        <v>15987</v>
      </c>
      <c r="D19" s="29">
        <f>+D20+D21+D22+D23</f>
        <v>19641</v>
      </c>
      <c r="E19" s="29">
        <f>+E20+E21+E22+E23</f>
        <v>19641</v>
      </c>
      <c r="F19" s="315" t="s">
        <v>74</v>
      </c>
      <c r="G19" s="299"/>
      <c r="H19" s="299"/>
      <c r="I19" s="299"/>
      <c r="J19" s="699"/>
    </row>
    <row r="20" spans="1:10" ht="15" customHeight="1">
      <c r="A20" s="316" t="s">
        <v>20</v>
      </c>
      <c r="B20" s="315" t="s">
        <v>84</v>
      </c>
      <c r="C20" s="292">
        <v>15987</v>
      </c>
      <c r="D20" s="292">
        <v>15987</v>
      </c>
      <c r="E20" s="292">
        <v>15987</v>
      </c>
      <c r="F20" s="315" t="s">
        <v>327</v>
      </c>
      <c r="G20" s="292"/>
      <c r="H20" s="292"/>
      <c r="I20" s="292"/>
      <c r="J20" s="699"/>
    </row>
    <row r="21" spans="1:10" ht="15" customHeight="1">
      <c r="A21" s="316" t="s">
        <v>21</v>
      </c>
      <c r="B21" s="315" t="s">
        <v>85</v>
      </c>
      <c r="C21" s="292"/>
      <c r="D21" s="292"/>
      <c r="E21" s="292"/>
      <c r="F21" s="315" t="s">
        <v>63</v>
      </c>
      <c r="G21" s="292"/>
      <c r="H21" s="292"/>
      <c r="I21" s="292"/>
      <c r="J21" s="699"/>
    </row>
    <row r="22" spans="1:10" ht="15" customHeight="1">
      <c r="A22" s="316" t="s">
        <v>22</v>
      </c>
      <c r="B22" s="315" t="s">
        <v>89</v>
      </c>
      <c r="C22" s="292"/>
      <c r="D22" s="292"/>
      <c r="E22" s="292"/>
      <c r="F22" s="315" t="s">
        <v>64</v>
      </c>
      <c r="G22" s="292"/>
      <c r="H22" s="292"/>
      <c r="I22" s="292"/>
      <c r="J22" s="699"/>
    </row>
    <row r="23" spans="1:10" ht="15" customHeight="1">
      <c r="A23" s="316" t="s">
        <v>23</v>
      </c>
      <c r="B23" s="315" t="s">
        <v>90</v>
      </c>
      <c r="C23" s="292"/>
      <c r="D23" s="292">
        <v>3654</v>
      </c>
      <c r="E23" s="292">
        <v>3654</v>
      </c>
      <c r="F23" s="314" t="s">
        <v>92</v>
      </c>
      <c r="G23" s="292"/>
      <c r="H23" s="292"/>
      <c r="I23" s="292"/>
      <c r="J23" s="699"/>
    </row>
    <row r="24" spans="1:10" ht="15" customHeight="1">
      <c r="A24" s="316" t="s">
        <v>24</v>
      </c>
      <c r="B24" s="315" t="s">
        <v>321</v>
      </c>
      <c r="C24" s="317">
        <f>+C25+C26</f>
        <v>0</v>
      </c>
      <c r="D24" s="317">
        <f>+D25+D26</f>
        <v>0</v>
      </c>
      <c r="E24" s="317">
        <f>+E25+E26</f>
        <v>0</v>
      </c>
      <c r="F24" s="315" t="s">
        <v>75</v>
      </c>
      <c r="G24" s="292"/>
      <c r="H24" s="292"/>
      <c r="I24" s="292"/>
      <c r="J24" s="699"/>
    </row>
    <row r="25" spans="1:10" ht="15" customHeight="1">
      <c r="A25" s="313" t="s">
        <v>25</v>
      </c>
      <c r="B25" s="314" t="s">
        <v>322</v>
      </c>
      <c r="C25" s="299"/>
      <c r="D25" s="299"/>
      <c r="E25" s="299"/>
      <c r="F25" s="218" t="s">
        <v>302</v>
      </c>
      <c r="G25" s="299"/>
      <c r="H25" s="299">
        <v>3654</v>
      </c>
      <c r="I25" s="299"/>
      <c r="J25" s="699"/>
    </row>
    <row r="26" spans="1:10" ht="15" customHeight="1" thickBot="1">
      <c r="A26" s="316" t="s">
        <v>26</v>
      </c>
      <c r="B26" s="315" t="s">
        <v>323</v>
      </c>
      <c r="C26" s="292"/>
      <c r="D26" s="292"/>
      <c r="E26" s="292"/>
      <c r="F26" s="7"/>
      <c r="G26" s="292"/>
      <c r="H26" s="292"/>
      <c r="I26" s="292"/>
      <c r="J26" s="699"/>
    </row>
    <row r="27" spans="1:10" ht="17.25" customHeight="1" thickBot="1">
      <c r="A27" s="312" t="s">
        <v>27</v>
      </c>
      <c r="B27" s="293" t="s">
        <v>324</v>
      </c>
      <c r="C27" s="298">
        <f>+C19+C24</f>
        <v>15987</v>
      </c>
      <c r="D27" s="298">
        <f>+D19+D24</f>
        <v>19641</v>
      </c>
      <c r="E27" s="298">
        <f>+E19+E24</f>
        <v>19641</v>
      </c>
      <c r="F27" s="293" t="s">
        <v>328</v>
      </c>
      <c r="G27" s="298">
        <f>SUM(G19:G26)</f>
        <v>0</v>
      </c>
      <c r="H27" s="298">
        <f>SUM(H19:H26)</f>
        <v>3654</v>
      </c>
      <c r="I27" s="298">
        <f>SUM(I19:I26)</f>
        <v>0</v>
      </c>
      <c r="J27" s="699"/>
    </row>
    <row r="28" spans="1:10" ht="17.25" customHeight="1" thickBot="1">
      <c r="A28" s="312" t="s">
        <v>28</v>
      </c>
      <c r="B28" s="318" t="s">
        <v>325</v>
      </c>
      <c r="C28" s="46">
        <f>+C18+C27</f>
        <v>212721</v>
      </c>
      <c r="D28" s="46">
        <f>+D18+D27</f>
        <v>251471</v>
      </c>
      <c r="E28" s="319">
        <f>+E18+E27</f>
        <v>241126</v>
      </c>
      <c r="F28" s="318" t="s">
        <v>329</v>
      </c>
      <c r="G28" s="46">
        <f>+G18+G27</f>
        <v>207701</v>
      </c>
      <c r="H28" s="46">
        <f>+H18+H27</f>
        <v>242827</v>
      </c>
      <c r="I28" s="46">
        <f>+I18+I27</f>
        <v>215758</v>
      </c>
      <c r="J28" s="699"/>
    </row>
    <row r="29" spans="1:10" ht="17.25" customHeight="1" thickBot="1">
      <c r="A29" s="312" t="s">
        <v>29</v>
      </c>
      <c r="B29" s="318" t="s">
        <v>67</v>
      </c>
      <c r="C29" s="46">
        <f>IF(C18-G18&lt;0,G18-C18,"-")</f>
        <v>10967</v>
      </c>
      <c r="D29" s="46">
        <f>IF(D18-H18&lt;0,H18-D18,"-")</f>
        <v>7343</v>
      </c>
      <c r="E29" s="319" t="str">
        <f>IF(E18-I18&lt;0,I18-E18,"-")</f>
        <v>-</v>
      </c>
      <c r="F29" s="318" t="s">
        <v>68</v>
      </c>
      <c r="G29" s="46" t="str">
        <f>IF(C18-G18&gt;0,C18-G18,"-")</f>
        <v>-</v>
      </c>
      <c r="H29" s="46" t="str">
        <f>IF(D18-H18&gt;0,D18-H18,"-")</f>
        <v>-</v>
      </c>
      <c r="I29" s="46">
        <f>IF(E18-I18&gt;0,E18-I18,"-")</f>
        <v>5727</v>
      </c>
      <c r="J29" s="699"/>
    </row>
    <row r="30" spans="1:10" ht="17.25" customHeight="1" thickBot="1">
      <c r="A30" s="312" t="s">
        <v>30</v>
      </c>
      <c r="B30" s="318" t="s">
        <v>93</v>
      </c>
      <c r="C30" s="46" t="str">
        <f>IF(C28-G28&lt;0,G28-C28,"-")</f>
        <v>-</v>
      </c>
      <c r="D30" s="46" t="str">
        <f>IF(D28-H28&lt;0,H28-D28,"-")</f>
        <v>-</v>
      </c>
      <c r="E30" s="319" t="str">
        <f>IF(E28-I28&lt;0,I28-E28,"-")</f>
        <v>-</v>
      </c>
      <c r="F30" s="318" t="s">
        <v>94</v>
      </c>
      <c r="G30" s="46">
        <f>IF(C28-G28&gt;0,C28-G28,"-")</f>
        <v>5020</v>
      </c>
      <c r="H30" s="46">
        <f>IF(D28-H28&gt;0,D28-H28,"-")</f>
        <v>8644</v>
      </c>
      <c r="I30" s="46">
        <f>IF(E28-I28&gt;0,E28-I28,"-")</f>
        <v>25368</v>
      </c>
      <c r="J30" s="699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E1">
      <selection activeCell="J34" sqref="J34"/>
    </sheetView>
  </sheetViews>
  <sheetFormatPr defaultColWidth="9.00390625" defaultRowHeight="12.75"/>
  <cols>
    <col min="1" max="1" width="6.875" style="9" customWidth="1"/>
    <col min="2" max="2" width="55.125" style="22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303" t="s">
        <v>66</v>
      </c>
      <c r="C1" s="304"/>
      <c r="D1" s="304"/>
      <c r="E1" s="304"/>
      <c r="F1" s="304"/>
      <c r="G1" s="304"/>
      <c r="H1" s="304"/>
      <c r="I1" s="304"/>
      <c r="J1" s="702" t="str">
        <f>+CONCATENATE("2.2. melléklet a 4/",LEFT('1.1.sz.mell.'!C3,4)+1,". (V.22.) önkormányzati rendelethez")</f>
        <v>2.2. melléklet a 4/2015. (V.22.) önkormányzati rendelethez</v>
      </c>
    </row>
    <row r="2" spans="7:10" ht="14.25" thickBot="1">
      <c r="G2" s="28"/>
      <c r="H2" s="28"/>
      <c r="I2" s="28" t="s">
        <v>49</v>
      </c>
      <c r="J2" s="702"/>
    </row>
    <row r="3" spans="1:10" ht="24" customHeight="1" thickBot="1">
      <c r="A3" s="700" t="s">
        <v>57</v>
      </c>
      <c r="B3" s="329" t="s">
        <v>42</v>
      </c>
      <c r="C3" s="330"/>
      <c r="D3" s="330"/>
      <c r="E3" s="330"/>
      <c r="F3" s="329" t="s">
        <v>43</v>
      </c>
      <c r="G3" s="331"/>
      <c r="H3" s="331"/>
      <c r="I3" s="331"/>
      <c r="J3" s="702"/>
    </row>
    <row r="4" spans="1:10" s="305" customFormat="1" ht="35.25" customHeight="1" thickBot="1">
      <c r="A4" s="701"/>
      <c r="B4" s="23" t="s">
        <v>50</v>
      </c>
      <c r="C4" s="24" t="str">
        <f>+'2.1.sz.mell  '!C4</f>
        <v>2014. évi eredeti előirányzat</v>
      </c>
      <c r="D4" s="291" t="str">
        <f>+'2.1.sz.mell  '!D4</f>
        <v>2014. évi módosított előirányzat</v>
      </c>
      <c r="E4" s="24" t="str">
        <f>+'2.1.sz.mell  '!E4</f>
        <v>2014. évi teljesítés</v>
      </c>
      <c r="F4" s="23" t="s">
        <v>50</v>
      </c>
      <c r="G4" s="24" t="str">
        <f>+'2.1.sz.mell  '!C4</f>
        <v>2014. évi eredeti előirányzat</v>
      </c>
      <c r="H4" s="291" t="str">
        <f>+'2.1.sz.mell  '!D4</f>
        <v>2014. évi módosított előirányzat</v>
      </c>
      <c r="I4" s="321" t="str">
        <f>+'2.1.sz.mell  '!E4</f>
        <v>2014. évi teljesítés</v>
      </c>
      <c r="J4" s="702"/>
    </row>
    <row r="5" spans="1:10" s="305" customFormat="1" ht="13.5" thickBot="1">
      <c r="A5" s="332" t="s">
        <v>263</v>
      </c>
      <c r="B5" s="333" t="s">
        <v>264</v>
      </c>
      <c r="C5" s="334" t="s">
        <v>265</v>
      </c>
      <c r="D5" s="334" t="s">
        <v>266</v>
      </c>
      <c r="E5" s="334" t="s">
        <v>267</v>
      </c>
      <c r="F5" s="333" t="s">
        <v>339</v>
      </c>
      <c r="G5" s="334" t="s">
        <v>340</v>
      </c>
      <c r="H5" s="334" t="s">
        <v>341</v>
      </c>
      <c r="I5" s="335" t="s">
        <v>342</v>
      </c>
      <c r="J5" s="702"/>
    </row>
    <row r="6" spans="1:10" ht="12.75" customHeight="1">
      <c r="A6" s="307" t="s">
        <v>6</v>
      </c>
      <c r="B6" s="308" t="s">
        <v>330</v>
      </c>
      <c r="C6" s="294">
        <v>682</v>
      </c>
      <c r="D6" s="294">
        <v>3918</v>
      </c>
      <c r="E6" s="294">
        <v>3918</v>
      </c>
      <c r="F6" s="308" t="s">
        <v>86</v>
      </c>
      <c r="G6" s="294">
        <v>3182</v>
      </c>
      <c r="H6" s="294">
        <v>6649</v>
      </c>
      <c r="I6" s="300">
        <v>5010</v>
      </c>
      <c r="J6" s="702"/>
    </row>
    <row r="7" spans="1:10" ht="12.75">
      <c r="A7" s="309" t="s">
        <v>7</v>
      </c>
      <c r="B7" s="310" t="s">
        <v>331</v>
      </c>
      <c r="C7" s="295"/>
      <c r="D7" s="295"/>
      <c r="E7" s="295"/>
      <c r="F7" s="310" t="s">
        <v>343</v>
      </c>
      <c r="G7" s="295"/>
      <c r="H7" s="295"/>
      <c r="I7" s="301"/>
      <c r="J7" s="702"/>
    </row>
    <row r="8" spans="1:10" ht="12.75" customHeight="1">
      <c r="A8" s="309" t="s">
        <v>8</v>
      </c>
      <c r="B8" s="310" t="s">
        <v>332</v>
      </c>
      <c r="C8" s="295">
        <v>630</v>
      </c>
      <c r="D8" s="295">
        <v>237</v>
      </c>
      <c r="E8" s="295">
        <v>236</v>
      </c>
      <c r="F8" s="310" t="s">
        <v>73</v>
      </c>
      <c r="G8" s="295">
        <v>3000</v>
      </c>
      <c r="H8" s="295">
        <v>3000</v>
      </c>
      <c r="I8" s="301">
        <v>2880</v>
      </c>
      <c r="J8" s="702"/>
    </row>
    <row r="9" spans="1:10" ht="12.75" customHeight="1">
      <c r="A9" s="309" t="s">
        <v>9</v>
      </c>
      <c r="B9" s="310" t="s">
        <v>333</v>
      </c>
      <c r="C9" s="295"/>
      <c r="D9" s="295"/>
      <c r="E9" s="295"/>
      <c r="F9" s="310" t="s">
        <v>344</v>
      </c>
      <c r="G9" s="295"/>
      <c r="H9" s="295"/>
      <c r="I9" s="301"/>
      <c r="J9" s="702"/>
    </row>
    <row r="10" spans="1:10" ht="12.75" customHeight="1">
      <c r="A10" s="309" t="s">
        <v>10</v>
      </c>
      <c r="B10" s="310" t="s">
        <v>334</v>
      </c>
      <c r="C10" s="295"/>
      <c r="D10" s="295"/>
      <c r="E10" s="295"/>
      <c r="F10" s="310" t="s">
        <v>88</v>
      </c>
      <c r="G10" s="295">
        <v>550</v>
      </c>
      <c r="H10" s="295">
        <v>3550</v>
      </c>
      <c r="I10" s="301">
        <v>3550</v>
      </c>
      <c r="J10" s="702"/>
    </row>
    <row r="11" spans="1:10" ht="12.75" customHeight="1">
      <c r="A11" s="309" t="s">
        <v>11</v>
      </c>
      <c r="B11" s="310" t="s">
        <v>335</v>
      </c>
      <c r="C11" s="296">
        <v>400</v>
      </c>
      <c r="D11" s="296">
        <v>400</v>
      </c>
      <c r="E11" s="296">
        <v>322</v>
      </c>
      <c r="F11" s="350"/>
      <c r="G11" s="295"/>
      <c r="H11" s="295"/>
      <c r="I11" s="301"/>
      <c r="J11" s="702"/>
    </row>
    <row r="12" spans="1:10" ht="12.75" customHeight="1">
      <c r="A12" s="309" t="s">
        <v>12</v>
      </c>
      <c r="B12" s="7"/>
      <c r="C12" s="295"/>
      <c r="D12" s="295"/>
      <c r="E12" s="295"/>
      <c r="F12" s="350"/>
      <c r="G12" s="295"/>
      <c r="H12" s="295"/>
      <c r="I12" s="301"/>
      <c r="J12" s="702"/>
    </row>
    <row r="13" spans="1:10" ht="12.75" customHeight="1">
      <c r="A13" s="309" t="s">
        <v>13</v>
      </c>
      <c r="B13" s="7"/>
      <c r="C13" s="295"/>
      <c r="D13" s="295"/>
      <c r="E13" s="295"/>
      <c r="F13" s="351"/>
      <c r="G13" s="295"/>
      <c r="H13" s="295"/>
      <c r="I13" s="301"/>
      <c r="J13" s="702"/>
    </row>
    <row r="14" spans="1:10" ht="12.75" customHeight="1">
      <c r="A14" s="309" t="s">
        <v>14</v>
      </c>
      <c r="B14" s="348"/>
      <c r="C14" s="296"/>
      <c r="D14" s="296"/>
      <c r="E14" s="296"/>
      <c r="F14" s="350"/>
      <c r="G14" s="295"/>
      <c r="H14" s="295"/>
      <c r="I14" s="301"/>
      <c r="J14" s="702"/>
    </row>
    <row r="15" spans="1:10" ht="12.75">
      <c r="A15" s="309" t="s">
        <v>15</v>
      </c>
      <c r="B15" s="7"/>
      <c r="C15" s="296"/>
      <c r="D15" s="296"/>
      <c r="E15" s="296"/>
      <c r="F15" s="350"/>
      <c r="G15" s="295"/>
      <c r="H15" s="295"/>
      <c r="I15" s="301"/>
      <c r="J15" s="702"/>
    </row>
    <row r="16" spans="1:10" ht="12.75" customHeight="1" thickBot="1">
      <c r="A16" s="345" t="s">
        <v>16</v>
      </c>
      <c r="B16" s="349"/>
      <c r="C16" s="347"/>
      <c r="D16" s="53"/>
      <c r="E16" s="60"/>
      <c r="F16" s="346" t="s">
        <v>37</v>
      </c>
      <c r="G16" s="295"/>
      <c r="H16" s="295"/>
      <c r="I16" s="301"/>
      <c r="J16" s="702"/>
    </row>
    <row r="17" spans="1:10" ht="15.75" customHeight="1" thickBot="1">
      <c r="A17" s="312" t="s">
        <v>17</v>
      </c>
      <c r="B17" s="293" t="s">
        <v>336</v>
      </c>
      <c r="C17" s="298">
        <f>+C6+C8+C9+C11+C12+C13+C14+C15+C16</f>
        <v>1712</v>
      </c>
      <c r="D17" s="298">
        <f>+D6+D8+D9+D11+D12+D13+D14+D15+D16</f>
        <v>4555</v>
      </c>
      <c r="E17" s="298">
        <f>+E6+E8+E9+E11+E12+E13+E14+E15+E16</f>
        <v>4476</v>
      </c>
      <c r="F17" s="293" t="s">
        <v>345</v>
      </c>
      <c r="G17" s="298">
        <f>+G6+G8+G10+G11+G12+G13+G14+G15+G16</f>
        <v>6732</v>
      </c>
      <c r="H17" s="298">
        <f>+H6+H8+H10+H11+H12+H13+H14+H15+H16</f>
        <v>13199</v>
      </c>
      <c r="I17" s="328">
        <f>+I6+I8+I10+I11+I12+I13+I14+I15+I16</f>
        <v>11440</v>
      </c>
      <c r="J17" s="702"/>
    </row>
    <row r="18" spans="1:10" ht="12.75" customHeight="1">
      <c r="A18" s="307" t="s">
        <v>18</v>
      </c>
      <c r="B18" s="337" t="s">
        <v>106</v>
      </c>
      <c r="C18" s="344">
        <f>+C19+C20+C21+C22+C23</f>
        <v>0</v>
      </c>
      <c r="D18" s="344">
        <f>+D19+D20+D21+D22+D23</f>
        <v>0</v>
      </c>
      <c r="E18" s="344">
        <f>+E19+E20+E21+E22+E23</f>
        <v>0</v>
      </c>
      <c r="F18" s="315" t="s">
        <v>74</v>
      </c>
      <c r="G18" s="48"/>
      <c r="H18" s="48"/>
      <c r="I18" s="325"/>
      <c r="J18" s="702"/>
    </row>
    <row r="19" spans="1:10" ht="12.75" customHeight="1">
      <c r="A19" s="309" t="s">
        <v>19</v>
      </c>
      <c r="B19" s="338" t="s">
        <v>95</v>
      </c>
      <c r="C19" s="292"/>
      <c r="D19" s="292"/>
      <c r="E19" s="292"/>
      <c r="F19" s="315" t="s">
        <v>77</v>
      </c>
      <c r="G19" s="292"/>
      <c r="H19" s="292"/>
      <c r="I19" s="326"/>
      <c r="J19" s="702"/>
    </row>
    <row r="20" spans="1:10" ht="12.75" customHeight="1">
      <c r="A20" s="307" t="s">
        <v>20</v>
      </c>
      <c r="B20" s="338" t="s">
        <v>96</v>
      </c>
      <c r="C20" s="292"/>
      <c r="D20" s="292"/>
      <c r="E20" s="292"/>
      <c r="F20" s="315" t="s">
        <v>63</v>
      </c>
      <c r="G20" s="292"/>
      <c r="H20" s="292"/>
      <c r="I20" s="326"/>
      <c r="J20" s="702"/>
    </row>
    <row r="21" spans="1:10" ht="12.75" customHeight="1">
      <c r="A21" s="309" t="s">
        <v>21</v>
      </c>
      <c r="B21" s="338" t="s">
        <v>97</v>
      </c>
      <c r="C21" s="292"/>
      <c r="D21" s="292"/>
      <c r="E21" s="292"/>
      <c r="F21" s="315" t="s">
        <v>64</v>
      </c>
      <c r="G21" s="292"/>
      <c r="H21" s="292"/>
      <c r="I21" s="326"/>
      <c r="J21" s="702"/>
    </row>
    <row r="22" spans="1:10" ht="12.75" customHeight="1">
      <c r="A22" s="307" t="s">
        <v>22</v>
      </c>
      <c r="B22" s="338" t="s">
        <v>98</v>
      </c>
      <c r="C22" s="292"/>
      <c r="D22" s="292"/>
      <c r="E22" s="292"/>
      <c r="F22" s="314" t="s">
        <v>92</v>
      </c>
      <c r="G22" s="292"/>
      <c r="H22" s="292"/>
      <c r="I22" s="326"/>
      <c r="J22" s="702"/>
    </row>
    <row r="23" spans="1:10" ht="12.75" customHeight="1">
      <c r="A23" s="309" t="s">
        <v>23</v>
      </c>
      <c r="B23" s="339" t="s">
        <v>99</v>
      </c>
      <c r="C23" s="292"/>
      <c r="D23" s="292"/>
      <c r="E23" s="292"/>
      <c r="F23" s="315" t="s">
        <v>78</v>
      </c>
      <c r="G23" s="292"/>
      <c r="H23" s="292"/>
      <c r="I23" s="326"/>
      <c r="J23" s="702"/>
    </row>
    <row r="24" spans="1:10" ht="12.75" customHeight="1">
      <c r="A24" s="307" t="s">
        <v>24</v>
      </c>
      <c r="B24" s="340" t="s">
        <v>100</v>
      </c>
      <c r="C24" s="317">
        <f>+C25+C26+C27+C28+C29</f>
        <v>0</v>
      </c>
      <c r="D24" s="317">
        <f>+D25+D26+D27+D28+D29</f>
        <v>0</v>
      </c>
      <c r="E24" s="317">
        <f>+E25+E26+E27+E28+E29</f>
        <v>0</v>
      </c>
      <c r="F24" s="341" t="s">
        <v>76</v>
      </c>
      <c r="G24" s="292"/>
      <c r="H24" s="292"/>
      <c r="I24" s="326"/>
      <c r="J24" s="702"/>
    </row>
    <row r="25" spans="1:10" ht="12.75" customHeight="1">
      <c r="A25" s="309" t="s">
        <v>25</v>
      </c>
      <c r="B25" s="339" t="s">
        <v>101</v>
      </c>
      <c r="C25" s="292"/>
      <c r="D25" s="292"/>
      <c r="E25" s="292"/>
      <c r="F25" s="341" t="s">
        <v>346</v>
      </c>
      <c r="G25" s="292"/>
      <c r="H25" s="292"/>
      <c r="I25" s="326"/>
      <c r="J25" s="702"/>
    </row>
    <row r="26" spans="1:10" ht="12.75" customHeight="1">
      <c r="A26" s="307" t="s">
        <v>26</v>
      </c>
      <c r="B26" s="339" t="s">
        <v>102</v>
      </c>
      <c r="C26" s="292"/>
      <c r="D26" s="292"/>
      <c r="E26" s="292"/>
      <c r="F26" s="336"/>
      <c r="G26" s="292"/>
      <c r="H26" s="292"/>
      <c r="I26" s="326"/>
      <c r="J26" s="702"/>
    </row>
    <row r="27" spans="1:10" ht="12.75" customHeight="1">
      <c r="A27" s="309" t="s">
        <v>27</v>
      </c>
      <c r="B27" s="338" t="s">
        <v>103</v>
      </c>
      <c r="C27" s="292"/>
      <c r="D27" s="292"/>
      <c r="E27" s="292"/>
      <c r="F27" s="327"/>
      <c r="G27" s="292"/>
      <c r="H27" s="292"/>
      <c r="I27" s="326"/>
      <c r="J27" s="702"/>
    </row>
    <row r="28" spans="1:10" ht="12.75" customHeight="1">
      <c r="A28" s="307" t="s">
        <v>28</v>
      </c>
      <c r="B28" s="342" t="s">
        <v>104</v>
      </c>
      <c r="C28" s="292"/>
      <c r="D28" s="292"/>
      <c r="E28" s="292"/>
      <c r="F28" s="7"/>
      <c r="G28" s="292"/>
      <c r="H28" s="292"/>
      <c r="I28" s="326"/>
      <c r="J28" s="702"/>
    </row>
    <row r="29" spans="1:10" ht="12.75" customHeight="1" thickBot="1">
      <c r="A29" s="309" t="s">
        <v>29</v>
      </c>
      <c r="B29" s="343" t="s">
        <v>105</v>
      </c>
      <c r="C29" s="292"/>
      <c r="D29" s="292"/>
      <c r="E29" s="292"/>
      <c r="F29" s="327"/>
      <c r="G29" s="292"/>
      <c r="H29" s="292"/>
      <c r="I29" s="326"/>
      <c r="J29" s="702"/>
    </row>
    <row r="30" spans="1:10" ht="16.5" customHeight="1" thickBot="1">
      <c r="A30" s="312" t="s">
        <v>30</v>
      </c>
      <c r="B30" s="293" t="s">
        <v>337</v>
      </c>
      <c r="C30" s="298">
        <f>+C18+C24</f>
        <v>0</v>
      </c>
      <c r="D30" s="298">
        <f>+D18+D24</f>
        <v>0</v>
      </c>
      <c r="E30" s="298">
        <f>+E18+E24</f>
        <v>0</v>
      </c>
      <c r="F30" s="293" t="s">
        <v>348</v>
      </c>
      <c r="G30" s="298">
        <f>SUM(G18:G29)</f>
        <v>0</v>
      </c>
      <c r="H30" s="298">
        <f>SUM(H18:H29)</f>
        <v>0</v>
      </c>
      <c r="I30" s="328">
        <f>SUM(I18:I29)</f>
        <v>0</v>
      </c>
      <c r="J30" s="702"/>
    </row>
    <row r="31" spans="1:10" ht="16.5" customHeight="1" thickBot="1">
      <c r="A31" s="312" t="s">
        <v>31</v>
      </c>
      <c r="B31" s="318" t="s">
        <v>338</v>
      </c>
      <c r="C31" s="46">
        <f>+C17+C30</f>
        <v>1712</v>
      </c>
      <c r="D31" s="46">
        <f>+D17+D30</f>
        <v>4555</v>
      </c>
      <c r="E31" s="319">
        <f>+E17+E30</f>
        <v>4476</v>
      </c>
      <c r="F31" s="318" t="s">
        <v>347</v>
      </c>
      <c r="G31" s="46">
        <f>+G17+G30</f>
        <v>6732</v>
      </c>
      <c r="H31" s="46">
        <f>+H17+H30</f>
        <v>13199</v>
      </c>
      <c r="I31" s="47">
        <f>+I17+I30</f>
        <v>11440</v>
      </c>
      <c r="J31" s="702"/>
    </row>
    <row r="32" spans="1:10" ht="16.5" customHeight="1" thickBot="1">
      <c r="A32" s="312" t="s">
        <v>32</v>
      </c>
      <c r="B32" s="318" t="s">
        <v>67</v>
      </c>
      <c r="C32" s="46">
        <f>IF(C17-G17&lt;0,G17-C17,"-")</f>
        <v>5020</v>
      </c>
      <c r="D32" s="46">
        <f>IF(D17-H17&lt;0,H17-D17,"-")</f>
        <v>8644</v>
      </c>
      <c r="E32" s="319">
        <f>IF(E17-I17&lt;0,I17-E17,"-")</f>
        <v>6964</v>
      </c>
      <c r="F32" s="318" t="s">
        <v>68</v>
      </c>
      <c r="G32" s="46" t="str">
        <f>IF(C17-G17&gt;0,C17-G17,"-")</f>
        <v>-</v>
      </c>
      <c r="H32" s="46" t="str">
        <f>IF(D17-H17&gt;0,D17-H17,"-")</f>
        <v>-</v>
      </c>
      <c r="I32" s="47" t="str">
        <f>IF(E17-I17&gt;0,E17-I17,"-")</f>
        <v>-</v>
      </c>
      <c r="J32" s="702"/>
    </row>
    <row r="33" spans="1:10" ht="16.5" customHeight="1" thickBot="1">
      <c r="A33" s="312" t="s">
        <v>33</v>
      </c>
      <c r="B33" s="318" t="s">
        <v>93</v>
      </c>
      <c r="C33" s="46" t="str">
        <f>IF(C26-G26&lt;0,G26-C26,"-")</f>
        <v>-</v>
      </c>
      <c r="D33" s="46" t="str">
        <f>IF(D26-H26&lt;0,H26-D26,"-")</f>
        <v>-</v>
      </c>
      <c r="E33" s="319" t="str">
        <f>IF(E26-I26&lt;0,I26-E26,"-")</f>
        <v>-</v>
      </c>
      <c r="F33" s="318" t="s">
        <v>94</v>
      </c>
      <c r="G33" s="46" t="str">
        <f>IF(C26-G26&gt;0,C26-G26,"-")</f>
        <v>-</v>
      </c>
      <c r="H33" s="46" t="str">
        <f>IF(D26-H26&gt;0,D26-H26,"-")</f>
        <v>-</v>
      </c>
      <c r="I33" s="47" t="str">
        <f>IF(E26-I26&gt;0,E26-I26,"-")</f>
        <v>-</v>
      </c>
      <c r="J33" s="702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F17" sqref="F17"/>
    </sheetView>
  </sheetViews>
  <sheetFormatPr defaultColWidth="9.00390625" defaultRowHeight="12.75"/>
  <cols>
    <col min="1" max="1" width="39.625" style="5" customWidth="1"/>
    <col min="2" max="3" width="15.625" style="4" customWidth="1"/>
    <col min="4" max="4" width="14.375" style="4" customWidth="1"/>
    <col min="5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04" t="s">
        <v>0</v>
      </c>
      <c r="B1" s="704"/>
      <c r="C1" s="704"/>
      <c r="D1" s="704"/>
      <c r="E1" s="704"/>
      <c r="F1" s="704"/>
      <c r="G1" s="704"/>
      <c r="H1" s="705" t="s">
        <v>692</v>
      </c>
    </row>
    <row r="2" spans="1:8" ht="22.5" customHeight="1" thickBot="1">
      <c r="A2" s="22"/>
      <c r="B2" s="9"/>
      <c r="C2" s="9"/>
      <c r="D2" s="9"/>
      <c r="E2" s="9"/>
      <c r="F2" s="703" t="s">
        <v>49</v>
      </c>
      <c r="G2" s="703"/>
      <c r="H2" s="705"/>
    </row>
    <row r="3" spans="1:8" s="6" customFormat="1" ht="50.25" customHeight="1" thickBot="1">
      <c r="A3" s="23" t="s">
        <v>53</v>
      </c>
      <c r="B3" s="24" t="s">
        <v>54</v>
      </c>
      <c r="C3" s="24" t="s">
        <v>55</v>
      </c>
      <c r="D3" s="24" t="s">
        <v>708</v>
      </c>
      <c r="E3" s="24" t="s">
        <v>709</v>
      </c>
      <c r="F3" s="50" t="s">
        <v>710</v>
      </c>
      <c r="G3" s="49" t="s">
        <v>711</v>
      </c>
      <c r="H3" s="705"/>
    </row>
    <row r="4" spans="1:8" s="9" customFormat="1" ht="12" customHeight="1" thickBot="1">
      <c r="A4" s="322" t="s">
        <v>263</v>
      </c>
      <c r="B4" s="323" t="s">
        <v>264</v>
      </c>
      <c r="C4" s="323" t="s">
        <v>265</v>
      </c>
      <c r="D4" s="323" t="s">
        <v>266</v>
      </c>
      <c r="E4" s="323" t="s">
        <v>267</v>
      </c>
      <c r="F4" s="38" t="s">
        <v>339</v>
      </c>
      <c r="G4" s="324" t="s">
        <v>349</v>
      </c>
      <c r="H4" s="705"/>
    </row>
    <row r="5" spans="1:8" ht="15.75" customHeight="1">
      <c r="A5" s="478" t="s">
        <v>662</v>
      </c>
      <c r="B5" s="2">
        <v>615</v>
      </c>
      <c r="C5" s="10">
        <v>2015</v>
      </c>
      <c r="D5" s="2"/>
      <c r="E5" s="2">
        <v>615</v>
      </c>
      <c r="F5" s="39">
        <v>615</v>
      </c>
      <c r="G5" s="40">
        <f>+D5+F5</f>
        <v>615</v>
      </c>
      <c r="H5" s="705"/>
    </row>
    <row r="6" spans="1:8" ht="15.75" customHeight="1">
      <c r="A6" s="478" t="s">
        <v>607</v>
      </c>
      <c r="B6" s="2">
        <v>1997</v>
      </c>
      <c r="C6" s="10">
        <v>2015</v>
      </c>
      <c r="D6" s="2"/>
      <c r="E6" s="2">
        <v>1892</v>
      </c>
      <c r="F6" s="39">
        <v>1997</v>
      </c>
      <c r="G6" s="40">
        <f>+D6+F6</f>
        <v>1997</v>
      </c>
      <c r="H6" s="705"/>
    </row>
    <row r="7" spans="1:8" ht="15.75" customHeight="1">
      <c r="A7" s="478" t="s">
        <v>608</v>
      </c>
      <c r="B7" s="2"/>
      <c r="C7" s="10">
        <v>2015</v>
      </c>
      <c r="D7" s="2"/>
      <c r="E7" s="2">
        <v>1000</v>
      </c>
      <c r="F7" s="39"/>
      <c r="G7" s="40">
        <f>+D7+F7</f>
        <v>0</v>
      </c>
      <c r="H7" s="705"/>
    </row>
    <row r="8" spans="1:8" ht="15.75" customHeight="1">
      <c r="A8" s="478" t="s">
        <v>609</v>
      </c>
      <c r="B8" s="2">
        <v>2398</v>
      </c>
      <c r="C8" s="10">
        <v>2015</v>
      </c>
      <c r="D8" s="2"/>
      <c r="E8" s="2">
        <v>3142</v>
      </c>
      <c r="F8" s="39">
        <v>2398</v>
      </c>
      <c r="G8" s="40">
        <f>+D8+F8</f>
        <v>2398</v>
      </c>
      <c r="H8" s="705"/>
    </row>
    <row r="9" spans="1:8" ht="15.75" customHeight="1">
      <c r="A9" s="7"/>
      <c r="B9" s="2"/>
      <c r="C9" s="10"/>
      <c r="D9" s="2"/>
      <c r="E9" s="2"/>
      <c r="F9" s="39"/>
      <c r="G9" s="40">
        <f aca="true" t="shared" si="0" ref="G9:G23">+D9+F9</f>
        <v>0</v>
      </c>
      <c r="H9" s="705"/>
    </row>
    <row r="10" spans="1:8" ht="15.75" customHeight="1">
      <c r="A10" s="11"/>
      <c r="B10" s="2"/>
      <c r="C10" s="10"/>
      <c r="D10" s="2"/>
      <c r="E10" s="2"/>
      <c r="F10" s="39"/>
      <c r="G10" s="40">
        <f t="shared" si="0"/>
        <v>0</v>
      </c>
      <c r="H10" s="705"/>
    </row>
    <row r="11" spans="1:8" ht="15.75" customHeight="1">
      <c r="A11" s="7"/>
      <c r="B11" s="2"/>
      <c r="C11" s="10"/>
      <c r="D11" s="2"/>
      <c r="E11" s="2"/>
      <c r="F11" s="39"/>
      <c r="G11" s="40">
        <f t="shared" si="0"/>
        <v>0</v>
      </c>
      <c r="H11" s="705"/>
    </row>
    <row r="12" spans="1:8" ht="15.75" customHeight="1">
      <c r="A12" s="7"/>
      <c r="B12" s="2"/>
      <c r="C12" s="10"/>
      <c r="D12" s="2"/>
      <c r="E12" s="2"/>
      <c r="F12" s="39"/>
      <c r="G12" s="40">
        <f t="shared" si="0"/>
        <v>0</v>
      </c>
      <c r="H12" s="705"/>
    </row>
    <row r="13" spans="1:8" ht="15.75" customHeight="1">
      <c r="A13" s="7"/>
      <c r="B13" s="2"/>
      <c r="C13" s="10"/>
      <c r="D13" s="2"/>
      <c r="E13" s="2"/>
      <c r="F13" s="39"/>
      <c r="G13" s="40">
        <f t="shared" si="0"/>
        <v>0</v>
      </c>
      <c r="H13" s="705"/>
    </row>
    <row r="14" spans="1:8" ht="15.75" customHeight="1">
      <c r="A14" s="7"/>
      <c r="B14" s="2"/>
      <c r="C14" s="10"/>
      <c r="D14" s="2"/>
      <c r="E14" s="2"/>
      <c r="F14" s="39"/>
      <c r="G14" s="40">
        <f t="shared" si="0"/>
        <v>0</v>
      </c>
      <c r="H14" s="705"/>
    </row>
    <row r="15" spans="1:8" ht="15.75" customHeight="1">
      <c r="A15" s="7"/>
      <c r="B15" s="2"/>
      <c r="C15" s="10"/>
      <c r="D15" s="2"/>
      <c r="E15" s="2"/>
      <c r="F15" s="39"/>
      <c r="G15" s="40">
        <f t="shared" si="0"/>
        <v>0</v>
      </c>
      <c r="H15" s="705"/>
    </row>
    <row r="16" spans="1:8" ht="15.75" customHeight="1">
      <c r="A16" s="7"/>
      <c r="B16" s="2"/>
      <c r="C16" s="10"/>
      <c r="D16" s="2"/>
      <c r="E16" s="2"/>
      <c r="F16" s="39"/>
      <c r="G16" s="40">
        <f t="shared" si="0"/>
        <v>0</v>
      </c>
      <c r="H16" s="705"/>
    </row>
    <row r="17" spans="1:8" ht="15.75" customHeight="1">
      <c r="A17" s="7"/>
      <c r="B17" s="2"/>
      <c r="C17" s="10"/>
      <c r="D17" s="2"/>
      <c r="E17" s="2"/>
      <c r="F17" s="39"/>
      <c r="G17" s="40">
        <f t="shared" si="0"/>
        <v>0</v>
      </c>
      <c r="H17" s="705"/>
    </row>
    <row r="18" spans="1:8" ht="15.75" customHeight="1">
      <c r="A18" s="7"/>
      <c r="B18" s="2"/>
      <c r="C18" s="10"/>
      <c r="D18" s="2"/>
      <c r="E18" s="2"/>
      <c r="F18" s="39"/>
      <c r="G18" s="40">
        <f t="shared" si="0"/>
        <v>0</v>
      </c>
      <c r="H18" s="705"/>
    </row>
    <row r="19" spans="1:8" ht="15.75" customHeight="1">
      <c r="A19" s="7"/>
      <c r="B19" s="2"/>
      <c r="C19" s="10"/>
      <c r="D19" s="2"/>
      <c r="E19" s="2"/>
      <c r="F19" s="39"/>
      <c r="G19" s="40">
        <f t="shared" si="0"/>
        <v>0</v>
      </c>
      <c r="H19" s="705"/>
    </row>
    <row r="20" spans="1:8" ht="15.75" customHeight="1">
      <c r="A20" s="7"/>
      <c r="B20" s="2"/>
      <c r="C20" s="10"/>
      <c r="D20" s="2"/>
      <c r="E20" s="2"/>
      <c r="F20" s="39"/>
      <c r="G20" s="40">
        <f t="shared" si="0"/>
        <v>0</v>
      </c>
      <c r="H20" s="705"/>
    </row>
    <row r="21" spans="1:8" ht="15.75" customHeight="1">
      <c r="A21" s="7"/>
      <c r="B21" s="2"/>
      <c r="C21" s="10"/>
      <c r="D21" s="2"/>
      <c r="E21" s="2"/>
      <c r="F21" s="39"/>
      <c r="G21" s="40">
        <f t="shared" si="0"/>
        <v>0</v>
      </c>
      <c r="H21" s="705"/>
    </row>
    <row r="22" spans="1:8" ht="15.75" customHeight="1">
      <c r="A22" s="7"/>
      <c r="B22" s="2"/>
      <c r="C22" s="10"/>
      <c r="D22" s="2"/>
      <c r="E22" s="2"/>
      <c r="F22" s="39"/>
      <c r="G22" s="40">
        <f t="shared" si="0"/>
        <v>0</v>
      </c>
      <c r="H22" s="705"/>
    </row>
    <row r="23" spans="1:8" ht="15.75" customHeight="1" thickBot="1">
      <c r="A23" s="12"/>
      <c r="B23" s="3"/>
      <c r="C23" s="13"/>
      <c r="D23" s="3"/>
      <c r="E23" s="3"/>
      <c r="F23" s="41"/>
      <c r="G23" s="40">
        <f t="shared" si="0"/>
        <v>0</v>
      </c>
      <c r="H23" s="705"/>
    </row>
    <row r="24" spans="1:8" s="16" customFormat="1" ht="18" customHeight="1" thickBot="1">
      <c r="A24" s="25" t="s">
        <v>52</v>
      </c>
      <c r="B24" s="14">
        <f>SUM(B5:B23)</f>
        <v>5010</v>
      </c>
      <c r="C24" s="21"/>
      <c r="D24" s="14">
        <f>SUM(D5:D23)</f>
        <v>0</v>
      </c>
      <c r="E24" s="14">
        <f>SUM(E5:E23)</f>
        <v>6649</v>
      </c>
      <c r="F24" s="14">
        <f>SUM(F5:F23)</f>
        <v>5010</v>
      </c>
      <c r="G24" s="15">
        <f>SUM(G5:G23)</f>
        <v>5010</v>
      </c>
      <c r="H24" s="705"/>
    </row>
    <row r="25" spans="6:8" ht="12.75">
      <c r="F25" s="16"/>
      <c r="G25" s="16"/>
      <c r="H25" s="467"/>
    </row>
    <row r="26" ht="12.75">
      <c r="H26" s="467"/>
    </row>
    <row r="27" ht="12.75">
      <c r="H27" s="467"/>
    </row>
    <row r="28" ht="12.75">
      <c r="H28" s="467"/>
    </row>
    <row r="29" ht="12.75">
      <c r="H29" s="467"/>
    </row>
    <row r="30" ht="12.75">
      <c r="H30" s="467"/>
    </row>
    <row r="31" ht="12.75">
      <c r="H31" s="467"/>
    </row>
    <row r="32" ht="12.75">
      <c r="H32" s="467"/>
    </row>
    <row r="33" ht="12.75">
      <c r="H33" s="467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2">
      <selection activeCell="H25" sqref="H2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04" t="s">
        <v>1</v>
      </c>
      <c r="B1" s="704"/>
      <c r="C1" s="704"/>
      <c r="D1" s="704"/>
      <c r="E1" s="704"/>
      <c r="F1" s="704"/>
      <c r="G1" s="704"/>
      <c r="H1" s="706" t="s">
        <v>693</v>
      </c>
    </row>
    <row r="2" spans="1:8" ht="23.25" customHeight="1" thickBot="1">
      <c r="A2" s="22"/>
      <c r="B2" s="9"/>
      <c r="C2" s="9"/>
      <c r="D2" s="9"/>
      <c r="E2" s="9"/>
      <c r="F2" s="703" t="s">
        <v>49</v>
      </c>
      <c r="G2" s="703"/>
      <c r="H2" s="706"/>
    </row>
    <row r="3" spans="1:8" s="6" customFormat="1" ht="48.75" customHeight="1" thickBot="1">
      <c r="A3" s="23" t="s">
        <v>56</v>
      </c>
      <c r="B3" s="24" t="s">
        <v>54</v>
      </c>
      <c r="C3" s="24" t="s">
        <v>55</v>
      </c>
      <c r="D3" s="24" t="str">
        <f>+'3.sz.mell.'!D3</f>
        <v>Felhasználás 2013. XII.31-ig</v>
      </c>
      <c r="E3" s="24" t="str">
        <f>+'3.sz.mell.'!E3</f>
        <v>2014. évi módosított előirányzat</v>
      </c>
      <c r="F3" s="50" t="str">
        <f>+'3.sz.mell.'!F3</f>
        <v>2014. évi teljesítés</v>
      </c>
      <c r="G3" s="49" t="str">
        <f>+'3.sz.mell.'!G3</f>
        <v>Összes teljesítés 2014. dec. 31-ig</v>
      </c>
      <c r="H3" s="706"/>
    </row>
    <row r="4" spans="1:8" s="9" customFormat="1" ht="15" customHeight="1" thickBot="1">
      <c r="A4" s="322" t="s">
        <v>263</v>
      </c>
      <c r="B4" s="323" t="s">
        <v>264</v>
      </c>
      <c r="C4" s="323" t="s">
        <v>265</v>
      </c>
      <c r="D4" s="323" t="s">
        <v>266</v>
      </c>
      <c r="E4" s="323" t="s">
        <v>267</v>
      </c>
      <c r="F4" s="38" t="s">
        <v>339</v>
      </c>
      <c r="G4" s="324" t="s">
        <v>349</v>
      </c>
      <c r="H4" s="706"/>
    </row>
    <row r="5" spans="1:8" ht="15.75" customHeight="1">
      <c r="A5" s="17" t="s">
        <v>610</v>
      </c>
      <c r="B5" s="479">
        <v>1633</v>
      </c>
      <c r="C5" s="480" t="s">
        <v>663</v>
      </c>
      <c r="D5" s="2"/>
      <c r="E5" s="2">
        <v>3000</v>
      </c>
      <c r="F5" s="39">
        <v>1633</v>
      </c>
      <c r="G5" s="40">
        <f>+D5+F5</f>
        <v>1633</v>
      </c>
      <c r="H5" s="706"/>
    </row>
    <row r="6" spans="1:8" ht="15.75" customHeight="1">
      <c r="A6" s="17" t="s">
        <v>659</v>
      </c>
      <c r="B6" s="2">
        <v>1247</v>
      </c>
      <c r="C6" s="192">
        <v>2014</v>
      </c>
      <c r="D6" s="2"/>
      <c r="E6" s="2"/>
      <c r="F6" s="39">
        <v>1247</v>
      </c>
      <c r="G6" s="40">
        <f aca="true" t="shared" si="0" ref="G6:G23">+D6+F6</f>
        <v>1247</v>
      </c>
      <c r="H6" s="706"/>
    </row>
    <row r="7" spans="1:8" ht="15.75" customHeight="1">
      <c r="A7" s="17"/>
      <c r="B7" s="2"/>
      <c r="C7" s="192"/>
      <c r="D7" s="2"/>
      <c r="E7" s="2"/>
      <c r="F7" s="39"/>
      <c r="G7" s="40">
        <f t="shared" si="0"/>
        <v>0</v>
      </c>
      <c r="H7" s="706"/>
    </row>
    <row r="8" spans="1:8" ht="15.75" customHeight="1">
      <c r="A8" s="17"/>
      <c r="B8" s="2"/>
      <c r="C8" s="192"/>
      <c r="D8" s="2"/>
      <c r="E8" s="2"/>
      <c r="F8" s="39"/>
      <c r="G8" s="40">
        <f t="shared" si="0"/>
        <v>0</v>
      </c>
      <c r="H8" s="706"/>
    </row>
    <row r="9" spans="1:8" ht="15.75" customHeight="1">
      <c r="A9" s="17"/>
      <c r="B9" s="2"/>
      <c r="C9" s="192"/>
      <c r="D9" s="2"/>
      <c r="E9" s="2"/>
      <c r="F9" s="39"/>
      <c r="G9" s="40">
        <f t="shared" si="0"/>
        <v>0</v>
      </c>
      <c r="H9" s="706"/>
    </row>
    <row r="10" spans="1:8" ht="15.75" customHeight="1">
      <c r="A10" s="17"/>
      <c r="B10" s="2"/>
      <c r="C10" s="192"/>
      <c r="D10" s="2"/>
      <c r="E10" s="2"/>
      <c r="F10" s="39"/>
      <c r="G10" s="40">
        <f t="shared" si="0"/>
        <v>0</v>
      </c>
      <c r="H10" s="706"/>
    </row>
    <row r="11" spans="1:8" ht="15.75" customHeight="1">
      <c r="A11" s="17"/>
      <c r="B11" s="2"/>
      <c r="C11" s="192"/>
      <c r="D11" s="2"/>
      <c r="E11" s="2"/>
      <c r="F11" s="39"/>
      <c r="G11" s="40">
        <f t="shared" si="0"/>
        <v>0</v>
      </c>
      <c r="H11" s="706"/>
    </row>
    <row r="12" spans="1:8" ht="15.75" customHeight="1">
      <c r="A12" s="17"/>
      <c r="B12" s="2"/>
      <c r="C12" s="192"/>
      <c r="D12" s="2"/>
      <c r="E12" s="2"/>
      <c r="F12" s="39"/>
      <c r="G12" s="40">
        <f t="shared" si="0"/>
        <v>0</v>
      </c>
      <c r="H12" s="706"/>
    </row>
    <row r="13" spans="1:8" ht="15.75" customHeight="1">
      <c r="A13" s="17"/>
      <c r="B13" s="2"/>
      <c r="C13" s="192"/>
      <c r="D13" s="2"/>
      <c r="E13" s="2"/>
      <c r="F13" s="39"/>
      <c r="G13" s="40">
        <f t="shared" si="0"/>
        <v>0</v>
      </c>
      <c r="H13" s="706"/>
    </row>
    <row r="14" spans="1:8" ht="15.75" customHeight="1">
      <c r="A14" s="17"/>
      <c r="B14" s="2"/>
      <c r="C14" s="192"/>
      <c r="D14" s="2"/>
      <c r="E14" s="2"/>
      <c r="F14" s="39"/>
      <c r="G14" s="40">
        <f t="shared" si="0"/>
        <v>0</v>
      </c>
      <c r="H14" s="706"/>
    </row>
    <row r="15" spans="1:8" ht="15.75" customHeight="1">
      <c r="A15" s="17"/>
      <c r="B15" s="2"/>
      <c r="C15" s="192"/>
      <c r="D15" s="2"/>
      <c r="E15" s="2"/>
      <c r="F15" s="39"/>
      <c r="G15" s="40">
        <f t="shared" si="0"/>
        <v>0</v>
      </c>
      <c r="H15" s="706"/>
    </row>
    <row r="16" spans="1:8" ht="15.75" customHeight="1">
      <c r="A16" s="17"/>
      <c r="B16" s="2"/>
      <c r="C16" s="192"/>
      <c r="D16" s="2"/>
      <c r="E16" s="2"/>
      <c r="F16" s="39"/>
      <c r="G16" s="40">
        <f t="shared" si="0"/>
        <v>0</v>
      </c>
      <c r="H16" s="706"/>
    </row>
    <row r="17" spans="1:8" ht="15.75" customHeight="1">
      <c r="A17" s="17"/>
      <c r="B17" s="2"/>
      <c r="C17" s="192"/>
      <c r="D17" s="2"/>
      <c r="E17" s="2"/>
      <c r="F17" s="39"/>
      <c r="G17" s="40">
        <f t="shared" si="0"/>
        <v>0</v>
      </c>
      <c r="H17" s="706"/>
    </row>
    <row r="18" spans="1:8" ht="15.75" customHeight="1">
      <c r="A18" s="17"/>
      <c r="B18" s="2"/>
      <c r="C18" s="192"/>
      <c r="D18" s="2"/>
      <c r="E18" s="2"/>
      <c r="F18" s="39"/>
      <c r="G18" s="40">
        <f t="shared" si="0"/>
        <v>0</v>
      </c>
      <c r="H18" s="706"/>
    </row>
    <row r="19" spans="1:8" ht="15.75" customHeight="1">
      <c r="A19" s="17"/>
      <c r="B19" s="2"/>
      <c r="C19" s="192"/>
      <c r="D19" s="2"/>
      <c r="E19" s="2"/>
      <c r="F19" s="39"/>
      <c r="G19" s="40">
        <f t="shared" si="0"/>
        <v>0</v>
      </c>
      <c r="H19" s="706"/>
    </row>
    <row r="20" spans="1:8" ht="15.75" customHeight="1">
      <c r="A20" s="17"/>
      <c r="B20" s="2"/>
      <c r="C20" s="192"/>
      <c r="D20" s="2"/>
      <c r="E20" s="2"/>
      <c r="F20" s="39"/>
      <c r="G20" s="40">
        <f t="shared" si="0"/>
        <v>0</v>
      </c>
      <c r="H20" s="706"/>
    </row>
    <row r="21" spans="1:8" ht="15.75" customHeight="1">
      <c r="A21" s="17"/>
      <c r="B21" s="2"/>
      <c r="C21" s="192"/>
      <c r="D21" s="2"/>
      <c r="E21" s="2"/>
      <c r="F21" s="39"/>
      <c r="G21" s="40">
        <f t="shared" si="0"/>
        <v>0</v>
      </c>
      <c r="H21" s="706"/>
    </row>
    <row r="22" spans="1:8" ht="15.75" customHeight="1">
      <c r="A22" s="17"/>
      <c r="B22" s="2"/>
      <c r="C22" s="192"/>
      <c r="D22" s="2"/>
      <c r="E22" s="2"/>
      <c r="F22" s="39"/>
      <c r="G22" s="40">
        <f t="shared" si="0"/>
        <v>0</v>
      </c>
      <c r="H22" s="706"/>
    </row>
    <row r="23" spans="1:8" ht="15.75" customHeight="1" thickBot="1">
      <c r="A23" s="18"/>
      <c r="B23" s="3"/>
      <c r="C23" s="193"/>
      <c r="D23" s="3"/>
      <c r="E23" s="3"/>
      <c r="F23" s="41"/>
      <c r="G23" s="40">
        <f t="shared" si="0"/>
        <v>0</v>
      </c>
      <c r="H23" s="706"/>
    </row>
    <row r="24" spans="1:8" s="16" customFormat="1" ht="18" customHeight="1" thickBot="1">
      <c r="A24" s="25" t="s">
        <v>52</v>
      </c>
      <c r="B24" s="14">
        <f>SUM(B5:B23)</f>
        <v>2880</v>
      </c>
      <c r="C24" s="21"/>
      <c r="D24" s="14">
        <f>SUM(D5:D23)</f>
        <v>0</v>
      </c>
      <c r="E24" s="14">
        <f>SUM(E5:E23)</f>
        <v>3000</v>
      </c>
      <c r="F24" s="14">
        <f>SUM(F5:F23)</f>
        <v>2880</v>
      </c>
      <c r="G24" s="15">
        <f>SUM(G5:G23)</f>
        <v>2880</v>
      </c>
      <c r="H24" s="706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9"/>
  <sheetViews>
    <sheetView view="pageBreakPreview" zoomScaleSheetLayoutView="100" workbookViewId="0" topLeftCell="A91">
      <selection activeCell="F18" sqref="F18"/>
    </sheetView>
  </sheetViews>
  <sheetFormatPr defaultColWidth="9.00390625" defaultRowHeight="12.75"/>
  <cols>
    <col min="1" max="1" width="8.50390625" style="380" customWidth="1"/>
    <col min="2" max="2" width="62.50390625" style="381" customWidth="1"/>
    <col min="3" max="6" width="13.375" style="382" customWidth="1"/>
    <col min="7" max="7" width="12.125" style="382" customWidth="1"/>
    <col min="8" max="16384" width="9.375" style="27" customWidth="1"/>
  </cols>
  <sheetData>
    <row r="1" spans="1:7" s="357" customFormat="1" ht="16.5" customHeight="1" thickBot="1">
      <c r="A1" s="356"/>
      <c r="B1" s="358"/>
      <c r="C1" s="390"/>
      <c r="D1" s="707" t="s">
        <v>694</v>
      </c>
      <c r="E1" s="708"/>
      <c r="F1" s="708"/>
      <c r="G1" s="708"/>
    </row>
    <row r="2" spans="1:7" s="391" customFormat="1" ht="15.75" customHeight="1">
      <c r="A2" s="383" t="s">
        <v>50</v>
      </c>
      <c r="B2" s="712" t="s">
        <v>83</v>
      </c>
      <c r="C2" s="713"/>
      <c r="D2" s="713"/>
      <c r="E2" s="547"/>
      <c r="F2" s="548"/>
      <c r="G2" s="376" t="s">
        <v>39</v>
      </c>
    </row>
    <row r="3" spans="1:7" s="391" customFormat="1" ht="36.75" thickBot="1">
      <c r="A3" s="389" t="s">
        <v>351</v>
      </c>
      <c r="B3" s="714" t="s">
        <v>350</v>
      </c>
      <c r="C3" s="715"/>
      <c r="D3" s="715"/>
      <c r="E3" s="604"/>
      <c r="F3" s="601"/>
      <c r="G3" s="352" t="s">
        <v>39</v>
      </c>
    </row>
    <row r="4" spans="1:7" s="392" customFormat="1" ht="15.75" customHeight="1" thickBot="1">
      <c r="A4" s="359"/>
      <c r="B4" s="359"/>
      <c r="C4" s="360"/>
      <c r="D4" s="360"/>
      <c r="E4" s="360"/>
      <c r="F4" s="360"/>
      <c r="G4" s="360" t="s">
        <v>40</v>
      </c>
    </row>
    <row r="5" spans="1:7" ht="48.75" thickBot="1">
      <c r="A5" s="204" t="s">
        <v>81</v>
      </c>
      <c r="B5" s="205" t="s">
        <v>41</v>
      </c>
      <c r="C5" s="42" t="s">
        <v>108</v>
      </c>
      <c r="D5" s="42" t="s">
        <v>109</v>
      </c>
      <c r="E5" s="42" t="s">
        <v>110</v>
      </c>
      <c r="F5" s="42" t="s">
        <v>657</v>
      </c>
      <c r="G5" s="361" t="s">
        <v>658</v>
      </c>
    </row>
    <row r="6" spans="1:7" s="393" customFormat="1" ht="12.75" customHeight="1" thickBot="1">
      <c r="A6" s="354" t="s">
        <v>263</v>
      </c>
      <c r="B6" s="355" t="s">
        <v>264</v>
      </c>
      <c r="C6" s="355" t="s">
        <v>265</v>
      </c>
      <c r="D6" s="57" t="s">
        <v>266</v>
      </c>
      <c r="E6" s="602" t="s">
        <v>267</v>
      </c>
      <c r="F6" s="602" t="s">
        <v>339</v>
      </c>
      <c r="G6" s="55" t="s">
        <v>340</v>
      </c>
    </row>
    <row r="7" spans="1:7" s="393" customFormat="1" ht="15.75" customHeight="1" thickBot="1">
      <c r="A7" s="709" t="s">
        <v>42</v>
      </c>
      <c r="B7" s="710"/>
      <c r="C7" s="710"/>
      <c r="D7" s="710"/>
      <c r="E7" s="710"/>
      <c r="F7" s="710"/>
      <c r="G7" s="711"/>
    </row>
    <row r="8" spans="1:7" s="393" customFormat="1" ht="12" customHeight="1" thickBot="1">
      <c r="A8" s="234" t="s">
        <v>6</v>
      </c>
      <c r="B8" s="230" t="s">
        <v>183</v>
      </c>
      <c r="C8" s="261">
        <f>SUM(C9:C14)</f>
        <v>114828</v>
      </c>
      <c r="D8" s="261">
        <f>SUM(D9:D14)</f>
        <v>115438</v>
      </c>
      <c r="E8" s="244">
        <f>SUM(E9:E14)</f>
        <v>115438</v>
      </c>
      <c r="F8" s="577">
        <f>SUM(F9:F14)</f>
        <v>115438</v>
      </c>
      <c r="G8" s="244">
        <f>SUM(G9:G14)</f>
        <v>0</v>
      </c>
    </row>
    <row r="9" spans="1:7" s="379" customFormat="1" ht="12" customHeight="1">
      <c r="A9" s="224" t="s">
        <v>546</v>
      </c>
      <c r="B9" s="272" t="s">
        <v>184</v>
      </c>
      <c r="C9" s="263">
        <v>54946</v>
      </c>
      <c r="D9" s="263">
        <v>54946</v>
      </c>
      <c r="E9" s="246">
        <v>54946</v>
      </c>
      <c r="F9" s="576">
        <v>54946</v>
      </c>
      <c r="G9" s="246"/>
    </row>
    <row r="10" spans="1:7" s="394" customFormat="1" ht="12" customHeight="1">
      <c r="A10" s="223" t="s">
        <v>547</v>
      </c>
      <c r="B10" s="273" t="s">
        <v>185</v>
      </c>
      <c r="C10" s="262">
        <v>23636</v>
      </c>
      <c r="D10" s="262">
        <v>23966</v>
      </c>
      <c r="E10" s="245">
        <v>23966</v>
      </c>
      <c r="F10" s="571">
        <v>23966</v>
      </c>
      <c r="G10" s="245"/>
    </row>
    <row r="11" spans="1:7" s="394" customFormat="1" ht="12" customHeight="1">
      <c r="A11" s="223" t="s">
        <v>548</v>
      </c>
      <c r="B11" s="273" t="s">
        <v>186</v>
      </c>
      <c r="C11" s="262">
        <v>34172</v>
      </c>
      <c r="D11" s="262">
        <v>31023</v>
      </c>
      <c r="E11" s="245">
        <v>31023</v>
      </c>
      <c r="F11" s="571">
        <v>31023</v>
      </c>
      <c r="G11" s="245"/>
    </row>
    <row r="12" spans="1:7" s="394" customFormat="1" ht="12" customHeight="1">
      <c r="A12" s="223" t="s">
        <v>549</v>
      </c>
      <c r="B12" s="273" t="s">
        <v>187</v>
      </c>
      <c r="C12" s="262">
        <v>2066</v>
      </c>
      <c r="D12" s="262">
        <v>2066</v>
      </c>
      <c r="E12" s="245">
        <v>2066</v>
      </c>
      <c r="F12" s="571">
        <v>2066</v>
      </c>
      <c r="G12" s="245"/>
    </row>
    <row r="13" spans="1:7" s="394" customFormat="1" ht="12" customHeight="1">
      <c r="A13" s="223" t="s">
        <v>550</v>
      </c>
      <c r="B13" s="273" t="s">
        <v>188</v>
      </c>
      <c r="C13" s="262">
        <v>8</v>
      </c>
      <c r="D13" s="262">
        <v>314</v>
      </c>
      <c r="E13" s="245">
        <v>314</v>
      </c>
      <c r="F13" s="571">
        <v>314</v>
      </c>
      <c r="G13" s="245"/>
    </row>
    <row r="14" spans="1:7" s="379" customFormat="1" ht="12" customHeight="1" thickBot="1">
      <c r="A14" s="225"/>
      <c r="B14" s="253" t="s">
        <v>189</v>
      </c>
      <c r="C14" s="264"/>
      <c r="D14" s="264">
        <v>3123</v>
      </c>
      <c r="E14" s="247">
        <v>3123</v>
      </c>
      <c r="F14" s="578">
        <v>3123</v>
      </c>
      <c r="G14" s="247"/>
    </row>
    <row r="15" spans="1:7" s="379" customFormat="1" ht="12" customHeight="1" thickBot="1">
      <c r="A15" s="229"/>
      <c r="B15" s="251" t="s">
        <v>190</v>
      </c>
      <c r="C15" s="261">
        <f>SUM(C16:C20)</f>
        <v>19532</v>
      </c>
      <c r="D15" s="261">
        <f>SUM(D16:D20)</f>
        <v>34878</v>
      </c>
      <c r="E15" s="244">
        <f>SUM(E16:E20)</f>
        <v>34877</v>
      </c>
      <c r="F15" s="577">
        <f>SUM(F16:F20)</f>
        <v>34877</v>
      </c>
      <c r="G15" s="244">
        <f>SUM(G16:G20)</f>
        <v>0</v>
      </c>
    </row>
    <row r="16" spans="1:7" s="379" customFormat="1" ht="12" customHeight="1">
      <c r="A16" s="224" t="s">
        <v>551</v>
      </c>
      <c r="B16" s="272" t="s">
        <v>191</v>
      </c>
      <c r="C16" s="263"/>
      <c r="D16" s="263"/>
      <c r="E16" s="246"/>
      <c r="F16" s="576"/>
      <c r="G16" s="246"/>
    </row>
    <row r="17" spans="1:7" s="379" customFormat="1" ht="12" customHeight="1">
      <c r="A17" s="223" t="s">
        <v>552</v>
      </c>
      <c r="B17" s="273" t="s">
        <v>192</v>
      </c>
      <c r="C17" s="262"/>
      <c r="D17" s="262"/>
      <c r="E17" s="245"/>
      <c r="F17" s="571"/>
      <c r="G17" s="245"/>
    </row>
    <row r="18" spans="1:7" s="379" customFormat="1" ht="12" customHeight="1">
      <c r="A18" s="223" t="s">
        <v>553</v>
      </c>
      <c r="B18" s="273" t="s">
        <v>193</v>
      </c>
      <c r="C18" s="262"/>
      <c r="D18" s="262"/>
      <c r="E18" s="245"/>
      <c r="F18" s="571"/>
      <c r="G18" s="245"/>
    </row>
    <row r="19" spans="1:7" s="379" customFormat="1" ht="12" customHeight="1">
      <c r="A19" s="223" t="s">
        <v>554</v>
      </c>
      <c r="B19" s="273" t="s">
        <v>194</v>
      </c>
      <c r="C19" s="262"/>
      <c r="D19" s="262"/>
      <c r="E19" s="245"/>
      <c r="F19" s="571"/>
      <c r="G19" s="245"/>
    </row>
    <row r="20" spans="1:7" s="379" customFormat="1" ht="12" customHeight="1">
      <c r="A20" s="223" t="s">
        <v>555</v>
      </c>
      <c r="B20" s="273" t="s">
        <v>195</v>
      </c>
      <c r="C20" s="262">
        <v>19532</v>
      </c>
      <c r="D20" s="262">
        <v>34878</v>
      </c>
      <c r="E20" s="245">
        <v>34877</v>
      </c>
      <c r="F20" s="571">
        <v>34877</v>
      </c>
      <c r="G20" s="245"/>
    </row>
    <row r="21" spans="1:7" s="394" customFormat="1" ht="12" customHeight="1" thickBot="1">
      <c r="A21" s="225" t="s">
        <v>555</v>
      </c>
      <c r="B21" s="253" t="s">
        <v>196</v>
      </c>
      <c r="C21" s="264"/>
      <c r="D21" s="264"/>
      <c r="E21" s="247"/>
      <c r="F21" s="578"/>
      <c r="G21" s="247"/>
    </row>
    <row r="22" spans="1:7" s="394" customFormat="1" ht="16.5" customHeight="1" thickBot="1">
      <c r="A22" s="229"/>
      <c r="B22" s="230" t="s">
        <v>197</v>
      </c>
      <c r="C22" s="261">
        <f>SUM(C23:C27)</f>
        <v>682</v>
      </c>
      <c r="D22" s="261">
        <f>SUM(D23:D27)</f>
        <v>3918</v>
      </c>
      <c r="E22" s="244">
        <f>SUM(E23:E27)</f>
        <v>3918</v>
      </c>
      <c r="F22" s="577">
        <f>SUM(F23:F27)</f>
        <v>3918</v>
      </c>
      <c r="G22" s="244">
        <f>SUM(G23:G27)</f>
        <v>0</v>
      </c>
    </row>
    <row r="23" spans="1:7" s="394" customFormat="1" ht="12" customHeight="1">
      <c r="A23" s="224" t="s">
        <v>556</v>
      </c>
      <c r="B23" s="272" t="s">
        <v>198</v>
      </c>
      <c r="C23" s="263"/>
      <c r="D23" s="263">
        <v>26</v>
      </c>
      <c r="E23" s="246">
        <v>26</v>
      </c>
      <c r="F23" s="576">
        <v>26</v>
      </c>
      <c r="G23" s="246"/>
    </row>
    <row r="24" spans="1:7" s="379" customFormat="1" ht="12" customHeight="1">
      <c r="A24" s="223" t="s">
        <v>557</v>
      </c>
      <c r="B24" s="273" t="s">
        <v>199</v>
      </c>
      <c r="C24" s="262"/>
      <c r="D24" s="262"/>
      <c r="E24" s="245"/>
      <c r="F24" s="571"/>
      <c r="G24" s="245"/>
    </row>
    <row r="25" spans="1:7" s="394" customFormat="1" ht="12" customHeight="1">
      <c r="A25" s="223" t="s">
        <v>558</v>
      </c>
      <c r="B25" s="273" t="s">
        <v>200</v>
      </c>
      <c r="C25" s="262"/>
      <c r="D25" s="262">
        <v>3000</v>
      </c>
      <c r="E25" s="245">
        <v>3000</v>
      </c>
      <c r="F25" s="571">
        <v>3000</v>
      </c>
      <c r="G25" s="245"/>
    </row>
    <row r="26" spans="1:7" s="394" customFormat="1" ht="12" customHeight="1">
      <c r="A26" s="223" t="s">
        <v>559</v>
      </c>
      <c r="B26" s="273" t="s">
        <v>201</v>
      </c>
      <c r="C26" s="262"/>
      <c r="D26" s="262"/>
      <c r="E26" s="245"/>
      <c r="F26" s="571"/>
      <c r="G26" s="245"/>
    </row>
    <row r="27" spans="1:7" s="394" customFormat="1" ht="12" customHeight="1">
      <c r="A27" s="223" t="s">
        <v>560</v>
      </c>
      <c r="B27" s="273" t="s">
        <v>202</v>
      </c>
      <c r="C27" s="262">
        <v>682</v>
      </c>
      <c r="D27" s="262">
        <v>892</v>
      </c>
      <c r="E27" s="245">
        <v>892</v>
      </c>
      <c r="F27" s="571">
        <v>892</v>
      </c>
      <c r="G27" s="245"/>
    </row>
    <row r="28" spans="1:7" s="394" customFormat="1" ht="12" customHeight="1" thickBot="1">
      <c r="A28" s="225" t="s">
        <v>560</v>
      </c>
      <c r="B28" s="274" t="s">
        <v>203</v>
      </c>
      <c r="C28" s="264"/>
      <c r="D28" s="264"/>
      <c r="E28" s="247"/>
      <c r="F28" s="578"/>
      <c r="G28" s="247"/>
    </row>
    <row r="29" spans="1:7" s="394" customFormat="1" ht="12" customHeight="1" thickBot="1">
      <c r="A29" s="229"/>
      <c r="B29" s="230" t="s">
        <v>204</v>
      </c>
      <c r="C29" s="267">
        <f>+C30+C33+C34+C35</f>
        <v>34450</v>
      </c>
      <c r="D29" s="267">
        <f>+D30+D33+D34+D35</f>
        <v>43852</v>
      </c>
      <c r="E29" s="280">
        <f>+E30+E33+E34+E35</f>
        <v>39574</v>
      </c>
      <c r="F29" s="581">
        <f>+F30+F33+F34+F35</f>
        <v>38778</v>
      </c>
      <c r="G29" s="280">
        <f>G32</f>
        <v>796</v>
      </c>
    </row>
    <row r="30" spans="1:7" s="394" customFormat="1" ht="12" customHeight="1">
      <c r="A30" s="224" t="s">
        <v>561</v>
      </c>
      <c r="B30" s="272" t="s">
        <v>205</v>
      </c>
      <c r="C30" s="282">
        <f>+C31+C32</f>
        <v>30200</v>
      </c>
      <c r="D30" s="282">
        <f>+D31+D32</f>
        <v>35684</v>
      </c>
      <c r="E30" s="281">
        <f>+E31+E32</f>
        <v>32876</v>
      </c>
      <c r="F30" s="579">
        <f>+F31+F32</f>
        <v>32080</v>
      </c>
      <c r="G30" s="281"/>
    </row>
    <row r="31" spans="1:7" s="394" customFormat="1" ht="12" customHeight="1">
      <c r="A31" s="223" t="s">
        <v>562</v>
      </c>
      <c r="B31" s="273" t="s">
        <v>206</v>
      </c>
      <c r="C31" s="262">
        <v>5200</v>
      </c>
      <c r="D31" s="262">
        <v>6244</v>
      </c>
      <c r="E31" s="245">
        <v>5120</v>
      </c>
      <c r="F31" s="571">
        <v>5120</v>
      </c>
      <c r="G31" s="245"/>
    </row>
    <row r="32" spans="1:7" s="394" customFormat="1" ht="12" customHeight="1">
      <c r="A32" s="223" t="s">
        <v>563</v>
      </c>
      <c r="B32" s="273" t="s">
        <v>207</v>
      </c>
      <c r="C32" s="262">
        <v>25000</v>
      </c>
      <c r="D32" s="262">
        <v>29440</v>
      </c>
      <c r="E32" s="245">
        <v>27756</v>
      </c>
      <c r="F32" s="571">
        <v>26960</v>
      </c>
      <c r="G32" s="245">
        <v>796</v>
      </c>
    </row>
    <row r="33" spans="1:7" s="394" customFormat="1" ht="12" customHeight="1">
      <c r="A33" s="223" t="s">
        <v>564</v>
      </c>
      <c r="B33" s="273" t="s">
        <v>208</v>
      </c>
      <c r="C33" s="262">
        <v>3000</v>
      </c>
      <c r="D33" s="262">
        <v>3791</v>
      </c>
      <c r="E33" s="245">
        <v>3298</v>
      </c>
      <c r="F33" s="571">
        <v>3298</v>
      </c>
      <c r="G33" s="245"/>
    </row>
    <row r="34" spans="1:7" s="394" customFormat="1" ht="12" customHeight="1">
      <c r="A34" s="223" t="s">
        <v>565</v>
      </c>
      <c r="B34" s="273" t="s">
        <v>209</v>
      </c>
      <c r="C34" s="262">
        <v>700</v>
      </c>
      <c r="D34" s="262">
        <v>700</v>
      </c>
      <c r="E34" s="245">
        <v>440</v>
      </c>
      <c r="F34" s="571">
        <v>440</v>
      </c>
      <c r="G34" s="245"/>
    </row>
    <row r="35" spans="1:7" s="394" customFormat="1" ht="12" customHeight="1" thickBot="1">
      <c r="A35" s="225" t="s">
        <v>566</v>
      </c>
      <c r="B35" s="274" t="s">
        <v>210</v>
      </c>
      <c r="C35" s="264">
        <v>550</v>
      </c>
      <c r="D35" s="264">
        <v>3677</v>
      </c>
      <c r="E35" s="247">
        <v>2960</v>
      </c>
      <c r="F35" s="578">
        <v>2960</v>
      </c>
      <c r="G35" s="247"/>
    </row>
    <row r="36" spans="1:7" s="394" customFormat="1" ht="12" customHeight="1" thickBot="1">
      <c r="A36" s="229"/>
      <c r="B36" s="230" t="s">
        <v>211</v>
      </c>
      <c r="C36" s="261">
        <f>SUM(C37:C46)</f>
        <v>27199</v>
      </c>
      <c r="D36" s="261">
        <f>SUM(D37:D46)</f>
        <v>34063</v>
      </c>
      <c r="E36" s="244">
        <f>SUM(E37:E46)</f>
        <v>28028</v>
      </c>
      <c r="F36" s="577">
        <f>SUM(F37:F46)</f>
        <v>18757</v>
      </c>
      <c r="G36" s="244">
        <f>SUM(G37:G46)</f>
        <v>9271</v>
      </c>
    </row>
    <row r="37" spans="1:7" s="394" customFormat="1" ht="12" customHeight="1">
      <c r="A37" s="224" t="s">
        <v>567</v>
      </c>
      <c r="B37" s="272" t="s">
        <v>212</v>
      </c>
      <c r="C37" s="263"/>
      <c r="D37" s="263"/>
      <c r="E37" s="246"/>
      <c r="F37" s="576"/>
      <c r="G37" s="246"/>
    </row>
    <row r="38" spans="1:7" s="394" customFormat="1" ht="12" customHeight="1">
      <c r="A38" s="223" t="s">
        <v>568</v>
      </c>
      <c r="B38" s="273" t="s">
        <v>213</v>
      </c>
      <c r="C38" s="262">
        <v>8871</v>
      </c>
      <c r="D38" s="262">
        <v>10702</v>
      </c>
      <c r="E38" s="245">
        <v>10134</v>
      </c>
      <c r="F38" s="571">
        <v>2834</v>
      </c>
      <c r="G38" s="245">
        <v>7300</v>
      </c>
    </row>
    <row r="39" spans="1:7" s="394" customFormat="1" ht="12" customHeight="1">
      <c r="A39" s="223" t="s">
        <v>569</v>
      </c>
      <c r="B39" s="273" t="s">
        <v>214</v>
      </c>
      <c r="C39" s="262">
        <v>60</v>
      </c>
      <c r="D39" s="262">
        <v>169</v>
      </c>
      <c r="E39" s="245">
        <v>150</v>
      </c>
      <c r="F39" s="571">
        <v>150</v>
      </c>
      <c r="G39" s="245"/>
    </row>
    <row r="40" spans="1:7" s="394" customFormat="1" ht="12" customHeight="1">
      <c r="A40" s="223" t="s">
        <v>570</v>
      </c>
      <c r="B40" s="273" t="s">
        <v>215</v>
      </c>
      <c r="C40" s="262">
        <v>2064</v>
      </c>
      <c r="D40" s="262">
        <v>4953</v>
      </c>
      <c r="E40" s="245">
        <v>426</v>
      </c>
      <c r="F40" s="571">
        <v>426</v>
      </c>
      <c r="G40" s="245"/>
    </row>
    <row r="41" spans="1:7" s="394" customFormat="1" ht="12" customHeight="1">
      <c r="A41" s="223" t="s">
        <v>571</v>
      </c>
      <c r="B41" s="273" t="s">
        <v>216</v>
      </c>
      <c r="C41" s="262">
        <v>10668</v>
      </c>
      <c r="D41" s="262">
        <v>10650</v>
      </c>
      <c r="E41" s="245">
        <v>10292</v>
      </c>
      <c r="F41" s="571">
        <v>10292</v>
      </c>
      <c r="G41" s="245"/>
    </row>
    <row r="42" spans="1:7" s="394" customFormat="1" ht="12" customHeight="1">
      <c r="A42" s="223" t="s">
        <v>572</v>
      </c>
      <c r="B42" s="273" t="s">
        <v>217</v>
      </c>
      <c r="C42" s="262">
        <v>5436</v>
      </c>
      <c r="D42" s="262">
        <v>5635</v>
      </c>
      <c r="E42" s="245">
        <v>5073</v>
      </c>
      <c r="F42" s="571">
        <v>3102</v>
      </c>
      <c r="G42" s="245">
        <v>1971</v>
      </c>
    </row>
    <row r="43" spans="1:7" s="394" customFormat="1" ht="12" customHeight="1">
      <c r="A43" s="223" t="s">
        <v>573</v>
      </c>
      <c r="B43" s="273" t="s">
        <v>218</v>
      </c>
      <c r="C43" s="262"/>
      <c r="D43" s="262"/>
      <c r="E43" s="245"/>
      <c r="F43" s="571"/>
      <c r="G43" s="245"/>
    </row>
    <row r="44" spans="1:7" s="394" customFormat="1" ht="12" customHeight="1">
      <c r="A44" s="223" t="s">
        <v>574</v>
      </c>
      <c r="B44" s="273" t="s">
        <v>219</v>
      </c>
      <c r="C44" s="262">
        <v>100</v>
      </c>
      <c r="D44" s="262">
        <v>80</v>
      </c>
      <c r="E44" s="245">
        <v>79</v>
      </c>
      <c r="F44" s="571">
        <v>79</v>
      </c>
      <c r="G44" s="245"/>
    </row>
    <row r="45" spans="1:7" s="394" customFormat="1" ht="12" customHeight="1">
      <c r="A45" s="223" t="s">
        <v>575</v>
      </c>
      <c r="B45" s="273" t="s">
        <v>220</v>
      </c>
      <c r="C45" s="265"/>
      <c r="D45" s="265"/>
      <c r="E45" s="248"/>
      <c r="F45" s="572"/>
      <c r="G45" s="248"/>
    </row>
    <row r="46" spans="1:7" s="379" customFormat="1" ht="12" customHeight="1" thickBot="1">
      <c r="A46" s="225" t="s">
        <v>576</v>
      </c>
      <c r="B46" s="274" t="s">
        <v>221</v>
      </c>
      <c r="C46" s="266"/>
      <c r="D46" s="266">
        <v>1874</v>
      </c>
      <c r="E46" s="249">
        <v>1874</v>
      </c>
      <c r="F46" s="582">
        <v>1874</v>
      </c>
      <c r="G46" s="249"/>
    </row>
    <row r="47" spans="1:7" s="394" customFormat="1" ht="12" customHeight="1" thickBot="1">
      <c r="A47" s="229"/>
      <c r="B47" s="230" t="s">
        <v>222</v>
      </c>
      <c r="C47" s="261">
        <f>SUM(C48:C52)</f>
        <v>630</v>
      </c>
      <c r="D47" s="261">
        <f>SUM(D48:D52)</f>
        <v>237</v>
      </c>
      <c r="E47" s="244">
        <f>SUM(E48:E52)</f>
        <v>236</v>
      </c>
      <c r="F47" s="577">
        <f>SUM(F48:F52)</f>
        <v>236</v>
      </c>
      <c r="G47" s="244">
        <f>SUM(G48:G52)</f>
        <v>0</v>
      </c>
    </row>
    <row r="48" spans="1:7" s="394" customFormat="1" ht="12" customHeight="1">
      <c r="A48" s="224" t="s">
        <v>577</v>
      </c>
      <c r="B48" s="272" t="s">
        <v>223</v>
      </c>
      <c r="C48" s="284"/>
      <c r="D48" s="284"/>
      <c r="E48" s="250"/>
      <c r="F48" s="584"/>
      <c r="G48" s="250"/>
    </row>
    <row r="49" spans="1:7" s="394" customFormat="1" ht="12" customHeight="1">
      <c r="A49" s="223" t="s">
        <v>578</v>
      </c>
      <c r="B49" s="273" t="s">
        <v>224</v>
      </c>
      <c r="C49" s="265"/>
      <c r="D49" s="265"/>
      <c r="E49" s="248"/>
      <c r="F49" s="572"/>
      <c r="G49" s="248"/>
    </row>
    <row r="50" spans="1:7" s="394" customFormat="1" ht="12" customHeight="1">
      <c r="A50" s="223" t="s">
        <v>579</v>
      </c>
      <c r="B50" s="273" t="s">
        <v>225</v>
      </c>
      <c r="C50" s="265">
        <v>630</v>
      </c>
      <c r="D50" s="265">
        <v>237</v>
      </c>
      <c r="E50" s="248">
        <v>236</v>
      </c>
      <c r="F50" s="572">
        <v>236</v>
      </c>
      <c r="G50" s="248"/>
    </row>
    <row r="51" spans="1:7" s="394" customFormat="1" ht="12" customHeight="1">
      <c r="A51" s="223" t="s">
        <v>580</v>
      </c>
      <c r="B51" s="273" t="s">
        <v>226</v>
      </c>
      <c r="C51" s="265"/>
      <c r="D51" s="265"/>
      <c r="E51" s="248"/>
      <c r="F51" s="572"/>
      <c r="G51" s="248"/>
    </row>
    <row r="52" spans="1:7" s="394" customFormat="1" ht="12" customHeight="1" thickBot="1">
      <c r="A52" s="225" t="s">
        <v>581</v>
      </c>
      <c r="B52" s="274" t="s">
        <v>227</v>
      </c>
      <c r="C52" s="266"/>
      <c r="D52" s="266"/>
      <c r="E52" s="249"/>
      <c r="F52" s="582"/>
      <c r="G52" s="249"/>
    </row>
    <row r="53" spans="1:7" s="394" customFormat="1" ht="12" customHeight="1" thickBot="1">
      <c r="A53" s="229"/>
      <c r="B53" s="230" t="s">
        <v>228</v>
      </c>
      <c r="C53" s="261">
        <f>SUM(C54:C56)</f>
        <v>720</v>
      </c>
      <c r="D53" s="261">
        <f>SUM(D54:D56)</f>
        <v>805</v>
      </c>
      <c r="E53" s="244">
        <f>SUM(E54:E56)</f>
        <v>804</v>
      </c>
      <c r="F53" s="577">
        <f>SUM(F54:F56)</f>
        <v>804</v>
      </c>
      <c r="G53" s="244">
        <f>SUM(G54:G56)</f>
        <v>0</v>
      </c>
    </row>
    <row r="54" spans="1:7" s="379" customFormat="1" ht="12" customHeight="1">
      <c r="A54" s="224" t="s">
        <v>582</v>
      </c>
      <c r="B54" s="272" t="s">
        <v>229</v>
      </c>
      <c r="C54" s="263"/>
      <c r="D54" s="263"/>
      <c r="E54" s="246"/>
      <c r="F54" s="576"/>
      <c r="G54" s="246"/>
    </row>
    <row r="55" spans="1:7" s="379" customFormat="1" ht="12" customHeight="1">
      <c r="A55" s="223" t="s">
        <v>583</v>
      </c>
      <c r="B55" s="273" t="s">
        <v>230</v>
      </c>
      <c r="C55" s="262"/>
      <c r="D55" s="262"/>
      <c r="E55" s="245"/>
      <c r="F55" s="571"/>
      <c r="G55" s="245"/>
    </row>
    <row r="56" spans="1:7" s="379" customFormat="1" ht="12" customHeight="1">
      <c r="A56" s="223" t="s">
        <v>584</v>
      </c>
      <c r="B56" s="273" t="s">
        <v>231</v>
      </c>
      <c r="C56" s="262">
        <v>720</v>
      </c>
      <c r="D56" s="262">
        <v>805</v>
      </c>
      <c r="E56" s="245">
        <v>804</v>
      </c>
      <c r="F56" s="571">
        <v>804</v>
      </c>
      <c r="G56" s="245"/>
    </row>
    <row r="57" spans="1:7" s="379" customFormat="1" ht="12" customHeight="1" thickBot="1">
      <c r="A57" s="225" t="s">
        <v>584</v>
      </c>
      <c r="B57" s="274" t="s">
        <v>232</v>
      </c>
      <c r="C57" s="264"/>
      <c r="D57" s="264"/>
      <c r="E57" s="247"/>
      <c r="F57" s="578"/>
      <c r="G57" s="247"/>
    </row>
    <row r="58" spans="1:7" s="394" customFormat="1" ht="12" customHeight="1" thickBot="1">
      <c r="A58" s="229"/>
      <c r="B58" s="251" t="s">
        <v>233</v>
      </c>
      <c r="C58" s="261">
        <f>SUM(C59:C61)</f>
        <v>400</v>
      </c>
      <c r="D58" s="261">
        <f>SUM(D59:D61)</f>
        <v>400</v>
      </c>
      <c r="E58" s="244">
        <f>SUM(E59:E61)</f>
        <v>322</v>
      </c>
      <c r="F58" s="577">
        <f>SUM(F59:F61)</f>
        <v>322</v>
      </c>
      <c r="G58" s="244">
        <f>SUM(G59:G61)</f>
        <v>0</v>
      </c>
    </row>
    <row r="59" spans="1:7" s="394" customFormat="1" ht="12" customHeight="1">
      <c r="A59" s="224" t="s">
        <v>585</v>
      </c>
      <c r="B59" s="272" t="s">
        <v>234</v>
      </c>
      <c r="C59" s="265"/>
      <c r="D59" s="265"/>
      <c r="E59" s="248"/>
      <c r="F59" s="572"/>
      <c r="G59" s="248"/>
    </row>
    <row r="60" spans="1:7" s="394" customFormat="1" ht="12" customHeight="1">
      <c r="A60" s="223" t="s">
        <v>586</v>
      </c>
      <c r="B60" s="273" t="s">
        <v>353</v>
      </c>
      <c r="C60" s="265">
        <v>400</v>
      </c>
      <c r="D60" s="265">
        <v>400</v>
      </c>
      <c r="E60" s="248">
        <v>322</v>
      </c>
      <c r="F60" s="572">
        <v>322</v>
      </c>
      <c r="G60" s="248"/>
    </row>
    <row r="61" spans="1:7" s="394" customFormat="1" ht="12" customHeight="1">
      <c r="A61" s="223" t="s">
        <v>587</v>
      </c>
      <c r="B61" s="273" t="s">
        <v>236</v>
      </c>
      <c r="C61" s="265"/>
      <c r="D61" s="265"/>
      <c r="E61" s="248"/>
      <c r="F61" s="572"/>
      <c r="G61" s="248"/>
    </row>
    <row r="62" spans="1:7" s="394" customFormat="1" ht="12" customHeight="1" thickBot="1">
      <c r="A62" s="225" t="s">
        <v>587</v>
      </c>
      <c r="B62" s="274" t="s">
        <v>237</v>
      </c>
      <c r="C62" s="265"/>
      <c r="D62" s="265"/>
      <c r="E62" s="248"/>
      <c r="F62" s="572"/>
      <c r="G62" s="248"/>
    </row>
    <row r="63" spans="1:7" s="394" customFormat="1" ht="17.25" customHeight="1" thickBot="1">
      <c r="A63" s="229" t="s">
        <v>588</v>
      </c>
      <c r="B63" s="230" t="s">
        <v>238</v>
      </c>
      <c r="C63" s="267">
        <f>+C8+C15+C22+C29+C36+C47+C53+C58</f>
        <v>198441</v>
      </c>
      <c r="D63" s="267">
        <f>+D8+D15+D22+D29+D36+D47+D53+D58</f>
        <v>233591</v>
      </c>
      <c r="E63" s="280">
        <f>+E8+E15+E22+E29+E36+E47+E53+E58</f>
        <v>223197</v>
      </c>
      <c r="F63" s="581">
        <f>+F8+F15+F22+F29+F36+F47+F53+F58</f>
        <v>213130</v>
      </c>
      <c r="G63" s="280">
        <f>+G8+G15+G22+G29+G36+G47+G53+G58</f>
        <v>10067</v>
      </c>
    </row>
    <row r="64" spans="1:7" s="394" customFormat="1" ht="12" customHeight="1" thickBot="1">
      <c r="A64" s="285"/>
      <c r="B64" s="251" t="s">
        <v>239</v>
      </c>
      <c r="C64" s="261">
        <f>SUM(C65:C67)</f>
        <v>0</v>
      </c>
      <c r="D64" s="261">
        <f>SUM(D65:D67)</f>
        <v>0</v>
      </c>
      <c r="E64" s="244">
        <f>SUM(E65:E67)</f>
        <v>0</v>
      </c>
      <c r="F64" s="577">
        <f>SUM(F65:F67)</f>
        <v>0</v>
      </c>
      <c r="G64" s="244">
        <f>SUM(G65:G67)</f>
        <v>0</v>
      </c>
    </row>
    <row r="65" spans="1:7" s="394" customFormat="1" ht="12" customHeight="1">
      <c r="A65" s="224" t="s">
        <v>589</v>
      </c>
      <c r="B65" s="272" t="s">
        <v>240</v>
      </c>
      <c r="C65" s="265"/>
      <c r="D65" s="265"/>
      <c r="E65" s="248"/>
      <c r="F65" s="572"/>
      <c r="G65" s="248"/>
    </row>
    <row r="66" spans="1:7" s="394" customFormat="1" ht="12" customHeight="1">
      <c r="A66" s="223" t="s">
        <v>590</v>
      </c>
      <c r="B66" s="273" t="s">
        <v>241</v>
      </c>
      <c r="C66" s="265"/>
      <c r="D66" s="265"/>
      <c r="E66" s="248"/>
      <c r="F66" s="572"/>
      <c r="G66" s="248"/>
    </row>
    <row r="67" spans="1:7" s="394" customFormat="1" ht="12" customHeight="1" thickBot="1">
      <c r="A67" s="225" t="s">
        <v>591</v>
      </c>
      <c r="B67" s="385" t="s">
        <v>242</v>
      </c>
      <c r="C67" s="265"/>
      <c r="D67" s="265"/>
      <c r="E67" s="248"/>
      <c r="F67" s="572"/>
      <c r="G67" s="248"/>
    </row>
    <row r="68" spans="1:7" s="394" customFormat="1" ht="12" customHeight="1" thickBot="1">
      <c r="A68" s="285"/>
      <c r="B68" s="251" t="s">
        <v>243</v>
      </c>
      <c r="C68" s="261">
        <f>SUM(C69:C72)</f>
        <v>0</v>
      </c>
      <c r="D68" s="261">
        <f>SUM(D69:D72)</f>
        <v>0</v>
      </c>
      <c r="E68" s="244">
        <f>SUM(E69:E72)</f>
        <v>0</v>
      </c>
      <c r="F68" s="577">
        <f>SUM(F69:F72)</f>
        <v>0</v>
      </c>
      <c r="G68" s="244">
        <f>SUM(G69:G72)</f>
        <v>0</v>
      </c>
    </row>
    <row r="69" spans="1:7" s="394" customFormat="1" ht="12" customHeight="1">
      <c r="A69" s="224" t="s">
        <v>592</v>
      </c>
      <c r="B69" s="272" t="s">
        <v>244</v>
      </c>
      <c r="C69" s="265"/>
      <c r="D69" s="265"/>
      <c r="E69" s="248"/>
      <c r="F69" s="572"/>
      <c r="G69" s="248"/>
    </row>
    <row r="70" spans="1:7" s="394" customFormat="1" ht="12" customHeight="1">
      <c r="A70" s="223" t="s">
        <v>593</v>
      </c>
      <c r="B70" s="273" t="s">
        <v>245</v>
      </c>
      <c r="C70" s="265"/>
      <c r="D70" s="265"/>
      <c r="E70" s="248"/>
      <c r="F70" s="572"/>
      <c r="G70" s="248"/>
    </row>
    <row r="71" spans="1:7" s="394" customFormat="1" ht="12" customHeight="1">
      <c r="A71" s="223" t="s">
        <v>594</v>
      </c>
      <c r="B71" s="273" t="s">
        <v>246</v>
      </c>
      <c r="C71" s="265"/>
      <c r="D71" s="265"/>
      <c r="E71" s="248"/>
      <c r="F71" s="572"/>
      <c r="G71" s="248"/>
    </row>
    <row r="72" spans="1:7" s="394" customFormat="1" ht="12" customHeight="1" thickBot="1">
      <c r="A72" s="225" t="s">
        <v>595</v>
      </c>
      <c r="B72" s="274" t="s">
        <v>247</v>
      </c>
      <c r="C72" s="265"/>
      <c r="D72" s="265"/>
      <c r="E72" s="248"/>
      <c r="F72" s="572"/>
      <c r="G72" s="248"/>
    </row>
    <row r="73" spans="1:7" s="394" customFormat="1" ht="15" customHeight="1" thickBot="1">
      <c r="A73" s="285"/>
      <c r="B73" s="251" t="s">
        <v>248</v>
      </c>
      <c r="C73" s="261">
        <f>SUM(C74:C75)</f>
        <v>14644</v>
      </c>
      <c r="D73" s="261">
        <f>SUM(D74:D75)</f>
        <v>14644</v>
      </c>
      <c r="E73" s="244">
        <f>SUM(E74:E75)</f>
        <v>14644</v>
      </c>
      <c r="F73" s="577">
        <f>SUM(F74:F75)</f>
        <v>14644</v>
      </c>
      <c r="G73" s="244">
        <f>SUM(G74:G75)</f>
        <v>0</v>
      </c>
    </row>
    <row r="74" spans="1:7" s="394" customFormat="1" ht="12" customHeight="1">
      <c r="A74" s="224" t="s">
        <v>596</v>
      </c>
      <c r="B74" s="272" t="s">
        <v>249</v>
      </c>
      <c r="C74" s="265">
        <v>14644</v>
      </c>
      <c r="D74" s="265">
        <v>14644</v>
      </c>
      <c r="E74" s="248">
        <v>14644</v>
      </c>
      <c r="F74" s="572">
        <v>14644</v>
      </c>
      <c r="G74" s="248"/>
    </row>
    <row r="75" spans="1:7" s="394" customFormat="1" ht="12" customHeight="1" thickBot="1">
      <c r="A75" s="225" t="s">
        <v>597</v>
      </c>
      <c r="B75" s="274" t="s">
        <v>250</v>
      </c>
      <c r="C75" s="265"/>
      <c r="D75" s="265"/>
      <c r="E75" s="248"/>
      <c r="F75" s="572"/>
      <c r="G75" s="248"/>
    </row>
    <row r="76" spans="1:7" s="394" customFormat="1" ht="12" customHeight="1" thickBot="1">
      <c r="A76" s="285"/>
      <c r="B76" s="251" t="s">
        <v>251</v>
      </c>
      <c r="C76" s="261">
        <f>SUM(C77:C79)</f>
        <v>0</v>
      </c>
      <c r="D76" s="261">
        <f>SUM(D77:D79)</f>
        <v>3654</v>
      </c>
      <c r="E76" s="244">
        <f>SUM(E77:E79)</f>
        <v>3654</v>
      </c>
      <c r="F76" s="577">
        <f>SUM(F77:F79)</f>
        <v>3654</v>
      </c>
      <c r="G76" s="244">
        <f>SUM(G77:G79)</f>
        <v>0</v>
      </c>
    </row>
    <row r="77" spans="1:7" s="394" customFormat="1" ht="12" customHeight="1">
      <c r="A77" s="224" t="s">
        <v>598</v>
      </c>
      <c r="B77" s="272" t="s">
        <v>252</v>
      </c>
      <c r="C77" s="265"/>
      <c r="D77" s="265">
        <v>3654</v>
      </c>
      <c r="E77" s="248">
        <v>3654</v>
      </c>
      <c r="F77" s="572">
        <v>3654</v>
      </c>
      <c r="G77" s="248"/>
    </row>
    <row r="78" spans="1:7" s="394" customFormat="1" ht="12" customHeight="1">
      <c r="A78" s="223" t="s">
        <v>599</v>
      </c>
      <c r="B78" s="273" t="s">
        <v>253</v>
      </c>
      <c r="C78" s="265"/>
      <c r="D78" s="265"/>
      <c r="E78" s="248"/>
      <c r="F78" s="572"/>
      <c r="G78" s="248"/>
    </row>
    <row r="79" spans="1:7" s="394" customFormat="1" ht="12" customHeight="1" thickBot="1">
      <c r="A79" s="225" t="s">
        <v>600</v>
      </c>
      <c r="B79" s="274" t="s">
        <v>254</v>
      </c>
      <c r="C79" s="265"/>
      <c r="D79" s="265"/>
      <c r="E79" s="248"/>
      <c r="F79" s="572"/>
      <c r="G79" s="248"/>
    </row>
    <row r="80" spans="1:7" s="394" customFormat="1" ht="12" customHeight="1" thickBot="1">
      <c r="A80" s="285"/>
      <c r="B80" s="251" t="s">
        <v>255</v>
      </c>
      <c r="C80" s="261">
        <f>SUM(C81:C84)</f>
        <v>0</v>
      </c>
      <c r="D80" s="261">
        <f>SUM(D81:D84)</f>
        <v>0</v>
      </c>
      <c r="E80" s="244">
        <f>SUM(E81:E84)</f>
        <v>0</v>
      </c>
      <c r="F80" s="577">
        <f>SUM(F81:F84)</f>
        <v>0</v>
      </c>
      <c r="G80" s="244">
        <f>SUM(G81:G84)</f>
        <v>0</v>
      </c>
    </row>
    <row r="81" spans="1:7" s="394" customFormat="1" ht="12" customHeight="1">
      <c r="A81" s="275" t="s">
        <v>601</v>
      </c>
      <c r="B81" s="272" t="s">
        <v>256</v>
      </c>
      <c r="C81" s="265"/>
      <c r="D81" s="265"/>
      <c r="E81" s="248"/>
      <c r="F81" s="572"/>
      <c r="G81" s="248"/>
    </row>
    <row r="82" spans="1:7" s="394" customFormat="1" ht="12" customHeight="1">
      <c r="A82" s="276" t="s">
        <v>602</v>
      </c>
      <c r="B82" s="273" t="s">
        <v>257</v>
      </c>
      <c r="C82" s="265"/>
      <c r="D82" s="265"/>
      <c r="E82" s="248"/>
      <c r="F82" s="572"/>
      <c r="G82" s="248"/>
    </row>
    <row r="83" spans="1:7" s="394" customFormat="1" ht="12" customHeight="1">
      <c r="A83" s="276" t="s">
        <v>603</v>
      </c>
      <c r="B83" s="273" t="s">
        <v>258</v>
      </c>
      <c r="C83" s="265"/>
      <c r="D83" s="265"/>
      <c r="E83" s="248"/>
      <c r="F83" s="572"/>
      <c r="G83" s="248"/>
    </row>
    <row r="84" spans="1:7" s="394" customFormat="1" ht="12" customHeight="1" thickBot="1">
      <c r="A84" s="286" t="s">
        <v>604</v>
      </c>
      <c r="B84" s="274" t="s">
        <v>259</v>
      </c>
      <c r="C84" s="265"/>
      <c r="D84" s="265"/>
      <c r="E84" s="248"/>
      <c r="F84" s="572"/>
      <c r="G84" s="248"/>
    </row>
    <row r="85" spans="1:7" s="394" customFormat="1" ht="12" customHeight="1" thickBot="1">
      <c r="A85" s="285"/>
      <c r="B85" s="251" t="s">
        <v>260</v>
      </c>
      <c r="C85" s="288"/>
      <c r="D85" s="288"/>
      <c r="E85" s="289"/>
      <c r="F85" s="588"/>
      <c r="G85" s="289"/>
    </row>
    <row r="86" spans="1:7" s="394" customFormat="1" ht="15" customHeight="1" thickBot="1">
      <c r="A86" s="285" t="s">
        <v>605</v>
      </c>
      <c r="B86" s="386" t="s">
        <v>261</v>
      </c>
      <c r="C86" s="267">
        <f>+C64+C68+C73+C76+C80+C85</f>
        <v>14644</v>
      </c>
      <c r="D86" s="267">
        <f>+D64+D68+D73+D76+D80+D85</f>
        <v>18298</v>
      </c>
      <c r="E86" s="280">
        <f>+E64+E68+E73+E76+E80+E85</f>
        <v>18298</v>
      </c>
      <c r="F86" s="581">
        <f>+F64+F68+F73+F76+F80+F85</f>
        <v>18298</v>
      </c>
      <c r="G86" s="280">
        <f>+G64+G68+G73+G76+G80+G85</f>
        <v>0</v>
      </c>
    </row>
    <row r="87" spans="1:7" s="394" customFormat="1" ht="18.75" customHeight="1" thickBot="1">
      <c r="A87" s="287" t="s">
        <v>606</v>
      </c>
      <c r="B87" s="387" t="s">
        <v>352</v>
      </c>
      <c r="C87" s="267">
        <f>+C63+C86</f>
        <v>213085</v>
      </c>
      <c r="D87" s="267">
        <f>+D63+D86</f>
        <v>251889</v>
      </c>
      <c r="E87" s="280">
        <f>+E63+E86</f>
        <v>241495</v>
      </c>
      <c r="F87" s="581">
        <f>+F63+F86</f>
        <v>231428</v>
      </c>
      <c r="G87" s="280">
        <f>+G63+G86</f>
        <v>10067</v>
      </c>
    </row>
    <row r="88" spans="1:7" s="394" customFormat="1" ht="15" customHeight="1">
      <c r="A88" s="362"/>
      <c r="B88" s="363"/>
      <c r="C88" s="377"/>
      <c r="D88" s="377"/>
      <c r="E88" s="377"/>
      <c r="F88" s="377"/>
      <c r="G88" s="377"/>
    </row>
    <row r="89" spans="1:7" ht="13.5" thickBot="1">
      <c r="A89" s="364"/>
      <c r="B89" s="365"/>
      <c r="C89" s="378"/>
      <c r="D89" s="378"/>
      <c r="E89" s="378"/>
      <c r="F89" s="378"/>
      <c r="G89" s="378"/>
    </row>
    <row r="90" spans="1:7" s="393" customFormat="1" ht="16.5" customHeight="1" thickBot="1">
      <c r="A90" s="709" t="s">
        <v>43</v>
      </c>
      <c r="B90" s="710"/>
      <c r="C90" s="710"/>
      <c r="D90" s="710"/>
      <c r="E90" s="710"/>
      <c r="F90" s="710"/>
      <c r="G90" s="711"/>
    </row>
    <row r="91" spans="1:7" s="196" customFormat="1" ht="17.25" customHeight="1" thickBot="1">
      <c r="A91" s="384" t="s">
        <v>6</v>
      </c>
      <c r="B91" s="233" t="s">
        <v>269</v>
      </c>
      <c r="C91" s="368">
        <f>SUM(C92:C96)</f>
        <v>131303</v>
      </c>
      <c r="D91" s="368">
        <f>SUM(D92:D96)</f>
        <v>154921</v>
      </c>
      <c r="E91" s="368">
        <f>SUM(E92:E96)</f>
        <v>146770</v>
      </c>
      <c r="F91" s="605">
        <f>SUM(F92:F96)</f>
        <v>136703</v>
      </c>
      <c r="G91" s="215">
        <f>SUM(G92:G96)</f>
        <v>10067</v>
      </c>
    </row>
    <row r="92" spans="1:7" ht="12" customHeight="1">
      <c r="A92" s="226" t="s">
        <v>500</v>
      </c>
      <c r="B92" s="219" t="s">
        <v>36</v>
      </c>
      <c r="C92" s="369">
        <v>46253</v>
      </c>
      <c r="D92" s="369">
        <v>59589</v>
      </c>
      <c r="E92" s="369">
        <v>58790</v>
      </c>
      <c r="F92" s="606">
        <v>56896</v>
      </c>
      <c r="G92" s="214">
        <v>1894</v>
      </c>
    </row>
    <row r="93" spans="1:7" ht="12" customHeight="1">
      <c r="A93" s="223" t="s">
        <v>501</v>
      </c>
      <c r="B93" s="217" t="s">
        <v>70</v>
      </c>
      <c r="C93" s="370">
        <v>9962</v>
      </c>
      <c r="D93" s="370">
        <v>12238</v>
      </c>
      <c r="E93" s="370">
        <v>12227</v>
      </c>
      <c r="F93" s="571">
        <v>11712</v>
      </c>
      <c r="G93" s="245">
        <v>515</v>
      </c>
    </row>
    <row r="94" spans="1:7" ht="12" customHeight="1">
      <c r="A94" s="223" t="s">
        <v>502</v>
      </c>
      <c r="B94" s="217" t="s">
        <v>59</v>
      </c>
      <c r="C94" s="372">
        <v>54415</v>
      </c>
      <c r="D94" s="372">
        <v>64004</v>
      </c>
      <c r="E94" s="372">
        <v>57852</v>
      </c>
      <c r="F94" s="578">
        <v>52144</v>
      </c>
      <c r="G94" s="247">
        <v>5708</v>
      </c>
    </row>
    <row r="95" spans="1:7" ht="12" customHeight="1">
      <c r="A95" s="223" t="s">
        <v>503</v>
      </c>
      <c r="B95" s="220" t="s">
        <v>71</v>
      </c>
      <c r="C95" s="372">
        <v>14563</v>
      </c>
      <c r="D95" s="372">
        <v>11681</v>
      </c>
      <c r="E95" s="372">
        <v>11267</v>
      </c>
      <c r="F95" s="578">
        <v>11267</v>
      </c>
      <c r="G95" s="247"/>
    </row>
    <row r="96" spans="1:7" ht="12" customHeight="1">
      <c r="A96" s="223" t="s">
        <v>504</v>
      </c>
      <c r="B96" s="228" t="s">
        <v>72</v>
      </c>
      <c r="C96" s="372">
        <v>6110</v>
      </c>
      <c r="D96" s="372">
        <v>7409</v>
      </c>
      <c r="E96" s="372">
        <v>6634</v>
      </c>
      <c r="F96" s="578">
        <v>4684</v>
      </c>
      <c r="G96" s="247">
        <v>1950</v>
      </c>
    </row>
    <row r="97" spans="1:7" ht="12" customHeight="1">
      <c r="A97" s="223" t="s">
        <v>505</v>
      </c>
      <c r="B97" s="217" t="s">
        <v>270</v>
      </c>
      <c r="C97" s="372"/>
      <c r="D97" s="372">
        <v>1279</v>
      </c>
      <c r="E97" s="372">
        <v>1279</v>
      </c>
      <c r="F97" s="578">
        <v>1279</v>
      </c>
      <c r="G97" s="247"/>
    </row>
    <row r="98" spans="1:7" ht="12" customHeight="1">
      <c r="A98" s="223" t="s">
        <v>506</v>
      </c>
      <c r="B98" s="240" t="s">
        <v>271</v>
      </c>
      <c r="C98" s="372"/>
      <c r="D98" s="372"/>
      <c r="E98" s="372"/>
      <c r="F98" s="578"/>
      <c r="G98" s="247"/>
    </row>
    <row r="99" spans="1:7" ht="12" customHeight="1">
      <c r="A99" s="223" t="s">
        <v>507</v>
      </c>
      <c r="B99" s="241" t="s">
        <v>272</v>
      </c>
      <c r="C99" s="372"/>
      <c r="D99" s="372"/>
      <c r="E99" s="372"/>
      <c r="F99" s="578"/>
      <c r="G99" s="247"/>
    </row>
    <row r="100" spans="1:7" ht="12" customHeight="1">
      <c r="A100" s="223" t="s">
        <v>508</v>
      </c>
      <c r="B100" s="241" t="s">
        <v>273</v>
      </c>
      <c r="C100" s="372"/>
      <c r="D100" s="372"/>
      <c r="E100" s="372"/>
      <c r="F100" s="578"/>
      <c r="G100" s="247"/>
    </row>
    <row r="101" spans="1:7" ht="12" customHeight="1">
      <c r="A101" s="223" t="s">
        <v>509</v>
      </c>
      <c r="B101" s="240" t="s">
        <v>274</v>
      </c>
      <c r="C101" s="372">
        <v>2426</v>
      </c>
      <c r="D101" s="372">
        <v>2426</v>
      </c>
      <c r="E101" s="372">
        <v>2395</v>
      </c>
      <c r="F101" s="578">
        <v>1945</v>
      </c>
      <c r="G101" s="247">
        <v>450</v>
      </c>
    </row>
    <row r="102" spans="1:7" ht="12" customHeight="1">
      <c r="A102" s="223" t="s">
        <v>510</v>
      </c>
      <c r="B102" s="240" t="s">
        <v>275</v>
      </c>
      <c r="C102" s="372"/>
      <c r="D102" s="372"/>
      <c r="E102" s="372"/>
      <c r="F102" s="578"/>
      <c r="G102" s="247"/>
    </row>
    <row r="103" spans="1:7" ht="12" customHeight="1">
      <c r="A103" s="223" t="s">
        <v>511</v>
      </c>
      <c r="B103" s="241" t="s">
        <v>276</v>
      </c>
      <c r="C103" s="372"/>
      <c r="D103" s="372"/>
      <c r="E103" s="372"/>
      <c r="F103" s="578"/>
      <c r="G103" s="247"/>
    </row>
    <row r="104" spans="1:7" ht="12" customHeight="1">
      <c r="A104" s="222" t="s">
        <v>512</v>
      </c>
      <c r="B104" s="242" t="s">
        <v>277</v>
      </c>
      <c r="C104" s="372"/>
      <c r="D104" s="372"/>
      <c r="E104" s="372"/>
      <c r="F104" s="578"/>
      <c r="G104" s="247"/>
    </row>
    <row r="105" spans="1:7" ht="12" customHeight="1">
      <c r="A105" s="223" t="s">
        <v>513</v>
      </c>
      <c r="B105" s="242" t="s">
        <v>278</v>
      </c>
      <c r="C105" s="372"/>
      <c r="D105" s="372"/>
      <c r="E105" s="372"/>
      <c r="F105" s="578"/>
      <c r="G105" s="247"/>
    </row>
    <row r="106" spans="1:7" s="196" customFormat="1" ht="12" customHeight="1" thickBot="1">
      <c r="A106" s="227" t="s">
        <v>514</v>
      </c>
      <c r="B106" s="243" t="s">
        <v>279</v>
      </c>
      <c r="C106" s="374">
        <v>3684</v>
      </c>
      <c r="D106" s="374">
        <v>3704</v>
      </c>
      <c r="E106" s="374">
        <v>2960</v>
      </c>
      <c r="F106" s="607">
        <v>1460</v>
      </c>
      <c r="G106" s="208">
        <v>1500</v>
      </c>
    </row>
    <row r="107" spans="1:7" ht="16.5" customHeight="1" thickBot="1">
      <c r="A107" s="229"/>
      <c r="B107" s="232" t="s">
        <v>280</v>
      </c>
      <c r="C107" s="255">
        <f>+C108+C110+C112</f>
        <v>6232</v>
      </c>
      <c r="D107" s="255">
        <f>+D108+D110+D112</f>
        <v>12584</v>
      </c>
      <c r="E107" s="255">
        <f>+E108+E110+E112</f>
        <v>10825</v>
      </c>
      <c r="F107" s="577">
        <f>+F108+F110+F112</f>
        <v>10825</v>
      </c>
      <c r="G107" s="244">
        <f>+G108+G110+G112</f>
        <v>0</v>
      </c>
    </row>
    <row r="108" spans="1:7" ht="12" customHeight="1">
      <c r="A108" s="224" t="s">
        <v>515</v>
      </c>
      <c r="B108" s="217" t="s">
        <v>86</v>
      </c>
      <c r="C108" s="371">
        <v>2682</v>
      </c>
      <c r="D108" s="371">
        <v>6034</v>
      </c>
      <c r="E108" s="371">
        <v>4395</v>
      </c>
      <c r="F108" s="576">
        <v>4395</v>
      </c>
      <c r="G108" s="246"/>
    </row>
    <row r="109" spans="1:7" ht="12" customHeight="1">
      <c r="A109" s="224" t="s">
        <v>515</v>
      </c>
      <c r="B109" s="221" t="s">
        <v>281</v>
      </c>
      <c r="C109" s="371"/>
      <c r="D109" s="371"/>
      <c r="E109" s="371"/>
      <c r="F109" s="576"/>
      <c r="G109" s="246"/>
    </row>
    <row r="110" spans="1:7" ht="12" customHeight="1">
      <c r="A110" s="224" t="s">
        <v>516</v>
      </c>
      <c r="B110" s="221" t="s">
        <v>73</v>
      </c>
      <c r="C110" s="370">
        <v>3000</v>
      </c>
      <c r="D110" s="370">
        <v>3000</v>
      </c>
      <c r="E110" s="370">
        <v>2880</v>
      </c>
      <c r="F110" s="571">
        <v>2880</v>
      </c>
      <c r="G110" s="245"/>
    </row>
    <row r="111" spans="1:7" ht="12" customHeight="1">
      <c r="A111" s="224" t="s">
        <v>516</v>
      </c>
      <c r="B111" s="221" t="s">
        <v>282</v>
      </c>
      <c r="C111" s="245"/>
      <c r="D111" s="245"/>
      <c r="E111" s="245"/>
      <c r="F111" s="571"/>
      <c r="G111" s="245"/>
    </row>
    <row r="112" spans="1:7" ht="12" customHeight="1">
      <c r="A112" s="224" t="s">
        <v>517</v>
      </c>
      <c r="B112" s="253" t="s">
        <v>88</v>
      </c>
      <c r="C112" s="245">
        <v>550</v>
      </c>
      <c r="D112" s="245">
        <v>3550</v>
      </c>
      <c r="E112" s="245">
        <v>3550</v>
      </c>
      <c r="F112" s="571">
        <v>3550</v>
      </c>
      <c r="G112" s="245"/>
    </row>
    <row r="113" spans="1:7" ht="12" customHeight="1">
      <c r="A113" s="224" t="s">
        <v>518</v>
      </c>
      <c r="B113" s="252" t="s">
        <v>283</v>
      </c>
      <c r="C113" s="245"/>
      <c r="D113" s="245"/>
      <c r="E113" s="245"/>
      <c r="F113" s="571"/>
      <c r="G113" s="245"/>
    </row>
    <row r="114" spans="1:7" ht="12" customHeight="1">
      <c r="A114" s="224" t="s">
        <v>519</v>
      </c>
      <c r="B114" s="268" t="s">
        <v>284</v>
      </c>
      <c r="C114" s="245"/>
      <c r="D114" s="245">
        <v>3000</v>
      </c>
      <c r="E114" s="245">
        <v>3000</v>
      </c>
      <c r="F114" s="571">
        <v>3000</v>
      </c>
      <c r="G114" s="245"/>
    </row>
    <row r="115" spans="1:7" ht="12" customHeight="1">
      <c r="A115" s="224" t="s">
        <v>520</v>
      </c>
      <c r="B115" s="241" t="s">
        <v>273</v>
      </c>
      <c r="C115" s="245">
        <v>500</v>
      </c>
      <c r="D115" s="245">
        <v>500</v>
      </c>
      <c r="E115" s="245">
        <v>500</v>
      </c>
      <c r="F115" s="571">
        <v>500</v>
      </c>
      <c r="G115" s="245"/>
    </row>
    <row r="116" spans="1:7" ht="12" customHeight="1">
      <c r="A116" s="224" t="s">
        <v>521</v>
      </c>
      <c r="B116" s="241" t="s">
        <v>285</v>
      </c>
      <c r="C116" s="245">
        <v>50</v>
      </c>
      <c r="D116" s="245">
        <v>50</v>
      </c>
      <c r="E116" s="245">
        <v>50</v>
      </c>
      <c r="F116" s="571">
        <v>50</v>
      </c>
      <c r="G116" s="245"/>
    </row>
    <row r="117" spans="1:7" ht="12" customHeight="1">
      <c r="A117" s="224" t="s">
        <v>522</v>
      </c>
      <c r="B117" s="241" t="s">
        <v>286</v>
      </c>
      <c r="C117" s="245"/>
      <c r="D117" s="245"/>
      <c r="E117" s="245"/>
      <c r="F117" s="571"/>
      <c r="G117" s="245"/>
    </row>
    <row r="118" spans="1:7" ht="12" customHeight="1">
      <c r="A118" s="224" t="s">
        <v>523</v>
      </c>
      <c r="B118" s="241" t="s">
        <v>276</v>
      </c>
      <c r="C118" s="245"/>
      <c r="D118" s="245"/>
      <c r="E118" s="245"/>
      <c r="F118" s="571"/>
      <c r="G118" s="245"/>
    </row>
    <row r="119" spans="1:7" ht="12" customHeight="1">
      <c r="A119" s="224" t="s">
        <v>524</v>
      </c>
      <c r="B119" s="241" t="s">
        <v>287</v>
      </c>
      <c r="C119" s="245"/>
      <c r="D119" s="245"/>
      <c r="E119" s="245"/>
      <c r="F119" s="571"/>
      <c r="G119" s="245"/>
    </row>
    <row r="120" spans="1:7" ht="12" customHeight="1" thickBot="1">
      <c r="A120" s="222" t="s">
        <v>525</v>
      </c>
      <c r="B120" s="241" t="s">
        <v>288</v>
      </c>
      <c r="C120" s="247"/>
      <c r="D120" s="247"/>
      <c r="E120" s="247"/>
      <c r="F120" s="578"/>
      <c r="G120" s="247"/>
    </row>
    <row r="121" spans="1:7" ht="14.25" customHeight="1" thickBot="1">
      <c r="A121" s="229"/>
      <c r="B121" s="237" t="s">
        <v>289</v>
      </c>
      <c r="C121" s="255">
        <f>+C122+C123</f>
        <v>10190</v>
      </c>
      <c r="D121" s="255">
        <f>+D122+D123</f>
        <v>12563</v>
      </c>
      <c r="E121" s="255">
        <f>+E122+E123</f>
        <v>0</v>
      </c>
      <c r="F121" s="577">
        <f>+F122+F123</f>
        <v>0</v>
      </c>
      <c r="G121" s="244">
        <f>+G122+G123</f>
        <v>0</v>
      </c>
    </row>
    <row r="122" spans="1:7" ht="12" customHeight="1">
      <c r="A122" s="224" t="s">
        <v>526</v>
      </c>
      <c r="B122" s="218" t="s">
        <v>45</v>
      </c>
      <c r="C122" s="371">
        <v>2490</v>
      </c>
      <c r="D122" s="371">
        <v>12563</v>
      </c>
      <c r="E122" s="371"/>
      <c r="F122" s="576"/>
      <c r="G122" s="246"/>
    </row>
    <row r="123" spans="1:7" ht="12" customHeight="1" thickBot="1">
      <c r="A123" s="225" t="s">
        <v>526</v>
      </c>
      <c r="B123" s="221" t="s">
        <v>46</v>
      </c>
      <c r="C123" s="372">
        <v>7700</v>
      </c>
      <c r="D123" s="372"/>
      <c r="E123" s="372"/>
      <c r="F123" s="578"/>
      <c r="G123" s="247"/>
    </row>
    <row r="124" spans="1:7" ht="12" customHeight="1" thickBot="1">
      <c r="A124" s="229" t="s">
        <v>527</v>
      </c>
      <c r="B124" s="237" t="s">
        <v>290</v>
      </c>
      <c r="C124" s="255">
        <f>+C91+C107+C121</f>
        <v>147725</v>
      </c>
      <c r="D124" s="255">
        <f>+D91+D107+D121</f>
        <v>180068</v>
      </c>
      <c r="E124" s="255">
        <f>+E91+E107+E121</f>
        <v>157595</v>
      </c>
      <c r="F124" s="577">
        <f>+F91+F107+F121</f>
        <v>147528</v>
      </c>
      <c r="G124" s="244">
        <f>+G91+G107+G121</f>
        <v>10067</v>
      </c>
    </row>
    <row r="125" spans="1:7" ht="12" customHeight="1" thickBot="1">
      <c r="A125" s="229"/>
      <c r="B125" s="237" t="s">
        <v>354</v>
      </c>
      <c r="C125" s="255">
        <f>+C126+C127+C128</f>
        <v>0</v>
      </c>
      <c r="D125" s="255">
        <f>+D126+D127+D128</f>
        <v>0</v>
      </c>
      <c r="E125" s="255">
        <f>+E126+E127+E128</f>
        <v>0</v>
      </c>
      <c r="F125" s="577">
        <f>+F126+F127+F128</f>
        <v>0</v>
      </c>
      <c r="G125" s="244">
        <f>+G126+G127+G128</f>
        <v>0</v>
      </c>
    </row>
    <row r="126" spans="1:7" ht="12" customHeight="1">
      <c r="A126" s="224" t="s">
        <v>528</v>
      </c>
      <c r="B126" s="218" t="s">
        <v>292</v>
      </c>
      <c r="C126" s="245"/>
      <c r="D126" s="245"/>
      <c r="E126" s="245"/>
      <c r="F126" s="571"/>
      <c r="G126" s="245"/>
    </row>
    <row r="127" spans="1:7" ht="12" customHeight="1">
      <c r="A127" s="224" t="s">
        <v>529</v>
      </c>
      <c r="B127" s="218" t="s">
        <v>293</v>
      </c>
      <c r="C127" s="245"/>
      <c r="D127" s="245"/>
      <c r="E127" s="245"/>
      <c r="F127" s="571"/>
      <c r="G127" s="245"/>
    </row>
    <row r="128" spans="1:7" ht="12" customHeight="1" thickBot="1">
      <c r="A128" s="222" t="s">
        <v>531</v>
      </c>
      <c r="B128" s="216" t="s">
        <v>294</v>
      </c>
      <c r="C128" s="245"/>
      <c r="D128" s="245"/>
      <c r="E128" s="245"/>
      <c r="F128" s="571"/>
      <c r="G128" s="245"/>
    </row>
    <row r="129" spans="1:7" ht="12" customHeight="1" thickBot="1">
      <c r="A129" s="229"/>
      <c r="B129" s="237" t="s">
        <v>295</v>
      </c>
      <c r="C129" s="255">
        <f>+C130+C131+C132+C133</f>
        <v>0</v>
      </c>
      <c r="D129" s="255">
        <f>+D130+D131+D132+D133</f>
        <v>0</v>
      </c>
      <c r="E129" s="255">
        <f>+E130+E131+E132+E133</f>
        <v>0</v>
      </c>
      <c r="F129" s="577">
        <f>+F130+F131+F132+F133</f>
        <v>0</v>
      </c>
      <c r="G129" s="244">
        <f>+G130+G131+G132+G133</f>
        <v>0</v>
      </c>
    </row>
    <row r="130" spans="1:7" ht="12" customHeight="1">
      <c r="A130" s="224" t="s">
        <v>532</v>
      </c>
      <c r="B130" s="218" t="s">
        <v>296</v>
      </c>
      <c r="C130" s="245"/>
      <c r="D130" s="245"/>
      <c r="E130" s="245"/>
      <c r="F130" s="571"/>
      <c r="G130" s="245"/>
    </row>
    <row r="131" spans="1:7" ht="12" customHeight="1">
      <c r="A131" s="224" t="s">
        <v>533</v>
      </c>
      <c r="B131" s="218" t="s">
        <v>297</v>
      </c>
      <c r="C131" s="245"/>
      <c r="D131" s="245"/>
      <c r="E131" s="245"/>
      <c r="F131" s="571"/>
      <c r="G131" s="245"/>
    </row>
    <row r="132" spans="1:7" ht="12" customHeight="1">
      <c r="A132" s="224" t="s">
        <v>534</v>
      </c>
      <c r="B132" s="218" t="s">
        <v>298</v>
      </c>
      <c r="C132" s="245"/>
      <c r="D132" s="245"/>
      <c r="E132" s="245"/>
      <c r="F132" s="571"/>
      <c r="G132" s="245"/>
    </row>
    <row r="133" spans="1:7" s="196" customFormat="1" ht="12" customHeight="1" thickBot="1">
      <c r="A133" s="222" t="s">
        <v>535</v>
      </c>
      <c r="B133" s="216" t="s">
        <v>299</v>
      </c>
      <c r="C133" s="245"/>
      <c r="D133" s="245"/>
      <c r="E133" s="245"/>
      <c r="F133" s="571"/>
      <c r="G133" s="245"/>
    </row>
    <row r="134" spans="1:13" ht="13.5" thickBot="1">
      <c r="A134" s="229"/>
      <c r="B134" s="237" t="s">
        <v>464</v>
      </c>
      <c r="C134" s="373">
        <f>+C135+C136+C137+C139+C138</f>
        <v>65360</v>
      </c>
      <c r="D134" s="373">
        <f>+D135+D136+D137+D139+D138</f>
        <v>71821</v>
      </c>
      <c r="E134" s="373">
        <f>+E135+E136+E137+E139+E138</f>
        <v>68167</v>
      </c>
      <c r="F134" s="581">
        <f>+F135+F136+F137+F139+F138</f>
        <v>68167</v>
      </c>
      <c r="G134" s="280">
        <f>+G135+G136+G137+G139+G138</f>
        <v>0</v>
      </c>
      <c r="M134" s="353"/>
    </row>
    <row r="135" spans="1:7" ht="12.75">
      <c r="A135" s="224" t="s">
        <v>536</v>
      </c>
      <c r="B135" s="218" t="s">
        <v>301</v>
      </c>
      <c r="C135" s="245"/>
      <c r="D135" s="245"/>
      <c r="E135" s="245"/>
      <c r="F135" s="571"/>
      <c r="G135" s="245"/>
    </row>
    <row r="136" spans="1:7" ht="12" customHeight="1">
      <c r="A136" s="224" t="s">
        <v>537</v>
      </c>
      <c r="B136" s="218" t="s">
        <v>302</v>
      </c>
      <c r="C136" s="245"/>
      <c r="D136" s="245">
        <v>3654</v>
      </c>
      <c r="E136" s="245"/>
      <c r="F136" s="571"/>
      <c r="G136" s="245"/>
    </row>
    <row r="137" spans="1:7" s="196" customFormat="1" ht="12" customHeight="1">
      <c r="A137" s="224" t="s">
        <v>611</v>
      </c>
      <c r="B137" s="218" t="s">
        <v>463</v>
      </c>
      <c r="C137" s="245">
        <v>65360</v>
      </c>
      <c r="D137" s="245">
        <v>68167</v>
      </c>
      <c r="E137" s="245">
        <v>68167</v>
      </c>
      <c r="F137" s="571">
        <v>68167</v>
      </c>
      <c r="G137" s="245"/>
    </row>
    <row r="138" spans="1:7" s="196" customFormat="1" ht="12" customHeight="1">
      <c r="A138" s="222" t="s">
        <v>538</v>
      </c>
      <c r="B138" s="218" t="s">
        <v>303</v>
      </c>
      <c r="C138" s="245"/>
      <c r="D138" s="245"/>
      <c r="E138" s="245"/>
      <c r="F138" s="571"/>
      <c r="G138" s="245"/>
    </row>
    <row r="139" spans="1:7" s="196" customFormat="1" ht="12" customHeight="1" thickBot="1">
      <c r="A139" s="481" t="s">
        <v>539</v>
      </c>
      <c r="B139" s="216" t="s">
        <v>304</v>
      </c>
      <c r="C139" s="245"/>
      <c r="D139" s="245"/>
      <c r="E139" s="245"/>
      <c r="F139" s="571"/>
      <c r="G139" s="245"/>
    </row>
    <row r="140" spans="1:7" s="196" customFormat="1" ht="12" customHeight="1" thickBot="1">
      <c r="A140" s="482"/>
      <c r="B140" s="237" t="s">
        <v>355</v>
      </c>
      <c r="C140" s="375">
        <f>+C141+C142+C143+C144</f>
        <v>0</v>
      </c>
      <c r="D140" s="375">
        <f>+D141+D142+D143+D144</f>
        <v>0</v>
      </c>
      <c r="E140" s="375">
        <f>+E141+E142+E143+E144</f>
        <v>0</v>
      </c>
      <c r="F140" s="608">
        <f>+F141+F142+F143+F144</f>
        <v>0</v>
      </c>
      <c r="G140" s="213">
        <f>+G141+G142+G143+G144</f>
        <v>0</v>
      </c>
    </row>
    <row r="141" spans="1:7" s="196" customFormat="1" ht="12" customHeight="1">
      <c r="A141" s="224" t="s">
        <v>540</v>
      </c>
      <c r="B141" s="218" t="s">
        <v>306</v>
      </c>
      <c r="C141" s="245"/>
      <c r="D141" s="245"/>
      <c r="E141" s="245"/>
      <c r="F141" s="571"/>
      <c r="G141" s="245"/>
    </row>
    <row r="142" spans="1:7" s="196" customFormat="1" ht="12" customHeight="1">
      <c r="A142" s="224" t="s">
        <v>541</v>
      </c>
      <c r="B142" s="218" t="s">
        <v>307</v>
      </c>
      <c r="C142" s="245"/>
      <c r="D142" s="245"/>
      <c r="E142" s="245"/>
      <c r="F142" s="571"/>
      <c r="G142" s="245"/>
    </row>
    <row r="143" spans="1:7" s="196" customFormat="1" ht="12" customHeight="1">
      <c r="A143" s="224" t="s">
        <v>542</v>
      </c>
      <c r="B143" s="218" t="s">
        <v>308</v>
      </c>
      <c r="C143" s="245"/>
      <c r="D143" s="245"/>
      <c r="E143" s="245"/>
      <c r="F143" s="571"/>
      <c r="G143" s="245"/>
    </row>
    <row r="144" spans="1:7" ht="12.75" customHeight="1" thickBot="1">
      <c r="A144" s="224" t="s">
        <v>543</v>
      </c>
      <c r="B144" s="218" t="s">
        <v>309</v>
      </c>
      <c r="C144" s="245"/>
      <c r="D144" s="245"/>
      <c r="E144" s="245"/>
      <c r="F144" s="571"/>
      <c r="G144" s="245"/>
    </row>
    <row r="145" spans="1:7" ht="12" customHeight="1" thickBot="1">
      <c r="A145" s="229" t="s">
        <v>544</v>
      </c>
      <c r="B145" s="237" t="s">
        <v>310</v>
      </c>
      <c r="C145" s="388">
        <f>+C125+C129+C134+C140</f>
        <v>65360</v>
      </c>
      <c r="D145" s="388">
        <f>+D125+D129+D134+D140</f>
        <v>71821</v>
      </c>
      <c r="E145" s="388">
        <f>+E125+E129+E134+E140</f>
        <v>68167</v>
      </c>
      <c r="F145" s="609">
        <f>+F125+F129+F134+F140</f>
        <v>68167</v>
      </c>
      <c r="G145" s="212">
        <f>+G125+G129+G134+G140</f>
        <v>0</v>
      </c>
    </row>
    <row r="146" spans="1:7" ht="15" customHeight="1" thickBot="1">
      <c r="A146" s="254" t="s">
        <v>545</v>
      </c>
      <c r="B146" s="257" t="s">
        <v>311</v>
      </c>
      <c r="C146" s="388">
        <f>+C124+C145</f>
        <v>213085</v>
      </c>
      <c r="D146" s="388">
        <f>+D124+D145</f>
        <v>251889</v>
      </c>
      <c r="E146" s="388">
        <f>+E124+E145</f>
        <v>225762</v>
      </c>
      <c r="F146" s="609">
        <f>+F124+F145</f>
        <v>215695</v>
      </c>
      <c r="G146" s="212">
        <f>+G124+G145</f>
        <v>10067</v>
      </c>
    </row>
    <row r="147" spans="1:7" ht="13.5" thickBot="1">
      <c r="A147" s="31"/>
      <c r="B147" s="32"/>
      <c r="C147" s="33"/>
      <c r="D147" s="33"/>
      <c r="E147" s="33"/>
      <c r="F147" s="33"/>
      <c r="G147" s="33"/>
    </row>
    <row r="148" spans="1:7" ht="15" customHeight="1" thickBot="1">
      <c r="A148" s="366" t="s">
        <v>465</v>
      </c>
      <c r="B148" s="367"/>
      <c r="C148" s="58">
        <v>17</v>
      </c>
      <c r="D148" s="59">
        <v>17</v>
      </c>
      <c r="E148" s="603">
        <v>18</v>
      </c>
      <c r="F148" s="603">
        <v>17</v>
      </c>
      <c r="G148" s="56">
        <v>1</v>
      </c>
    </row>
    <row r="149" spans="1:7" ht="14.25" customHeight="1" thickBot="1">
      <c r="A149" s="366" t="s">
        <v>82</v>
      </c>
      <c r="B149" s="367"/>
      <c r="C149" s="58">
        <v>16</v>
      </c>
      <c r="D149" s="59">
        <v>28</v>
      </c>
      <c r="E149" s="603">
        <v>24</v>
      </c>
      <c r="F149" s="603">
        <v>24</v>
      </c>
      <c r="G149" s="56"/>
    </row>
  </sheetData>
  <sheetProtection formatCells="0"/>
  <mergeCells count="5">
    <mergeCell ref="D1:G1"/>
    <mergeCell ref="A7:G7"/>
    <mergeCell ref="A90:G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58"/>
  <sheetViews>
    <sheetView view="pageBreakPreview" zoomScale="115" zoomScaleSheetLayoutView="115" workbookViewId="0" topLeftCell="A37">
      <selection activeCell="E5" sqref="E5"/>
    </sheetView>
  </sheetViews>
  <sheetFormatPr defaultColWidth="9.00390625" defaultRowHeight="12.75"/>
  <cols>
    <col min="1" max="1" width="11.00390625" style="408" customWidth="1"/>
    <col min="2" max="2" width="53.125" style="27" customWidth="1"/>
    <col min="3" max="3" width="11.00390625" style="27" customWidth="1"/>
    <col min="4" max="6" width="12.00390625" style="27" customWidth="1"/>
    <col min="7" max="7" width="12.625" style="27" customWidth="1"/>
    <col min="8" max="16384" width="9.375" style="27" customWidth="1"/>
  </cols>
  <sheetData>
    <row r="1" spans="1:7" s="357" customFormat="1" ht="21" customHeight="1" thickBot="1">
      <c r="A1" s="356"/>
      <c r="B1" s="358"/>
      <c r="C1" s="390"/>
      <c r="D1" s="716" t="s">
        <v>695</v>
      </c>
      <c r="E1" s="708"/>
      <c r="F1" s="708"/>
      <c r="G1" s="708"/>
    </row>
    <row r="2" spans="1:7" s="391" customFormat="1" ht="25.5" customHeight="1">
      <c r="A2" s="383" t="s">
        <v>80</v>
      </c>
      <c r="B2" s="712" t="s">
        <v>612</v>
      </c>
      <c r="C2" s="713"/>
      <c r="D2" s="713"/>
      <c r="E2" s="547"/>
      <c r="F2" s="548"/>
      <c r="G2" s="413" t="s">
        <v>47</v>
      </c>
    </row>
    <row r="3" spans="1:7" s="391" customFormat="1" ht="36.75" thickBot="1">
      <c r="A3" s="389" t="s">
        <v>356</v>
      </c>
      <c r="B3" s="714" t="s">
        <v>350</v>
      </c>
      <c r="C3" s="686"/>
      <c r="D3" s="686"/>
      <c r="E3" s="621"/>
      <c r="F3" s="610"/>
      <c r="G3" s="414" t="s">
        <v>39</v>
      </c>
    </row>
    <row r="4" spans="1:7" s="392" customFormat="1" ht="15.75" customHeight="1" thickBot="1">
      <c r="A4" s="359"/>
      <c r="B4" s="359"/>
      <c r="C4" s="360"/>
      <c r="D4" s="360"/>
      <c r="E4" s="360"/>
      <c r="F4" s="360"/>
      <c r="G4" s="360" t="s">
        <v>40</v>
      </c>
    </row>
    <row r="5" spans="1:7" ht="48.75" thickBot="1">
      <c r="A5" s="204" t="s">
        <v>530</v>
      </c>
      <c r="B5" s="205" t="s">
        <v>41</v>
      </c>
      <c r="C5" s="42" t="s">
        <v>108</v>
      </c>
      <c r="D5" s="42" t="s">
        <v>109</v>
      </c>
      <c r="E5" s="42" t="s">
        <v>110</v>
      </c>
      <c r="F5" s="42" t="s">
        <v>657</v>
      </c>
      <c r="G5" s="361" t="s">
        <v>658</v>
      </c>
    </row>
    <row r="6" spans="1:7" s="393" customFormat="1" ht="12.75" customHeight="1" thickBot="1">
      <c r="A6" s="354" t="s">
        <v>263</v>
      </c>
      <c r="B6" s="355" t="s">
        <v>264</v>
      </c>
      <c r="C6" s="355" t="s">
        <v>265</v>
      </c>
      <c r="D6" s="57" t="s">
        <v>266</v>
      </c>
      <c r="E6" s="602" t="s">
        <v>267</v>
      </c>
      <c r="F6" s="602" t="s">
        <v>339</v>
      </c>
      <c r="G6" s="55" t="s">
        <v>340</v>
      </c>
    </row>
    <row r="7" spans="1:7" s="393" customFormat="1" ht="15.75" customHeight="1" thickBot="1">
      <c r="A7" s="709" t="s">
        <v>42</v>
      </c>
      <c r="B7" s="710"/>
      <c r="C7" s="710"/>
      <c r="D7" s="710"/>
      <c r="E7" s="710"/>
      <c r="F7" s="710"/>
      <c r="G7" s="711"/>
    </row>
    <row r="8" spans="1:7" s="379" customFormat="1" ht="12" customHeight="1" thickBot="1">
      <c r="A8" s="483" t="s">
        <v>613</v>
      </c>
      <c r="B8" s="405" t="s">
        <v>357</v>
      </c>
      <c r="C8" s="298">
        <f>SUM(C9:C18)</f>
        <v>5</v>
      </c>
      <c r="D8" s="298">
        <f>SUM(D9:D18)</f>
        <v>5</v>
      </c>
      <c r="E8" s="410">
        <f>SUM(E9:E18)</f>
        <v>0</v>
      </c>
      <c r="F8" s="611">
        <f>SUM(F9:F18)</f>
        <v>0</v>
      </c>
      <c r="G8" s="328">
        <f>SUM(G9:G18)</f>
        <v>0</v>
      </c>
    </row>
    <row r="9" spans="1:7" s="379" customFormat="1" ht="12" customHeight="1">
      <c r="A9" s="484" t="s">
        <v>567</v>
      </c>
      <c r="B9" s="219" t="s">
        <v>212</v>
      </c>
      <c r="C9" s="51"/>
      <c r="D9" s="51"/>
      <c r="E9" s="400"/>
      <c r="F9" s="612"/>
      <c r="G9" s="622"/>
    </row>
    <row r="10" spans="1:7" s="379" customFormat="1" ht="12" customHeight="1">
      <c r="A10" s="485" t="s">
        <v>568</v>
      </c>
      <c r="B10" s="217" t="s">
        <v>213</v>
      </c>
      <c r="C10" s="295"/>
      <c r="D10" s="295"/>
      <c r="E10" s="60"/>
      <c r="F10" s="613"/>
      <c r="G10" s="301"/>
    </row>
    <row r="11" spans="1:7" s="379" customFormat="1" ht="12" customHeight="1">
      <c r="A11" s="485" t="s">
        <v>569</v>
      </c>
      <c r="B11" s="217" t="s">
        <v>214</v>
      </c>
      <c r="C11" s="295"/>
      <c r="D11" s="295"/>
      <c r="E11" s="60"/>
      <c r="F11" s="613"/>
      <c r="G11" s="301"/>
    </row>
    <row r="12" spans="1:7" s="379" customFormat="1" ht="12" customHeight="1">
      <c r="A12" s="485" t="s">
        <v>570</v>
      </c>
      <c r="B12" s="217" t="s">
        <v>215</v>
      </c>
      <c r="C12" s="295"/>
      <c r="D12" s="295"/>
      <c r="E12" s="60"/>
      <c r="F12" s="613"/>
      <c r="G12" s="301"/>
    </row>
    <row r="13" spans="1:7" s="379" customFormat="1" ht="12" customHeight="1">
      <c r="A13" s="485" t="s">
        <v>571</v>
      </c>
      <c r="B13" s="217" t="s">
        <v>216</v>
      </c>
      <c r="C13" s="295"/>
      <c r="D13" s="295"/>
      <c r="E13" s="60"/>
      <c r="F13" s="613"/>
      <c r="G13" s="301"/>
    </row>
    <row r="14" spans="1:7" s="379" customFormat="1" ht="12" customHeight="1">
      <c r="A14" s="485" t="s">
        <v>572</v>
      </c>
      <c r="B14" s="217" t="s">
        <v>358</v>
      </c>
      <c r="C14" s="295"/>
      <c r="D14" s="295"/>
      <c r="E14" s="60"/>
      <c r="F14" s="613"/>
      <c r="G14" s="301"/>
    </row>
    <row r="15" spans="1:7" s="394" customFormat="1" ht="12" customHeight="1">
      <c r="A15" s="485" t="s">
        <v>573</v>
      </c>
      <c r="B15" s="216" t="s">
        <v>359</v>
      </c>
      <c r="C15" s="295"/>
      <c r="D15" s="295"/>
      <c r="E15" s="60"/>
      <c r="F15" s="613"/>
      <c r="G15" s="301"/>
    </row>
    <row r="16" spans="1:7" s="394" customFormat="1" ht="12" customHeight="1">
      <c r="A16" s="485" t="s">
        <v>574</v>
      </c>
      <c r="B16" s="217" t="s">
        <v>219</v>
      </c>
      <c r="C16" s="52">
        <v>5</v>
      </c>
      <c r="D16" s="52">
        <v>5</v>
      </c>
      <c r="E16" s="399"/>
      <c r="F16" s="614"/>
      <c r="G16" s="623"/>
    </row>
    <row r="17" spans="1:7" s="379" customFormat="1" ht="12" customHeight="1">
      <c r="A17" s="485" t="s">
        <v>575</v>
      </c>
      <c r="B17" s="217" t="s">
        <v>220</v>
      </c>
      <c r="C17" s="295"/>
      <c r="D17" s="295"/>
      <c r="E17" s="60"/>
      <c r="F17" s="613"/>
      <c r="G17" s="301"/>
    </row>
    <row r="18" spans="1:7" s="394" customFormat="1" ht="12" customHeight="1" thickBot="1">
      <c r="A18" s="485" t="s">
        <v>576</v>
      </c>
      <c r="B18" s="216" t="s">
        <v>221</v>
      </c>
      <c r="C18" s="297"/>
      <c r="D18" s="297"/>
      <c r="E18" s="395"/>
      <c r="F18" s="615"/>
      <c r="G18" s="302"/>
    </row>
    <row r="19" spans="1:7" s="394" customFormat="1" ht="15.75" customHeight="1" thickBot="1">
      <c r="A19" s="483" t="s">
        <v>614</v>
      </c>
      <c r="B19" s="405" t="s">
        <v>360</v>
      </c>
      <c r="C19" s="298">
        <f>SUM(C20:C22)</f>
        <v>0</v>
      </c>
      <c r="D19" s="298">
        <f>SUM(D20:D22)</f>
        <v>2789</v>
      </c>
      <c r="E19" s="410">
        <f>SUM(E20:E22)</f>
        <v>2764</v>
      </c>
      <c r="F19" s="611">
        <f>SUM(F20:F22)</f>
        <v>2764</v>
      </c>
      <c r="G19" s="328">
        <f>SUM(G20:G22)</f>
        <v>0</v>
      </c>
    </row>
    <row r="20" spans="1:7" s="394" customFormat="1" ht="12" customHeight="1">
      <c r="A20" s="485" t="s">
        <v>551</v>
      </c>
      <c r="B20" s="218" t="s">
        <v>191</v>
      </c>
      <c r="C20" s="295"/>
      <c r="D20" s="295"/>
      <c r="E20" s="60"/>
      <c r="F20" s="613"/>
      <c r="G20" s="301"/>
    </row>
    <row r="21" spans="1:7" s="394" customFormat="1" ht="12" customHeight="1">
      <c r="A21" s="485" t="s">
        <v>554</v>
      </c>
      <c r="B21" s="217" t="s">
        <v>361</v>
      </c>
      <c r="C21" s="295"/>
      <c r="D21" s="295"/>
      <c r="E21" s="60"/>
      <c r="F21" s="613"/>
      <c r="G21" s="301"/>
    </row>
    <row r="22" spans="1:7" s="394" customFormat="1" ht="12" customHeight="1">
      <c r="A22" s="485" t="s">
        <v>555</v>
      </c>
      <c r="B22" s="217" t="s">
        <v>362</v>
      </c>
      <c r="C22" s="295"/>
      <c r="D22" s="295">
        <v>2789</v>
      </c>
      <c r="E22" s="60">
        <v>2764</v>
      </c>
      <c r="F22" s="613">
        <v>2764</v>
      </c>
      <c r="G22" s="301"/>
    </row>
    <row r="23" spans="1:7" s="394" customFormat="1" ht="12" customHeight="1" thickBot="1">
      <c r="A23" s="485" t="s">
        <v>555</v>
      </c>
      <c r="B23" s="217" t="s">
        <v>466</v>
      </c>
      <c r="C23" s="295"/>
      <c r="D23" s="295"/>
      <c r="E23" s="60"/>
      <c r="F23" s="613"/>
      <c r="G23" s="301"/>
    </row>
    <row r="24" spans="1:7" s="394" customFormat="1" ht="12" customHeight="1" thickBot="1">
      <c r="A24" s="486" t="s">
        <v>561</v>
      </c>
      <c r="B24" s="237" t="s">
        <v>69</v>
      </c>
      <c r="C24" s="30"/>
      <c r="D24" s="30"/>
      <c r="E24" s="409"/>
      <c r="F24" s="616"/>
      <c r="G24" s="624"/>
    </row>
    <row r="25" spans="1:7" s="394" customFormat="1" ht="12" customHeight="1" thickBot="1">
      <c r="A25" s="486" t="s">
        <v>615</v>
      </c>
      <c r="B25" s="237" t="s">
        <v>363</v>
      </c>
      <c r="C25" s="298">
        <f>SUM(C26:C27)</f>
        <v>0</v>
      </c>
      <c r="D25" s="298">
        <f>SUM(D26:D27)</f>
        <v>0</v>
      </c>
      <c r="E25" s="410">
        <f>SUM(E26:E27)</f>
        <v>0</v>
      </c>
      <c r="F25" s="611">
        <f>SUM(F26:F27)</f>
        <v>0</v>
      </c>
      <c r="G25" s="328">
        <f>SUM(G26:G27)</f>
        <v>0</v>
      </c>
    </row>
    <row r="26" spans="1:7" s="394" customFormat="1" ht="12" customHeight="1">
      <c r="A26" s="487" t="s">
        <v>559</v>
      </c>
      <c r="B26" s="415" t="s">
        <v>361</v>
      </c>
      <c r="C26" s="48"/>
      <c r="D26" s="48"/>
      <c r="E26" s="398"/>
      <c r="F26" s="617"/>
      <c r="G26" s="325"/>
    </row>
    <row r="27" spans="1:7" s="394" customFormat="1" ht="12" customHeight="1">
      <c r="A27" s="487" t="s">
        <v>560</v>
      </c>
      <c r="B27" s="416" t="s">
        <v>364</v>
      </c>
      <c r="C27" s="299"/>
      <c r="D27" s="299"/>
      <c r="E27" s="397"/>
      <c r="F27" s="618"/>
      <c r="G27" s="625"/>
    </row>
    <row r="28" spans="1:7" s="394" customFormat="1" ht="12" customHeight="1" thickBot="1">
      <c r="A28" s="485" t="s">
        <v>560</v>
      </c>
      <c r="B28" s="417" t="s">
        <v>467</v>
      </c>
      <c r="C28" s="401"/>
      <c r="D28" s="401"/>
      <c r="E28" s="396"/>
      <c r="F28" s="619"/>
      <c r="G28" s="626"/>
    </row>
    <row r="29" spans="1:7" s="394" customFormat="1" ht="12" customHeight="1" thickBot="1">
      <c r="A29" s="486" t="s">
        <v>616</v>
      </c>
      <c r="B29" s="237" t="s">
        <v>365</v>
      </c>
      <c r="C29" s="298">
        <f>SUM(C30:C32)</f>
        <v>0</v>
      </c>
      <c r="D29" s="298">
        <f>SUM(D30:D32)</f>
        <v>0</v>
      </c>
      <c r="E29" s="410">
        <f>SUM(E30:E32)</f>
        <v>0</v>
      </c>
      <c r="F29" s="611">
        <f>SUM(F30:F32)</f>
        <v>0</v>
      </c>
      <c r="G29" s="328">
        <f>SUM(G30:G32)</f>
        <v>0</v>
      </c>
    </row>
    <row r="30" spans="1:7" s="394" customFormat="1" ht="12" customHeight="1">
      <c r="A30" s="487" t="s">
        <v>577</v>
      </c>
      <c r="B30" s="415" t="s">
        <v>223</v>
      </c>
      <c r="C30" s="48"/>
      <c r="D30" s="48"/>
      <c r="E30" s="398"/>
      <c r="F30" s="617"/>
      <c r="G30" s="325"/>
    </row>
    <row r="31" spans="1:7" s="394" customFormat="1" ht="12" customHeight="1">
      <c r="A31" s="487" t="s">
        <v>578</v>
      </c>
      <c r="B31" s="416" t="s">
        <v>224</v>
      </c>
      <c r="C31" s="299"/>
      <c r="D31" s="299"/>
      <c r="E31" s="397"/>
      <c r="F31" s="618"/>
      <c r="G31" s="625"/>
    </row>
    <row r="32" spans="1:7" s="394" customFormat="1" ht="12" customHeight="1" thickBot="1">
      <c r="A32" s="485" t="s">
        <v>579</v>
      </c>
      <c r="B32" s="403" t="s">
        <v>225</v>
      </c>
      <c r="C32" s="401"/>
      <c r="D32" s="401"/>
      <c r="E32" s="396"/>
      <c r="F32" s="619"/>
      <c r="G32" s="626"/>
    </row>
    <row r="33" spans="1:7" s="394" customFormat="1" ht="12" customHeight="1" thickBot="1">
      <c r="A33" s="486" t="s">
        <v>617</v>
      </c>
      <c r="B33" s="237" t="s">
        <v>318</v>
      </c>
      <c r="C33" s="30"/>
      <c r="D33" s="30"/>
      <c r="E33" s="409"/>
      <c r="F33" s="616"/>
      <c r="G33" s="624"/>
    </row>
    <row r="34" spans="1:7" s="379" customFormat="1" ht="12" customHeight="1" thickBot="1">
      <c r="A34" s="486" t="s">
        <v>618</v>
      </c>
      <c r="B34" s="237" t="s">
        <v>366</v>
      </c>
      <c r="C34" s="30"/>
      <c r="D34" s="30"/>
      <c r="E34" s="409"/>
      <c r="F34" s="616"/>
      <c r="G34" s="624"/>
    </row>
    <row r="35" spans="1:7" s="379" customFormat="1" ht="12" customHeight="1" thickBot="1">
      <c r="A35" s="483" t="s">
        <v>588</v>
      </c>
      <c r="B35" s="237" t="s">
        <v>468</v>
      </c>
      <c r="C35" s="298">
        <f>+C8+C19+C24+C25+C29+C33+C34</f>
        <v>5</v>
      </c>
      <c r="D35" s="298">
        <f>+D8+D19+D24+D25+D29+D33+D34</f>
        <v>2794</v>
      </c>
      <c r="E35" s="410">
        <f>+E8+E19+E24+E25+E29+E33+E34</f>
        <v>2764</v>
      </c>
      <c r="F35" s="611">
        <f>+F8+F19+F24+F25+F29+F33+F34</f>
        <v>2764</v>
      </c>
      <c r="G35" s="328">
        <f>+G8+G19+G24+G25+G29+G33+G34</f>
        <v>0</v>
      </c>
    </row>
    <row r="36" spans="1:7" s="379" customFormat="1" ht="12" customHeight="1" thickBot="1">
      <c r="A36" s="488" t="s">
        <v>605</v>
      </c>
      <c r="B36" s="237" t="s">
        <v>368</v>
      </c>
      <c r="C36" s="298">
        <f>+C37+C38+C39</f>
        <v>38307</v>
      </c>
      <c r="D36" s="298">
        <f>+D37+D38+D39</f>
        <v>40472</v>
      </c>
      <c r="E36" s="410">
        <f>+E37+E38+E39</f>
        <v>40472</v>
      </c>
      <c r="F36" s="611">
        <f>+F37+F38+F39</f>
        <v>40472</v>
      </c>
      <c r="G36" s="328">
        <f>+G37+G38+G39</f>
        <v>0</v>
      </c>
    </row>
    <row r="37" spans="1:7" s="379" customFormat="1" ht="12" customHeight="1">
      <c r="A37" s="487" t="s">
        <v>596</v>
      </c>
      <c r="B37" s="415" t="s">
        <v>95</v>
      </c>
      <c r="C37" s="48">
        <v>888</v>
      </c>
      <c r="D37" s="48">
        <v>888</v>
      </c>
      <c r="E37" s="398">
        <v>888</v>
      </c>
      <c r="F37" s="617">
        <v>888</v>
      </c>
      <c r="G37" s="325"/>
    </row>
    <row r="38" spans="1:7" s="394" customFormat="1" ht="12" customHeight="1">
      <c r="A38" s="487" t="s">
        <v>597</v>
      </c>
      <c r="B38" s="416" t="s">
        <v>2</v>
      </c>
      <c r="C38" s="299"/>
      <c r="D38" s="299"/>
      <c r="E38" s="397"/>
      <c r="F38" s="618"/>
      <c r="G38" s="625"/>
    </row>
    <row r="39" spans="1:7" s="394" customFormat="1" ht="12" customHeight="1" thickBot="1">
      <c r="A39" s="485" t="s">
        <v>619</v>
      </c>
      <c r="B39" s="403" t="s">
        <v>369</v>
      </c>
      <c r="C39" s="401">
        <v>37419</v>
      </c>
      <c r="D39" s="401">
        <v>39584</v>
      </c>
      <c r="E39" s="396">
        <v>39584</v>
      </c>
      <c r="F39" s="619">
        <v>39584</v>
      </c>
      <c r="G39" s="626"/>
    </row>
    <row r="40" spans="1:7" s="394" customFormat="1" ht="15" customHeight="1" thickBot="1">
      <c r="A40" s="488" t="s">
        <v>606</v>
      </c>
      <c r="B40" s="406" t="s">
        <v>370</v>
      </c>
      <c r="C40" s="54">
        <f>+C35+C36</f>
        <v>38312</v>
      </c>
      <c r="D40" s="54">
        <f>+D35+D36</f>
        <v>43266</v>
      </c>
      <c r="E40" s="411">
        <f>+E35+E36</f>
        <v>43236</v>
      </c>
      <c r="F40" s="620">
        <f>+F35+F36</f>
        <v>43236</v>
      </c>
      <c r="G40" s="627">
        <f>+G35+G36</f>
        <v>0</v>
      </c>
    </row>
    <row r="41" spans="1:7" s="394" customFormat="1" ht="15" customHeight="1">
      <c r="A41" s="362"/>
      <c r="B41" s="363"/>
      <c r="C41" s="377"/>
      <c r="D41" s="377"/>
      <c r="E41" s="377"/>
      <c r="F41" s="377"/>
      <c r="G41" s="377"/>
    </row>
    <row r="42" spans="1:7" ht="13.5" thickBot="1">
      <c r="A42" s="364"/>
      <c r="B42" s="365"/>
      <c r="C42" s="378"/>
      <c r="D42" s="378"/>
      <c r="E42" s="378"/>
      <c r="F42" s="378"/>
      <c r="G42" s="378"/>
    </row>
    <row r="43" spans="1:7" s="393" customFormat="1" ht="16.5" customHeight="1" thickBot="1">
      <c r="A43" s="709" t="s">
        <v>43</v>
      </c>
      <c r="B43" s="710"/>
      <c r="C43" s="710"/>
      <c r="D43" s="710"/>
      <c r="E43" s="710"/>
      <c r="F43" s="710"/>
      <c r="G43" s="711"/>
    </row>
    <row r="44" spans="1:7" s="196" customFormat="1" ht="12" customHeight="1" thickBot="1">
      <c r="A44" s="404"/>
      <c r="B44" s="237" t="s">
        <v>371</v>
      </c>
      <c r="C44" s="298">
        <f>SUM(C45:C49)</f>
        <v>38312</v>
      </c>
      <c r="D44" s="298">
        <f>SUM(D45:D49)</f>
        <v>43266</v>
      </c>
      <c r="E44" s="328">
        <f>SUM(E45:E49)</f>
        <v>41508</v>
      </c>
      <c r="F44" s="298">
        <f>SUM(F45:F49)</f>
        <v>41508</v>
      </c>
      <c r="G44" s="410">
        <f>SUM(G45:G49)</f>
        <v>0</v>
      </c>
    </row>
    <row r="45" spans="1:7" ht="12" customHeight="1">
      <c r="A45" s="485" t="s">
        <v>500</v>
      </c>
      <c r="B45" s="218" t="s">
        <v>36</v>
      </c>
      <c r="C45" s="489">
        <v>21971</v>
      </c>
      <c r="D45" s="489">
        <v>25611</v>
      </c>
      <c r="E45" s="490">
        <v>25562</v>
      </c>
      <c r="F45" s="489">
        <v>25562</v>
      </c>
      <c r="G45" s="513"/>
    </row>
    <row r="46" spans="1:7" ht="12" customHeight="1">
      <c r="A46" s="485" t="s">
        <v>501</v>
      </c>
      <c r="B46" s="217" t="s">
        <v>70</v>
      </c>
      <c r="C46" s="491">
        <v>5757</v>
      </c>
      <c r="D46" s="491">
        <v>7018</v>
      </c>
      <c r="E46" s="492">
        <v>6827</v>
      </c>
      <c r="F46" s="491">
        <v>6827</v>
      </c>
      <c r="G46" s="530"/>
    </row>
    <row r="47" spans="1:7" ht="12" customHeight="1">
      <c r="A47" s="485" t="s">
        <v>502</v>
      </c>
      <c r="B47" s="217" t="s">
        <v>59</v>
      </c>
      <c r="C47" s="491">
        <v>10584</v>
      </c>
      <c r="D47" s="491">
        <v>10637</v>
      </c>
      <c r="E47" s="492">
        <v>9119</v>
      </c>
      <c r="F47" s="491">
        <v>9119</v>
      </c>
      <c r="G47" s="530"/>
    </row>
    <row r="48" spans="1:7" ht="12" customHeight="1">
      <c r="A48" s="485" t="s">
        <v>503</v>
      </c>
      <c r="B48" s="217" t="s">
        <v>71</v>
      </c>
      <c r="C48" s="491"/>
      <c r="D48" s="491"/>
      <c r="E48" s="492"/>
      <c r="F48" s="491"/>
      <c r="G48" s="530"/>
    </row>
    <row r="49" spans="1:7" ht="12" customHeight="1" thickBot="1">
      <c r="A49" s="485" t="s">
        <v>504</v>
      </c>
      <c r="B49" s="217" t="s">
        <v>72</v>
      </c>
      <c r="C49" s="292"/>
      <c r="D49" s="292"/>
      <c r="E49" s="326"/>
      <c r="F49" s="292"/>
      <c r="G49" s="628"/>
    </row>
    <row r="50" spans="1:7" ht="12" customHeight="1" thickBot="1">
      <c r="A50" s="486"/>
      <c r="B50" s="237" t="s">
        <v>372</v>
      </c>
      <c r="C50" s="298">
        <f>SUM(C51:C53)</f>
        <v>0</v>
      </c>
      <c r="D50" s="298">
        <f>SUM(D51:D53)</f>
        <v>0</v>
      </c>
      <c r="E50" s="328">
        <f>SUM(E51:E53)</f>
        <v>0</v>
      </c>
      <c r="F50" s="298">
        <f>SUM(F51:F53)</f>
        <v>0</v>
      </c>
      <c r="G50" s="410">
        <f>SUM(G51:G53)</f>
        <v>0</v>
      </c>
    </row>
    <row r="51" spans="1:7" s="196" customFormat="1" ht="12" customHeight="1">
      <c r="A51" s="485" t="s">
        <v>515</v>
      </c>
      <c r="B51" s="218" t="s">
        <v>86</v>
      </c>
      <c r="C51" s="48"/>
      <c r="D51" s="48"/>
      <c r="E51" s="325"/>
      <c r="F51" s="48"/>
      <c r="G51" s="398"/>
    </row>
    <row r="52" spans="1:7" ht="12" customHeight="1">
      <c r="A52" s="485" t="s">
        <v>516</v>
      </c>
      <c r="B52" s="217" t="s">
        <v>73</v>
      </c>
      <c r="C52" s="292"/>
      <c r="D52" s="292"/>
      <c r="E52" s="326"/>
      <c r="F52" s="292"/>
      <c r="G52" s="628"/>
    </row>
    <row r="53" spans="1:7" ht="12" customHeight="1">
      <c r="A53" s="485" t="s">
        <v>517</v>
      </c>
      <c r="B53" s="217" t="s">
        <v>44</v>
      </c>
      <c r="C53" s="292"/>
      <c r="D53" s="292"/>
      <c r="E53" s="326"/>
      <c r="F53" s="292"/>
      <c r="G53" s="628"/>
    </row>
    <row r="54" spans="1:7" ht="12" customHeight="1" thickBot="1">
      <c r="A54" s="485" t="s">
        <v>517</v>
      </c>
      <c r="B54" s="217" t="s">
        <v>469</v>
      </c>
      <c r="C54" s="292"/>
      <c r="D54" s="292"/>
      <c r="E54" s="326"/>
      <c r="F54" s="292"/>
      <c r="G54" s="628"/>
    </row>
    <row r="55" spans="1:7" ht="12" customHeight="1" thickBot="1">
      <c r="A55" s="486" t="s">
        <v>527</v>
      </c>
      <c r="B55" s="407" t="s">
        <v>373</v>
      </c>
      <c r="C55" s="298">
        <f>+C44+C50</f>
        <v>38312</v>
      </c>
      <c r="D55" s="298">
        <f>+D44+D50</f>
        <v>43266</v>
      </c>
      <c r="E55" s="328">
        <f>+E44+E50</f>
        <v>41508</v>
      </c>
      <c r="F55" s="298">
        <f>+F44+F50</f>
        <v>41508</v>
      </c>
      <c r="G55" s="410">
        <f>+G44+G50</f>
        <v>0</v>
      </c>
    </row>
    <row r="56" spans="3:7" ht="13.5" thickBot="1">
      <c r="C56" s="412"/>
      <c r="D56" s="412"/>
      <c r="E56" s="412"/>
      <c r="F56" s="629"/>
      <c r="G56" s="412"/>
    </row>
    <row r="57" spans="1:7" ht="15" customHeight="1" thickBot="1">
      <c r="A57" s="366" t="s">
        <v>465</v>
      </c>
      <c r="B57" s="367"/>
      <c r="C57" s="58">
        <v>8</v>
      </c>
      <c r="D57" s="58">
        <v>8</v>
      </c>
      <c r="E57" s="402">
        <v>8</v>
      </c>
      <c r="F57" s="58">
        <v>8</v>
      </c>
      <c r="G57" s="56">
        <v>0</v>
      </c>
    </row>
    <row r="58" spans="1:7" ht="14.25" customHeight="1" thickBot="1">
      <c r="A58" s="366" t="s">
        <v>82</v>
      </c>
      <c r="B58" s="367"/>
      <c r="C58" s="58">
        <v>0</v>
      </c>
      <c r="D58" s="58">
        <v>0</v>
      </c>
      <c r="E58" s="402">
        <v>0</v>
      </c>
      <c r="F58" s="58">
        <v>0</v>
      </c>
      <c r="G58" s="56">
        <v>0</v>
      </c>
    </row>
  </sheetData>
  <sheetProtection formatCells="0"/>
  <mergeCells count="5">
    <mergeCell ref="D1:G1"/>
    <mergeCell ref="A7:G7"/>
    <mergeCell ref="A43:G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58"/>
  <sheetViews>
    <sheetView view="pageBreakPreview" zoomScale="145" zoomScaleSheetLayoutView="145" workbookViewId="0" topLeftCell="C1">
      <selection activeCell="E9" sqref="E9"/>
    </sheetView>
  </sheetViews>
  <sheetFormatPr defaultColWidth="9.00390625" defaultRowHeight="12.75"/>
  <cols>
    <col min="1" max="1" width="9.125" style="408" customWidth="1"/>
    <col min="2" max="2" width="62.00390625" style="27" customWidth="1"/>
    <col min="3" max="3" width="12.125" style="27" customWidth="1"/>
    <col min="4" max="5" width="12.375" style="27" customWidth="1"/>
    <col min="6" max="6" width="12.875" style="27" customWidth="1"/>
    <col min="7" max="7" width="11.875" style="27" customWidth="1"/>
    <col min="8" max="16384" width="9.375" style="27" customWidth="1"/>
  </cols>
  <sheetData>
    <row r="1" spans="1:7" s="357" customFormat="1" ht="21" customHeight="1" thickBot="1">
      <c r="A1" s="356"/>
      <c r="B1" s="358"/>
      <c r="C1" s="390"/>
      <c r="D1" s="716" t="s">
        <v>696</v>
      </c>
      <c r="E1" s="708"/>
      <c r="F1" s="708"/>
      <c r="G1" s="708"/>
    </row>
    <row r="2" spans="1:7" s="391" customFormat="1" ht="25.5" customHeight="1">
      <c r="A2" s="383" t="s">
        <v>80</v>
      </c>
      <c r="B2" s="712" t="s">
        <v>620</v>
      </c>
      <c r="C2" s="713"/>
      <c r="D2" s="713"/>
      <c r="E2" s="547"/>
      <c r="F2" s="548"/>
      <c r="G2" s="413" t="s">
        <v>48</v>
      </c>
    </row>
    <row r="3" spans="1:7" s="391" customFormat="1" ht="36.75" thickBot="1">
      <c r="A3" s="389" t="s">
        <v>79</v>
      </c>
      <c r="B3" s="714" t="s">
        <v>350</v>
      </c>
      <c r="C3" s="686"/>
      <c r="D3" s="686"/>
      <c r="E3" s="621"/>
      <c r="F3" s="610"/>
      <c r="G3" s="414" t="s">
        <v>39</v>
      </c>
    </row>
    <row r="4" spans="1:7" s="392" customFormat="1" ht="15.75" customHeight="1" thickBot="1">
      <c r="A4" s="359"/>
      <c r="B4" s="359"/>
      <c r="C4" s="360"/>
      <c r="D4" s="360"/>
      <c r="E4" s="360"/>
      <c r="F4" s="360"/>
      <c r="G4" s="360" t="s">
        <v>40</v>
      </c>
    </row>
    <row r="5" spans="1:7" ht="48.75" thickBot="1">
      <c r="A5" s="204" t="s">
        <v>530</v>
      </c>
      <c r="B5" s="205" t="s">
        <v>41</v>
      </c>
      <c r="C5" s="42" t="s">
        <v>108</v>
      </c>
      <c r="D5" s="42" t="s">
        <v>109</v>
      </c>
      <c r="E5" s="361" t="s">
        <v>110</v>
      </c>
      <c r="F5" s="42" t="s">
        <v>657</v>
      </c>
      <c r="G5" s="361" t="s">
        <v>658</v>
      </c>
    </row>
    <row r="6" spans="1:7" s="393" customFormat="1" ht="12.75" customHeight="1" thickBot="1">
      <c r="A6" s="354" t="s">
        <v>263</v>
      </c>
      <c r="B6" s="355" t="s">
        <v>264</v>
      </c>
      <c r="C6" s="355" t="s">
        <v>265</v>
      </c>
      <c r="D6" s="57" t="s">
        <v>266</v>
      </c>
      <c r="E6" s="602" t="s">
        <v>267</v>
      </c>
      <c r="F6" s="602" t="s">
        <v>339</v>
      </c>
      <c r="G6" s="55" t="s">
        <v>340</v>
      </c>
    </row>
    <row r="7" spans="1:7" s="393" customFormat="1" ht="15.75" customHeight="1" thickBot="1">
      <c r="A7" s="709" t="s">
        <v>42</v>
      </c>
      <c r="B7" s="710"/>
      <c r="C7" s="710"/>
      <c r="D7" s="710"/>
      <c r="E7" s="710"/>
      <c r="F7" s="710"/>
      <c r="G7" s="711"/>
    </row>
    <row r="8" spans="1:7" s="379" customFormat="1" ht="12" customHeight="1" thickBot="1">
      <c r="A8" s="483" t="s">
        <v>613</v>
      </c>
      <c r="B8" s="493" t="s">
        <v>357</v>
      </c>
      <c r="C8" s="494">
        <f>SUM(C9:C18)</f>
        <v>0</v>
      </c>
      <c r="D8" s="495">
        <f>SUM(D9:D18)</f>
        <v>0</v>
      </c>
      <c r="E8" s="496">
        <f>SUM(E9:E18)</f>
        <v>0</v>
      </c>
      <c r="F8" s="630">
        <f>SUM(F9:F18)</f>
        <v>0</v>
      </c>
      <c r="G8" s="641">
        <f>SUM(G9:G18)</f>
        <v>0</v>
      </c>
    </row>
    <row r="9" spans="1:7" s="379" customFormat="1" ht="12" customHeight="1">
      <c r="A9" s="484" t="s">
        <v>567</v>
      </c>
      <c r="B9" s="219" t="s">
        <v>212</v>
      </c>
      <c r="C9" s="497"/>
      <c r="D9" s="498"/>
      <c r="E9" s="499"/>
      <c r="F9" s="631"/>
      <c r="G9" s="642"/>
    </row>
    <row r="10" spans="1:7" s="379" customFormat="1" ht="12" customHeight="1">
      <c r="A10" s="485" t="s">
        <v>568</v>
      </c>
      <c r="B10" s="217" t="s">
        <v>213</v>
      </c>
      <c r="C10" s="500"/>
      <c r="D10" s="501"/>
      <c r="E10" s="502"/>
      <c r="F10" s="632"/>
      <c r="G10" s="643"/>
    </row>
    <row r="11" spans="1:7" s="379" customFormat="1" ht="12" customHeight="1">
      <c r="A11" s="485" t="s">
        <v>569</v>
      </c>
      <c r="B11" s="217" t="s">
        <v>214</v>
      </c>
      <c r="C11" s="500"/>
      <c r="D11" s="501"/>
      <c r="E11" s="502"/>
      <c r="F11" s="632"/>
      <c r="G11" s="643"/>
    </row>
    <row r="12" spans="1:7" s="379" customFormat="1" ht="12" customHeight="1">
      <c r="A12" s="485" t="s">
        <v>570</v>
      </c>
      <c r="B12" s="217" t="s">
        <v>215</v>
      </c>
      <c r="C12" s="500"/>
      <c r="D12" s="501"/>
      <c r="E12" s="502"/>
      <c r="F12" s="632"/>
      <c r="G12" s="643"/>
    </row>
    <row r="13" spans="1:7" s="379" customFormat="1" ht="12" customHeight="1">
      <c r="A13" s="485" t="s">
        <v>571</v>
      </c>
      <c r="B13" s="217" t="s">
        <v>216</v>
      </c>
      <c r="C13" s="500"/>
      <c r="D13" s="501"/>
      <c r="E13" s="502"/>
      <c r="F13" s="632"/>
      <c r="G13" s="643"/>
    </row>
    <row r="14" spans="1:7" s="379" customFormat="1" ht="12" customHeight="1">
      <c r="A14" s="485" t="s">
        <v>572</v>
      </c>
      <c r="B14" s="217" t="s">
        <v>358</v>
      </c>
      <c r="C14" s="500"/>
      <c r="D14" s="501"/>
      <c r="E14" s="502"/>
      <c r="F14" s="632"/>
      <c r="G14" s="643"/>
    </row>
    <row r="15" spans="1:7" s="394" customFormat="1" ht="12" customHeight="1">
      <c r="A15" s="485" t="s">
        <v>573</v>
      </c>
      <c r="B15" s="216" t="s">
        <v>359</v>
      </c>
      <c r="C15" s="500"/>
      <c r="D15" s="501"/>
      <c r="E15" s="502"/>
      <c r="F15" s="632"/>
      <c r="G15" s="643"/>
    </row>
    <row r="16" spans="1:7" s="394" customFormat="1" ht="12" customHeight="1">
      <c r="A16" s="485" t="s">
        <v>574</v>
      </c>
      <c r="B16" s="217" t="s">
        <v>219</v>
      </c>
      <c r="C16" s="503"/>
      <c r="D16" s="504"/>
      <c r="E16" s="505"/>
      <c r="F16" s="633"/>
      <c r="G16" s="644"/>
    </row>
    <row r="17" spans="1:7" s="379" customFormat="1" ht="12" customHeight="1">
      <c r="A17" s="485" t="s">
        <v>575</v>
      </c>
      <c r="B17" s="217" t="s">
        <v>220</v>
      </c>
      <c r="C17" s="500"/>
      <c r="D17" s="501"/>
      <c r="E17" s="502"/>
      <c r="F17" s="632"/>
      <c r="G17" s="643"/>
    </row>
    <row r="18" spans="1:7" s="394" customFormat="1" ht="12" customHeight="1" thickBot="1">
      <c r="A18" s="485" t="s">
        <v>576</v>
      </c>
      <c r="B18" s="216" t="s">
        <v>221</v>
      </c>
      <c r="C18" s="506"/>
      <c r="D18" s="507"/>
      <c r="E18" s="508"/>
      <c r="F18" s="634"/>
      <c r="G18" s="645"/>
    </row>
    <row r="19" spans="1:7" s="394" customFormat="1" ht="12" customHeight="1" thickBot="1">
      <c r="A19" s="483" t="s">
        <v>614</v>
      </c>
      <c r="B19" s="493" t="s">
        <v>360</v>
      </c>
      <c r="C19" s="494">
        <f>SUM(C20:C22)</f>
        <v>0</v>
      </c>
      <c r="D19" s="495">
        <f>SUM(D20:D22)</f>
        <v>0</v>
      </c>
      <c r="E19" s="496">
        <f>SUM(E20:E22)</f>
        <v>0</v>
      </c>
      <c r="F19" s="630">
        <f>SUM(F20:F22)</f>
        <v>0</v>
      </c>
      <c r="G19" s="641">
        <f>SUM(G20:G22)</f>
        <v>0</v>
      </c>
    </row>
    <row r="20" spans="1:7" s="394" customFormat="1" ht="12" customHeight="1">
      <c r="A20" s="485" t="s">
        <v>551</v>
      </c>
      <c r="B20" s="218" t="s">
        <v>191</v>
      </c>
      <c r="C20" s="500"/>
      <c r="D20" s="501"/>
      <c r="E20" s="502"/>
      <c r="F20" s="632"/>
      <c r="G20" s="643"/>
    </row>
    <row r="21" spans="1:7" s="394" customFormat="1" ht="12" customHeight="1">
      <c r="A21" s="485" t="s">
        <v>554</v>
      </c>
      <c r="B21" s="217" t="s">
        <v>361</v>
      </c>
      <c r="C21" s="500"/>
      <c r="D21" s="501"/>
      <c r="E21" s="502"/>
      <c r="F21" s="632"/>
      <c r="G21" s="643"/>
    </row>
    <row r="22" spans="1:7" s="394" customFormat="1" ht="12" customHeight="1">
      <c r="A22" s="485" t="s">
        <v>555</v>
      </c>
      <c r="B22" s="217" t="s">
        <v>362</v>
      </c>
      <c r="C22" s="500"/>
      <c r="D22" s="501"/>
      <c r="E22" s="502"/>
      <c r="F22" s="632"/>
      <c r="G22" s="643"/>
    </row>
    <row r="23" spans="1:7" s="379" customFormat="1" ht="12" customHeight="1" thickBot="1">
      <c r="A23" s="485" t="s">
        <v>555</v>
      </c>
      <c r="B23" s="217" t="s">
        <v>470</v>
      </c>
      <c r="C23" s="500"/>
      <c r="D23" s="501"/>
      <c r="E23" s="502"/>
      <c r="F23" s="632"/>
      <c r="G23" s="643"/>
    </row>
    <row r="24" spans="1:7" s="379" customFormat="1" ht="12" customHeight="1" thickBot="1">
      <c r="A24" s="486" t="s">
        <v>561</v>
      </c>
      <c r="B24" s="237" t="s">
        <v>69</v>
      </c>
      <c r="C24" s="509"/>
      <c r="D24" s="510"/>
      <c r="E24" s="511"/>
      <c r="F24" s="635"/>
      <c r="G24" s="646"/>
    </row>
    <row r="25" spans="1:7" s="379" customFormat="1" ht="12" customHeight="1" thickBot="1">
      <c r="A25" s="486" t="s">
        <v>615</v>
      </c>
      <c r="B25" s="237" t="s">
        <v>363</v>
      </c>
      <c r="C25" s="494">
        <f>+C26+C27</f>
        <v>0</v>
      </c>
      <c r="D25" s="495">
        <f>+D26+D27</f>
        <v>0</v>
      </c>
      <c r="E25" s="496">
        <f>+E26+E27</f>
        <v>0</v>
      </c>
      <c r="F25" s="630">
        <f>+F26+F27</f>
        <v>0</v>
      </c>
      <c r="G25" s="641">
        <f>+G26+G27</f>
        <v>0</v>
      </c>
    </row>
    <row r="26" spans="1:7" s="379" customFormat="1" ht="12" customHeight="1">
      <c r="A26" s="487" t="s">
        <v>559</v>
      </c>
      <c r="B26" s="415" t="s">
        <v>361</v>
      </c>
      <c r="C26" s="489"/>
      <c r="D26" s="512"/>
      <c r="E26" s="513"/>
      <c r="F26" s="636"/>
      <c r="G26" s="490"/>
    </row>
    <row r="27" spans="1:7" s="379" customFormat="1" ht="12" customHeight="1">
      <c r="A27" s="487" t="s">
        <v>560</v>
      </c>
      <c r="B27" s="416" t="s">
        <v>364</v>
      </c>
      <c r="C27" s="514"/>
      <c r="D27" s="515"/>
      <c r="E27" s="516"/>
      <c r="F27" s="637"/>
      <c r="G27" s="647"/>
    </row>
    <row r="28" spans="1:7" s="379" customFormat="1" ht="12" customHeight="1" thickBot="1">
      <c r="A28" s="485" t="s">
        <v>560</v>
      </c>
      <c r="B28" s="417" t="s">
        <v>471</v>
      </c>
      <c r="C28" s="517"/>
      <c r="D28" s="518"/>
      <c r="E28" s="519"/>
      <c r="F28" s="638"/>
      <c r="G28" s="648"/>
    </row>
    <row r="29" spans="1:7" s="379" customFormat="1" ht="12" customHeight="1" thickBot="1">
      <c r="A29" s="486" t="s">
        <v>616</v>
      </c>
      <c r="B29" s="237" t="s">
        <v>365</v>
      </c>
      <c r="C29" s="494">
        <f>+C30+C31+C32</f>
        <v>0</v>
      </c>
      <c r="D29" s="495">
        <f>+D30+D31+D32</f>
        <v>0</v>
      </c>
      <c r="E29" s="496">
        <f>+E30+E31+E32</f>
        <v>0</v>
      </c>
      <c r="F29" s="630">
        <f>+F30+F31+F32</f>
        <v>0</v>
      </c>
      <c r="G29" s="641">
        <f>+G30+G31+G32</f>
        <v>0</v>
      </c>
    </row>
    <row r="30" spans="1:7" s="379" customFormat="1" ht="12" customHeight="1">
      <c r="A30" s="487" t="s">
        <v>577</v>
      </c>
      <c r="B30" s="415" t="s">
        <v>223</v>
      </c>
      <c r="C30" s="489"/>
      <c r="D30" s="512"/>
      <c r="E30" s="513"/>
      <c r="F30" s="636"/>
      <c r="G30" s="490"/>
    </row>
    <row r="31" spans="1:7" s="379" customFormat="1" ht="12" customHeight="1">
      <c r="A31" s="487" t="s">
        <v>578</v>
      </c>
      <c r="B31" s="416" t="s">
        <v>224</v>
      </c>
      <c r="C31" s="514"/>
      <c r="D31" s="515"/>
      <c r="E31" s="516"/>
      <c r="F31" s="637"/>
      <c r="G31" s="647"/>
    </row>
    <row r="32" spans="1:7" s="379" customFormat="1" ht="12" customHeight="1" thickBot="1">
      <c r="A32" s="485" t="s">
        <v>579</v>
      </c>
      <c r="B32" s="403" t="s">
        <v>225</v>
      </c>
      <c r="C32" s="517"/>
      <c r="D32" s="518"/>
      <c r="E32" s="519"/>
      <c r="F32" s="638"/>
      <c r="G32" s="648"/>
    </row>
    <row r="33" spans="1:7" s="379" customFormat="1" ht="12" customHeight="1" thickBot="1">
      <c r="A33" s="486" t="s">
        <v>617</v>
      </c>
      <c r="B33" s="237" t="s">
        <v>318</v>
      </c>
      <c r="C33" s="509"/>
      <c r="D33" s="510"/>
      <c r="E33" s="511"/>
      <c r="F33" s="635"/>
      <c r="G33" s="646"/>
    </row>
    <row r="34" spans="1:7" s="379" customFormat="1" ht="12" customHeight="1" thickBot="1">
      <c r="A34" s="486" t="s">
        <v>618</v>
      </c>
      <c r="B34" s="237" t="s">
        <v>366</v>
      </c>
      <c r="C34" s="509"/>
      <c r="D34" s="510"/>
      <c r="E34" s="511"/>
      <c r="F34" s="635"/>
      <c r="G34" s="646"/>
    </row>
    <row r="35" spans="1:7" s="379" customFormat="1" ht="12" customHeight="1" thickBot="1">
      <c r="A35" s="483" t="s">
        <v>588</v>
      </c>
      <c r="B35" s="237" t="s">
        <v>367</v>
      </c>
      <c r="C35" s="494">
        <f>+C8+C19+C24+C25+C29+C33+C34</f>
        <v>0</v>
      </c>
      <c r="D35" s="495">
        <f>+D8+D19+D24+D25+D29+D33+D34</f>
        <v>0</v>
      </c>
      <c r="E35" s="496">
        <f>+E8+E19+E24+E25+E29+E33+E34</f>
        <v>0</v>
      </c>
      <c r="F35" s="630">
        <f>+F8+F19+F24+F25+F29+F33+F34</f>
        <v>0</v>
      </c>
      <c r="G35" s="641">
        <f>+G8+G19+G24+G25+G29+G33+G34</f>
        <v>0</v>
      </c>
    </row>
    <row r="36" spans="1:7" s="394" customFormat="1" ht="12" customHeight="1" thickBot="1">
      <c r="A36" s="488" t="s">
        <v>605</v>
      </c>
      <c r="B36" s="237" t="s">
        <v>368</v>
      </c>
      <c r="C36" s="494">
        <f>+C37+C38+C39</f>
        <v>28396</v>
      </c>
      <c r="D36" s="495">
        <f>+D37+D38+D39</f>
        <v>29038</v>
      </c>
      <c r="E36" s="496">
        <f>+E37+E38+E39</f>
        <v>29038</v>
      </c>
      <c r="F36" s="630">
        <f>+F37+F38+F39</f>
        <v>29038</v>
      </c>
      <c r="G36" s="641">
        <f>+G37+G38+G39</f>
        <v>0</v>
      </c>
    </row>
    <row r="37" spans="1:7" s="394" customFormat="1" ht="15" customHeight="1">
      <c r="A37" s="487" t="s">
        <v>596</v>
      </c>
      <c r="B37" s="415" t="s">
        <v>95</v>
      </c>
      <c r="C37" s="489">
        <v>455</v>
      </c>
      <c r="D37" s="512">
        <v>455</v>
      </c>
      <c r="E37" s="513">
        <v>455</v>
      </c>
      <c r="F37" s="636">
        <v>455</v>
      </c>
      <c r="G37" s="490"/>
    </row>
    <row r="38" spans="1:7" s="394" customFormat="1" ht="15" customHeight="1">
      <c r="A38" s="487" t="s">
        <v>597</v>
      </c>
      <c r="B38" s="416" t="s">
        <v>2</v>
      </c>
      <c r="C38" s="514"/>
      <c r="D38" s="515"/>
      <c r="E38" s="516"/>
      <c r="F38" s="637"/>
      <c r="G38" s="647"/>
    </row>
    <row r="39" spans="1:7" ht="13.5" thickBot="1">
      <c r="A39" s="485" t="s">
        <v>619</v>
      </c>
      <c r="B39" s="403" t="s">
        <v>369</v>
      </c>
      <c r="C39" s="517">
        <v>27941</v>
      </c>
      <c r="D39" s="518">
        <v>28583</v>
      </c>
      <c r="E39" s="519">
        <v>28583</v>
      </c>
      <c r="F39" s="638">
        <v>28583</v>
      </c>
      <c r="G39" s="648"/>
    </row>
    <row r="40" spans="1:7" s="393" customFormat="1" ht="16.5" customHeight="1" thickBot="1">
      <c r="A40" s="488" t="s">
        <v>606</v>
      </c>
      <c r="B40" s="520" t="s">
        <v>370</v>
      </c>
      <c r="C40" s="521">
        <f>+C35+C36</f>
        <v>28396</v>
      </c>
      <c r="D40" s="522">
        <f>+D35+D36</f>
        <v>29038</v>
      </c>
      <c r="E40" s="523">
        <f>+E35+E36</f>
        <v>29038</v>
      </c>
      <c r="F40" s="639">
        <f>+F35+F36</f>
        <v>29038</v>
      </c>
      <c r="G40" s="649">
        <f>+G35+G36</f>
        <v>0</v>
      </c>
    </row>
    <row r="41" spans="1:7" s="196" customFormat="1" ht="12" customHeight="1">
      <c r="A41" s="524"/>
      <c r="B41" s="525"/>
      <c r="C41" s="526"/>
      <c r="D41" s="526"/>
      <c r="E41" s="526"/>
      <c r="F41" s="526"/>
      <c r="G41" s="526"/>
    </row>
    <row r="42" spans="1:7" ht="12" customHeight="1" thickBot="1">
      <c r="A42" s="527"/>
      <c r="B42" s="528"/>
      <c r="C42" s="529"/>
      <c r="D42" s="529"/>
      <c r="E42" s="529"/>
      <c r="F42" s="529"/>
      <c r="G42" s="529"/>
    </row>
    <row r="43" spans="1:7" ht="12" customHeight="1" thickBot="1">
      <c r="A43" s="687" t="s">
        <v>43</v>
      </c>
      <c r="B43" s="684"/>
      <c r="C43" s="684"/>
      <c r="D43" s="684"/>
      <c r="E43" s="684"/>
      <c r="F43" s="684"/>
      <c r="G43" s="685"/>
    </row>
    <row r="44" spans="1:7" ht="12" customHeight="1" thickBot="1">
      <c r="A44" s="485"/>
      <c r="B44" s="237" t="s">
        <v>371</v>
      </c>
      <c r="C44" s="494">
        <f>SUM(C45:C49)</f>
        <v>27896</v>
      </c>
      <c r="D44" s="494">
        <f>SUM(D45:D49)</f>
        <v>28423</v>
      </c>
      <c r="E44" s="496">
        <f>SUM(E45:E49)</f>
        <v>27480</v>
      </c>
      <c r="F44" s="650">
        <f>SUM(F45:F49)</f>
        <v>27480</v>
      </c>
      <c r="G44" s="496">
        <f>SUM(G45:G49)</f>
        <v>0</v>
      </c>
    </row>
    <row r="45" spans="1:15" ht="12" customHeight="1">
      <c r="A45" s="485" t="s">
        <v>500</v>
      </c>
      <c r="B45" s="218" t="s">
        <v>36</v>
      </c>
      <c r="C45" s="489">
        <v>18029</v>
      </c>
      <c r="D45" s="489">
        <v>18484</v>
      </c>
      <c r="E45" s="513">
        <v>18404</v>
      </c>
      <c r="F45" s="651">
        <v>18404</v>
      </c>
      <c r="G45" s="513"/>
      <c r="O45" s="27">
        <f>15000/60</f>
        <v>250</v>
      </c>
    </row>
    <row r="46" spans="1:15" ht="12" customHeight="1">
      <c r="A46" s="485" t="s">
        <v>501</v>
      </c>
      <c r="B46" s="217" t="s">
        <v>70</v>
      </c>
      <c r="C46" s="491">
        <v>4818</v>
      </c>
      <c r="D46" s="491">
        <v>4942</v>
      </c>
      <c r="E46" s="530">
        <v>4929</v>
      </c>
      <c r="F46" s="652">
        <v>4929</v>
      </c>
      <c r="G46" s="530"/>
      <c r="O46" s="27">
        <f>+O45/8</f>
        <v>31.25</v>
      </c>
    </row>
    <row r="47" spans="1:7" ht="12" customHeight="1">
      <c r="A47" s="485" t="s">
        <v>502</v>
      </c>
      <c r="B47" s="217" t="s">
        <v>59</v>
      </c>
      <c r="C47" s="491">
        <v>5049</v>
      </c>
      <c r="D47" s="491">
        <v>4997</v>
      </c>
      <c r="E47" s="530">
        <v>4147</v>
      </c>
      <c r="F47" s="652">
        <v>4147</v>
      </c>
      <c r="G47" s="530"/>
    </row>
    <row r="48" spans="1:7" s="196" customFormat="1" ht="12" customHeight="1">
      <c r="A48" s="485" t="s">
        <v>503</v>
      </c>
      <c r="B48" s="217" t="s">
        <v>71</v>
      </c>
      <c r="C48" s="491"/>
      <c r="D48" s="491"/>
      <c r="E48" s="530"/>
      <c r="F48" s="652"/>
      <c r="G48" s="530"/>
    </row>
    <row r="49" spans="1:7" ht="12" customHeight="1" thickBot="1">
      <c r="A49" s="485" t="s">
        <v>504</v>
      </c>
      <c r="B49" s="217" t="s">
        <v>72</v>
      </c>
      <c r="C49" s="491"/>
      <c r="D49" s="491"/>
      <c r="E49" s="530"/>
      <c r="F49" s="652"/>
      <c r="G49" s="530"/>
    </row>
    <row r="50" spans="1:7" ht="12" customHeight="1" thickBot="1">
      <c r="A50" s="486"/>
      <c r="B50" s="237" t="s">
        <v>372</v>
      </c>
      <c r="C50" s="494">
        <f>SUM(C51:C53)</f>
        <v>500</v>
      </c>
      <c r="D50" s="494">
        <f>SUM(D51:D53)</f>
        <v>615</v>
      </c>
      <c r="E50" s="496">
        <f>SUM(E51:E53)</f>
        <v>615</v>
      </c>
      <c r="F50" s="650">
        <f>SUM(F51:F53)</f>
        <v>615</v>
      </c>
      <c r="G50" s="496">
        <f>SUM(G51:G53)</f>
        <v>0</v>
      </c>
    </row>
    <row r="51" spans="1:7" ht="12" customHeight="1">
      <c r="A51" s="485" t="s">
        <v>515</v>
      </c>
      <c r="B51" s="218" t="s">
        <v>86</v>
      </c>
      <c r="C51" s="489">
        <v>500</v>
      </c>
      <c r="D51" s="489">
        <v>615</v>
      </c>
      <c r="E51" s="513">
        <v>615</v>
      </c>
      <c r="F51" s="651">
        <v>615</v>
      </c>
      <c r="G51" s="513"/>
    </row>
    <row r="52" spans="1:7" ht="12" customHeight="1">
      <c r="A52" s="485" t="s">
        <v>516</v>
      </c>
      <c r="B52" s="217" t="s">
        <v>73</v>
      </c>
      <c r="C52" s="491"/>
      <c r="D52" s="491"/>
      <c r="E52" s="530"/>
      <c r="F52" s="652"/>
      <c r="G52" s="530"/>
    </row>
    <row r="53" spans="1:7" ht="15" customHeight="1">
      <c r="A53" s="485" t="s">
        <v>517</v>
      </c>
      <c r="B53" s="217" t="s">
        <v>44</v>
      </c>
      <c r="C53" s="491"/>
      <c r="D53" s="491"/>
      <c r="E53" s="530"/>
      <c r="F53" s="652"/>
      <c r="G53" s="530"/>
    </row>
    <row r="54" spans="1:7" ht="23.25" customHeight="1" thickBot="1">
      <c r="A54" s="485" t="s">
        <v>517</v>
      </c>
      <c r="B54" s="217" t="s">
        <v>472</v>
      </c>
      <c r="C54" s="491"/>
      <c r="D54" s="491"/>
      <c r="E54" s="530"/>
      <c r="F54" s="652"/>
      <c r="G54" s="530"/>
    </row>
    <row r="55" spans="1:7" ht="15" customHeight="1" thickBot="1">
      <c r="A55" s="486" t="s">
        <v>527</v>
      </c>
      <c r="B55" s="531" t="s">
        <v>373</v>
      </c>
      <c r="C55" s="521">
        <f>+C44+C50</f>
        <v>28396</v>
      </c>
      <c r="D55" s="521">
        <f>+D44+D50</f>
        <v>29038</v>
      </c>
      <c r="E55" s="523">
        <f>+E44+E50</f>
        <v>28095</v>
      </c>
      <c r="F55" s="653">
        <f>+F44+F50</f>
        <v>28095</v>
      </c>
      <c r="G55" s="523">
        <f>+G44+G50</f>
        <v>0</v>
      </c>
    </row>
    <row r="56" spans="1:7" ht="13.5" thickBot="1">
      <c r="A56" s="532"/>
      <c r="B56" s="533"/>
      <c r="C56" s="534"/>
      <c r="D56" s="534"/>
      <c r="E56" s="534"/>
      <c r="F56" s="534"/>
      <c r="G56" s="534"/>
    </row>
    <row r="57" spans="1:7" ht="13.5" thickBot="1">
      <c r="A57" s="535" t="s">
        <v>465</v>
      </c>
      <c r="B57" s="536"/>
      <c r="C57" s="537">
        <v>6</v>
      </c>
      <c r="D57" s="537">
        <v>6</v>
      </c>
      <c r="E57" s="640">
        <v>6</v>
      </c>
      <c r="F57" s="640">
        <v>6</v>
      </c>
      <c r="G57" s="538">
        <v>0</v>
      </c>
    </row>
    <row r="58" spans="1:7" ht="13.5" thickBot="1">
      <c r="A58" s="535" t="s">
        <v>82</v>
      </c>
      <c r="B58" s="536"/>
      <c r="C58" s="537">
        <v>0</v>
      </c>
      <c r="D58" s="537">
        <v>0</v>
      </c>
      <c r="E58" s="640">
        <v>0</v>
      </c>
      <c r="F58" s="640">
        <v>0</v>
      </c>
      <c r="G58" s="538">
        <v>0</v>
      </c>
    </row>
  </sheetData>
  <sheetProtection formatCells="0"/>
  <mergeCells count="5">
    <mergeCell ref="D1:G1"/>
    <mergeCell ref="A7:G7"/>
    <mergeCell ref="A43:G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 topLeftCell="A4">
      <selection activeCell="B11" sqref="B11"/>
    </sheetView>
  </sheetViews>
  <sheetFormatPr defaultColWidth="9.00390625" defaultRowHeight="12.75"/>
  <cols>
    <col min="1" max="1" width="7.00390625" style="194" customWidth="1"/>
    <col min="2" max="2" width="32.00390625" style="27" customWidth="1"/>
    <col min="3" max="3" width="14.625" style="27" customWidth="1"/>
    <col min="4" max="4" width="13.875" style="27" customWidth="1"/>
    <col min="5" max="5" width="14.125" style="27" customWidth="1"/>
    <col min="6" max="6" width="15.50390625" style="27" customWidth="1"/>
    <col min="7" max="7" width="15.625" style="27" customWidth="1"/>
    <col min="8" max="16384" width="9.375" style="27" customWidth="1"/>
  </cols>
  <sheetData>
    <row r="1" ht="14.25" thickBot="1">
      <c r="G1" s="28" t="s">
        <v>49</v>
      </c>
    </row>
    <row r="2" spans="1:7" ht="17.25" customHeight="1" thickBot="1">
      <c r="A2" s="720" t="s">
        <v>4</v>
      </c>
      <c r="B2" s="722" t="s">
        <v>182</v>
      </c>
      <c r="C2" s="722" t="s">
        <v>473</v>
      </c>
      <c r="D2" s="722" t="s">
        <v>498</v>
      </c>
      <c r="E2" s="683" t="s">
        <v>474</v>
      </c>
      <c r="F2" s="683"/>
      <c r="G2" s="717"/>
    </row>
    <row r="3" spans="1:7" s="195" customFormat="1" ht="57.75" customHeight="1" thickBot="1">
      <c r="A3" s="721"/>
      <c r="B3" s="723"/>
      <c r="C3" s="723"/>
      <c r="D3" s="723"/>
      <c r="E3" s="26" t="s">
        <v>475</v>
      </c>
      <c r="F3" s="26" t="s">
        <v>660</v>
      </c>
      <c r="G3" s="477" t="s">
        <v>661</v>
      </c>
    </row>
    <row r="4" spans="1:7" s="196" customFormat="1" ht="15" customHeight="1" thickBot="1">
      <c r="A4" s="354" t="s">
        <v>263</v>
      </c>
      <c r="B4" s="355" t="s">
        <v>264</v>
      </c>
      <c r="C4" s="355" t="s">
        <v>265</v>
      </c>
      <c r="D4" s="355" t="s">
        <v>266</v>
      </c>
      <c r="E4" s="355" t="s">
        <v>499</v>
      </c>
      <c r="F4" s="355" t="s">
        <v>339</v>
      </c>
      <c r="G4" s="419" t="s">
        <v>340</v>
      </c>
    </row>
    <row r="5" spans="1:7" ht="15" customHeight="1">
      <c r="A5" s="197" t="s">
        <v>6</v>
      </c>
      <c r="B5" s="198" t="s">
        <v>621</v>
      </c>
      <c r="C5" s="199">
        <v>15733</v>
      </c>
      <c r="D5" s="199"/>
      <c r="E5" s="200">
        <f>C5+D5</f>
        <v>15733</v>
      </c>
      <c r="F5" s="199">
        <v>4044</v>
      </c>
      <c r="G5" s="201">
        <v>11689</v>
      </c>
    </row>
    <row r="6" spans="1:7" ht="25.5" customHeight="1">
      <c r="A6" s="202" t="s">
        <v>7</v>
      </c>
      <c r="B6" s="203" t="s">
        <v>612</v>
      </c>
      <c r="C6" s="2">
        <v>1728</v>
      </c>
      <c r="D6" s="2"/>
      <c r="E6" s="200">
        <f aca="true" t="shared" si="0" ref="E6:E18">C6+D6</f>
        <v>1728</v>
      </c>
      <c r="F6" s="2">
        <v>1728</v>
      </c>
      <c r="G6" s="84"/>
    </row>
    <row r="7" spans="1:7" ht="15" customHeight="1">
      <c r="A7" s="202" t="s">
        <v>8</v>
      </c>
      <c r="B7" s="203" t="s">
        <v>620</v>
      </c>
      <c r="C7" s="2">
        <v>943</v>
      </c>
      <c r="D7" s="2"/>
      <c r="E7" s="200">
        <f t="shared" si="0"/>
        <v>943</v>
      </c>
      <c r="F7" s="2">
        <v>943</v>
      </c>
      <c r="G7" s="84"/>
    </row>
    <row r="8" spans="1:7" ht="15" customHeight="1">
      <c r="A8" s="202" t="s">
        <v>9</v>
      </c>
      <c r="B8" s="203"/>
      <c r="C8" s="2"/>
      <c r="D8" s="2"/>
      <c r="E8" s="200">
        <f t="shared" si="0"/>
        <v>0</v>
      </c>
      <c r="F8" s="2"/>
      <c r="G8" s="84"/>
    </row>
    <row r="9" spans="1:7" ht="15" customHeight="1">
      <c r="A9" s="202" t="s">
        <v>10</v>
      </c>
      <c r="B9" s="203"/>
      <c r="C9" s="2"/>
      <c r="D9" s="2"/>
      <c r="E9" s="200">
        <f t="shared" si="0"/>
        <v>0</v>
      </c>
      <c r="F9" s="2"/>
      <c r="G9" s="84"/>
    </row>
    <row r="10" spans="1:7" ht="15" customHeight="1">
      <c r="A10" s="202" t="s">
        <v>11</v>
      </c>
      <c r="B10" s="203"/>
      <c r="C10" s="2"/>
      <c r="D10" s="2"/>
      <c r="E10" s="200">
        <f t="shared" si="0"/>
        <v>0</v>
      </c>
      <c r="F10" s="2"/>
      <c r="G10" s="84"/>
    </row>
    <row r="11" spans="1:7" ht="15" customHeight="1">
      <c r="A11" s="202" t="s">
        <v>12</v>
      </c>
      <c r="B11" s="203"/>
      <c r="C11" s="2"/>
      <c r="D11" s="2"/>
      <c r="E11" s="200">
        <f t="shared" si="0"/>
        <v>0</v>
      </c>
      <c r="F11" s="2"/>
      <c r="G11" s="84"/>
    </row>
    <row r="12" spans="1:7" ht="15" customHeight="1">
      <c r="A12" s="202" t="s">
        <v>13</v>
      </c>
      <c r="B12" s="203"/>
      <c r="C12" s="2"/>
      <c r="D12" s="2"/>
      <c r="E12" s="200">
        <f t="shared" si="0"/>
        <v>0</v>
      </c>
      <c r="F12" s="2"/>
      <c r="G12" s="84"/>
    </row>
    <row r="13" spans="1:7" ht="15" customHeight="1">
      <c r="A13" s="202" t="s">
        <v>14</v>
      </c>
      <c r="B13" s="203"/>
      <c r="C13" s="2"/>
      <c r="D13" s="2"/>
      <c r="E13" s="200">
        <f t="shared" si="0"/>
        <v>0</v>
      </c>
      <c r="F13" s="2"/>
      <c r="G13" s="84"/>
    </row>
    <row r="14" spans="1:7" ht="15" customHeight="1">
      <c r="A14" s="202" t="s">
        <v>15</v>
      </c>
      <c r="B14" s="203"/>
      <c r="C14" s="2"/>
      <c r="D14" s="2"/>
      <c r="E14" s="200">
        <f t="shared" si="0"/>
        <v>0</v>
      </c>
      <c r="F14" s="2"/>
      <c r="G14" s="84"/>
    </row>
    <row r="15" spans="1:7" ht="15" customHeight="1">
      <c r="A15" s="202" t="s">
        <v>16</v>
      </c>
      <c r="B15" s="203"/>
      <c r="C15" s="2"/>
      <c r="D15" s="2"/>
      <c r="E15" s="200">
        <f t="shared" si="0"/>
        <v>0</v>
      </c>
      <c r="F15" s="2"/>
      <c r="G15" s="84"/>
    </row>
    <row r="16" spans="1:7" ht="15" customHeight="1">
      <c r="A16" s="202" t="s">
        <v>17</v>
      </c>
      <c r="B16" s="203"/>
      <c r="C16" s="2"/>
      <c r="D16" s="2"/>
      <c r="E16" s="200">
        <f t="shared" si="0"/>
        <v>0</v>
      </c>
      <c r="F16" s="2"/>
      <c r="G16" s="84"/>
    </row>
    <row r="17" spans="1:7" ht="15" customHeight="1">
      <c r="A17" s="202" t="s">
        <v>18</v>
      </c>
      <c r="B17" s="203"/>
      <c r="C17" s="2"/>
      <c r="D17" s="2"/>
      <c r="E17" s="200">
        <f t="shared" si="0"/>
        <v>0</v>
      </c>
      <c r="F17" s="2"/>
      <c r="G17" s="84"/>
    </row>
    <row r="18" spans="1:7" ht="15" customHeight="1" thickBot="1">
      <c r="A18" s="202" t="s">
        <v>19</v>
      </c>
      <c r="B18" s="203"/>
      <c r="C18" s="2"/>
      <c r="D18" s="2"/>
      <c r="E18" s="200">
        <f t="shared" si="0"/>
        <v>0</v>
      </c>
      <c r="F18" s="2"/>
      <c r="G18" s="84"/>
    </row>
    <row r="19" spans="1:7" ht="15" customHeight="1" thickBot="1">
      <c r="A19" s="718" t="s">
        <v>38</v>
      </c>
      <c r="B19" s="719"/>
      <c r="C19" s="14">
        <f>SUM(C5:C18)</f>
        <v>18404</v>
      </c>
      <c r="D19" s="14">
        <f>SUM(D5:D18)</f>
        <v>0</v>
      </c>
      <c r="E19" s="14">
        <f>SUM(E5:E18)</f>
        <v>18404</v>
      </c>
      <c r="F19" s="14">
        <f>SUM(F5:F18)</f>
        <v>6715</v>
      </c>
      <c r="G19" s="15">
        <f>SUM(G5:G18)</f>
        <v>11689</v>
      </c>
    </row>
  </sheetData>
  <sheetProtection/>
  <mergeCells count="6">
    <mergeCell ref="E2:G2"/>
    <mergeCell ref="A19:B19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MARADVÁNYÁNAK ALAKULÁSA&amp;R&amp;"Times New Roman CE,Félkövér dőlt"&amp;12 8. melléklet a 4/2015. (V.22.) önkormányzati rendelethez&amp;"Times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</cp:lastModifiedBy>
  <cp:lastPrinted>2015-05-28T13:57:08Z</cp:lastPrinted>
  <dcterms:created xsi:type="dcterms:W3CDTF">1999-10-30T10:30:45Z</dcterms:created>
  <dcterms:modified xsi:type="dcterms:W3CDTF">2015-05-28T13:59:36Z</dcterms:modified>
  <cp:category/>
  <cp:version/>
  <cp:contentType/>
  <cp:contentStatus/>
</cp:coreProperties>
</file>