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2" activeTab="15"/>
  </bookViews>
  <sheets>
    <sheet name="ÖSSZEFÜGGÉSEK" sheetId="1" r:id="rId1"/>
    <sheet name="Összesített" sheetId="2" r:id="rId2"/>
    <sheet name="Kötelező feladatok" sheetId="3" r:id="rId3"/>
    <sheet name="Önkéntvállalt feladatok" sheetId="4" r:id="rId4"/>
    <sheet name="Államigazgatási feladatok" sheetId="5" r:id="rId5"/>
    <sheet name="Mérleg 2.1.sz.mell  " sheetId="6" r:id="rId6"/>
    <sheet name="Mérleg 2.2.sz.mell" sheetId="7" r:id="rId7"/>
    <sheet name="Szociális ellátások 3. mell." sheetId="8" r:id="rId8"/>
    <sheet name="Maradványkimutatás" sheetId="9" r:id="rId9"/>
    <sheet name="Eredménykimutatás" sheetId="10" r:id="rId10"/>
    <sheet name="Pénzeszközváltozás" sheetId="11" r:id="rId11"/>
    <sheet name="Vagyonkimutatás eszközök" sheetId="12" r:id="rId12"/>
    <sheet name="Vagyonkimutatás források" sheetId="13" r:id="rId13"/>
    <sheet name="Többéves kihatás" sheetId="14" r:id="rId14"/>
    <sheet name="Közvetett támogatások" sheetId="15" r:id="rId15"/>
    <sheet name="ELLENŐRZÉS-1.sz.2.a.sz.2.b.sz." sheetId="16" r:id="rId16"/>
  </sheets>
  <definedNames>
    <definedName name="_xlnm.Print_Area" localSheetId="4">'Államigazgatási feladatok'!$A$1:$F$152</definedName>
    <definedName name="_xlnm.Print_Area" localSheetId="2">'Kötelező feladatok'!$A$1:$F$152</definedName>
    <definedName name="_xlnm.Print_Area" localSheetId="5">'Mérleg 2.1.sz.mell  '!$A$1:$I$31</definedName>
    <definedName name="_xlnm.Print_Area" localSheetId="6">'Mérleg 2.2.sz.mell'!$A$1:$I$34</definedName>
    <definedName name="_xlnm.Print_Area" localSheetId="3">'Önkéntvállalt feladatok'!$A$1:$F$152</definedName>
    <definedName name="_xlnm.Print_Area" localSheetId="1">'Összesített'!$A$1:$F$152</definedName>
    <definedName name="_xlnm.Print_Area" localSheetId="11">'Vagyonkimutatás eszközök'!$A$1:$D$66</definedName>
    <definedName name="_xlnm.Print_Area" localSheetId="12">'Vagyonkimutatás források'!$A$1:$D$27</definedName>
  </definedNames>
  <calcPr fullCalcOnLoad="1"/>
</workbook>
</file>

<file path=xl/comments2.xml><?xml version="1.0" encoding="utf-8"?>
<comments xmlns="http://schemas.openxmlformats.org/spreadsheetml/2006/main">
  <authors>
    <author>nelli</author>
  </authors>
  <commentLis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3.xml><?xml version="1.0" encoding="utf-8"?>
<comments xmlns="http://schemas.openxmlformats.org/spreadsheetml/2006/main">
  <authors>
    <author>nelli</author>
  </authors>
  <commentLis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4.xml><?xml version="1.0" encoding="utf-8"?>
<comments xmlns="http://schemas.openxmlformats.org/spreadsheetml/2006/main">
  <authors>
    <author>nelli</author>
  </authors>
  <commentLis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Falugondnoki 2500 e Ft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600 e Ft
Falugondnoki 2500 e Ft
Egyes jöv pótló: 6268+2504 e Ft</t>
        </r>
      </text>
    </comment>
    <comment ref="E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312 e Ft
Falugondnoki 1300 e Ft
Egyes jöv pótló: 3450 e Ft (igénylések alapjánŰ)</t>
        </r>
      </text>
    </comment>
  </commentList>
</comments>
</file>

<file path=xl/sharedStrings.xml><?xml version="1.0" encoding="utf-8"?>
<sst xmlns="http://schemas.openxmlformats.org/spreadsheetml/2006/main" count="1830" uniqueCount="675">
  <si>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</si>
  <si>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</si>
  <si>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</si>
  <si>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</si>
  <si>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</si>
  <si>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</si>
  <si>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</si>
  <si>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</si>
  <si>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</si>
  <si>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</si>
  <si>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</si>
  <si>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</si>
  <si>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</si>
  <si>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</si>
  <si>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</si>
  <si>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</si>
  <si>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</si>
  <si>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</si>
  <si>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</si>
  <si>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</si>
  <si>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</si>
  <si>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</si>
  <si>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</si>
  <si>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</si>
  <si>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</si>
  <si>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</si>
  <si>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</si>
  <si>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</si>
  <si>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Kiadási jogcímek</t>
  </si>
  <si>
    <t>Személyi  juttatások</t>
  </si>
  <si>
    <t>Tartalékok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</si>
  <si>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</si>
  <si>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</si>
  <si>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</si>
  <si>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</si>
  <si>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</si>
  <si>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</si>
  <si>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</si>
  <si>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</si>
  <si>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Sor-
szám</t>
  </si>
  <si>
    <t>3.1.</t>
  </si>
  <si>
    <t>4.1.</t>
  </si>
  <si>
    <t>4.2.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</si>
  <si>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</si>
  <si>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</si>
  <si>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</si>
  <si>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</si>
  <si>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</si>
  <si>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</si>
  <si>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</si>
  <si>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</si>
  <si>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</si>
  <si>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</si>
  <si>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</si>
  <si>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</si>
  <si>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</si>
  <si>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</si>
  <si>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</si>
  <si>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</si>
  <si>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</si>
  <si>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</si>
  <si>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</si>
  <si>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</si>
  <si>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</si>
  <si>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</si>
  <si>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</si>
  <si>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</si>
  <si>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</si>
  <si>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</si>
  <si>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</si>
  <si>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11.2.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</si>
  <si>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</si>
  <si>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</si>
  <si>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</si>
  <si>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</si>
  <si>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</si>
  <si>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</si>
  <si>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</si>
  <si>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</si>
  <si>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</si>
  <si>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</si>
  <si>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</si>
  <si>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</si>
  <si>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</si>
  <si>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</si>
  <si>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</si>
  <si>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</si>
  <si>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</si>
  <si>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</si>
  <si>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</si>
  <si>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</si>
  <si>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</si>
  <si>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</si>
  <si>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</si>
  <si>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</si>
  <si>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</si>
  <si>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</si>
  <si>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</si>
  <si>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</si>
  <si>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 xml:space="preserve">7. </t>
  </si>
  <si>
    <t>7.3.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</si>
  <si>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</si>
  <si>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</si>
  <si>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</si>
  <si>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</si>
  <si>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</si>
  <si>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</si>
  <si>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</si>
  <si>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</si>
  <si>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</si>
  <si>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</si>
  <si>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</si>
  <si>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</si>
  <si>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</si>
  <si>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</si>
  <si>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</si>
  <si>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</si>
  <si>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</si>
  <si>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</si>
  <si>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</si>
  <si>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</si>
  <si>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Gépjárműadó</t>
  </si>
  <si>
    <t xml:space="preserve">Eredeit </t>
  </si>
  <si>
    <t>előirányzat</t>
  </si>
  <si>
    <t>Rászorultságtól függő szociális ellátások</t>
  </si>
  <si>
    <t>Rendszeres szociális segély összesen:</t>
  </si>
  <si>
    <t xml:space="preserve">        Nem foglalk.rendszeres szociális segélye:</t>
  </si>
  <si>
    <t xml:space="preserve">Lakásfenntartási támogatás összesen: </t>
  </si>
  <si>
    <t xml:space="preserve">        Normatív lakásfenntartási támogatás:</t>
  </si>
  <si>
    <t xml:space="preserve">        Egyéb lakásfenntartási támogatás:</t>
  </si>
  <si>
    <t>Egyéb rászorultságtól függő szociális ellátások</t>
  </si>
  <si>
    <t>Ápolási díj összesen:</t>
  </si>
  <si>
    <t xml:space="preserve">        Ápolási díj normatív alapon:</t>
  </si>
  <si>
    <t xml:space="preserve">        Ápolási díj méltányossági alapon:</t>
  </si>
  <si>
    <t xml:space="preserve">Átmeneti segély </t>
  </si>
  <si>
    <t>beiskolázási támogatás</t>
  </si>
  <si>
    <t>temetési támogatás</t>
  </si>
  <si>
    <t>közgyógy ellátátás</t>
  </si>
  <si>
    <t>Foglalkoztatást helyettesítő támogatás</t>
  </si>
  <si>
    <t>Természetben és pénzben nyújtott  átmeneti segély</t>
  </si>
  <si>
    <t>Eredeti előirányzat</t>
  </si>
  <si>
    <t>Módosított előirányzat</t>
  </si>
  <si>
    <t>Teljesítés %</t>
  </si>
  <si>
    <t>5.9.</t>
  </si>
  <si>
    <t>B E V É T E L E K    Ö S S Z E S E N</t>
  </si>
  <si>
    <t>Ezer forintban</t>
  </si>
  <si>
    <t>Módosított</t>
  </si>
  <si>
    <t xml:space="preserve">Teljesítés %-a </t>
  </si>
  <si>
    <t>1. sz. táblázat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</si>
  <si>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</si>
  <si>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</si>
  <si>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</si>
  <si>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</si>
  <si>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</si>
  <si>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1.5.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</si>
  <si>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</si>
  <si>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</si>
  <si>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</si>
  <si>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</si>
  <si>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</si>
  <si>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</si>
  <si>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</si>
  <si>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</si>
  <si>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</si>
  <si>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</si>
  <si>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</si>
  <si>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</si>
  <si>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</si>
  <si>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</si>
  <si>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</si>
  <si>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</si>
  <si>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</si>
  <si>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</si>
  <si>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</si>
  <si>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</si>
  <si>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</si>
  <si>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</si>
  <si>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</si>
  <si>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</si>
  <si>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</si>
  <si>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</si>
  <si>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</si>
  <si>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</si>
  <si>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</si>
  <si>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</si>
  <si>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</si>
  <si>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</si>
  <si>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</si>
  <si>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</si>
  <si>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</si>
  <si>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</si>
  <si>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</si>
  <si>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5.8.</t>
  </si>
  <si>
    <t>Kamatbevételek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</si>
  <si>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</si>
  <si>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</si>
  <si>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</si>
  <si>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</si>
  <si>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</si>
  <si>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</si>
  <si>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</si>
  <si>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</si>
  <si>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</si>
  <si>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</si>
  <si>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</si>
  <si>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</si>
  <si>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</si>
  <si>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</si>
  <si>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</si>
  <si>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</si>
  <si>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</si>
  <si>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</si>
  <si>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</si>
  <si>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</si>
  <si>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</si>
  <si>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</si>
  <si>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</si>
  <si>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</si>
  <si>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</si>
  <si>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</si>
  <si>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</si>
  <si>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</si>
  <si>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</si>
  <si>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</si>
  <si>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</si>
  <si>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</si>
  <si>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</si>
  <si>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</si>
  <si>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</si>
  <si>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</si>
  <si>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</si>
  <si>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</si>
  <si>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</si>
  <si>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</si>
  <si>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</si>
  <si>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</si>
  <si>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</si>
  <si>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</si>
  <si>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</si>
  <si>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</si>
  <si>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</si>
  <si>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</si>
  <si>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</si>
  <si>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</si>
  <si>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</si>
  <si>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</si>
  <si>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</si>
  <si>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</si>
  <si>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</si>
  <si>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</si>
  <si>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</si>
  <si>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</si>
  <si>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</si>
  <si>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</si>
  <si>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</si>
  <si>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</si>
  <si>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</si>
  <si>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</si>
  <si>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</si>
  <si>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</si>
  <si>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</si>
  <si>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</si>
  <si>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</si>
  <si>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</si>
  <si>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</si>
  <si>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</si>
  <si>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</si>
  <si>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</si>
  <si>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</si>
  <si>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</si>
  <si>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</si>
  <si>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</si>
  <si>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</si>
  <si>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</si>
  <si>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</si>
  <si>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</si>
  <si>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</si>
  <si>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</si>
  <si>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</si>
  <si>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</si>
  <si>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</si>
  <si>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</si>
  <si>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</si>
  <si>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</si>
  <si>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</si>
  <si>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</si>
  <si>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</si>
  <si>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</si>
  <si>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</si>
  <si>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</si>
  <si>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</si>
  <si>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</si>
  <si>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</si>
  <si>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</si>
  <si>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</si>
  <si>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</si>
  <si>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</si>
  <si>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</si>
  <si>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</si>
  <si>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</si>
  <si>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</si>
  <si>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</si>
  <si>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</si>
  <si>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</si>
  <si>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</si>
  <si>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</si>
  <si>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</si>
  <si>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</si>
  <si>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</si>
  <si>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</si>
  <si>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</si>
  <si>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</si>
  <si>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</si>
  <si>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</si>
  <si>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</si>
  <si>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</si>
  <si>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</si>
  <si>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</si>
  <si>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2014. évi</t>
  </si>
  <si>
    <t>Juttatások mindösszesen:</t>
  </si>
  <si>
    <t>B E V É T E L E K   K Ö T E L E Z Ő    F E L A D A T O K R A</t>
  </si>
  <si>
    <t>K I A D Á S O K   K Ö T E L E Z Ő    F E L A D A T O K R A</t>
  </si>
  <si>
    <t>K I A D Á S O K    Ö S S Z E S E N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</si>
  <si>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</si>
  <si>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</si>
  <si>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</si>
  <si>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</si>
  <si>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Működési célú átvett pénzeszközök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</si>
  <si>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</si>
  <si>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</si>
  <si>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</si>
  <si>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</si>
  <si>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</si>
  <si>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</si>
  <si>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</si>
  <si>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</si>
  <si>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</si>
  <si>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</si>
  <si>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</si>
  <si>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</si>
  <si>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</si>
  <si>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</si>
  <si>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</si>
  <si>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</si>
  <si>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</si>
  <si>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</si>
  <si>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</si>
  <si>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</si>
  <si>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</si>
  <si>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</si>
  <si>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</si>
  <si>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</si>
  <si>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</si>
  <si>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</si>
  <si>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</si>
  <si>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</si>
  <si>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</si>
  <si>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</si>
  <si>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</si>
  <si>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</si>
  <si>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</si>
  <si>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</si>
  <si>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</si>
  <si>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</si>
  <si>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</si>
  <si>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</si>
  <si>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</si>
  <si>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</si>
  <si>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</si>
  <si>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</si>
  <si>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</si>
  <si>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</si>
  <si>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</si>
  <si>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</si>
  <si>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</si>
  <si>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 I A D Á S O K   Á L L A M I G A Z G A T Á S I   F E L A D A T O K R A</t>
  </si>
  <si>
    <t>B E V É T E L E K   Á L L A M I G A Z G A T Á S I    F E L A D A T O K R A</t>
  </si>
  <si>
    <t>K I A D Á S O K   Ö N K É N T V Á L L A L T    F E L A D A T O K R A</t>
  </si>
  <si>
    <t>B E V É T E L E K   Ö N K É N T V Á L L A L T    F E L A D A T O K R A</t>
  </si>
  <si>
    <t xml:space="preserve">2014. évi </t>
  </si>
  <si>
    <t>időseknek karácsonyra</t>
  </si>
  <si>
    <t>Kérelmek alapján eseti alkalommal</t>
  </si>
  <si>
    <t>Köztemetés</t>
  </si>
  <si>
    <t xml:space="preserve">Teljesítés </t>
  </si>
  <si>
    <t>1. számú táblázat</t>
  </si>
  <si>
    <t>Teljesítés</t>
  </si>
  <si>
    <t>3. számú táblázat</t>
  </si>
  <si>
    <t>2. számú táblázat</t>
  </si>
  <si>
    <t>Gyermekvédelmi támogatás: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</si>
  <si>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</si>
  <si>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</si>
  <si>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</si>
  <si>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</si>
  <si>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</si>
  <si>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</si>
  <si>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</si>
  <si>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</si>
  <si>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</si>
  <si>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</si>
  <si>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</si>
  <si>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</si>
  <si>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</si>
  <si>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</si>
  <si>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</si>
  <si>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</si>
  <si>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</si>
  <si>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</si>
  <si>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</si>
  <si>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</si>
  <si>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</si>
  <si>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</si>
  <si>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</si>
  <si>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</si>
  <si>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</si>
  <si>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</si>
  <si>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</si>
  <si>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</si>
  <si>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</si>
  <si>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</si>
  <si>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</si>
  <si>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</si>
  <si>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</si>
  <si>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</si>
  <si>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</si>
  <si>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</si>
  <si>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</si>
  <si>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</si>
  <si>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</si>
  <si>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</si>
  <si>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Előző időszak</t>
  </si>
  <si>
    <t>Módosí-tások</t>
  </si>
  <si>
    <t>Összesen: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</si>
  <si>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</si>
  <si>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</si>
  <si>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</si>
  <si>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</si>
  <si>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</si>
  <si>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</si>
  <si>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</si>
  <si>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</si>
  <si>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</si>
  <si>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</si>
  <si>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</si>
  <si>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</si>
  <si>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</si>
  <si>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</si>
  <si>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</si>
  <si>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</si>
  <si>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</si>
  <si>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</si>
  <si>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</si>
  <si>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</si>
  <si>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</si>
  <si>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</si>
  <si>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</si>
  <si>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</si>
  <si>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</si>
  <si>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</si>
  <si>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</si>
  <si>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</si>
  <si>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</si>
  <si>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</si>
  <si>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</si>
  <si>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</si>
  <si>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</si>
  <si>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</si>
  <si>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</si>
  <si>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</si>
  <si>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</si>
  <si>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</si>
  <si>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</si>
  <si>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</si>
  <si>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</si>
  <si>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</si>
  <si>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</si>
  <si>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</si>
  <si>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</si>
  <si>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</si>
  <si>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</si>
  <si>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</si>
  <si>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</si>
  <si>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</si>
  <si>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</si>
  <si>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</si>
  <si>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</si>
  <si>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</si>
  <si>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</si>
  <si>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</si>
  <si>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</si>
  <si>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</si>
  <si>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</si>
  <si>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</si>
  <si>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</si>
  <si>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</si>
  <si>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</si>
  <si>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PÉNZESZKÖZÖK VÁLTOZÁSÁNAK LEVEZETÉSE</t>
  </si>
  <si>
    <t>Sor-szám</t>
  </si>
  <si>
    <t>Összeg  ( E Ft )</t>
  </si>
  <si>
    <r>
      <t>Pénzkészlet 2014. január 1-jén
e</t>
    </r>
    <r>
      <rPr>
        <i/>
        <sz val="10"/>
        <rFont val="Times New Roman CE"/>
        <family val="0"/>
      </rPr>
      <t>bből:</t>
    </r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</si>
  <si>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</si>
  <si>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</si>
  <si>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</si>
  <si>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</si>
  <si>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r>
      <t>Záró pénzkészlet 2014. december 31-én
e</t>
    </r>
    <r>
      <rPr>
        <i/>
        <sz val="10"/>
        <rFont val="Times New Roman CE"/>
        <family val="0"/>
      </rPr>
      <t>bből:</t>
    </r>
  </si>
  <si>
    <t>VAGYONKIMUTATÁS
a könyvviteli mérlegben értékkel szereplő eszközökről
2014.</t>
  </si>
  <si>
    <t>Adatok: ezer forintban!</t>
  </si>
  <si>
    <t>ESZKÖZÖK</t>
  </si>
  <si>
    <t>Előző évi</t>
  </si>
  <si>
    <t>Tárgyévi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</si>
  <si>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</si>
  <si>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</si>
  <si>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</si>
  <si>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</si>
  <si>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</si>
  <si>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</si>
  <si>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</si>
  <si>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</si>
  <si>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</si>
  <si>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</si>
  <si>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</si>
  <si>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</si>
  <si>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</si>
  <si>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</si>
  <si>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</si>
  <si>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</si>
  <si>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</si>
  <si>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</si>
  <si>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</si>
  <si>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</si>
  <si>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</si>
  <si>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</si>
  <si>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</si>
  <si>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</si>
  <si>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</si>
  <si>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</si>
  <si>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</si>
  <si>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</si>
  <si>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</si>
  <si>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</si>
  <si>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</si>
  <si>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</si>
  <si>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</si>
  <si>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</si>
  <si>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</si>
  <si>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</si>
  <si>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</si>
  <si>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</si>
  <si>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</si>
  <si>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</si>
  <si>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</si>
  <si>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</si>
  <si>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</si>
  <si>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</si>
  <si>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</si>
  <si>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</si>
  <si>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</si>
  <si>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</si>
  <si>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</si>
  <si>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</si>
  <si>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</si>
  <si>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</si>
  <si>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</si>
  <si>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</si>
  <si>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</si>
  <si>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</si>
  <si>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</si>
  <si>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</si>
  <si>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</si>
  <si>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</si>
  <si>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</si>
  <si>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</si>
  <si>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</si>
  <si>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</si>
  <si>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</si>
  <si>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</si>
  <si>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</si>
  <si>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</si>
  <si>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</si>
  <si>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</si>
  <si>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</si>
  <si>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</si>
  <si>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</si>
  <si>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</si>
  <si>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</si>
  <si>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</si>
  <si>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</si>
  <si>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</si>
  <si>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</si>
  <si>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</si>
  <si>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</si>
  <si>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</si>
  <si>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</si>
  <si>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</si>
  <si>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</si>
  <si>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</si>
  <si>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</si>
  <si>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</si>
  <si>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</si>
  <si>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</si>
  <si>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</si>
  <si>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</si>
  <si>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</si>
  <si>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</si>
  <si>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</si>
  <si>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</si>
  <si>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</si>
  <si>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</si>
  <si>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</si>
  <si>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</si>
  <si>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</si>
  <si>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</si>
  <si>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</si>
  <si>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</si>
  <si>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</si>
  <si>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</si>
  <si>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</si>
  <si>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2014. év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</si>
  <si>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</si>
  <si>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</si>
  <si>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</si>
  <si>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</si>
  <si>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</si>
  <si>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</si>
  <si>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</si>
  <si>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</si>
  <si>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</si>
  <si>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</si>
  <si>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</si>
  <si>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</si>
  <si>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</si>
  <si>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</si>
  <si>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</si>
  <si>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</si>
  <si>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</si>
  <si>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Kötelezettség
jogcíme</t>
  </si>
  <si>
    <t>Kötelezettség- 
vállalás 
éve</t>
  </si>
  <si>
    <t>Összes vállalt kötelezettség</t>
  </si>
  <si>
    <t>2014.
évi
teljesítés</t>
  </si>
  <si>
    <t>Kötelezettségek a következő években</t>
  </si>
  <si>
    <t>Még fennálló kötelezettség</t>
  </si>
  <si>
    <t>2015.</t>
  </si>
  <si>
    <t>2016.</t>
  </si>
  <si>
    <t>2017.</t>
  </si>
  <si>
    <t>2017. 
után</t>
  </si>
  <si>
    <t>10=(6+…+9)</t>
  </si>
  <si>
    <t>Működési célú
hiteltörlesztés (tőke+kamat)</t>
  </si>
  <si>
    <t>............................</t>
  </si>
  <si>
    <t>Felhalmozási célú
hiteltörlesztés (tőke+kamat)</t>
  </si>
  <si>
    <t>Útépítések hitele</t>
  </si>
  <si>
    <t>Beruházás feladatonként</t>
  </si>
  <si>
    <t>Felújítás célonként</t>
  </si>
  <si>
    <t>Egyéb</t>
  </si>
  <si>
    <t>Kötvény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</si>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</sst>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00"/>
    <numFmt numFmtId="170" formatCode="_-* #,##0.0\ _F_t_-;\-* #,##0.0\ _F_t_-;_-* &quot;-&quot;??\ _F_t_-;_-@_-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#__"/>
    <numFmt numFmtId="185" formatCode="#,###__;\-#,###__"/>
    <numFmt numFmtId="186" formatCode="#,###\ _F_t;\-#,###\ _F_t"/>
  </numFmts>
  <fonts count="90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i/>
      <sz val="10"/>
      <name val="Times New Roman"/>
      <family val="1"/>
    </font>
    <font>
      <b/>
      <sz val="10"/>
      <name val="MS Sans Serif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0"/>
    </font>
    <font>
      <sz val="10"/>
      <name val="Wingdings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1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10" fillId="0" borderId="10" xfId="61" applyFont="1" applyFill="1" applyBorder="1" applyAlignment="1" applyProtection="1">
      <alignment horizontal="left" vertical="center" wrapText="1" indent="1"/>
      <protection/>
    </xf>
    <xf numFmtId="0" fontId="10" fillId="0" borderId="11" xfId="61" applyFont="1" applyFill="1" applyBorder="1" applyAlignment="1" applyProtection="1">
      <alignment horizontal="left" vertical="center" wrapText="1" indent="1"/>
      <protection/>
    </xf>
    <xf numFmtId="0" fontId="10" fillId="0" borderId="12" xfId="61" applyFont="1" applyFill="1" applyBorder="1" applyAlignment="1" applyProtection="1">
      <alignment horizontal="left" vertical="center" wrapText="1" indent="1"/>
      <protection/>
    </xf>
    <xf numFmtId="0" fontId="10" fillId="0" borderId="13" xfId="61" applyFont="1" applyFill="1" applyBorder="1" applyAlignment="1" applyProtection="1">
      <alignment horizontal="left" vertical="center" wrapText="1" indent="1"/>
      <protection/>
    </xf>
    <xf numFmtId="0" fontId="10" fillId="0" borderId="14" xfId="61" applyFont="1" applyFill="1" applyBorder="1" applyAlignment="1" applyProtection="1">
      <alignment horizontal="left" vertical="center" wrapText="1" indent="1"/>
      <protection/>
    </xf>
    <xf numFmtId="0" fontId="10" fillId="0" borderId="15" xfId="61" applyFont="1" applyFill="1" applyBorder="1" applyAlignment="1" applyProtection="1">
      <alignment horizontal="left" vertical="center" wrapText="1" indent="1"/>
      <protection/>
    </xf>
    <xf numFmtId="49" fontId="10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1" applyFont="1" applyFill="1" applyBorder="1" applyAlignment="1" applyProtection="1">
      <alignment horizontal="left" vertical="center" wrapText="1" indent="1"/>
      <protection/>
    </xf>
    <xf numFmtId="0" fontId="9" fillId="0" borderId="22" xfId="61" applyFont="1" applyFill="1" applyBorder="1" applyAlignment="1" applyProtection="1">
      <alignment horizontal="left" vertical="center" wrapText="1" indent="1"/>
      <protection/>
    </xf>
    <xf numFmtId="0" fontId="9" fillId="0" borderId="23" xfId="61" applyFont="1" applyFill="1" applyBorder="1" applyAlignment="1" applyProtection="1">
      <alignment horizontal="left" vertical="center" wrapText="1" indent="1"/>
      <protection/>
    </xf>
    <xf numFmtId="0" fontId="9" fillId="0" borderId="24" xfId="61" applyFont="1" applyFill="1" applyBorder="1" applyAlignment="1" applyProtection="1">
      <alignment horizontal="left" vertical="center" wrapText="1" indent="1"/>
      <protection/>
    </xf>
    <xf numFmtId="0" fontId="4" fillId="0" borderId="23" xfId="61" applyFont="1" applyFill="1" applyBorder="1" applyAlignment="1" applyProtection="1">
      <alignment horizontal="center" vertical="center" wrapText="1"/>
      <protection/>
    </xf>
    <xf numFmtId="0" fontId="9" fillId="0" borderId="23" xfId="61" applyFont="1" applyFill="1" applyBorder="1" applyAlignment="1" applyProtection="1">
      <alignment vertical="center" wrapText="1"/>
      <protection/>
    </xf>
    <xf numFmtId="0" fontId="9" fillId="0" borderId="22" xfId="61" applyFont="1" applyFill="1" applyBorder="1" applyAlignment="1" applyProtection="1">
      <alignment horizontal="center" vertical="center" wrapText="1"/>
      <protection/>
    </xf>
    <xf numFmtId="0" fontId="9" fillId="0" borderId="23" xfId="61" applyFont="1" applyFill="1" applyBorder="1" applyAlignment="1" applyProtection="1">
      <alignment horizontal="center" vertical="center" wrapText="1"/>
      <protection/>
    </xf>
    <xf numFmtId="0" fontId="5" fillId="0" borderId="0" xfId="61" applyFill="1">
      <alignment/>
      <protection/>
    </xf>
    <xf numFmtId="0" fontId="10" fillId="0" borderId="0" xfId="61" applyFont="1" applyFill="1">
      <alignment/>
      <protection/>
    </xf>
    <xf numFmtId="164" fontId="9" fillId="0" borderId="25" xfId="61" applyNumberFormat="1" applyFont="1" applyFill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>
      <alignment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indent="1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0" fontId="16" fillId="0" borderId="0" xfId="0" applyFont="1" applyFill="1" applyAlignment="1">
      <alignment horizontal="right" indent="1"/>
    </xf>
    <xf numFmtId="0" fontId="10" fillId="0" borderId="11" xfId="61" applyFont="1" applyFill="1" applyBorder="1" applyAlignment="1" applyProtection="1">
      <alignment horizontal="left" indent="6"/>
      <protection/>
    </xf>
    <xf numFmtId="0" fontId="10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Continuous" vertical="center"/>
    </xf>
    <xf numFmtId="0" fontId="22" fillId="0" borderId="11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/>
    </xf>
    <xf numFmtId="0" fontId="4" fillId="0" borderId="26" xfId="61" applyFont="1" applyFill="1" applyBorder="1" applyAlignment="1" applyProtection="1">
      <alignment horizontal="center" vertical="center" wrapText="1"/>
      <protection/>
    </xf>
    <xf numFmtId="0" fontId="9" fillId="0" borderId="26" xfId="61" applyFont="1" applyFill="1" applyBorder="1" applyAlignment="1" applyProtection="1">
      <alignment horizontal="center" vertical="center" wrapText="1"/>
      <protection/>
    </xf>
    <xf numFmtId="0" fontId="10" fillId="0" borderId="15" xfId="61" applyFont="1" applyFill="1" applyBorder="1" applyAlignment="1" applyProtection="1">
      <alignment horizontal="left" vertical="center" wrapText="1" indent="6"/>
      <protection/>
    </xf>
    <xf numFmtId="0" fontId="4" fillId="0" borderId="25" xfId="6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>
      <alignment horizontal="centerContinuous" vertical="center"/>
    </xf>
    <xf numFmtId="1" fontId="22" fillId="0" borderId="28" xfId="0" applyNumberFormat="1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22" fillId="0" borderId="31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/>
    </xf>
    <xf numFmtId="0" fontId="4" fillId="0" borderId="32" xfId="61" applyFont="1" applyFill="1" applyBorder="1" applyAlignment="1" applyProtection="1">
      <alignment horizontal="center" vertical="center" wrapText="1"/>
      <protection/>
    </xf>
    <xf numFmtId="0" fontId="9" fillId="0" borderId="24" xfId="61" applyFont="1" applyFill="1" applyBorder="1" applyAlignment="1" applyProtection="1">
      <alignment horizontal="center" vertical="center" wrapText="1"/>
      <protection/>
    </xf>
    <xf numFmtId="0" fontId="9" fillId="0" borderId="29" xfId="61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left" wrapText="1" indent="1"/>
      <protection/>
    </xf>
    <xf numFmtId="0" fontId="29" fillId="0" borderId="11" xfId="0" applyFont="1" applyBorder="1" applyAlignment="1" applyProtection="1">
      <alignment horizontal="left" wrapText="1" indent="1"/>
      <protection/>
    </xf>
    <xf numFmtId="0" fontId="29" fillId="0" borderId="15" xfId="0" applyFont="1" applyBorder="1" applyAlignment="1" applyProtection="1">
      <alignment horizontal="left" wrapText="1" indent="1"/>
      <protection/>
    </xf>
    <xf numFmtId="0" fontId="30" fillId="0" borderId="23" xfId="0" applyFont="1" applyBorder="1" applyAlignment="1" applyProtection="1">
      <alignment horizontal="left" vertical="center" wrapText="1" indent="1"/>
      <protection/>
    </xf>
    <xf numFmtId="0" fontId="30" fillId="0" borderId="22" xfId="0" applyFont="1" applyBorder="1" applyAlignment="1" applyProtection="1">
      <alignment wrapText="1"/>
      <protection/>
    </xf>
    <xf numFmtId="0" fontId="29" fillId="0" borderId="15" xfId="0" applyFont="1" applyBorder="1" applyAlignment="1" applyProtection="1">
      <alignment wrapText="1"/>
      <protection/>
    </xf>
    <xf numFmtId="0" fontId="29" fillId="0" borderId="18" xfId="0" applyFont="1" applyBorder="1" applyAlignment="1" applyProtection="1">
      <alignment wrapText="1"/>
      <protection/>
    </xf>
    <xf numFmtId="0" fontId="29" fillId="0" borderId="17" xfId="0" applyFont="1" applyBorder="1" applyAlignment="1" applyProtection="1">
      <alignment wrapText="1"/>
      <protection/>
    </xf>
    <xf numFmtId="0" fontId="29" fillId="0" borderId="19" xfId="0" applyFont="1" applyBorder="1" applyAlignment="1" applyProtection="1">
      <alignment wrapText="1"/>
      <protection/>
    </xf>
    <xf numFmtId="0" fontId="30" fillId="0" borderId="23" xfId="0" applyFont="1" applyBorder="1" applyAlignment="1" applyProtection="1">
      <alignment wrapText="1"/>
      <protection/>
    </xf>
    <xf numFmtId="0" fontId="30" fillId="0" borderId="33" xfId="0" applyFont="1" applyBorder="1" applyAlignment="1" applyProtection="1">
      <alignment wrapText="1"/>
      <protection/>
    </xf>
    <xf numFmtId="0" fontId="30" fillId="0" borderId="30" xfId="0" applyFont="1" applyBorder="1" applyAlignment="1" applyProtection="1">
      <alignment wrapText="1"/>
      <protection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vertical="center" wrapText="1"/>
      <protection/>
    </xf>
    <xf numFmtId="0" fontId="9" fillId="0" borderId="29" xfId="61" applyFont="1" applyFill="1" applyBorder="1" applyAlignment="1" applyProtection="1">
      <alignment vertical="center" wrapText="1"/>
      <protection/>
    </xf>
    <xf numFmtId="0" fontId="10" fillId="0" borderId="34" xfId="61" applyFont="1" applyFill="1" applyBorder="1" applyAlignment="1" applyProtection="1">
      <alignment horizontal="left" vertical="center" wrapText="1" indent="6"/>
      <protection/>
    </xf>
    <xf numFmtId="0" fontId="29" fillId="0" borderId="15" xfId="0" applyFont="1" applyBorder="1" applyAlignment="1" applyProtection="1">
      <alignment horizontal="left" vertical="center" wrapText="1" indent="1"/>
      <protection/>
    </xf>
    <xf numFmtId="0" fontId="29" fillId="0" borderId="11" xfId="0" applyFont="1" applyBorder="1" applyAlignment="1" applyProtection="1">
      <alignment horizontal="left" vertical="center" wrapText="1" indent="1"/>
      <protection/>
    </xf>
    <xf numFmtId="0" fontId="10" fillId="0" borderId="12" xfId="61" applyFont="1" applyFill="1" applyBorder="1" applyAlignment="1" applyProtection="1">
      <alignment horizontal="left" vertical="center" wrapText="1" indent="6"/>
      <protection/>
    </xf>
    <xf numFmtId="0" fontId="9" fillId="0" borderId="23" xfId="61" applyFont="1" applyFill="1" applyBorder="1" applyAlignment="1" applyProtection="1">
      <alignment horizontal="left" vertical="center" wrapText="1" indent="1"/>
      <protection/>
    </xf>
    <xf numFmtId="0" fontId="30" fillId="0" borderId="33" xfId="0" applyFont="1" applyBorder="1" applyAlignment="1" applyProtection="1">
      <alignment horizontal="left" vertical="center" wrapText="1" indent="1"/>
      <protection/>
    </xf>
    <xf numFmtId="0" fontId="31" fillId="0" borderId="30" xfId="0" applyFont="1" applyBorder="1" applyAlignment="1" applyProtection="1">
      <alignment horizontal="left" vertical="center" wrapText="1" indent="1"/>
      <protection/>
    </xf>
    <xf numFmtId="0" fontId="5" fillId="0" borderId="0" xfId="61" applyFont="1" applyFill="1" applyProtection="1">
      <alignment/>
      <protection/>
    </xf>
    <xf numFmtId="164" fontId="3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9" fillId="0" borderId="25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right" vertical="center" indent="1"/>
      <protection/>
    </xf>
    <xf numFmtId="0" fontId="9" fillId="0" borderId="35" xfId="61" applyFont="1" applyFill="1" applyBorder="1" applyAlignment="1" applyProtection="1">
      <alignment horizontal="center" vertical="center" wrapText="1"/>
      <protection/>
    </xf>
    <xf numFmtId="164" fontId="9" fillId="0" borderId="26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36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1" applyFont="1" applyFill="1" applyBorder="1">
      <alignment/>
      <protection/>
    </xf>
    <xf numFmtId="0" fontId="9" fillId="0" borderId="39" xfId="61" applyFont="1" applyFill="1" applyBorder="1" applyAlignment="1" applyProtection="1">
      <alignment horizontal="center" vertical="center" wrapText="1"/>
      <protection/>
    </xf>
    <xf numFmtId="164" fontId="9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28" xfId="61" applyNumberFormat="1" applyFont="1" applyFill="1" applyBorder="1" applyAlignment="1" applyProtection="1">
      <alignment horizontal="right" vertical="center" wrapText="1"/>
      <protection locked="0"/>
    </xf>
    <xf numFmtId="164" fontId="9" fillId="0" borderId="28" xfId="61" applyNumberFormat="1" applyFont="1" applyFill="1" applyBorder="1" applyAlignment="1" applyProtection="1">
      <alignment horizontal="right" vertical="center" wrapText="1"/>
      <protection/>
    </xf>
    <xf numFmtId="164" fontId="10" fillId="0" borderId="28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28" xfId="61" applyNumberFormat="1" applyFont="1" applyFill="1" applyBorder="1" applyAlignment="1" applyProtection="1">
      <alignment horizontal="right" vertical="center" wrapText="1"/>
      <protection/>
    </xf>
    <xf numFmtId="164" fontId="9" fillId="0" borderId="28" xfId="61" applyNumberFormat="1" applyFont="1" applyFill="1" applyBorder="1" applyAlignment="1" applyProtection="1">
      <alignment horizontal="right" vertical="center" wrapText="1"/>
      <protection/>
    </xf>
    <xf numFmtId="0" fontId="5" fillId="0" borderId="28" xfId="61" applyFill="1" applyBorder="1">
      <alignment/>
      <protection/>
    </xf>
    <xf numFmtId="164" fontId="9" fillId="0" borderId="44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31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44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25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31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44" xfId="61" applyNumberFormat="1" applyFont="1" applyFill="1" applyBorder="1" applyAlignment="1" applyProtection="1">
      <alignment horizontal="right" vertical="center" wrapText="1"/>
      <protection/>
    </xf>
    <xf numFmtId="164" fontId="10" fillId="0" borderId="44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25" xfId="61" applyNumberFormat="1" applyFont="1" applyFill="1" applyBorder="1" applyAlignment="1" applyProtection="1">
      <alignment horizontal="right" vertical="center" wrapText="1"/>
      <protection locked="0"/>
    </xf>
    <xf numFmtId="164" fontId="12" fillId="0" borderId="31" xfId="61" applyNumberFormat="1" applyFont="1" applyFill="1" applyBorder="1" applyAlignment="1" applyProtection="1">
      <alignment horizontal="right" vertical="center" wrapText="1"/>
      <protection/>
    </xf>
    <xf numFmtId="164" fontId="9" fillId="0" borderId="25" xfId="61" applyNumberFormat="1" applyFont="1" applyFill="1" applyBorder="1" applyAlignment="1" applyProtection="1">
      <alignment horizontal="right" vertical="center" wrapText="1"/>
      <protection/>
    </xf>
    <xf numFmtId="164" fontId="13" fillId="0" borderId="31" xfId="61" applyNumberFormat="1" applyFont="1" applyFill="1" applyBorder="1" applyAlignment="1" applyProtection="1">
      <alignment horizontal="right" vertical="center" wrapText="1"/>
      <protection/>
    </xf>
    <xf numFmtId="164" fontId="13" fillId="0" borderId="44" xfId="61" applyNumberFormat="1" applyFont="1" applyFill="1" applyBorder="1" applyAlignment="1" applyProtection="1">
      <alignment horizontal="right" vertical="center" wrapText="1"/>
      <protection/>
    </xf>
    <xf numFmtId="164" fontId="9" fillId="0" borderId="44" xfId="61" applyNumberFormat="1" applyFont="1" applyFill="1" applyBorder="1" applyAlignment="1" applyProtection="1">
      <alignment horizontal="right" vertical="center" wrapText="1"/>
      <protection/>
    </xf>
    <xf numFmtId="0" fontId="5" fillId="0" borderId="31" xfId="61" applyFill="1" applyBorder="1">
      <alignment/>
      <protection/>
    </xf>
    <xf numFmtId="0" fontId="5" fillId="0" borderId="44" xfId="61" applyFill="1" applyBorder="1">
      <alignment/>
      <protection/>
    </xf>
    <xf numFmtId="0" fontId="5" fillId="0" borderId="25" xfId="61" applyFill="1" applyBorder="1">
      <alignment/>
      <protection/>
    </xf>
    <xf numFmtId="1" fontId="9" fillId="0" borderId="25" xfId="61" applyNumberFormat="1" applyFont="1" applyFill="1" applyBorder="1" applyAlignment="1" applyProtection="1">
      <alignment horizontal="right" vertical="center" wrapText="1"/>
      <protection/>
    </xf>
    <xf numFmtId="164" fontId="9" fillId="0" borderId="25" xfId="61" applyNumberFormat="1" applyFont="1" applyFill="1" applyBorder="1" applyAlignment="1" applyProtection="1">
      <alignment horizontal="right" vertical="center" wrapText="1"/>
      <protection locked="0"/>
    </xf>
    <xf numFmtId="164" fontId="9" fillId="0" borderId="35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0" applyNumberFormat="1" applyFont="1" applyBorder="1" applyAlignment="1" applyProtection="1">
      <alignment horizontal="right" vertical="center" wrapText="1" indent="1"/>
      <protection/>
    </xf>
    <xf numFmtId="164" fontId="3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40" xfId="61" applyFont="1" applyFill="1" applyBorder="1" applyAlignment="1" applyProtection="1">
      <alignment horizontal="center" vertical="center" wrapText="1"/>
      <protection/>
    </xf>
    <xf numFmtId="164" fontId="9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0" applyNumberFormat="1" applyFont="1" applyBorder="1" applyAlignment="1" applyProtection="1">
      <alignment horizontal="right" vertical="center" wrapText="1" indent="1"/>
      <protection/>
    </xf>
    <xf numFmtId="164" fontId="31" fillId="0" borderId="40" xfId="0" applyNumberFormat="1" applyFont="1" applyBorder="1" applyAlignment="1" applyProtection="1" quotePrefix="1">
      <alignment horizontal="right" vertical="center" wrapText="1" indent="1"/>
      <protection/>
    </xf>
    <xf numFmtId="164" fontId="9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0" applyNumberFormat="1" applyFont="1" applyBorder="1" applyAlignment="1" applyProtection="1">
      <alignment horizontal="right" vertical="center" wrapText="1" indent="1"/>
      <protection/>
    </xf>
    <xf numFmtId="164" fontId="31" fillId="0" borderId="23" xfId="0" applyNumberFormat="1" applyFont="1" applyBorder="1" applyAlignment="1" applyProtection="1" quotePrefix="1">
      <alignment horizontal="right" vertical="center" wrapText="1" indent="1"/>
      <protection/>
    </xf>
    <xf numFmtId="1" fontId="10" fillId="0" borderId="25" xfId="61" applyNumberFormat="1" applyFont="1" applyFill="1" applyBorder="1">
      <alignment/>
      <protection/>
    </xf>
    <xf numFmtId="1" fontId="10" fillId="0" borderId="44" xfId="61" applyNumberFormat="1" applyFont="1" applyFill="1" applyBorder="1">
      <alignment/>
      <protection/>
    </xf>
    <xf numFmtId="1" fontId="10" fillId="0" borderId="28" xfId="61" applyNumberFormat="1" applyFont="1" applyFill="1" applyBorder="1">
      <alignment/>
      <protection/>
    </xf>
    <xf numFmtId="1" fontId="10" fillId="0" borderId="31" xfId="61" applyNumberFormat="1" applyFont="1" applyFill="1" applyBorder="1">
      <alignment/>
      <protection/>
    </xf>
    <xf numFmtId="1" fontId="9" fillId="0" borderId="25" xfId="61" applyNumberFormat="1" applyFont="1" applyFill="1" applyBorder="1">
      <alignment/>
      <protection/>
    </xf>
    <xf numFmtId="0" fontId="23" fillId="0" borderId="0" xfId="0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39" xfId="0" applyFont="1" applyBorder="1" applyAlignment="1">
      <alignment vertical="center" wrapText="1"/>
    </xf>
    <xf numFmtId="0" fontId="8" fillId="0" borderId="23" xfId="0" applyFont="1" applyBorder="1" applyAlignment="1">
      <alignment/>
    </xf>
    <xf numFmtId="0" fontId="1" fillId="0" borderId="0" xfId="0" applyFont="1" applyAlignment="1">
      <alignment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9" fillId="0" borderId="51" xfId="0" applyNumberFormat="1" applyFont="1" applyFill="1" applyBorder="1" applyAlignment="1" applyProtection="1">
      <alignment horizontal="center" vertical="center" wrapText="1"/>
      <protection/>
    </xf>
    <xf numFmtId="164" fontId="9" fillId="0" borderId="22" xfId="0" applyNumberFormat="1" applyFont="1" applyFill="1" applyBorder="1" applyAlignment="1" applyProtection="1">
      <alignment horizontal="center" vertical="center" wrapText="1"/>
      <protection/>
    </xf>
    <xf numFmtId="164" fontId="9" fillId="0" borderId="23" xfId="0" applyNumberFormat="1" applyFont="1" applyFill="1" applyBorder="1" applyAlignment="1" applyProtection="1">
      <alignment horizontal="center" vertical="center" wrapText="1"/>
      <protection/>
    </xf>
    <xf numFmtId="164" fontId="9" fillId="0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9" fillId="0" borderId="32" xfId="0" applyNumberFormat="1" applyFont="1" applyFill="1" applyBorder="1" applyAlignment="1" applyProtection="1">
      <alignment horizontal="center" vertical="center" wrapText="1"/>
      <protection/>
    </xf>
    <xf numFmtId="164" fontId="1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26" xfId="0" applyNumberFormat="1" applyFont="1" applyFill="1" applyBorder="1" applyAlignment="1" applyProtection="1">
      <alignment horizontal="center" vertical="center" wrapText="1"/>
      <protection/>
    </xf>
    <xf numFmtId="164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4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46" xfId="61" applyFont="1" applyFill="1" applyBorder="1" applyAlignment="1" applyProtection="1">
      <alignment horizontal="center" vertical="center" wrapText="1"/>
      <protection/>
    </xf>
    <xf numFmtId="0" fontId="4" fillId="0" borderId="34" xfId="61" applyFont="1" applyFill="1" applyBorder="1" applyAlignment="1" applyProtection="1">
      <alignment horizontal="center" vertical="center" wrapText="1"/>
      <protection/>
    </xf>
    <xf numFmtId="0" fontId="4" fillId="0" borderId="65" xfId="6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66" xfId="61" applyFont="1" applyFill="1" applyBorder="1" applyAlignment="1" applyProtection="1">
      <alignment horizontal="center" vertical="center" wrapText="1"/>
      <protection/>
    </xf>
    <xf numFmtId="164" fontId="9" fillId="0" borderId="56" xfId="0" applyNumberFormat="1" applyFont="1" applyFill="1" applyBorder="1" applyAlignment="1" applyProtection="1">
      <alignment horizontal="center" vertical="center" wrapText="1"/>
      <protection/>
    </xf>
    <xf numFmtId="164" fontId="10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5" xfId="6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6" xfId="61" applyFill="1" applyBorder="1">
      <alignment/>
      <protection/>
    </xf>
    <xf numFmtId="164" fontId="3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35" xfId="6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32" xfId="61" applyFont="1" applyFill="1" applyBorder="1" applyAlignment="1" applyProtection="1">
      <alignment horizontal="center" vertical="center" wrapText="1"/>
      <protection/>
    </xf>
    <xf numFmtId="164" fontId="9" fillId="0" borderId="32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57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2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7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5" xfId="61" applyNumberFormat="1" applyFont="1" applyFill="1" applyBorder="1" applyAlignment="1" applyProtection="1">
      <alignment horizontal="center" vertical="center" wrapText="1"/>
      <protection/>
    </xf>
    <xf numFmtId="164" fontId="30" fillId="0" borderId="32" xfId="0" applyNumberFormat="1" applyFont="1" applyBorder="1" applyAlignment="1" applyProtection="1">
      <alignment horizontal="right" vertical="center" wrapText="1" indent="1"/>
      <protection/>
    </xf>
    <xf numFmtId="164" fontId="31" fillId="0" borderId="32" xfId="0" applyNumberFormat="1" applyFont="1" applyBorder="1" applyAlignment="1" applyProtection="1" quotePrefix="1">
      <alignment horizontal="right" vertical="center" wrapText="1" indent="1"/>
      <protection/>
    </xf>
    <xf numFmtId="1" fontId="22" fillId="0" borderId="25" xfId="0" applyNumberFormat="1" applyFont="1" applyBorder="1" applyAlignment="1">
      <alignment vertical="center" wrapText="1"/>
    </xf>
    <xf numFmtId="164" fontId="31" fillId="0" borderId="0" xfId="0" applyNumberFormat="1" applyFont="1" applyBorder="1" applyAlignment="1" applyProtection="1" quotePrefix="1">
      <alignment horizontal="right" vertical="center" wrapText="1" indent="1"/>
      <protection/>
    </xf>
    <xf numFmtId="1" fontId="4" fillId="0" borderId="25" xfId="61" applyNumberFormat="1" applyFont="1" applyFill="1" applyBorder="1">
      <alignment/>
      <protection/>
    </xf>
    <xf numFmtId="0" fontId="23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42" xfId="0" applyFont="1" applyBorder="1" applyAlignment="1">
      <alignment vertical="center" wrapText="1"/>
    </xf>
    <xf numFmtId="0" fontId="32" fillId="0" borderId="0" xfId="59">
      <alignment/>
      <protection/>
    </xf>
    <xf numFmtId="0" fontId="33" fillId="0" borderId="0" xfId="59" applyFont="1" applyAlignment="1">
      <alignment horizontal="right"/>
      <protection/>
    </xf>
    <xf numFmtId="0" fontId="34" fillId="0" borderId="11" xfId="59" applyFont="1" applyBorder="1" applyAlignment="1">
      <alignment horizontal="center" vertical="center"/>
      <protection/>
    </xf>
    <xf numFmtId="0" fontId="36" fillId="0" borderId="11" xfId="60" applyFont="1" applyFill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top" wrapText="1"/>
      <protection/>
    </xf>
    <xf numFmtId="0" fontId="21" fillId="0" borderId="11" xfId="59" applyFont="1" applyBorder="1" applyAlignment="1">
      <alignment horizontal="left" vertical="top" wrapText="1"/>
      <protection/>
    </xf>
    <xf numFmtId="3" fontId="21" fillId="0" borderId="11" xfId="59" applyNumberFormat="1" applyFont="1" applyBorder="1" applyAlignment="1">
      <alignment horizontal="right" vertical="top" wrapText="1"/>
      <protection/>
    </xf>
    <xf numFmtId="0" fontId="37" fillId="0" borderId="11" xfId="59" applyFont="1" applyBorder="1" applyAlignment="1">
      <alignment horizontal="center" vertical="top" wrapText="1"/>
      <protection/>
    </xf>
    <xf numFmtId="0" fontId="37" fillId="0" borderId="11" xfId="59" applyFont="1" applyBorder="1" applyAlignment="1">
      <alignment horizontal="left" vertical="top" wrapText="1"/>
      <protection/>
    </xf>
    <xf numFmtId="3" fontId="37" fillId="0" borderId="11" xfId="59" applyNumberFormat="1" applyFont="1" applyBorder="1" applyAlignment="1">
      <alignment horizontal="right" vertical="top" wrapText="1"/>
      <protection/>
    </xf>
    <xf numFmtId="0" fontId="38" fillId="0" borderId="11" xfId="59" applyFont="1" applyBorder="1" applyAlignment="1">
      <alignment horizontal="left" vertical="top" wrapText="1"/>
      <protection/>
    </xf>
    <xf numFmtId="0" fontId="21" fillId="0" borderId="18" xfId="59" applyFont="1" applyBorder="1" applyAlignment="1">
      <alignment horizontal="center" vertical="top" wrapText="1"/>
      <protection/>
    </xf>
    <xf numFmtId="0" fontId="21" fillId="0" borderId="12" xfId="59" applyFont="1" applyBorder="1" applyAlignment="1">
      <alignment horizontal="left" vertical="top" wrapText="1"/>
      <protection/>
    </xf>
    <xf numFmtId="166" fontId="21" fillId="0" borderId="12" xfId="40" applyNumberFormat="1" applyFont="1" applyBorder="1" applyAlignment="1">
      <alignment horizontal="right" vertical="top" wrapText="1"/>
    </xf>
    <xf numFmtId="166" fontId="21" fillId="0" borderId="44" xfId="40" applyNumberFormat="1" applyFont="1" applyBorder="1" applyAlignment="1">
      <alignment horizontal="right" vertical="top" wrapText="1"/>
    </xf>
    <xf numFmtId="0" fontId="21" fillId="0" borderId="17" xfId="59" applyFont="1" applyBorder="1" applyAlignment="1">
      <alignment horizontal="center" vertical="top" wrapText="1"/>
      <protection/>
    </xf>
    <xf numFmtId="166" fontId="21" fillId="0" borderId="11" xfId="40" applyNumberFormat="1" applyFont="1" applyBorder="1" applyAlignment="1">
      <alignment horizontal="right" vertical="top" wrapText="1"/>
    </xf>
    <xf numFmtId="166" fontId="21" fillId="0" borderId="28" xfId="40" applyNumberFormat="1" applyFont="1" applyBorder="1" applyAlignment="1">
      <alignment horizontal="right" vertical="top" wrapText="1"/>
    </xf>
    <xf numFmtId="0" fontId="21" fillId="0" borderId="19" xfId="59" applyFont="1" applyBorder="1" applyAlignment="1">
      <alignment horizontal="center" vertical="top" wrapText="1"/>
      <protection/>
    </xf>
    <xf numFmtId="0" fontId="21" fillId="0" borderId="15" xfId="59" applyFont="1" applyBorder="1" applyAlignment="1">
      <alignment horizontal="left" vertical="top" wrapText="1"/>
      <protection/>
    </xf>
    <xf numFmtId="166" fontId="21" fillId="0" borderId="15" xfId="40" applyNumberFormat="1" applyFont="1" applyBorder="1" applyAlignment="1">
      <alignment horizontal="right" vertical="top" wrapText="1"/>
    </xf>
    <xf numFmtId="166" fontId="21" fillId="0" borderId="31" xfId="40" applyNumberFormat="1" applyFont="1" applyBorder="1" applyAlignment="1">
      <alignment horizontal="right" vertical="top" wrapText="1"/>
    </xf>
    <xf numFmtId="0" fontId="37" fillId="0" borderId="22" xfId="59" applyFont="1" applyBorder="1" applyAlignment="1">
      <alignment horizontal="center" vertical="top" wrapText="1"/>
      <protection/>
    </xf>
    <xf numFmtId="0" fontId="37" fillId="0" borderId="23" xfId="59" applyFont="1" applyBorder="1" applyAlignment="1">
      <alignment horizontal="left" vertical="top" wrapText="1"/>
      <protection/>
    </xf>
    <xf numFmtId="166" fontId="37" fillId="0" borderId="23" xfId="40" applyNumberFormat="1" applyFont="1" applyBorder="1" applyAlignment="1">
      <alignment horizontal="right" vertical="top" wrapText="1"/>
    </xf>
    <xf numFmtId="166" fontId="37" fillId="0" borderId="25" xfId="40" applyNumberFormat="1" applyFont="1" applyBorder="1" applyAlignment="1">
      <alignment horizontal="right" vertical="top" wrapText="1"/>
    </xf>
    <xf numFmtId="0" fontId="0" fillId="0" borderId="0" xfId="58" applyFill="1">
      <alignment/>
      <protection/>
    </xf>
    <xf numFmtId="0" fontId="40" fillId="0" borderId="0" xfId="58" applyFont="1" applyFill="1" applyAlignment="1">
      <alignment horizontal="right"/>
      <protection/>
    </xf>
    <xf numFmtId="0" fontId="41" fillId="0" borderId="0" xfId="58" applyFont="1" applyFill="1" applyAlignment="1">
      <alignment horizontal="center"/>
      <protection/>
    </xf>
    <xf numFmtId="0" fontId="12" fillId="0" borderId="0" xfId="58" applyFont="1" applyFill="1" applyAlignment="1">
      <alignment horizontal="right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41" fillId="0" borderId="23" xfId="58" applyFont="1" applyFill="1" applyBorder="1" applyAlignment="1">
      <alignment horizontal="center" vertical="center"/>
      <protection/>
    </xf>
    <xf numFmtId="0" fontId="41" fillId="0" borderId="25" xfId="58" applyFont="1" applyFill="1" applyBorder="1" applyAlignment="1">
      <alignment horizontal="center" vertical="center" wrapText="1"/>
      <protection/>
    </xf>
    <xf numFmtId="0" fontId="0" fillId="0" borderId="18" xfId="58" applyFill="1" applyBorder="1" applyAlignment="1">
      <alignment horizontal="center" vertical="center"/>
      <protection/>
    </xf>
    <xf numFmtId="0" fontId="0" fillId="0" borderId="12" xfId="58" applyFill="1" applyBorder="1" applyAlignment="1" applyProtection="1">
      <alignment horizontal="left" vertical="center" wrapText="1" indent="1"/>
      <protection locked="0"/>
    </xf>
    <xf numFmtId="184" fontId="4" fillId="0" borderId="44" xfId="58" applyNumberFormat="1" applyFont="1" applyFill="1" applyBorder="1" applyAlignment="1" applyProtection="1">
      <alignment horizontal="right" vertical="center"/>
      <protection/>
    </xf>
    <xf numFmtId="0" fontId="0" fillId="0" borderId="17" xfId="58" applyFill="1" applyBorder="1" applyAlignment="1">
      <alignment horizontal="center" vertical="center"/>
      <protection/>
    </xf>
    <xf numFmtId="0" fontId="43" fillId="0" borderId="11" xfId="58" applyFont="1" applyFill="1" applyBorder="1" applyAlignment="1">
      <alignment horizontal="left" vertical="center" indent="5"/>
      <protection/>
    </xf>
    <xf numFmtId="184" fontId="16" fillId="0" borderId="28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>
      <alignment horizontal="left" vertical="center" indent="1"/>
      <protection/>
    </xf>
    <xf numFmtId="0" fontId="0" fillId="0" borderId="19" xfId="58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left" vertical="center" indent="1"/>
      <protection/>
    </xf>
    <xf numFmtId="184" fontId="16" fillId="0" borderId="31" xfId="58" applyNumberFormat="1" applyFont="1" applyFill="1" applyBorder="1" applyAlignment="1" applyProtection="1">
      <alignment horizontal="right" vertical="center"/>
      <protection locked="0"/>
    </xf>
    <xf numFmtId="0" fontId="0" fillId="0" borderId="20" xfId="58" applyFill="1" applyBorder="1" applyAlignment="1">
      <alignment horizontal="center" vertical="center"/>
      <protection/>
    </xf>
    <xf numFmtId="0" fontId="0" fillId="0" borderId="13" xfId="58" applyFill="1" applyBorder="1" applyAlignment="1" applyProtection="1">
      <alignment horizontal="left" vertical="center" wrapText="1" indent="1"/>
      <protection locked="0"/>
    </xf>
    <xf numFmtId="184" fontId="4" fillId="0" borderId="63" xfId="58" applyNumberFormat="1" applyFont="1" applyFill="1" applyBorder="1" applyAlignment="1" applyProtection="1">
      <alignment horizontal="right" vertical="center"/>
      <protection/>
    </xf>
    <xf numFmtId="0" fontId="0" fillId="0" borderId="21" xfId="58" applyFill="1" applyBorder="1" applyAlignment="1">
      <alignment horizontal="center" vertical="center"/>
      <protection/>
    </xf>
    <xf numFmtId="0" fontId="43" fillId="0" borderId="34" xfId="58" applyFont="1" applyFill="1" applyBorder="1" applyAlignment="1">
      <alignment horizontal="left" vertical="center" indent="5"/>
      <protection/>
    </xf>
    <xf numFmtId="184" fontId="16" fillId="0" borderId="67" xfId="58" applyNumberFormat="1" applyFont="1" applyFill="1" applyBorder="1" applyAlignment="1" applyProtection="1">
      <alignment horizontal="right" vertical="center"/>
      <protection locked="0"/>
    </xf>
    <xf numFmtId="0" fontId="44" fillId="0" borderId="0" xfId="63" applyFill="1" applyProtection="1">
      <alignment/>
      <protection/>
    </xf>
    <xf numFmtId="0" fontId="45" fillId="0" borderId="0" xfId="63" applyFont="1" applyFill="1" applyProtection="1">
      <alignment/>
      <protection/>
    </xf>
    <xf numFmtId="0" fontId="48" fillId="0" borderId="21" xfId="63" applyFont="1" applyFill="1" applyBorder="1" applyAlignment="1" applyProtection="1">
      <alignment horizontal="center" vertical="center" wrapText="1"/>
      <protection/>
    </xf>
    <xf numFmtId="0" fontId="48" fillId="0" borderId="34" xfId="63" applyFont="1" applyFill="1" applyBorder="1" applyAlignment="1" applyProtection="1">
      <alignment horizontal="center" vertical="center" wrapText="1"/>
      <protection/>
    </xf>
    <xf numFmtId="0" fontId="30" fillId="0" borderId="20" xfId="63" applyFont="1" applyFill="1" applyBorder="1" applyAlignment="1" applyProtection="1">
      <alignment vertical="center" wrapText="1"/>
      <protection/>
    </xf>
    <xf numFmtId="169" fontId="10" fillId="0" borderId="13" xfId="62" applyNumberFormat="1" applyFont="1" applyFill="1" applyBorder="1" applyAlignment="1" applyProtection="1">
      <alignment horizontal="center" vertical="center"/>
      <protection/>
    </xf>
    <xf numFmtId="185" fontId="30" fillId="0" borderId="13" xfId="63" applyNumberFormat="1" applyFont="1" applyFill="1" applyBorder="1" applyAlignment="1" applyProtection="1">
      <alignment horizontal="right" vertical="center" wrapText="1"/>
      <protection locked="0"/>
    </xf>
    <xf numFmtId="0" fontId="30" fillId="0" borderId="17" xfId="63" applyFont="1" applyFill="1" applyBorder="1" applyAlignment="1" applyProtection="1">
      <alignment vertical="center" wrapText="1"/>
      <protection/>
    </xf>
    <xf numFmtId="169" fontId="10" fillId="0" borderId="11" xfId="62" applyNumberFormat="1" applyFont="1" applyFill="1" applyBorder="1" applyAlignment="1" applyProtection="1">
      <alignment horizontal="center" vertical="center"/>
      <protection/>
    </xf>
    <xf numFmtId="185" fontId="30" fillId="0" borderId="11" xfId="63" applyNumberFormat="1" applyFont="1" applyFill="1" applyBorder="1" applyAlignment="1" applyProtection="1">
      <alignment horizontal="right" vertical="center" wrapText="1"/>
      <protection/>
    </xf>
    <xf numFmtId="0" fontId="49" fillId="0" borderId="17" xfId="63" applyFont="1" applyFill="1" applyBorder="1" applyAlignment="1" applyProtection="1">
      <alignment horizontal="left" vertical="center" wrapText="1" indent="1"/>
      <protection/>
    </xf>
    <xf numFmtId="185" fontId="48" fillId="0" borderId="11" xfId="63" applyNumberFormat="1" applyFont="1" applyFill="1" applyBorder="1" applyAlignment="1" applyProtection="1">
      <alignment horizontal="right" vertical="center" wrapText="1"/>
      <protection locked="0"/>
    </xf>
    <xf numFmtId="185" fontId="29" fillId="0" borderId="11" xfId="63" applyNumberFormat="1" applyFont="1" applyFill="1" applyBorder="1" applyAlignment="1" applyProtection="1">
      <alignment horizontal="right" vertical="center" wrapText="1"/>
      <protection locked="0"/>
    </xf>
    <xf numFmtId="185" fontId="29" fillId="0" borderId="11" xfId="63" applyNumberFormat="1" applyFont="1" applyFill="1" applyBorder="1" applyAlignment="1" applyProtection="1">
      <alignment horizontal="right" vertical="center" wrapText="1"/>
      <protection/>
    </xf>
    <xf numFmtId="0" fontId="30" fillId="0" borderId="21" xfId="63" applyFont="1" applyFill="1" applyBorder="1" applyAlignment="1" applyProtection="1">
      <alignment vertical="center" wrapText="1"/>
      <protection/>
    </xf>
    <xf numFmtId="169" fontId="10" fillId="0" borderId="34" xfId="62" applyNumberFormat="1" applyFont="1" applyFill="1" applyBorder="1" applyAlignment="1" applyProtection="1">
      <alignment horizontal="center" vertical="center"/>
      <protection/>
    </xf>
    <xf numFmtId="185" fontId="30" fillId="0" borderId="34" xfId="63" applyNumberFormat="1" applyFont="1" applyFill="1" applyBorder="1" applyAlignment="1" applyProtection="1">
      <alignment horizontal="right" vertical="center" wrapText="1"/>
      <protection/>
    </xf>
    <xf numFmtId="0" fontId="29" fillId="0" borderId="0" xfId="63" applyFont="1" applyFill="1" applyProtection="1">
      <alignment/>
      <protection/>
    </xf>
    <xf numFmtId="3" fontId="44" fillId="0" borderId="0" xfId="63" applyNumberFormat="1" applyFont="1" applyFill="1" applyProtection="1">
      <alignment/>
      <protection/>
    </xf>
    <xf numFmtId="0" fontId="44" fillId="0" borderId="0" xfId="63" applyFont="1" applyFill="1" applyProtection="1">
      <alignment/>
      <protection/>
    </xf>
    <xf numFmtId="0" fontId="0" fillId="0" borderId="0" xfId="62" applyFill="1" applyAlignment="1" applyProtection="1">
      <alignment vertical="center" wrapText="1"/>
      <protection/>
    </xf>
    <xf numFmtId="0" fontId="16" fillId="0" borderId="0" xfId="62" applyFont="1" applyFill="1" applyAlignment="1" applyProtection="1">
      <alignment horizontal="center" vertical="center"/>
      <protection/>
    </xf>
    <xf numFmtId="0" fontId="0" fillId="0" borderId="0" xfId="62" applyFill="1" applyAlignment="1" applyProtection="1">
      <alignment vertical="center"/>
      <protection/>
    </xf>
    <xf numFmtId="49" fontId="9" fillId="0" borderId="21" xfId="62" applyNumberFormat="1" applyFont="1" applyFill="1" applyBorder="1" applyAlignment="1" applyProtection="1">
      <alignment horizontal="center" vertical="center" wrapText="1"/>
      <protection/>
    </xf>
    <xf numFmtId="49" fontId="9" fillId="0" borderId="34" xfId="62" applyNumberFormat="1" applyFont="1" applyFill="1" applyBorder="1" applyAlignment="1" applyProtection="1">
      <alignment horizontal="center" vertical="center"/>
      <protection/>
    </xf>
    <xf numFmtId="49" fontId="9" fillId="0" borderId="46" xfId="62" applyNumberFormat="1" applyFont="1" applyFill="1" applyBorder="1" applyAlignment="1" applyProtection="1">
      <alignment horizontal="center" vertical="center"/>
      <protection/>
    </xf>
    <xf numFmtId="49" fontId="9" fillId="0" borderId="67" xfId="62" applyNumberFormat="1" applyFont="1" applyFill="1" applyBorder="1" applyAlignment="1" applyProtection="1">
      <alignment horizontal="center" vertical="center"/>
      <protection/>
    </xf>
    <xf numFmtId="186" fontId="10" fillId="0" borderId="13" xfId="62" applyNumberFormat="1" applyFont="1" applyFill="1" applyBorder="1" applyAlignment="1" applyProtection="1">
      <alignment vertical="center"/>
      <protection locked="0"/>
    </xf>
    <xf numFmtId="186" fontId="10" fillId="0" borderId="68" xfId="62" applyNumberFormat="1" applyFont="1" applyFill="1" applyBorder="1" applyAlignment="1" applyProtection="1">
      <alignment vertical="center"/>
      <protection locked="0"/>
    </xf>
    <xf numFmtId="186" fontId="10" fillId="0" borderId="12" xfId="62" applyNumberFormat="1" applyFont="1" applyFill="1" applyBorder="1" applyAlignment="1" applyProtection="1">
      <alignment vertical="center"/>
      <protection locked="0"/>
    </xf>
    <xf numFmtId="186" fontId="10" fillId="0" borderId="64" xfId="62" applyNumberFormat="1" applyFont="1" applyFill="1" applyBorder="1" applyAlignment="1" applyProtection="1">
      <alignment vertical="center"/>
      <protection locked="0"/>
    </xf>
    <xf numFmtId="186" fontId="10" fillId="0" borderId="11" xfId="62" applyNumberFormat="1" applyFont="1" applyFill="1" applyBorder="1" applyAlignment="1" applyProtection="1">
      <alignment vertical="center"/>
      <protection locked="0"/>
    </xf>
    <xf numFmtId="186" fontId="10" fillId="0" borderId="61" xfId="62" applyNumberFormat="1" applyFont="1" applyFill="1" applyBorder="1" applyAlignment="1" applyProtection="1">
      <alignment vertical="center"/>
      <protection locked="0"/>
    </xf>
    <xf numFmtId="186" fontId="9" fillId="0" borderId="11" xfId="62" applyNumberFormat="1" applyFont="1" applyFill="1" applyBorder="1" applyAlignment="1" applyProtection="1">
      <alignment vertical="center"/>
      <protection/>
    </xf>
    <xf numFmtId="186" fontId="9" fillId="0" borderId="61" xfId="62" applyNumberFormat="1" applyFont="1" applyFill="1" applyBorder="1" applyAlignment="1" applyProtection="1">
      <alignment vertical="center"/>
      <protection/>
    </xf>
    <xf numFmtId="186" fontId="10" fillId="0" borderId="11" xfId="62" applyNumberFormat="1" applyFont="1" applyFill="1" applyBorder="1" applyAlignment="1" applyProtection="1">
      <alignment vertical="center"/>
      <protection locked="0"/>
    </xf>
    <xf numFmtId="186" fontId="10" fillId="0" borderId="61" xfId="62" applyNumberFormat="1" applyFont="1" applyFill="1" applyBorder="1" applyAlignment="1" applyProtection="1">
      <alignment vertical="center"/>
      <protection locked="0"/>
    </xf>
    <xf numFmtId="186" fontId="9" fillId="0" borderId="11" xfId="62" applyNumberFormat="1" applyFont="1" applyFill="1" applyBorder="1" applyAlignment="1" applyProtection="1">
      <alignment vertical="center"/>
      <protection locked="0"/>
    </xf>
    <xf numFmtId="186" fontId="9" fillId="0" borderId="61" xfId="62" applyNumberFormat="1" applyFont="1" applyFill="1" applyBorder="1" applyAlignment="1" applyProtection="1">
      <alignment vertical="center"/>
      <protection locked="0"/>
    </xf>
    <xf numFmtId="0" fontId="9" fillId="0" borderId="21" xfId="62" applyFont="1" applyFill="1" applyBorder="1" applyAlignment="1" applyProtection="1">
      <alignment horizontal="left" vertical="center" wrapText="1"/>
      <protection/>
    </xf>
    <xf numFmtId="186" fontId="9" fillId="0" borderId="34" xfId="62" applyNumberFormat="1" applyFont="1" applyFill="1" applyBorder="1" applyAlignment="1" applyProtection="1">
      <alignment vertical="center"/>
      <protection/>
    </xf>
    <xf numFmtId="186" fontId="9" fillId="0" borderId="66" xfId="62" applyNumberFormat="1" applyFont="1" applyFill="1" applyBorder="1" applyAlignment="1" applyProtection="1">
      <alignment vertical="center"/>
      <protection/>
    </xf>
    <xf numFmtId="164" fontId="0" fillId="0" borderId="0" xfId="58" applyNumberFormat="1" applyFill="1" applyAlignment="1" applyProtection="1">
      <alignment horizontal="center" vertical="center" wrapText="1"/>
      <protection locked="0"/>
    </xf>
    <xf numFmtId="164" fontId="0" fillId="0" borderId="0" xfId="58" applyNumberFormat="1" applyFill="1" applyAlignment="1" applyProtection="1">
      <alignment vertical="center" wrapText="1"/>
      <protection locked="0"/>
    </xf>
    <xf numFmtId="164" fontId="2" fillId="0" borderId="0" xfId="58" applyNumberFormat="1" applyFont="1" applyFill="1" applyAlignment="1" applyProtection="1">
      <alignment horizontal="right" vertical="center"/>
      <protection locked="0"/>
    </xf>
    <xf numFmtId="164" fontId="4" fillId="0" borderId="45" xfId="58" applyNumberFormat="1" applyFont="1" applyFill="1" applyBorder="1" applyAlignment="1" applyProtection="1">
      <alignment horizontal="centerContinuous" vertical="center"/>
      <protection/>
    </xf>
    <xf numFmtId="164" fontId="4" fillId="0" borderId="47" xfId="58" applyNumberFormat="1" applyFont="1" applyFill="1" applyBorder="1" applyAlignment="1" applyProtection="1">
      <alignment horizontal="centerContinuous" vertical="center"/>
      <protection/>
    </xf>
    <xf numFmtId="164" fontId="4" fillId="0" borderId="68" xfId="58" applyNumberFormat="1" applyFont="1" applyFill="1" applyBorder="1" applyAlignment="1" applyProtection="1">
      <alignment horizontal="centerContinuous" vertical="center"/>
      <protection/>
    </xf>
    <xf numFmtId="164" fontId="4" fillId="0" borderId="46" xfId="58" applyNumberFormat="1" applyFont="1" applyFill="1" applyBorder="1" applyAlignment="1" applyProtection="1">
      <alignment horizontal="center" vertical="center"/>
      <protection/>
    </xf>
    <xf numFmtId="164" fontId="4" fillId="0" borderId="67" xfId="58" applyNumberFormat="1" applyFont="1" applyFill="1" applyBorder="1" applyAlignment="1" applyProtection="1">
      <alignment horizontal="center" vertical="center" wrapText="1"/>
      <protection/>
    </xf>
    <xf numFmtId="164" fontId="9" fillId="0" borderId="69" xfId="58" applyNumberFormat="1" applyFont="1" applyFill="1" applyBorder="1" applyAlignment="1" applyProtection="1">
      <alignment horizontal="center" vertical="center" wrapText="1"/>
      <protection/>
    </xf>
    <xf numFmtId="164" fontId="9" fillId="0" borderId="23" xfId="58" applyNumberFormat="1" applyFont="1" applyFill="1" applyBorder="1" applyAlignment="1" applyProtection="1">
      <alignment horizontal="center" vertical="center" wrapText="1"/>
      <protection/>
    </xf>
    <xf numFmtId="164" fontId="9" fillId="0" borderId="26" xfId="58" applyNumberFormat="1" applyFont="1" applyFill="1" applyBorder="1" applyAlignment="1" applyProtection="1">
      <alignment horizontal="center" vertical="center" wrapText="1"/>
      <protection/>
    </xf>
    <xf numFmtId="164" fontId="9" fillId="0" borderId="55" xfId="58" applyNumberFormat="1" applyFont="1" applyFill="1" applyBorder="1" applyAlignment="1" applyProtection="1">
      <alignment horizontal="center" vertical="center" wrapText="1"/>
      <protection/>
    </xf>
    <xf numFmtId="164" fontId="9" fillId="0" borderId="20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13" xfId="58" applyNumberFormat="1" applyFont="1" applyFill="1" applyBorder="1" applyAlignment="1" applyProtection="1">
      <alignment horizontal="center" vertical="center" wrapText="1"/>
      <protection/>
    </xf>
    <xf numFmtId="164" fontId="9" fillId="0" borderId="13" xfId="58" applyNumberFormat="1" applyFont="1" applyFill="1" applyBorder="1" applyAlignment="1" applyProtection="1">
      <alignment vertical="center" wrapText="1"/>
      <protection/>
    </xf>
    <xf numFmtId="164" fontId="9" fillId="0" borderId="45" xfId="58" applyNumberFormat="1" applyFont="1" applyFill="1" applyBorder="1" applyAlignment="1" applyProtection="1">
      <alignment vertical="center" wrapText="1"/>
      <protection/>
    </xf>
    <xf numFmtId="164" fontId="9" fillId="0" borderId="70" xfId="58" applyNumberFormat="1" applyFont="1" applyFill="1" applyBorder="1" applyAlignment="1" applyProtection="1">
      <alignment vertical="center" wrapText="1"/>
      <protection/>
    </xf>
    <xf numFmtId="164" fontId="9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58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58" applyNumberFormat="1" applyFont="1" applyFill="1" applyBorder="1" applyAlignment="1" applyProtection="1">
      <alignment vertical="center" wrapText="1"/>
      <protection locked="0"/>
    </xf>
    <xf numFmtId="164" fontId="10" fillId="0" borderId="37" xfId="58" applyNumberFormat="1" applyFont="1" applyFill="1" applyBorder="1" applyAlignment="1" applyProtection="1">
      <alignment vertical="center" wrapText="1"/>
      <protection locked="0"/>
    </xf>
    <xf numFmtId="164" fontId="10" fillId="0" borderId="53" xfId="58" applyNumberFormat="1" applyFont="1" applyFill="1" applyBorder="1" applyAlignment="1" applyProtection="1">
      <alignment vertical="center" wrapText="1"/>
      <protection/>
    </xf>
    <xf numFmtId="164" fontId="9" fillId="0" borderId="11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11" xfId="58" applyNumberFormat="1" applyFont="1" applyFill="1" applyBorder="1" applyAlignment="1" applyProtection="1">
      <alignment horizontal="center" vertical="center" wrapText="1"/>
      <protection/>
    </xf>
    <xf numFmtId="164" fontId="9" fillId="0" borderId="11" xfId="58" applyNumberFormat="1" applyFont="1" applyFill="1" applyBorder="1" applyAlignment="1" applyProtection="1">
      <alignment vertical="center" wrapText="1"/>
      <protection/>
    </xf>
    <xf numFmtId="164" fontId="9" fillId="0" borderId="37" xfId="58" applyNumberFormat="1" applyFont="1" applyFill="1" applyBorder="1" applyAlignment="1" applyProtection="1">
      <alignment vertical="center" wrapText="1"/>
      <protection/>
    </xf>
    <xf numFmtId="164" fontId="9" fillId="0" borderId="53" xfId="58" applyNumberFormat="1" applyFont="1" applyFill="1" applyBorder="1" applyAlignment="1" applyProtection="1">
      <alignment vertical="center" wrapText="1"/>
      <protection/>
    </xf>
    <xf numFmtId="164" fontId="9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9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10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15" xfId="58" applyNumberFormat="1" applyFont="1" applyFill="1" applyBorder="1" applyAlignment="1" applyProtection="1">
      <alignment horizontal="center" vertical="center" wrapText="1"/>
      <protection/>
    </xf>
    <xf numFmtId="164" fontId="9" fillId="0" borderId="10" xfId="58" applyNumberFormat="1" applyFont="1" applyFill="1" applyBorder="1" applyAlignment="1" applyProtection="1">
      <alignment vertical="center" wrapText="1"/>
      <protection/>
    </xf>
    <xf numFmtId="164" fontId="9" fillId="0" borderId="60" xfId="58" applyNumberFormat="1" applyFont="1" applyFill="1" applyBorder="1" applyAlignment="1" applyProtection="1">
      <alignment vertical="center" wrapText="1"/>
      <protection/>
    </xf>
    <xf numFmtId="1" fontId="0" fillId="0" borderId="60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8" applyNumberFormat="1" applyFont="1" applyFill="1" applyBorder="1" applyAlignment="1" applyProtection="1">
      <alignment vertical="center" wrapText="1"/>
      <protection locked="0"/>
    </xf>
    <xf numFmtId="164" fontId="10" fillId="0" borderId="60" xfId="58" applyNumberFormat="1" applyFont="1" applyFill="1" applyBorder="1" applyAlignment="1" applyProtection="1">
      <alignment vertical="center" wrapText="1"/>
      <protection locked="0"/>
    </xf>
    <xf numFmtId="164" fontId="9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23" xfId="58" applyNumberFormat="1" applyFont="1" applyFill="1" applyBorder="1" applyAlignment="1" applyProtection="1">
      <alignment horizontal="left" vertical="center" wrapText="1" indent="1"/>
      <protection/>
    </xf>
    <xf numFmtId="1" fontId="10" fillId="33" borderId="26" xfId="58" applyNumberFormat="1" applyFont="1" applyFill="1" applyBorder="1" applyAlignment="1" applyProtection="1">
      <alignment vertical="center" wrapText="1"/>
      <protection/>
    </xf>
    <xf numFmtId="164" fontId="9" fillId="0" borderId="23" xfId="58" applyNumberFormat="1" applyFont="1" applyFill="1" applyBorder="1" applyAlignment="1" applyProtection="1">
      <alignment vertical="center" wrapText="1"/>
      <protection/>
    </xf>
    <xf numFmtId="164" fontId="9" fillId="0" borderId="26" xfId="58" applyNumberFormat="1" applyFont="1" applyFill="1" applyBorder="1" applyAlignment="1" applyProtection="1">
      <alignment vertical="center" wrapText="1"/>
      <protection/>
    </xf>
    <xf numFmtId="164" fontId="9" fillId="0" borderId="51" xfId="58" applyNumberFormat="1" applyFont="1" applyFill="1" applyBorder="1" applyAlignment="1" applyProtection="1">
      <alignment vertical="center" wrapText="1"/>
      <protection/>
    </xf>
    <xf numFmtId="164" fontId="0" fillId="0" borderId="0" xfId="58" applyNumberFormat="1" applyFill="1" applyAlignment="1">
      <alignment horizontal="center" vertical="center" wrapText="1"/>
      <protection/>
    </xf>
    <xf numFmtId="164" fontId="0" fillId="0" borderId="0" xfId="58" applyNumberFormat="1" applyFill="1" applyAlignment="1">
      <alignment vertical="center" wrapText="1"/>
      <protection/>
    </xf>
    <xf numFmtId="0" fontId="0" fillId="0" borderId="0" xfId="58" applyFill="1" applyAlignment="1">
      <alignment horizontal="center" vertical="center" wrapText="1"/>
      <protection/>
    </xf>
    <xf numFmtId="0" fontId="8" fillId="0" borderId="0" xfId="58" applyFont="1" applyAlignment="1">
      <alignment horizontal="center" wrapText="1"/>
      <protection/>
    </xf>
    <xf numFmtId="164" fontId="50" fillId="0" borderId="0" xfId="58" applyNumberFormat="1" applyFont="1" applyFill="1" applyAlignment="1">
      <alignment horizontal="center" vertical="center" wrapText="1"/>
      <protection/>
    </xf>
    <xf numFmtId="164" fontId="50" fillId="0" borderId="0" xfId="58" applyNumberFormat="1" applyFont="1" applyFill="1" applyAlignment="1">
      <alignment vertical="center" wrapText="1"/>
      <protection/>
    </xf>
    <xf numFmtId="164" fontId="2" fillId="0" borderId="0" xfId="58" applyNumberFormat="1" applyFont="1" applyFill="1" applyAlignment="1">
      <alignment horizontal="right" vertical="center"/>
      <protection/>
    </xf>
    <xf numFmtId="0" fontId="4" fillId="0" borderId="22" xfId="58" applyFont="1" applyFill="1" applyBorder="1" applyAlignment="1">
      <alignment horizontal="center" vertical="center" wrapText="1"/>
      <protection/>
    </xf>
    <xf numFmtId="0" fontId="4" fillId="0" borderId="23" xfId="58" applyFont="1" applyFill="1" applyBorder="1" applyAlignment="1" applyProtection="1">
      <alignment horizontal="center" vertical="center" wrapText="1"/>
      <protection/>
    </xf>
    <xf numFmtId="0" fontId="4" fillId="0" borderId="25" xfId="58" applyFont="1" applyFill="1" applyBorder="1" applyAlignment="1" applyProtection="1">
      <alignment horizontal="center" vertical="center" wrapText="1"/>
      <protection/>
    </xf>
    <xf numFmtId="0" fontId="9" fillId="0" borderId="22" xfId="58" applyFont="1" applyFill="1" applyBorder="1" applyAlignment="1">
      <alignment horizontal="center" vertical="center" wrapText="1"/>
      <protection/>
    </xf>
    <xf numFmtId="0" fontId="9" fillId="0" borderId="23" xfId="58" applyFont="1" applyFill="1" applyBorder="1" applyAlignment="1" applyProtection="1">
      <alignment horizontal="center" vertical="center" wrapText="1"/>
      <protection/>
    </xf>
    <xf numFmtId="0" fontId="9" fillId="0" borderId="25" xfId="58" applyFont="1" applyFill="1" applyBorder="1" applyAlignment="1" applyProtection="1">
      <alignment horizontal="center" vertical="center" wrapText="1"/>
      <protection/>
    </xf>
    <xf numFmtId="0" fontId="10" fillId="0" borderId="20" xfId="58" applyFont="1" applyFill="1" applyBorder="1" applyAlignment="1">
      <alignment horizontal="center" vertical="center" wrapText="1"/>
      <protection/>
    </xf>
    <xf numFmtId="0" fontId="29" fillId="0" borderId="57" xfId="58" applyFont="1" applyFill="1" applyBorder="1" applyAlignment="1" applyProtection="1">
      <alignment horizontal="left" vertical="center" wrapText="1" indent="1"/>
      <protection/>
    </xf>
    <xf numFmtId="164" fontId="10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58" applyFont="1" applyFill="1" applyBorder="1" applyAlignment="1">
      <alignment horizontal="center" vertical="center" wrapText="1"/>
      <protection/>
    </xf>
    <xf numFmtId="0" fontId="29" fillId="0" borderId="14" xfId="58" applyFont="1" applyFill="1" applyBorder="1" applyAlignment="1" applyProtection="1">
      <alignment horizontal="left" vertical="center" wrapText="1" indent="1"/>
      <protection/>
    </xf>
    <xf numFmtId="164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4" xfId="58" applyFont="1" applyFill="1" applyBorder="1" applyAlignment="1" applyProtection="1">
      <alignment horizontal="left" vertical="center" wrapText="1" indent="8"/>
      <protection/>
    </xf>
    <xf numFmtId="164" fontId="10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58" applyFont="1" applyFill="1" applyBorder="1" applyAlignment="1" applyProtection="1">
      <alignment vertical="center" wrapText="1"/>
      <protection locked="0"/>
    </xf>
    <xf numFmtId="0" fontId="10" fillId="0" borderId="19" xfId="58" applyFont="1" applyFill="1" applyBorder="1" applyAlignment="1">
      <alignment horizontal="center" vertical="center" wrapText="1"/>
      <protection/>
    </xf>
    <xf numFmtId="0" fontId="10" fillId="0" borderId="34" xfId="58" applyFont="1" applyFill="1" applyBorder="1" applyAlignment="1" applyProtection="1">
      <alignment vertical="center" wrapText="1"/>
      <protection locked="0"/>
    </xf>
    <xf numFmtId="164" fontId="10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2" xfId="58" applyFont="1" applyFill="1" applyBorder="1" applyAlignment="1">
      <alignment horizontal="center" vertical="center" wrapText="1"/>
      <protection/>
    </xf>
    <xf numFmtId="0" fontId="4" fillId="0" borderId="30" xfId="58" applyFont="1" applyFill="1" applyBorder="1" applyAlignment="1" applyProtection="1">
      <alignment vertical="center" wrapText="1"/>
      <protection/>
    </xf>
    <xf numFmtId="164" fontId="9" fillId="0" borderId="30" xfId="58" applyNumberFormat="1" applyFont="1" applyFill="1" applyBorder="1" applyAlignment="1" applyProtection="1">
      <alignment vertical="center" wrapText="1"/>
      <protection/>
    </xf>
    <xf numFmtId="164" fontId="9" fillId="0" borderId="71" xfId="58" applyNumberFormat="1" applyFont="1" applyFill="1" applyBorder="1" applyAlignment="1" applyProtection="1">
      <alignment vertical="center" wrapText="1"/>
      <protection/>
    </xf>
    <xf numFmtId="0" fontId="0" fillId="0" borderId="0" xfId="58" applyFill="1" applyAlignment="1">
      <alignment horizontal="right" vertical="center" wrapText="1"/>
      <protection/>
    </xf>
    <xf numFmtId="0" fontId="0" fillId="0" borderId="0" xfId="58" applyFill="1" applyAlignment="1">
      <alignment vertical="center" wrapText="1"/>
      <protection/>
    </xf>
    <xf numFmtId="164" fontId="14" fillId="0" borderId="72" xfId="61" applyNumberFormat="1" applyFont="1" applyFill="1" applyBorder="1" applyAlignment="1" applyProtection="1">
      <alignment horizontal="left"/>
      <protection/>
    </xf>
    <xf numFmtId="0" fontId="4" fillId="0" borderId="29" xfId="61" applyFont="1" applyFill="1" applyBorder="1" applyAlignment="1" applyProtection="1">
      <alignment horizontal="center" vertical="center" wrapText="1"/>
      <protection/>
    </xf>
    <xf numFmtId="0" fontId="4" fillId="0" borderId="30" xfId="61" applyFont="1" applyFill="1" applyBorder="1" applyAlignment="1" applyProtection="1">
      <alignment horizontal="center" vertical="center" wrapText="1"/>
      <protection/>
    </xf>
    <xf numFmtId="0" fontId="4" fillId="0" borderId="24" xfId="61" applyFont="1" applyFill="1" applyBorder="1" applyAlignment="1" applyProtection="1">
      <alignment horizontal="center" vertical="center" wrapText="1"/>
      <protection/>
    </xf>
    <xf numFmtId="0" fontId="4" fillId="0" borderId="33" xfId="61" applyFont="1" applyFill="1" applyBorder="1" applyAlignment="1" applyProtection="1">
      <alignment horizontal="center" vertical="center" wrapText="1"/>
      <protection/>
    </xf>
    <xf numFmtId="164" fontId="14" fillId="0" borderId="72" xfId="61" applyNumberFormat="1" applyFont="1" applyFill="1" applyBorder="1" applyAlignment="1" applyProtection="1">
      <alignment horizontal="left" vertical="center"/>
      <protection/>
    </xf>
    <xf numFmtId="0" fontId="4" fillId="0" borderId="73" xfId="61" applyFont="1" applyFill="1" applyBorder="1" applyAlignment="1" applyProtection="1">
      <alignment horizontal="center" vertical="center" wrapText="1"/>
      <protection/>
    </xf>
    <xf numFmtId="0" fontId="4" fillId="0" borderId="74" xfId="61" applyFont="1" applyFill="1" applyBorder="1" applyAlignment="1" applyProtection="1">
      <alignment horizontal="center" vertical="center" wrapText="1"/>
      <protection/>
    </xf>
    <xf numFmtId="164" fontId="3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35" xfId="61" applyFont="1" applyFill="1" applyBorder="1" applyAlignment="1" applyProtection="1">
      <alignment horizontal="center" vertical="center" wrapText="1"/>
      <protection/>
    </xf>
    <xf numFmtId="0" fontId="4" fillId="0" borderId="39" xfId="61" applyFont="1" applyFill="1" applyBorder="1" applyAlignment="1" applyProtection="1">
      <alignment horizontal="center" vertical="center" wrapText="1"/>
      <protection/>
    </xf>
    <xf numFmtId="0" fontId="4" fillId="0" borderId="49" xfId="61" applyFont="1" applyFill="1" applyBorder="1" applyAlignment="1" applyProtection="1">
      <alignment horizontal="center" vertical="center" wrapText="1"/>
      <protection/>
    </xf>
    <xf numFmtId="0" fontId="2" fillId="0" borderId="72" xfId="0" applyFont="1" applyFill="1" applyBorder="1" applyAlignment="1" applyProtection="1">
      <alignment horizontal="right" vertical="center"/>
      <protection/>
    </xf>
    <xf numFmtId="164" fontId="14" fillId="0" borderId="72" xfId="61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72" xfId="0" applyFont="1" applyFill="1" applyBorder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75" xfId="0" applyNumberFormat="1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Fill="1" applyBorder="1" applyAlignment="1" applyProtection="1">
      <alignment horizontal="center" vertical="center" wrapText="1"/>
      <protection/>
    </xf>
    <xf numFmtId="164" fontId="4" fillId="0" borderId="76" xfId="0" applyNumberFormat="1" applyFont="1" applyFill="1" applyBorder="1" applyAlignment="1" applyProtection="1">
      <alignment horizontal="center" vertical="center" wrapText="1"/>
      <protection/>
    </xf>
    <xf numFmtId="164" fontId="51" fillId="0" borderId="39" xfId="0" applyNumberFormat="1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33" xfId="0" applyNumberFormat="1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  <xf numFmtId="164" fontId="4" fillId="0" borderId="56" xfId="0" applyNumberFormat="1" applyFont="1" applyFill="1" applyBorder="1" applyAlignment="1" applyProtection="1">
      <alignment horizontal="center" vertical="center" wrapText="1"/>
      <protection/>
    </xf>
    <xf numFmtId="164" fontId="2" fillId="0" borderId="72" xfId="0" applyNumberFormat="1" applyFont="1" applyFill="1" applyBorder="1" applyAlignment="1" applyProtection="1">
      <alignment horizontal="right" vertical="center"/>
      <protection/>
    </xf>
    <xf numFmtId="164" fontId="4" fillId="0" borderId="69" xfId="0" applyNumberFormat="1" applyFont="1" applyFill="1" applyBorder="1" applyAlignment="1" applyProtection="1">
      <alignment horizontal="center" vertical="center" wrapText="1"/>
      <protection/>
    </xf>
    <xf numFmtId="164" fontId="4" fillId="0" borderId="35" xfId="0" applyNumberFormat="1" applyFont="1" applyFill="1" applyBorder="1" applyAlignment="1" applyProtection="1">
      <alignment horizontal="center" vertical="center" wrapText="1"/>
      <protection/>
    </xf>
    <xf numFmtId="164" fontId="4" fillId="0" borderId="39" xfId="0" applyNumberFormat="1" applyFont="1" applyFill="1" applyBorder="1" applyAlignment="1" applyProtection="1">
      <alignment horizontal="center" vertical="center" wrapText="1"/>
      <protection/>
    </xf>
    <xf numFmtId="164" fontId="4" fillId="0" borderId="77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39" fillId="0" borderId="73" xfId="59" applyFont="1" applyFill="1" applyBorder="1" applyAlignment="1">
      <alignment horizontal="center" vertical="center" wrapText="1"/>
      <protection/>
    </xf>
    <xf numFmtId="0" fontId="39" fillId="0" borderId="44" xfId="59" applyFont="1" applyFill="1" applyBorder="1" applyAlignment="1">
      <alignment horizontal="center" vertical="center" wrapText="1"/>
      <protection/>
    </xf>
    <xf numFmtId="0" fontId="39" fillId="0" borderId="20" xfId="59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39" fillId="0" borderId="13" xfId="59" applyFont="1" applyFill="1" applyBorder="1" applyAlignment="1">
      <alignment horizontal="center" vertical="center" wrapText="1"/>
      <protection/>
    </xf>
    <xf numFmtId="0" fontId="39" fillId="0" borderId="11" xfId="59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1" fillId="0" borderId="0" xfId="58" applyFont="1" applyFill="1" applyAlignment="1" applyProtection="1">
      <alignment horizontal="center" vertical="top" wrapText="1"/>
      <protection locked="0"/>
    </xf>
    <xf numFmtId="0" fontId="44" fillId="0" borderId="0" xfId="63" applyFont="1" applyFill="1" applyAlignment="1" applyProtection="1">
      <alignment horizontal="left"/>
      <protection/>
    </xf>
    <xf numFmtId="0" fontId="8" fillId="0" borderId="0" xfId="63" applyFont="1" applyFill="1" applyAlignment="1" applyProtection="1">
      <alignment horizontal="center" vertical="center" wrapText="1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46" fillId="0" borderId="0" xfId="63" applyFont="1" applyFill="1" applyBorder="1" applyAlignment="1" applyProtection="1">
      <alignment horizontal="right"/>
      <protection/>
    </xf>
    <xf numFmtId="0" fontId="47" fillId="0" borderId="24" xfId="63" applyFont="1" applyFill="1" applyBorder="1" applyAlignment="1" applyProtection="1">
      <alignment horizontal="center" vertical="center" wrapText="1"/>
      <protection/>
    </xf>
    <xf numFmtId="0" fontId="47" fillId="0" borderId="16" xfId="63" applyFont="1" applyFill="1" applyBorder="1" applyAlignment="1" applyProtection="1">
      <alignment horizontal="center" vertical="center" wrapText="1"/>
      <protection/>
    </xf>
    <xf numFmtId="0" fontId="47" fillId="0" borderId="18" xfId="63" applyFont="1" applyFill="1" applyBorder="1" applyAlignment="1" applyProtection="1">
      <alignment horizontal="center" vertical="center" wrapText="1"/>
      <protection/>
    </xf>
    <xf numFmtId="0" fontId="14" fillId="0" borderId="29" xfId="62" applyFont="1" applyFill="1" applyBorder="1" applyAlignment="1" applyProtection="1">
      <alignment horizontal="center" vertical="center" textRotation="90"/>
      <protection/>
    </xf>
    <xf numFmtId="0" fontId="14" fillId="0" borderId="10" xfId="62" applyFont="1" applyFill="1" applyBorder="1" applyAlignment="1" applyProtection="1">
      <alignment horizontal="center" vertical="center" textRotation="90"/>
      <protection/>
    </xf>
    <xf numFmtId="0" fontId="14" fillId="0" borderId="12" xfId="62" applyFont="1" applyFill="1" applyBorder="1" applyAlignment="1" applyProtection="1">
      <alignment horizontal="center" vertical="center" textRotation="90"/>
      <protection/>
    </xf>
    <xf numFmtId="0" fontId="46" fillId="0" borderId="13" xfId="63" applyFont="1" applyFill="1" applyBorder="1" applyAlignment="1" applyProtection="1">
      <alignment horizontal="center" vertical="center" wrapText="1"/>
      <protection/>
    </xf>
    <xf numFmtId="0" fontId="46" fillId="0" borderId="11" xfId="63" applyFont="1" applyFill="1" applyBorder="1" applyAlignment="1" applyProtection="1">
      <alignment horizontal="center" vertical="center" wrapText="1"/>
      <protection/>
    </xf>
    <xf numFmtId="0" fontId="46" fillId="0" borderId="11" xfId="63" applyFont="1" applyFill="1" applyBorder="1" applyAlignment="1" applyProtection="1">
      <alignment horizontal="center" wrapText="1"/>
      <protection/>
    </xf>
    <xf numFmtId="0" fontId="44" fillId="0" borderId="0" xfId="63" applyFont="1" applyFill="1" applyAlignment="1" applyProtection="1">
      <alignment horizontal="center"/>
      <protection/>
    </xf>
    <xf numFmtId="0" fontId="1" fillId="0" borderId="0" xfId="62" applyFont="1" applyFill="1" applyAlignment="1" applyProtection="1">
      <alignment horizontal="center" vertical="center" wrapText="1"/>
      <protection/>
    </xf>
    <xf numFmtId="0" fontId="3" fillId="0" borderId="0" xfId="62" applyFont="1" applyFill="1" applyAlignment="1" applyProtection="1">
      <alignment horizontal="center" vertical="center" wrapText="1"/>
      <protection/>
    </xf>
    <xf numFmtId="0" fontId="14" fillId="0" borderId="0" xfId="62" applyFont="1" applyFill="1" applyBorder="1" applyAlignment="1" applyProtection="1">
      <alignment horizontal="right" vertical="center"/>
      <protection/>
    </xf>
    <xf numFmtId="0" fontId="3" fillId="0" borderId="24" xfId="62" applyFont="1" applyFill="1" applyBorder="1" applyAlignment="1" applyProtection="1">
      <alignment horizontal="center" vertical="center" wrapText="1"/>
      <protection/>
    </xf>
    <xf numFmtId="0" fontId="3" fillId="0" borderId="16" xfId="62" applyFont="1" applyFill="1" applyBorder="1" applyAlignment="1" applyProtection="1">
      <alignment horizontal="center" vertical="center" wrapText="1"/>
      <protection/>
    </xf>
    <xf numFmtId="0" fontId="3" fillId="0" borderId="18" xfId="62" applyFont="1" applyFill="1" applyBorder="1" applyAlignment="1" applyProtection="1">
      <alignment horizontal="center" vertical="center" wrapText="1"/>
      <protection/>
    </xf>
    <xf numFmtId="164" fontId="4" fillId="0" borderId="29" xfId="58" applyNumberFormat="1" applyFont="1" applyFill="1" applyBorder="1" applyAlignment="1" applyProtection="1">
      <alignment horizontal="center" vertical="center" wrapText="1"/>
      <protection/>
    </xf>
    <xf numFmtId="164" fontId="4" fillId="0" borderId="30" xfId="58" applyNumberFormat="1" applyFont="1" applyFill="1" applyBorder="1" applyAlignment="1" applyProtection="1">
      <alignment horizontal="center" vertical="center" wrapText="1"/>
      <protection/>
    </xf>
    <xf numFmtId="164" fontId="4" fillId="0" borderId="75" xfId="58" applyNumberFormat="1" applyFont="1" applyFill="1" applyBorder="1" applyAlignment="1" applyProtection="1">
      <alignment horizontal="center" vertical="center" wrapText="1"/>
      <protection/>
    </xf>
    <xf numFmtId="164" fontId="4" fillId="0" borderId="76" xfId="58" applyNumberFormat="1" applyFont="1" applyFill="1" applyBorder="1" applyAlignment="1" applyProtection="1">
      <alignment horizontal="center" vertical="center" wrapText="1"/>
      <protection/>
    </xf>
    <xf numFmtId="164" fontId="4" fillId="0" borderId="24" xfId="58" applyNumberFormat="1" applyFont="1" applyFill="1" applyBorder="1" applyAlignment="1" applyProtection="1">
      <alignment horizontal="center" vertical="center" wrapText="1"/>
      <protection/>
    </xf>
    <xf numFmtId="164" fontId="4" fillId="0" borderId="33" xfId="58" applyNumberFormat="1" applyFont="1" applyFill="1" applyBorder="1" applyAlignment="1" applyProtection="1">
      <alignment horizontal="center" vertical="center" wrapText="1"/>
      <protection/>
    </xf>
    <xf numFmtId="164" fontId="4" fillId="0" borderId="30" xfId="58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Alignment="1">
      <alignment horizontal="center" wrapText="1"/>
      <protection/>
    </xf>
    <xf numFmtId="0" fontId="10" fillId="0" borderId="39" xfId="58" applyFont="1" applyFill="1" applyBorder="1" applyAlignment="1">
      <alignment horizontal="justify" vertic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_SZÖT Zárszámadás 2014." xfId="59"/>
    <cellStyle name="Normál 4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71</v>
      </c>
    </row>
    <row r="4" spans="1:2" ht="12.75">
      <c r="A4" s="38"/>
      <c r="B4" s="38"/>
    </row>
    <row r="5" spans="1:2" s="45" customFormat="1" ht="15.75">
      <c r="A5" s="30" t="s">
        <v>117</v>
      </c>
      <c r="B5" s="44"/>
    </row>
    <row r="6" spans="1:2" ht="12.75">
      <c r="A6" s="38"/>
      <c r="B6" s="38"/>
    </row>
    <row r="7" spans="1:2" ht="12.75">
      <c r="A7" s="38" t="s">
        <v>119</v>
      </c>
      <c r="B7" s="38" t="s">
        <v>82</v>
      </c>
    </row>
    <row r="8" spans="1:2" ht="12.75">
      <c r="A8" s="38" t="s">
        <v>72</v>
      </c>
      <c r="B8" s="38" t="s">
        <v>83</v>
      </c>
    </row>
    <row r="9" spans="1:2" ht="12.75">
      <c r="A9" s="38" t="s">
        <v>120</v>
      </c>
      <c r="B9" s="38" t="s">
        <v>84</v>
      </c>
    </row>
    <row r="10" spans="1:2" ht="12.75">
      <c r="A10" s="38"/>
      <c r="B10" s="38"/>
    </row>
    <row r="11" spans="1:2" ht="12.75">
      <c r="A11" s="38"/>
      <c r="B11" s="38"/>
    </row>
    <row r="12" spans="1:2" s="45" customFormat="1" ht="15.75">
      <c r="A12" s="30" t="s">
        <v>118</v>
      </c>
      <c r="B12" s="44"/>
    </row>
    <row r="13" spans="1:2" ht="12.75">
      <c r="A13" s="38"/>
      <c r="B13" s="38"/>
    </row>
    <row r="14" spans="1:2" ht="12.75">
      <c r="A14" s="38" t="s">
        <v>88</v>
      </c>
      <c r="B14" s="38" t="s">
        <v>85</v>
      </c>
    </row>
    <row r="15" spans="1:2" ht="12.75">
      <c r="A15" s="38" t="s">
        <v>73</v>
      </c>
      <c r="B15" s="38" t="s">
        <v>86</v>
      </c>
    </row>
    <row r="16" spans="1:2" ht="12.75">
      <c r="A16" s="38" t="s">
        <v>74</v>
      </c>
      <c r="B16" s="38" t="s">
        <v>87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8">
      <selection activeCell="E44" sqref="E44"/>
    </sheetView>
  </sheetViews>
  <sheetFormatPr defaultColWidth="9.00390625" defaultRowHeight="12.75"/>
  <cols>
    <col min="1" max="1" width="12.875" style="303" bestFit="1" customWidth="1"/>
    <col min="2" max="2" width="95.625" style="303" customWidth="1"/>
    <col min="3" max="3" width="11.50390625" style="303" bestFit="1" customWidth="1"/>
    <col min="4" max="4" width="11.625" style="303" bestFit="1" customWidth="1"/>
    <col min="5" max="5" width="15.125" style="303" bestFit="1" customWidth="1"/>
  </cols>
  <sheetData>
    <row r="1" spans="1:5" ht="12.75" customHeight="1">
      <c r="A1" s="509" t="s">
        <v>389</v>
      </c>
      <c r="B1" s="511" t="s">
        <v>36</v>
      </c>
      <c r="C1" s="511" t="s">
        <v>429</v>
      </c>
      <c r="D1" s="511" t="s">
        <v>430</v>
      </c>
      <c r="E1" s="507" t="s">
        <v>431</v>
      </c>
    </row>
    <row r="2" spans="1:5" ht="20.25" customHeight="1">
      <c r="A2" s="510"/>
      <c r="B2" s="512"/>
      <c r="C2" s="513"/>
      <c r="D2" s="513"/>
      <c r="E2" s="508"/>
    </row>
    <row r="3" spans="1:5" ht="12.75">
      <c r="A3" s="314" t="s">
        <v>391</v>
      </c>
      <c r="B3" s="315" t="s">
        <v>432</v>
      </c>
      <c r="C3" s="316">
        <v>0</v>
      </c>
      <c r="D3" s="316">
        <v>0</v>
      </c>
      <c r="E3" s="317">
        <v>1988</v>
      </c>
    </row>
    <row r="4" spans="1:5" ht="12.75">
      <c r="A4" s="318" t="s">
        <v>393</v>
      </c>
      <c r="B4" s="308" t="s">
        <v>433</v>
      </c>
      <c r="C4" s="319">
        <v>0</v>
      </c>
      <c r="D4" s="319">
        <v>0</v>
      </c>
      <c r="E4" s="320">
        <v>51</v>
      </c>
    </row>
    <row r="5" spans="1:5" ht="13.5" thickBot="1">
      <c r="A5" s="321" t="s">
        <v>395</v>
      </c>
      <c r="B5" s="322" t="s">
        <v>434</v>
      </c>
      <c r="C5" s="323">
        <v>0</v>
      </c>
      <c r="D5" s="323">
        <v>0</v>
      </c>
      <c r="E5" s="324">
        <v>278</v>
      </c>
    </row>
    <row r="6" spans="1:5" ht="13.5" thickBot="1">
      <c r="A6" s="325" t="s">
        <v>397</v>
      </c>
      <c r="B6" s="326" t="s">
        <v>435</v>
      </c>
      <c r="C6" s="327">
        <v>0</v>
      </c>
      <c r="D6" s="327">
        <v>0</v>
      </c>
      <c r="E6" s="328">
        <v>2317</v>
      </c>
    </row>
    <row r="7" spans="1:5" ht="12.75">
      <c r="A7" s="314" t="s">
        <v>399</v>
      </c>
      <c r="B7" s="315" t="s">
        <v>436</v>
      </c>
      <c r="C7" s="316">
        <v>0</v>
      </c>
      <c r="D7" s="316">
        <v>0</v>
      </c>
      <c r="E7" s="317">
        <f>SUM(F7:L7)</f>
        <v>0</v>
      </c>
    </row>
    <row r="8" spans="1:5" ht="13.5" thickBot="1">
      <c r="A8" s="321" t="s">
        <v>401</v>
      </c>
      <c r="B8" s="322" t="s">
        <v>437</v>
      </c>
      <c r="C8" s="323">
        <v>0</v>
      </c>
      <c r="D8" s="323">
        <v>0</v>
      </c>
      <c r="E8" s="324">
        <f>SUM(F8:L8)</f>
        <v>0</v>
      </c>
    </row>
    <row r="9" spans="1:5" ht="13.5" thickBot="1">
      <c r="A9" s="325" t="s">
        <v>403</v>
      </c>
      <c r="B9" s="326" t="s">
        <v>438</v>
      </c>
      <c r="C9" s="327">
        <v>0</v>
      </c>
      <c r="D9" s="327">
        <v>0</v>
      </c>
      <c r="E9" s="328">
        <v>0</v>
      </c>
    </row>
    <row r="10" spans="1:5" ht="12.75">
      <c r="A10" s="314" t="s">
        <v>405</v>
      </c>
      <c r="B10" s="315" t="s">
        <v>439</v>
      </c>
      <c r="C10" s="316">
        <v>0</v>
      </c>
      <c r="D10" s="316">
        <v>0</v>
      </c>
      <c r="E10" s="317">
        <v>12217</v>
      </c>
    </row>
    <row r="11" spans="1:5" ht="12.75">
      <c r="A11" s="318" t="s">
        <v>407</v>
      </c>
      <c r="B11" s="308" t="s">
        <v>440</v>
      </c>
      <c r="C11" s="319">
        <v>0</v>
      </c>
      <c r="D11" s="319">
        <v>0</v>
      </c>
      <c r="E11" s="320">
        <v>3010</v>
      </c>
    </row>
    <row r="12" spans="1:5" ht="13.5" thickBot="1">
      <c r="A12" s="321" t="s">
        <v>409</v>
      </c>
      <c r="B12" s="322" t="s">
        <v>441</v>
      </c>
      <c r="C12" s="323">
        <v>0</v>
      </c>
      <c r="D12" s="323">
        <v>0</v>
      </c>
      <c r="E12" s="324">
        <v>100</v>
      </c>
    </row>
    <row r="13" spans="1:5" ht="13.5" thickBot="1">
      <c r="A13" s="325" t="s">
        <v>411</v>
      </c>
      <c r="B13" s="326" t="s">
        <v>442</v>
      </c>
      <c r="C13" s="327">
        <v>0</v>
      </c>
      <c r="D13" s="327">
        <v>0</v>
      </c>
      <c r="E13" s="328">
        <v>15327</v>
      </c>
    </row>
    <row r="14" spans="1:5" ht="12.75">
      <c r="A14" s="314" t="s">
        <v>413</v>
      </c>
      <c r="B14" s="315" t="s">
        <v>443</v>
      </c>
      <c r="C14" s="316">
        <v>0</v>
      </c>
      <c r="D14" s="316">
        <v>0</v>
      </c>
      <c r="E14" s="317">
        <v>2600</v>
      </c>
    </row>
    <row r="15" spans="1:5" ht="12.75">
      <c r="A15" s="318" t="s">
        <v>415</v>
      </c>
      <c r="B15" s="308" t="s">
        <v>444</v>
      </c>
      <c r="C15" s="319">
        <v>0</v>
      </c>
      <c r="D15" s="319">
        <v>0</v>
      </c>
      <c r="E15" s="320">
        <v>2805</v>
      </c>
    </row>
    <row r="16" spans="1:5" ht="12.75">
      <c r="A16" s="318" t="s">
        <v>417</v>
      </c>
      <c r="B16" s="308" t="s">
        <v>445</v>
      </c>
      <c r="C16" s="319">
        <v>0</v>
      </c>
      <c r="D16" s="319">
        <v>0</v>
      </c>
      <c r="E16" s="320">
        <f>SUM(F16:L16)</f>
        <v>0</v>
      </c>
    </row>
    <row r="17" spans="1:5" ht="13.5" thickBot="1">
      <c r="A17" s="321" t="s">
        <v>419</v>
      </c>
      <c r="B17" s="322" t="s">
        <v>446</v>
      </c>
      <c r="C17" s="323">
        <v>0</v>
      </c>
      <c r="D17" s="323">
        <v>0</v>
      </c>
      <c r="E17" s="324">
        <f>SUM(F17:L17)</f>
        <v>0</v>
      </c>
    </row>
    <row r="18" spans="1:5" ht="13.5" thickBot="1">
      <c r="A18" s="325" t="s">
        <v>421</v>
      </c>
      <c r="B18" s="326" t="s">
        <v>447</v>
      </c>
      <c r="C18" s="327">
        <v>0</v>
      </c>
      <c r="D18" s="327">
        <v>0</v>
      </c>
      <c r="E18" s="328">
        <v>5405</v>
      </c>
    </row>
    <row r="19" spans="1:5" ht="12.75">
      <c r="A19" s="314" t="s">
        <v>423</v>
      </c>
      <c r="B19" s="315" t="s">
        <v>448</v>
      </c>
      <c r="C19" s="316">
        <v>0</v>
      </c>
      <c r="D19" s="316">
        <v>0</v>
      </c>
      <c r="E19" s="317">
        <v>3693</v>
      </c>
    </row>
    <row r="20" spans="1:5" ht="12.75">
      <c r="A20" s="318" t="s">
        <v>425</v>
      </c>
      <c r="B20" s="308" t="s">
        <v>449</v>
      </c>
      <c r="C20" s="319">
        <v>0</v>
      </c>
      <c r="D20" s="319">
        <v>0</v>
      </c>
      <c r="E20" s="320">
        <v>1855</v>
      </c>
    </row>
    <row r="21" spans="1:5" ht="13.5" thickBot="1">
      <c r="A21" s="321" t="s">
        <v>427</v>
      </c>
      <c r="B21" s="322" t="s">
        <v>450</v>
      </c>
      <c r="C21" s="323">
        <v>0</v>
      </c>
      <c r="D21" s="323">
        <v>0</v>
      </c>
      <c r="E21" s="324">
        <v>1158</v>
      </c>
    </row>
    <row r="22" spans="1:5" ht="13.5" thickBot="1">
      <c r="A22" s="325" t="s">
        <v>451</v>
      </c>
      <c r="B22" s="326" t="s">
        <v>452</v>
      </c>
      <c r="C22" s="327">
        <v>0</v>
      </c>
      <c r="D22" s="327">
        <v>0</v>
      </c>
      <c r="E22" s="328">
        <v>6706</v>
      </c>
    </row>
    <row r="23" spans="1:5" ht="13.5" thickBot="1">
      <c r="A23" s="325" t="s">
        <v>453</v>
      </c>
      <c r="B23" s="326" t="s">
        <v>454</v>
      </c>
      <c r="C23" s="327">
        <v>0</v>
      </c>
      <c r="D23" s="327">
        <v>0</v>
      </c>
      <c r="E23" s="328">
        <v>5392</v>
      </c>
    </row>
    <row r="24" spans="1:5" ht="13.5" thickBot="1">
      <c r="A24" s="325" t="s">
        <v>455</v>
      </c>
      <c r="B24" s="326" t="s">
        <v>456</v>
      </c>
      <c r="C24" s="327">
        <v>0</v>
      </c>
      <c r="D24" s="327">
        <v>0</v>
      </c>
      <c r="E24" s="328">
        <v>4361</v>
      </c>
    </row>
    <row r="25" spans="1:5" ht="13.5" thickBot="1">
      <c r="A25" s="325" t="s">
        <v>457</v>
      </c>
      <c r="B25" s="326" t="s">
        <v>458</v>
      </c>
      <c r="C25" s="327">
        <v>0</v>
      </c>
      <c r="D25" s="327">
        <v>0</v>
      </c>
      <c r="E25" s="328">
        <v>-4220</v>
      </c>
    </row>
    <row r="26" spans="1:5" ht="12.75">
      <c r="A26" s="314" t="s">
        <v>459</v>
      </c>
      <c r="B26" s="315" t="s">
        <v>460</v>
      </c>
      <c r="C26" s="316">
        <v>0</v>
      </c>
      <c r="D26" s="316">
        <v>0</v>
      </c>
      <c r="E26" s="317">
        <v>87</v>
      </c>
    </row>
    <row r="27" spans="1:5" ht="12.75">
      <c r="A27" s="318" t="s">
        <v>461</v>
      </c>
      <c r="B27" s="308" t="s">
        <v>462</v>
      </c>
      <c r="C27" s="319">
        <v>0</v>
      </c>
      <c r="D27" s="319">
        <v>0</v>
      </c>
      <c r="E27" s="320">
        <v>17</v>
      </c>
    </row>
    <row r="28" spans="1:5" ht="12.75">
      <c r="A28" s="318" t="s">
        <v>463</v>
      </c>
      <c r="B28" s="308" t="s">
        <v>464</v>
      </c>
      <c r="C28" s="319">
        <v>0</v>
      </c>
      <c r="D28" s="319">
        <v>0</v>
      </c>
      <c r="E28" s="320">
        <f>SUM(F28:L28)</f>
        <v>0</v>
      </c>
    </row>
    <row r="29" spans="1:5" ht="13.5" thickBot="1">
      <c r="A29" s="321" t="s">
        <v>465</v>
      </c>
      <c r="B29" s="322" t="s">
        <v>466</v>
      </c>
      <c r="C29" s="323">
        <v>0</v>
      </c>
      <c r="D29" s="323">
        <v>0</v>
      </c>
      <c r="E29" s="324">
        <f>SUM(F29:L29)</f>
        <v>0</v>
      </c>
    </row>
    <row r="30" spans="1:5" ht="26.25" thickBot="1">
      <c r="A30" s="325" t="s">
        <v>467</v>
      </c>
      <c r="B30" s="326" t="s">
        <v>468</v>
      </c>
      <c r="C30" s="327">
        <v>0</v>
      </c>
      <c r="D30" s="327">
        <v>0</v>
      </c>
      <c r="E30" s="328">
        <v>104</v>
      </c>
    </row>
    <row r="31" spans="1:5" ht="12.75">
      <c r="A31" s="314" t="s">
        <v>469</v>
      </c>
      <c r="B31" s="315" t="s">
        <v>470</v>
      </c>
      <c r="C31" s="316">
        <v>0</v>
      </c>
      <c r="D31" s="316">
        <v>0</v>
      </c>
      <c r="E31" s="317">
        <f>SUM(F31:L31)</f>
        <v>0</v>
      </c>
    </row>
    <row r="32" spans="1:5" ht="12.75">
      <c r="A32" s="318" t="s">
        <v>471</v>
      </c>
      <c r="B32" s="308" t="s">
        <v>472</v>
      </c>
      <c r="C32" s="319">
        <v>0</v>
      </c>
      <c r="D32" s="319">
        <v>0</v>
      </c>
      <c r="E32" s="320">
        <f>SUM(F32:L32)</f>
        <v>0</v>
      </c>
    </row>
    <row r="33" spans="1:5" ht="12.75">
      <c r="A33" s="318" t="s">
        <v>473</v>
      </c>
      <c r="B33" s="308" t="s">
        <v>474</v>
      </c>
      <c r="C33" s="319">
        <v>0</v>
      </c>
      <c r="D33" s="319">
        <v>0</v>
      </c>
      <c r="E33" s="320">
        <f>SUM(F33:L33)</f>
        <v>0</v>
      </c>
    </row>
    <row r="34" spans="1:5" ht="13.5" thickBot="1">
      <c r="A34" s="321" t="s">
        <v>475</v>
      </c>
      <c r="B34" s="322" t="s">
        <v>476</v>
      </c>
      <c r="C34" s="323">
        <v>0</v>
      </c>
      <c r="D34" s="323">
        <v>0</v>
      </c>
      <c r="E34" s="324">
        <f>SUM(F34:L34)</f>
        <v>0</v>
      </c>
    </row>
    <row r="35" spans="1:5" ht="13.5" thickBot="1">
      <c r="A35" s="325" t="s">
        <v>477</v>
      </c>
      <c r="B35" s="326" t="s">
        <v>478</v>
      </c>
      <c r="C35" s="327">
        <v>0</v>
      </c>
      <c r="D35" s="327">
        <v>0</v>
      </c>
      <c r="E35" s="328">
        <f>SUM(F35:L35)</f>
        <v>0</v>
      </c>
    </row>
    <row r="36" spans="1:5" ht="13.5" thickBot="1">
      <c r="A36" s="325" t="s">
        <v>479</v>
      </c>
      <c r="B36" s="326" t="s">
        <v>480</v>
      </c>
      <c r="C36" s="327">
        <v>0</v>
      </c>
      <c r="D36" s="327">
        <v>0</v>
      </c>
      <c r="E36" s="328">
        <v>104</v>
      </c>
    </row>
    <row r="37" spans="1:5" ht="13.5" thickBot="1">
      <c r="A37" s="325" t="s">
        <v>481</v>
      </c>
      <c r="B37" s="326" t="s">
        <v>482</v>
      </c>
      <c r="C37" s="327">
        <v>0</v>
      </c>
      <c r="D37" s="327">
        <v>0</v>
      </c>
      <c r="E37" s="328">
        <v>-4116</v>
      </c>
    </row>
    <row r="38" spans="1:5" ht="12.75">
      <c r="A38" s="314" t="s">
        <v>483</v>
      </c>
      <c r="B38" s="315" t="s">
        <v>484</v>
      </c>
      <c r="C38" s="316">
        <v>0</v>
      </c>
      <c r="D38" s="316">
        <v>0</v>
      </c>
      <c r="E38" s="317">
        <v>0</v>
      </c>
    </row>
    <row r="39" spans="1:5" ht="13.5" thickBot="1">
      <c r="A39" s="321" t="s">
        <v>485</v>
      </c>
      <c r="B39" s="322" t="s">
        <v>486</v>
      </c>
      <c r="C39" s="323">
        <v>0</v>
      </c>
      <c r="D39" s="323">
        <v>0</v>
      </c>
      <c r="E39" s="324">
        <v>0</v>
      </c>
    </row>
    <row r="40" spans="1:5" ht="13.5" thickBot="1">
      <c r="A40" s="325" t="s">
        <v>487</v>
      </c>
      <c r="B40" s="326" t="s">
        <v>488</v>
      </c>
      <c r="C40" s="327">
        <v>0</v>
      </c>
      <c r="D40" s="327">
        <v>0</v>
      </c>
      <c r="E40" s="328">
        <v>0</v>
      </c>
    </row>
    <row r="41" spans="1:5" ht="13.5" thickBot="1">
      <c r="A41" s="325" t="s">
        <v>489</v>
      </c>
      <c r="B41" s="326" t="s">
        <v>490</v>
      </c>
      <c r="C41" s="327">
        <v>0</v>
      </c>
      <c r="D41" s="327">
        <v>0</v>
      </c>
      <c r="E41" s="328">
        <v>3352</v>
      </c>
    </row>
    <row r="42" spans="1:5" ht="13.5" thickBot="1">
      <c r="A42" s="325" t="s">
        <v>491</v>
      </c>
      <c r="B42" s="326" t="s">
        <v>492</v>
      </c>
      <c r="C42" s="327">
        <v>0</v>
      </c>
      <c r="D42" s="327">
        <v>0</v>
      </c>
      <c r="E42" s="328">
        <v>-3352</v>
      </c>
    </row>
    <row r="43" spans="1:5" ht="13.5" thickBot="1">
      <c r="A43" s="325" t="s">
        <v>493</v>
      </c>
      <c r="B43" s="326" t="s">
        <v>494</v>
      </c>
      <c r="C43" s="327">
        <v>0</v>
      </c>
      <c r="D43" s="327">
        <v>0</v>
      </c>
      <c r="E43" s="328">
        <v>-7468</v>
      </c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81" r:id="rId1"/>
  <headerFooter>
    <oddHeader>&amp;C&amp;"Times New Roman CE,Félkövér"&amp;12Grábóc Községi Önkormányzat
Eredménykimutatás&amp;R&amp;"Times New Roman CE,Félkövér dőlt"&amp;9 5.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7.625" style="329" customWidth="1"/>
    <col min="2" max="2" width="60.875" style="329" customWidth="1"/>
    <col min="3" max="3" width="25.625" style="329" customWidth="1"/>
  </cols>
  <sheetData>
    <row r="1" ht="15">
      <c r="C1" s="330"/>
    </row>
    <row r="2" spans="1:3" ht="14.25">
      <c r="A2" s="331"/>
      <c r="B2" s="331"/>
      <c r="C2" s="331"/>
    </row>
    <row r="3" spans="1:3" ht="14.25">
      <c r="A3" s="514" t="s">
        <v>495</v>
      </c>
      <c r="B3" s="514"/>
      <c r="C3" s="514"/>
    </row>
    <row r="4" ht="13.5" thickBot="1">
      <c r="C4" s="332"/>
    </row>
    <row r="5" spans="1:3" ht="26.25" thickBot="1">
      <c r="A5" s="333" t="s">
        <v>496</v>
      </c>
      <c r="B5" s="334" t="s">
        <v>36</v>
      </c>
      <c r="C5" s="335" t="s">
        <v>497</v>
      </c>
    </row>
    <row r="6" spans="1:3" ht="25.5">
      <c r="A6" s="336" t="s">
        <v>1</v>
      </c>
      <c r="B6" s="337" t="s">
        <v>498</v>
      </c>
      <c r="C6" s="338">
        <v>1768</v>
      </c>
    </row>
    <row r="7" spans="1:3" ht="12.75">
      <c r="A7" s="339" t="s">
        <v>2</v>
      </c>
      <c r="B7" s="340" t="s">
        <v>499</v>
      </c>
      <c r="C7" s="341">
        <v>1768</v>
      </c>
    </row>
    <row r="8" spans="1:3" ht="12.75">
      <c r="A8" s="339" t="s">
        <v>3</v>
      </c>
      <c r="B8" s="340" t="s">
        <v>500</v>
      </c>
      <c r="C8" s="341"/>
    </row>
    <row r="9" spans="1:3" ht="12.75">
      <c r="A9" s="339" t="s">
        <v>4</v>
      </c>
      <c r="B9" s="342" t="s">
        <v>501</v>
      </c>
      <c r="C9" s="341">
        <v>19974</v>
      </c>
    </row>
    <row r="10" spans="1:3" ht="13.5" thickBot="1">
      <c r="A10" s="343" t="s">
        <v>5</v>
      </c>
      <c r="B10" s="344" t="s">
        <v>502</v>
      </c>
      <c r="C10" s="345">
        <v>18612</v>
      </c>
    </row>
    <row r="11" spans="1:3" ht="25.5">
      <c r="A11" s="346" t="s">
        <v>6</v>
      </c>
      <c r="B11" s="347" t="s">
        <v>503</v>
      </c>
      <c r="C11" s="348">
        <f>C6+C9-C10</f>
        <v>3130</v>
      </c>
    </row>
    <row r="12" spans="1:3" ht="12.75">
      <c r="A12" s="339" t="s">
        <v>7</v>
      </c>
      <c r="B12" s="340" t="s">
        <v>499</v>
      </c>
      <c r="C12" s="341">
        <v>3130</v>
      </c>
    </row>
    <row r="13" spans="1:3" ht="13.5" thickBot="1">
      <c r="A13" s="349" t="s">
        <v>8</v>
      </c>
      <c r="B13" s="350" t="s">
        <v>500</v>
      </c>
      <c r="C13" s="351"/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CE,Félkövér"&amp;12Grábóc Községi Önkormányzat
&amp;R&amp;"Times New Roman CE,Félkövér dőlt"&amp;9 6.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40">
      <selection activeCell="D66" sqref="D66"/>
    </sheetView>
  </sheetViews>
  <sheetFormatPr defaultColWidth="9.00390625" defaultRowHeight="12.75"/>
  <cols>
    <col min="1" max="1" width="67.125" style="352" customWidth="1"/>
    <col min="2" max="2" width="6.125" style="353" customWidth="1"/>
    <col min="3" max="4" width="12.125" style="352" customWidth="1"/>
  </cols>
  <sheetData>
    <row r="1" spans="1:4" ht="15.75">
      <c r="A1" s="516" t="s">
        <v>504</v>
      </c>
      <c r="B1" s="517"/>
      <c r="C1" s="517"/>
      <c r="D1" s="517"/>
    </row>
    <row r="2" spans="3:4" ht="16.5" thickBot="1">
      <c r="C2" s="518" t="s">
        <v>505</v>
      </c>
      <c r="D2" s="518"/>
    </row>
    <row r="3" spans="1:4" ht="12.75">
      <c r="A3" s="519" t="s">
        <v>506</v>
      </c>
      <c r="B3" s="522" t="s">
        <v>389</v>
      </c>
      <c r="C3" s="525" t="s">
        <v>507</v>
      </c>
      <c r="D3" s="525" t="s">
        <v>508</v>
      </c>
    </row>
    <row r="4" spans="1:4" ht="12.75">
      <c r="A4" s="520"/>
      <c r="B4" s="523"/>
      <c r="C4" s="526"/>
      <c r="D4" s="526"/>
    </row>
    <row r="5" spans="1:4" ht="12.75">
      <c r="A5" s="521"/>
      <c r="B5" s="524"/>
      <c r="C5" s="527" t="s">
        <v>509</v>
      </c>
      <c r="D5" s="527"/>
    </row>
    <row r="6" spans="1:4" ht="13.5" thickBot="1">
      <c r="A6" s="354" t="s">
        <v>510</v>
      </c>
      <c r="B6" s="355" t="s">
        <v>511</v>
      </c>
      <c r="C6" s="355" t="s">
        <v>512</v>
      </c>
      <c r="D6" s="355" t="s">
        <v>513</v>
      </c>
    </row>
    <row r="7" spans="1:4" ht="12.75">
      <c r="A7" s="356" t="s">
        <v>514</v>
      </c>
      <c r="B7" s="357" t="s">
        <v>515</v>
      </c>
      <c r="C7" s="358"/>
      <c r="D7" s="358"/>
    </row>
    <row r="8" spans="1:4" ht="12.75">
      <c r="A8" s="359" t="s">
        <v>516</v>
      </c>
      <c r="B8" s="360" t="s">
        <v>517</v>
      </c>
      <c r="C8" s="361">
        <v>141880</v>
      </c>
      <c r="D8" s="361">
        <v>135492</v>
      </c>
    </row>
    <row r="9" spans="1:4" ht="12.75">
      <c r="A9" s="359" t="s">
        <v>518</v>
      </c>
      <c r="B9" s="360" t="s">
        <v>519</v>
      </c>
      <c r="C9" s="361">
        <v>141001</v>
      </c>
      <c r="D9" s="361">
        <v>134764</v>
      </c>
    </row>
    <row r="10" spans="1:4" ht="12.75">
      <c r="A10" s="362" t="s">
        <v>520</v>
      </c>
      <c r="B10" s="360" t="s">
        <v>521</v>
      </c>
      <c r="C10" s="363">
        <v>141001</v>
      </c>
      <c r="D10" s="363">
        <v>134764</v>
      </c>
    </row>
    <row r="11" spans="1:4" ht="33.75">
      <c r="A11" s="362" t="s">
        <v>522</v>
      </c>
      <c r="B11" s="360" t="s">
        <v>523</v>
      </c>
      <c r="C11" s="364"/>
      <c r="D11" s="364"/>
    </row>
    <row r="12" spans="1:4" ht="22.5">
      <c r="A12" s="362" t="s">
        <v>524</v>
      </c>
      <c r="B12" s="360" t="s">
        <v>525</v>
      </c>
      <c r="C12" s="364"/>
      <c r="D12" s="364"/>
    </row>
    <row r="13" spans="1:4" ht="12.75">
      <c r="A13" s="362" t="s">
        <v>526</v>
      </c>
      <c r="B13" s="360" t="s">
        <v>527</v>
      </c>
      <c r="C13" s="364"/>
      <c r="D13" s="364"/>
    </row>
    <row r="14" spans="1:4" ht="12.75">
      <c r="A14" s="359" t="s">
        <v>528</v>
      </c>
      <c r="B14" s="360" t="s">
        <v>529</v>
      </c>
      <c r="C14" s="365">
        <v>879</v>
      </c>
      <c r="D14" s="365">
        <v>728</v>
      </c>
    </row>
    <row r="15" spans="1:4" ht="12.75">
      <c r="A15" s="362" t="s">
        <v>530</v>
      </c>
      <c r="B15" s="360" t="s">
        <v>531</v>
      </c>
      <c r="C15" s="364">
        <v>0</v>
      </c>
      <c r="D15" s="364">
        <v>0</v>
      </c>
    </row>
    <row r="16" spans="1:4" ht="22.5">
      <c r="A16" s="362" t="s">
        <v>532</v>
      </c>
      <c r="B16" s="360" t="s">
        <v>10</v>
      </c>
      <c r="C16" s="364">
        <v>0</v>
      </c>
      <c r="D16" s="364">
        <v>0</v>
      </c>
    </row>
    <row r="17" spans="1:4" ht="12.75">
      <c r="A17" s="362" t="s">
        <v>533</v>
      </c>
      <c r="B17" s="360" t="s">
        <v>11</v>
      </c>
      <c r="C17" s="364">
        <v>879</v>
      </c>
      <c r="D17" s="364">
        <v>728</v>
      </c>
    </row>
    <row r="18" spans="1:4" ht="12.75">
      <c r="A18" s="362" t="s">
        <v>534</v>
      </c>
      <c r="B18" s="360" t="s">
        <v>12</v>
      </c>
      <c r="C18" s="364"/>
      <c r="D18" s="364"/>
    </row>
    <row r="19" spans="1:4" ht="12.75">
      <c r="A19" s="359" t="s">
        <v>535</v>
      </c>
      <c r="B19" s="360" t="s">
        <v>13</v>
      </c>
      <c r="C19" s="365">
        <v>0</v>
      </c>
      <c r="D19" s="365"/>
    </row>
    <row r="20" spans="1:4" ht="12.75">
      <c r="A20" s="362" t="s">
        <v>536</v>
      </c>
      <c r="B20" s="360" t="s">
        <v>14</v>
      </c>
      <c r="C20" s="364">
        <v>0</v>
      </c>
      <c r="D20" s="364">
        <v>0</v>
      </c>
    </row>
    <row r="21" spans="1:4" ht="12.75">
      <c r="A21" s="362" t="s">
        <v>537</v>
      </c>
      <c r="B21" s="360" t="s">
        <v>15</v>
      </c>
      <c r="C21" s="364">
        <v>0</v>
      </c>
      <c r="D21" s="364">
        <v>0</v>
      </c>
    </row>
    <row r="22" spans="1:4" ht="12.75">
      <c r="A22" s="362" t="s">
        <v>538</v>
      </c>
      <c r="B22" s="360" t="s">
        <v>16</v>
      </c>
      <c r="C22" s="364">
        <v>0</v>
      </c>
      <c r="D22" s="364">
        <v>0</v>
      </c>
    </row>
    <row r="23" spans="1:4" ht="12.75">
      <c r="A23" s="362" t="s">
        <v>539</v>
      </c>
      <c r="B23" s="360" t="s">
        <v>17</v>
      </c>
      <c r="C23" s="364">
        <v>0</v>
      </c>
      <c r="D23" s="364">
        <v>0</v>
      </c>
    </row>
    <row r="24" spans="1:4" ht="12.75">
      <c r="A24" s="359" t="s">
        <v>540</v>
      </c>
      <c r="B24" s="360" t="s">
        <v>18</v>
      </c>
      <c r="C24" s="365"/>
      <c r="D24" s="365"/>
    </row>
    <row r="25" spans="1:4" ht="12.75">
      <c r="A25" s="362" t="s">
        <v>541</v>
      </c>
      <c r="B25" s="360" t="s">
        <v>19</v>
      </c>
      <c r="C25" s="364">
        <v>0</v>
      </c>
      <c r="D25" s="364">
        <v>0</v>
      </c>
    </row>
    <row r="26" spans="1:4" ht="12.75">
      <c r="A26" s="362" t="s">
        <v>542</v>
      </c>
      <c r="B26" s="360" t="s">
        <v>20</v>
      </c>
      <c r="C26" s="364">
        <v>0</v>
      </c>
      <c r="D26" s="364">
        <v>0</v>
      </c>
    </row>
    <row r="27" spans="1:4" ht="12.75">
      <c r="A27" s="362" t="s">
        <v>543</v>
      </c>
      <c r="B27" s="360" t="s">
        <v>21</v>
      </c>
      <c r="C27" s="364"/>
      <c r="D27" s="364"/>
    </row>
    <row r="28" spans="1:4" ht="12.75">
      <c r="A28" s="362" t="s">
        <v>544</v>
      </c>
      <c r="B28" s="360" t="s">
        <v>22</v>
      </c>
      <c r="C28" s="364">
        <v>0</v>
      </c>
      <c r="D28" s="364">
        <v>0</v>
      </c>
    </row>
    <row r="29" spans="1:4" ht="12.75">
      <c r="A29" s="359" t="s">
        <v>545</v>
      </c>
      <c r="B29" s="360" t="s">
        <v>23</v>
      </c>
      <c r="C29" s="365">
        <v>0</v>
      </c>
      <c r="D29" s="365">
        <v>0</v>
      </c>
    </row>
    <row r="30" spans="1:4" ht="12.75">
      <c r="A30" s="362" t="s">
        <v>546</v>
      </c>
      <c r="B30" s="360" t="s">
        <v>24</v>
      </c>
      <c r="C30" s="364">
        <v>0</v>
      </c>
      <c r="D30" s="364">
        <v>0</v>
      </c>
    </row>
    <row r="31" spans="1:4" ht="22.5">
      <c r="A31" s="362" t="s">
        <v>547</v>
      </c>
      <c r="B31" s="360" t="s">
        <v>25</v>
      </c>
      <c r="C31" s="364">
        <v>0</v>
      </c>
      <c r="D31" s="364">
        <v>0</v>
      </c>
    </row>
    <row r="32" spans="1:4" ht="12.75">
      <c r="A32" s="362" t="s">
        <v>548</v>
      </c>
      <c r="B32" s="360" t="s">
        <v>26</v>
      </c>
      <c r="C32" s="364">
        <v>0</v>
      </c>
      <c r="D32" s="364">
        <v>0</v>
      </c>
    </row>
    <row r="33" spans="1:4" ht="12.75">
      <c r="A33" s="362" t="s">
        <v>549</v>
      </c>
      <c r="B33" s="360" t="s">
        <v>27</v>
      </c>
      <c r="C33" s="364">
        <v>0</v>
      </c>
      <c r="D33" s="364">
        <v>0</v>
      </c>
    </row>
    <row r="34" spans="1:4" ht="12.75">
      <c r="A34" s="359" t="s">
        <v>550</v>
      </c>
      <c r="B34" s="360" t="s">
        <v>374</v>
      </c>
      <c r="C34" s="365">
        <v>140</v>
      </c>
      <c r="D34" s="365">
        <v>140</v>
      </c>
    </row>
    <row r="35" spans="1:4" ht="12.75">
      <c r="A35" s="359" t="s">
        <v>551</v>
      </c>
      <c r="B35" s="360" t="s">
        <v>552</v>
      </c>
      <c r="C35" s="365"/>
      <c r="D35" s="365"/>
    </row>
    <row r="36" spans="1:4" ht="12.75">
      <c r="A36" s="362" t="s">
        <v>553</v>
      </c>
      <c r="B36" s="360" t="s">
        <v>554</v>
      </c>
      <c r="C36" s="364">
        <v>0</v>
      </c>
      <c r="D36" s="364">
        <v>0</v>
      </c>
    </row>
    <row r="37" spans="1:4" ht="12.75">
      <c r="A37" s="362" t="s">
        <v>555</v>
      </c>
      <c r="B37" s="360" t="s">
        <v>556</v>
      </c>
      <c r="C37" s="364">
        <v>0</v>
      </c>
      <c r="D37" s="364">
        <v>0</v>
      </c>
    </row>
    <row r="38" spans="1:4" ht="12.75">
      <c r="A38" s="362" t="s">
        <v>557</v>
      </c>
      <c r="B38" s="360" t="s">
        <v>558</v>
      </c>
      <c r="C38" s="364"/>
      <c r="D38" s="364"/>
    </row>
    <row r="39" spans="1:4" ht="12.75">
      <c r="A39" s="362" t="s">
        <v>559</v>
      </c>
      <c r="B39" s="360" t="s">
        <v>560</v>
      </c>
      <c r="C39" s="364">
        <v>140</v>
      </c>
      <c r="D39" s="364">
        <v>140</v>
      </c>
    </row>
    <row r="40" spans="1:4" ht="12.75">
      <c r="A40" s="359" t="s">
        <v>561</v>
      </c>
      <c r="B40" s="360" t="s">
        <v>562</v>
      </c>
      <c r="C40" s="365">
        <v>0</v>
      </c>
      <c r="D40" s="365">
        <v>0</v>
      </c>
    </row>
    <row r="41" spans="1:4" ht="12.75">
      <c r="A41" s="362" t="s">
        <v>563</v>
      </c>
      <c r="B41" s="360" t="s">
        <v>564</v>
      </c>
      <c r="C41" s="364">
        <v>0</v>
      </c>
      <c r="D41" s="364">
        <v>0</v>
      </c>
    </row>
    <row r="42" spans="1:4" ht="22.5">
      <c r="A42" s="362" t="s">
        <v>565</v>
      </c>
      <c r="B42" s="360" t="s">
        <v>566</v>
      </c>
      <c r="C42" s="364">
        <v>0</v>
      </c>
      <c r="D42" s="364">
        <v>0</v>
      </c>
    </row>
    <row r="43" spans="1:4" ht="12.75">
      <c r="A43" s="362" t="s">
        <v>567</v>
      </c>
      <c r="B43" s="360" t="s">
        <v>568</v>
      </c>
      <c r="C43" s="364">
        <v>0</v>
      </c>
      <c r="D43" s="364">
        <v>0</v>
      </c>
    </row>
    <row r="44" spans="1:4" ht="12.75">
      <c r="A44" s="362" t="s">
        <v>569</v>
      </c>
      <c r="B44" s="360" t="s">
        <v>570</v>
      </c>
      <c r="C44" s="364">
        <v>0</v>
      </c>
      <c r="D44" s="364">
        <v>0</v>
      </c>
    </row>
    <row r="45" spans="1:4" ht="12.75">
      <c r="A45" s="359" t="s">
        <v>571</v>
      </c>
      <c r="B45" s="360" t="s">
        <v>572</v>
      </c>
      <c r="C45" s="365">
        <v>0</v>
      </c>
      <c r="D45" s="365">
        <v>0</v>
      </c>
    </row>
    <row r="46" spans="1:4" ht="12.75">
      <c r="A46" s="362" t="s">
        <v>573</v>
      </c>
      <c r="B46" s="360" t="s">
        <v>574</v>
      </c>
      <c r="C46" s="364">
        <v>0</v>
      </c>
      <c r="D46" s="364">
        <v>0</v>
      </c>
    </row>
    <row r="47" spans="1:4" ht="22.5">
      <c r="A47" s="362" t="s">
        <v>575</v>
      </c>
      <c r="B47" s="360" t="s">
        <v>576</v>
      </c>
      <c r="C47" s="364">
        <v>0</v>
      </c>
      <c r="D47" s="364">
        <v>0</v>
      </c>
    </row>
    <row r="48" spans="1:4" ht="12.75">
      <c r="A48" s="362" t="s">
        <v>577</v>
      </c>
      <c r="B48" s="360" t="s">
        <v>578</v>
      </c>
      <c r="C48" s="364">
        <v>0</v>
      </c>
      <c r="D48" s="364">
        <v>0</v>
      </c>
    </row>
    <row r="49" spans="1:4" ht="12.75">
      <c r="A49" s="362" t="s">
        <v>579</v>
      </c>
      <c r="B49" s="360" t="s">
        <v>580</v>
      </c>
      <c r="C49" s="364">
        <v>0</v>
      </c>
      <c r="D49" s="364">
        <v>0</v>
      </c>
    </row>
    <row r="50" spans="1:4" ht="12.75">
      <c r="A50" s="359" t="s">
        <v>581</v>
      </c>
      <c r="B50" s="360" t="s">
        <v>582</v>
      </c>
      <c r="C50" s="364"/>
      <c r="D50" s="364"/>
    </row>
    <row r="51" spans="1:4" ht="21">
      <c r="A51" s="359" t="s">
        <v>583</v>
      </c>
      <c r="B51" s="360" t="s">
        <v>584</v>
      </c>
      <c r="C51" s="365">
        <v>142020</v>
      </c>
      <c r="D51" s="365">
        <v>135632</v>
      </c>
    </row>
    <row r="52" spans="1:4" ht="12.75">
      <c r="A52" s="359" t="s">
        <v>585</v>
      </c>
      <c r="B52" s="360" t="s">
        <v>586</v>
      </c>
      <c r="C52" s="364">
        <v>0</v>
      </c>
      <c r="D52" s="364"/>
    </row>
    <row r="53" spans="1:4" ht="12.75">
      <c r="A53" s="359" t="s">
        <v>587</v>
      </c>
      <c r="B53" s="360" t="s">
        <v>588</v>
      </c>
      <c r="C53" s="364"/>
      <c r="D53" s="364"/>
    </row>
    <row r="54" spans="1:4" ht="12.75">
      <c r="A54" s="359" t="s">
        <v>589</v>
      </c>
      <c r="B54" s="360" t="s">
        <v>590</v>
      </c>
      <c r="C54" s="365">
        <v>0</v>
      </c>
      <c r="D54" s="365"/>
    </row>
    <row r="55" spans="1:4" ht="12.75">
      <c r="A55" s="359" t="s">
        <v>591</v>
      </c>
      <c r="B55" s="360" t="s">
        <v>592</v>
      </c>
      <c r="C55" s="364">
        <v>0</v>
      </c>
      <c r="D55" s="364">
        <v>0</v>
      </c>
    </row>
    <row r="56" spans="1:4" ht="12.75">
      <c r="A56" s="359" t="s">
        <v>593</v>
      </c>
      <c r="B56" s="360" t="s">
        <v>594</v>
      </c>
      <c r="C56" s="364"/>
      <c r="D56" s="364"/>
    </row>
    <row r="57" spans="1:4" ht="12.75">
      <c r="A57" s="359" t="s">
        <v>595</v>
      </c>
      <c r="B57" s="360" t="s">
        <v>596</v>
      </c>
      <c r="C57" s="364">
        <v>1768</v>
      </c>
      <c r="D57" s="364">
        <v>3130</v>
      </c>
    </row>
    <row r="58" spans="1:4" ht="12.75">
      <c r="A58" s="359" t="s">
        <v>597</v>
      </c>
      <c r="B58" s="360" t="s">
        <v>598</v>
      </c>
      <c r="C58" s="364"/>
      <c r="D58" s="364"/>
    </row>
    <row r="59" spans="1:4" ht="12.75">
      <c r="A59" s="359" t="s">
        <v>599</v>
      </c>
      <c r="B59" s="360" t="s">
        <v>600</v>
      </c>
      <c r="C59" s="365">
        <v>1768</v>
      </c>
      <c r="D59" s="365">
        <v>3130</v>
      </c>
    </row>
    <row r="60" spans="1:4" ht="12.75">
      <c r="A60" s="359" t="s">
        <v>601</v>
      </c>
      <c r="B60" s="360" t="s">
        <v>602</v>
      </c>
      <c r="C60" s="364">
        <v>2185</v>
      </c>
      <c r="D60" s="364">
        <v>166</v>
      </c>
    </row>
    <row r="61" spans="1:4" ht="12.75">
      <c r="A61" s="359" t="s">
        <v>603</v>
      </c>
      <c r="B61" s="360" t="s">
        <v>604</v>
      </c>
      <c r="C61" s="364">
        <v>0</v>
      </c>
      <c r="D61" s="364">
        <v>0</v>
      </c>
    </row>
    <row r="62" spans="1:4" ht="12.75">
      <c r="A62" s="359" t="s">
        <v>605</v>
      </c>
      <c r="B62" s="360" t="s">
        <v>606</v>
      </c>
      <c r="C62" s="364">
        <v>0</v>
      </c>
      <c r="D62" s="364">
        <v>0</v>
      </c>
    </row>
    <row r="63" spans="1:4" ht="12.75">
      <c r="A63" s="359" t="s">
        <v>607</v>
      </c>
      <c r="B63" s="360" t="s">
        <v>608</v>
      </c>
      <c r="C63" s="365">
        <v>2185</v>
      </c>
      <c r="D63" s="365">
        <v>166</v>
      </c>
    </row>
    <row r="64" spans="1:4" ht="12.75">
      <c r="A64" s="359" t="s">
        <v>609</v>
      </c>
      <c r="B64" s="360" t="s">
        <v>610</v>
      </c>
      <c r="C64" s="365">
        <v>16</v>
      </c>
      <c r="D64" s="365">
        <v>104</v>
      </c>
    </row>
    <row r="65" spans="1:4" ht="12.75">
      <c r="A65" s="359" t="s">
        <v>611</v>
      </c>
      <c r="B65" s="360" t="s">
        <v>612</v>
      </c>
      <c r="C65" s="364">
        <v>0</v>
      </c>
      <c r="D65" s="364">
        <v>0</v>
      </c>
    </row>
    <row r="66" spans="1:4" ht="13.5" thickBot="1">
      <c r="A66" s="366" t="s">
        <v>613</v>
      </c>
      <c r="B66" s="367" t="s">
        <v>614</v>
      </c>
      <c r="C66" s="368">
        <v>145989</v>
      </c>
      <c r="D66" s="368">
        <v>139032</v>
      </c>
    </row>
    <row r="67" spans="1:4" ht="15.75">
      <c r="A67" s="369"/>
      <c r="C67" s="370"/>
      <c r="D67" s="370"/>
    </row>
    <row r="68" spans="1:4" ht="15.75">
      <c r="A68" s="369"/>
      <c r="C68" s="370"/>
      <c r="D68" s="370"/>
    </row>
    <row r="69" spans="1:4" ht="15.75">
      <c r="A69" s="371"/>
      <c r="C69" s="370"/>
      <c r="D69" s="370"/>
    </row>
    <row r="70" spans="1:4" ht="15.75">
      <c r="A70" s="515"/>
      <c r="B70" s="515"/>
      <c r="C70" s="515"/>
      <c r="D70" s="515"/>
    </row>
    <row r="71" spans="1:4" ht="15.75">
      <c r="A71" s="515"/>
      <c r="B71" s="515"/>
      <c r="C71" s="515"/>
      <c r="D71" s="515"/>
    </row>
  </sheetData>
  <sheetProtection/>
  <mergeCells count="9">
    <mergeCell ref="A70:D70"/>
    <mergeCell ref="A71:D71"/>
    <mergeCell ref="A1:D1"/>
    <mergeCell ref="C2:D2"/>
    <mergeCell ref="A3:A5"/>
    <mergeCell ref="B3:B5"/>
    <mergeCell ref="C3:C4"/>
    <mergeCell ref="D3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&amp;C&amp;"Times New Roman CE,Félkövér"&amp;12Grábóc Községi Önkormányzat&amp;R&amp;"Times New Roman CE,Félkövér dőlt"&amp;9 7.1.számú melléklet</oddHeader>
  </headerFooter>
  <rowBreaks count="1" manualBreakCount="1">
    <brk id="6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7" sqref="A27:D27"/>
    </sheetView>
  </sheetViews>
  <sheetFormatPr defaultColWidth="9.00390625" defaultRowHeight="12.75"/>
  <cols>
    <col min="1" max="1" width="71.125" style="372" customWidth="1"/>
    <col min="2" max="2" width="6.125" style="373" customWidth="1"/>
    <col min="3" max="3" width="13.625" style="373" customWidth="1"/>
    <col min="4" max="4" width="11.625" style="374" customWidth="1"/>
  </cols>
  <sheetData>
    <row r="1" spans="1:4" ht="12.75">
      <c r="A1" s="529" t="s">
        <v>615</v>
      </c>
      <c r="B1" s="529"/>
      <c r="C1" s="529"/>
      <c r="D1" s="529"/>
    </row>
    <row r="2" spans="1:4" ht="15.75">
      <c r="A2" s="530" t="s">
        <v>616</v>
      </c>
      <c r="B2" s="530"/>
      <c r="C2" s="530"/>
      <c r="D2" s="530"/>
    </row>
    <row r="4" spans="2:4" ht="13.5" thickBot="1">
      <c r="B4" s="531" t="s">
        <v>505</v>
      </c>
      <c r="C4" s="531"/>
      <c r="D4" s="531"/>
    </row>
    <row r="5" spans="1:4" ht="12.75">
      <c r="A5" s="532" t="s">
        <v>617</v>
      </c>
      <c r="B5" s="522" t="s">
        <v>389</v>
      </c>
      <c r="C5" s="525" t="s">
        <v>507</v>
      </c>
      <c r="D5" s="525" t="s">
        <v>508</v>
      </c>
    </row>
    <row r="6" spans="1:4" ht="12.75" customHeight="1">
      <c r="A6" s="533"/>
      <c r="B6" s="523"/>
      <c r="C6" s="526"/>
      <c r="D6" s="526"/>
    </row>
    <row r="7" spans="1:4" ht="12.75" customHeight="1">
      <c r="A7" s="534"/>
      <c r="B7" s="524"/>
      <c r="C7" s="527" t="s">
        <v>509</v>
      </c>
      <c r="D7" s="527"/>
    </row>
    <row r="8" spans="1:4" ht="13.5" thickBot="1">
      <c r="A8" s="375" t="s">
        <v>618</v>
      </c>
      <c r="B8" s="376" t="s">
        <v>511</v>
      </c>
      <c r="C8" s="377" t="s">
        <v>512</v>
      </c>
      <c r="D8" s="378" t="s">
        <v>513</v>
      </c>
    </row>
    <row r="9" spans="1:4" ht="12.75">
      <c r="A9" s="356" t="s">
        <v>619</v>
      </c>
      <c r="B9" s="357" t="s">
        <v>515</v>
      </c>
      <c r="C9" s="379">
        <v>200169</v>
      </c>
      <c r="D9" s="380">
        <v>200169</v>
      </c>
    </row>
    <row r="10" spans="1:4" ht="12.75">
      <c r="A10" s="359" t="s">
        <v>620</v>
      </c>
      <c r="B10" s="360" t="s">
        <v>517</v>
      </c>
      <c r="C10" s="381"/>
      <c r="D10" s="382"/>
    </row>
    <row r="11" spans="1:4" ht="12.75">
      <c r="A11" s="359" t="s">
        <v>621</v>
      </c>
      <c r="B11" s="360" t="s">
        <v>519</v>
      </c>
      <c r="C11" s="381">
        <v>1768</v>
      </c>
      <c r="D11" s="382">
        <v>1768</v>
      </c>
    </row>
    <row r="12" spans="1:4" ht="12.75">
      <c r="A12" s="359" t="s">
        <v>622</v>
      </c>
      <c r="B12" s="360" t="s">
        <v>521</v>
      </c>
      <c r="C12" s="383">
        <v>-55957</v>
      </c>
      <c r="D12" s="383">
        <v>-55957</v>
      </c>
    </row>
    <row r="13" spans="1:4" ht="12.75">
      <c r="A13" s="359" t="s">
        <v>623</v>
      </c>
      <c r="B13" s="360" t="s">
        <v>523</v>
      </c>
      <c r="C13" s="383"/>
      <c r="D13" s="384">
        <v>0</v>
      </c>
    </row>
    <row r="14" spans="1:4" ht="12.75">
      <c r="A14" s="359" t="s">
        <v>624</v>
      </c>
      <c r="B14" s="360" t="s">
        <v>525</v>
      </c>
      <c r="C14" s="383"/>
      <c r="D14" s="384">
        <v>-7468</v>
      </c>
    </row>
    <row r="15" spans="1:4" ht="12.75">
      <c r="A15" s="359" t="s">
        <v>625</v>
      </c>
      <c r="B15" s="360" t="s">
        <v>527</v>
      </c>
      <c r="C15" s="385">
        <f>+C9+C10+C11+C12+C13+C14</f>
        <v>145980</v>
      </c>
      <c r="D15" s="386">
        <f>+D9+D10+D11+D12+D13+D14</f>
        <v>138512</v>
      </c>
    </row>
    <row r="16" spans="1:4" ht="12.75">
      <c r="A16" s="359" t="s">
        <v>626</v>
      </c>
      <c r="B16" s="360" t="s">
        <v>529</v>
      </c>
      <c r="C16" s="387">
        <v>9</v>
      </c>
      <c r="D16" s="388">
        <v>63</v>
      </c>
    </row>
    <row r="17" spans="1:4" ht="12.75">
      <c r="A17" s="359" t="s">
        <v>627</v>
      </c>
      <c r="B17" s="360" t="s">
        <v>531</v>
      </c>
      <c r="C17" s="383"/>
      <c r="D17" s="384">
        <v>457</v>
      </c>
    </row>
    <row r="18" spans="1:4" ht="12.75">
      <c r="A18" s="359" t="s">
        <v>628</v>
      </c>
      <c r="B18" s="360" t="s">
        <v>10</v>
      </c>
      <c r="C18" s="383">
        <v>0</v>
      </c>
      <c r="D18" s="384">
        <v>0</v>
      </c>
    </row>
    <row r="19" spans="1:4" ht="12.75">
      <c r="A19" s="359" t="s">
        <v>629</v>
      </c>
      <c r="B19" s="360" t="s">
        <v>11</v>
      </c>
      <c r="C19" s="385">
        <f>SUM(C16:C18)</f>
        <v>9</v>
      </c>
      <c r="D19" s="386">
        <f>+D16+D17+D18</f>
        <v>520</v>
      </c>
    </row>
    <row r="20" spans="1:4" ht="12.75">
      <c r="A20" s="359" t="s">
        <v>630</v>
      </c>
      <c r="B20" s="360" t="s">
        <v>12</v>
      </c>
      <c r="C20" s="385"/>
      <c r="D20" s="386"/>
    </row>
    <row r="21" spans="1:4" ht="12.75">
      <c r="A21" s="359" t="s">
        <v>631</v>
      </c>
      <c r="B21" s="360" t="s">
        <v>13</v>
      </c>
      <c r="C21" s="383"/>
      <c r="D21" s="384"/>
    </row>
    <row r="22" spans="1:4" ht="12.75">
      <c r="A22" s="359" t="s">
        <v>632</v>
      </c>
      <c r="B22" s="360" t="s">
        <v>14</v>
      </c>
      <c r="C22" s="389"/>
      <c r="D22" s="390"/>
    </row>
    <row r="23" spans="1:4" ht="13.5" thickBot="1">
      <c r="A23" s="391" t="s">
        <v>633</v>
      </c>
      <c r="B23" s="367" t="s">
        <v>15</v>
      </c>
      <c r="C23" s="392">
        <f>+C15+C19+C21+C22+C20</f>
        <v>145989</v>
      </c>
      <c r="D23" s="393">
        <f>+D15+D19+D21+D22+D20</f>
        <v>139032</v>
      </c>
    </row>
    <row r="24" spans="1:4" ht="15.75">
      <c r="A24" s="369"/>
      <c r="B24" s="371"/>
      <c r="C24" s="371"/>
      <c r="D24" s="370"/>
    </row>
    <row r="25" spans="1:4" ht="15.75">
      <c r="A25" s="369"/>
      <c r="B25" s="371"/>
      <c r="C25" s="371"/>
      <c r="D25" s="370"/>
    </row>
    <row r="26" spans="1:4" ht="15.75">
      <c r="A26" s="371"/>
      <c r="B26" s="371"/>
      <c r="C26" s="371"/>
      <c r="D26" s="370"/>
    </row>
    <row r="27" spans="1:4" ht="15.75">
      <c r="A27" s="528"/>
      <c r="B27" s="528"/>
      <c r="C27" s="528"/>
      <c r="D27" s="528"/>
    </row>
    <row r="28" spans="1:4" ht="15.75">
      <c r="A28" s="528"/>
      <c r="B28" s="528"/>
      <c r="C28" s="528"/>
      <c r="D28" s="528"/>
    </row>
  </sheetData>
  <sheetProtection/>
  <mergeCells count="10">
    <mergeCell ref="A27:D27"/>
    <mergeCell ref="A28:D28"/>
    <mergeCell ref="A1:D1"/>
    <mergeCell ref="A2:D2"/>
    <mergeCell ref="B4:D4"/>
    <mergeCell ref="A5:A7"/>
    <mergeCell ref="B5:B7"/>
    <mergeCell ref="C5:C6"/>
    <mergeCell ref="D5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&amp;C&amp;"Times New Roman CE,Félkövér"&amp;12Grábóc Községi Önkormányzata&amp;R&amp;"Times New Roman CE,Félkövér dőlt"&amp;9 7.2.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6.875" style="438" customWidth="1"/>
    <col min="2" max="2" width="36.00390625" style="439" customWidth="1"/>
    <col min="3" max="3" width="17.00390625" style="439" customWidth="1"/>
    <col min="4" max="9" width="12.875" style="439" customWidth="1"/>
    <col min="10" max="10" width="13.875" style="439" customWidth="1"/>
  </cols>
  <sheetData>
    <row r="1" spans="1:10" ht="14.25" thickBot="1">
      <c r="A1" s="394"/>
      <c r="B1" s="395"/>
      <c r="C1" s="395"/>
      <c r="D1" s="395"/>
      <c r="E1" s="395"/>
      <c r="F1" s="395"/>
      <c r="G1" s="395"/>
      <c r="H1" s="395"/>
      <c r="I1" s="395"/>
      <c r="J1" s="396" t="s">
        <v>35</v>
      </c>
    </row>
    <row r="2" spans="1:10" ht="12.75">
      <c r="A2" s="539" t="s">
        <v>39</v>
      </c>
      <c r="B2" s="535" t="s">
        <v>634</v>
      </c>
      <c r="C2" s="535" t="s">
        <v>635</v>
      </c>
      <c r="D2" s="535" t="s">
        <v>636</v>
      </c>
      <c r="E2" s="535" t="s">
        <v>637</v>
      </c>
      <c r="F2" s="397" t="s">
        <v>638</v>
      </c>
      <c r="G2" s="398"/>
      <c r="H2" s="398"/>
      <c r="I2" s="399"/>
      <c r="J2" s="537" t="s">
        <v>639</v>
      </c>
    </row>
    <row r="3" spans="1:10" ht="24.75" thickBot="1">
      <c r="A3" s="540"/>
      <c r="B3" s="541"/>
      <c r="C3" s="541"/>
      <c r="D3" s="536"/>
      <c r="E3" s="536"/>
      <c r="F3" s="400" t="s">
        <v>640</v>
      </c>
      <c r="G3" s="400" t="s">
        <v>641</v>
      </c>
      <c r="H3" s="400" t="s">
        <v>642</v>
      </c>
      <c r="I3" s="401" t="s">
        <v>643</v>
      </c>
      <c r="J3" s="538"/>
    </row>
    <row r="4" spans="1:10" ht="13.5" thickBot="1">
      <c r="A4" s="402">
        <v>1</v>
      </c>
      <c r="B4" s="403">
        <v>2</v>
      </c>
      <c r="C4" s="404">
        <v>3</v>
      </c>
      <c r="D4" s="404">
        <v>4</v>
      </c>
      <c r="E4" s="404">
        <v>5</v>
      </c>
      <c r="F4" s="404">
        <v>6</v>
      </c>
      <c r="G4" s="404">
        <v>7</v>
      </c>
      <c r="H4" s="404">
        <v>8</v>
      </c>
      <c r="I4" s="404">
        <v>9</v>
      </c>
      <c r="J4" s="405" t="s">
        <v>644</v>
      </c>
    </row>
    <row r="5" spans="1:10" ht="21">
      <c r="A5" s="406" t="s">
        <v>1</v>
      </c>
      <c r="B5" s="407" t="s">
        <v>645</v>
      </c>
      <c r="C5" s="408"/>
      <c r="D5" s="409">
        <f aca="true" t="shared" si="0" ref="D5:I5">SUM(D6:D7)</f>
        <v>0</v>
      </c>
      <c r="E5" s="409">
        <f t="shared" si="0"/>
        <v>0</v>
      </c>
      <c r="F5" s="409">
        <f t="shared" si="0"/>
        <v>0</v>
      </c>
      <c r="G5" s="409">
        <f t="shared" si="0"/>
        <v>0</v>
      </c>
      <c r="H5" s="409">
        <f t="shared" si="0"/>
        <v>0</v>
      </c>
      <c r="I5" s="410">
        <f t="shared" si="0"/>
        <v>0</v>
      </c>
      <c r="J5" s="411">
        <f aca="true" t="shared" si="1" ref="J5:J17">SUM(F5:I5)</f>
        <v>0</v>
      </c>
    </row>
    <row r="6" spans="1:10" ht="12.75">
      <c r="A6" s="412" t="s">
        <v>2</v>
      </c>
      <c r="B6" s="413"/>
      <c r="C6" s="414"/>
      <c r="D6" s="415"/>
      <c r="E6" s="415"/>
      <c r="F6" s="415"/>
      <c r="G6" s="415"/>
      <c r="H6" s="415"/>
      <c r="I6" s="416"/>
      <c r="J6" s="417">
        <f t="shared" si="1"/>
        <v>0</v>
      </c>
    </row>
    <row r="7" spans="1:10" ht="12.75">
      <c r="A7" s="412" t="s">
        <v>3</v>
      </c>
      <c r="B7" s="413" t="s">
        <v>646</v>
      </c>
      <c r="C7" s="414"/>
      <c r="D7" s="415"/>
      <c r="E7" s="415"/>
      <c r="F7" s="415"/>
      <c r="G7" s="415"/>
      <c r="H7" s="415"/>
      <c r="I7" s="416"/>
      <c r="J7" s="417">
        <f t="shared" si="1"/>
        <v>0</v>
      </c>
    </row>
    <row r="8" spans="1:10" ht="21">
      <c r="A8" s="412" t="s">
        <v>4</v>
      </c>
      <c r="B8" s="418" t="s">
        <v>647</v>
      </c>
      <c r="C8" s="419"/>
      <c r="D8" s="420"/>
      <c r="E8" s="420">
        <f>SUM(E9:E10)</f>
        <v>0</v>
      </c>
      <c r="F8" s="420">
        <f>SUM(F9:F10)</f>
        <v>0</v>
      </c>
      <c r="G8" s="420">
        <f>SUM(G9:G10)</f>
        <v>0</v>
      </c>
      <c r="H8" s="420">
        <f>SUM(H9:H10)</f>
        <v>0</v>
      </c>
      <c r="I8" s="421">
        <f>SUM(I9:I10)</f>
        <v>0</v>
      </c>
      <c r="J8" s="422">
        <f t="shared" si="1"/>
        <v>0</v>
      </c>
    </row>
    <row r="9" spans="1:10" ht="12.75">
      <c r="A9" s="412" t="s">
        <v>5</v>
      </c>
      <c r="B9" s="413" t="s">
        <v>648</v>
      </c>
      <c r="C9" s="414"/>
      <c r="D9" s="415"/>
      <c r="E9" s="415"/>
      <c r="F9" s="415"/>
      <c r="G9" s="415"/>
      <c r="H9" s="415"/>
      <c r="I9" s="416"/>
      <c r="J9" s="417">
        <f t="shared" si="1"/>
        <v>0</v>
      </c>
    </row>
    <row r="10" spans="1:10" ht="12.75">
      <c r="A10" s="412" t="s">
        <v>6</v>
      </c>
      <c r="B10" s="413"/>
      <c r="C10" s="414"/>
      <c r="D10" s="415"/>
      <c r="E10" s="415"/>
      <c r="F10" s="415"/>
      <c r="G10" s="415"/>
      <c r="H10" s="415"/>
      <c r="I10" s="416"/>
      <c r="J10" s="417">
        <f t="shared" si="1"/>
        <v>0</v>
      </c>
    </row>
    <row r="11" spans="1:10" ht="12.75">
      <c r="A11" s="412" t="s">
        <v>7</v>
      </c>
      <c r="B11" s="423" t="s">
        <v>649</v>
      </c>
      <c r="C11" s="419"/>
      <c r="D11" s="420">
        <f aca="true" t="shared" si="2" ref="D11:I11">SUM(D12:D12)</f>
        <v>0</v>
      </c>
      <c r="E11" s="420">
        <f t="shared" si="2"/>
        <v>0</v>
      </c>
      <c r="F11" s="420">
        <f t="shared" si="2"/>
        <v>0</v>
      </c>
      <c r="G11" s="420">
        <f t="shared" si="2"/>
        <v>0</v>
      </c>
      <c r="H11" s="420">
        <f t="shared" si="2"/>
        <v>0</v>
      </c>
      <c r="I11" s="421">
        <f t="shared" si="2"/>
        <v>0</v>
      </c>
      <c r="J11" s="422">
        <f t="shared" si="1"/>
        <v>0</v>
      </c>
    </row>
    <row r="12" spans="1:10" ht="12.75">
      <c r="A12" s="412" t="s">
        <v>8</v>
      </c>
      <c r="B12" s="413" t="s">
        <v>646</v>
      </c>
      <c r="C12" s="414"/>
      <c r="D12" s="415"/>
      <c r="E12" s="415"/>
      <c r="F12" s="415"/>
      <c r="G12" s="415"/>
      <c r="H12" s="415"/>
      <c r="I12" s="416"/>
      <c r="J12" s="417">
        <f t="shared" si="1"/>
        <v>0</v>
      </c>
    </row>
    <row r="13" spans="1:10" ht="12.75">
      <c r="A13" s="412" t="s">
        <v>9</v>
      </c>
      <c r="B13" s="423" t="s">
        <v>650</v>
      </c>
      <c r="C13" s="419"/>
      <c r="D13" s="420">
        <f aca="true" t="shared" si="3" ref="D13:I13">SUM(D14:D14)</f>
        <v>0</v>
      </c>
      <c r="E13" s="420">
        <f t="shared" si="3"/>
        <v>0</v>
      </c>
      <c r="F13" s="420">
        <f t="shared" si="3"/>
        <v>0</v>
      </c>
      <c r="G13" s="420">
        <f t="shared" si="3"/>
        <v>0</v>
      </c>
      <c r="H13" s="420">
        <f t="shared" si="3"/>
        <v>0</v>
      </c>
      <c r="I13" s="421">
        <f t="shared" si="3"/>
        <v>0</v>
      </c>
      <c r="J13" s="422">
        <f t="shared" si="1"/>
        <v>0</v>
      </c>
    </row>
    <row r="14" spans="1:10" ht="12.75">
      <c r="A14" s="412" t="s">
        <v>10</v>
      </c>
      <c r="B14" s="413" t="s">
        <v>646</v>
      </c>
      <c r="C14" s="414"/>
      <c r="D14" s="415"/>
      <c r="E14" s="415"/>
      <c r="F14" s="415"/>
      <c r="G14" s="415"/>
      <c r="H14" s="415"/>
      <c r="I14" s="416"/>
      <c r="J14" s="417">
        <f t="shared" si="1"/>
        <v>0</v>
      </c>
    </row>
    <row r="15" spans="1:10" ht="12.75">
      <c r="A15" s="424" t="s">
        <v>11</v>
      </c>
      <c r="B15" s="425" t="s">
        <v>651</v>
      </c>
      <c r="C15" s="426"/>
      <c r="D15" s="427"/>
      <c r="E15" s="427"/>
      <c r="F15" s="427">
        <f>SUM(F16:F17)</f>
        <v>0</v>
      </c>
      <c r="G15" s="427">
        <f>SUM(G16:G17)</f>
        <v>0</v>
      </c>
      <c r="H15" s="427">
        <f>SUM(H16:H17)</f>
        <v>0</v>
      </c>
      <c r="I15" s="428">
        <f>SUM(I16:I17)</f>
        <v>0</v>
      </c>
      <c r="J15" s="422">
        <f t="shared" si="1"/>
        <v>0</v>
      </c>
    </row>
    <row r="16" spans="1:10" ht="12.75">
      <c r="A16" s="424" t="s">
        <v>12</v>
      </c>
      <c r="B16" s="413" t="s">
        <v>652</v>
      </c>
      <c r="C16" s="414"/>
      <c r="D16" s="415"/>
      <c r="E16" s="415"/>
      <c r="F16" s="415"/>
      <c r="G16" s="415"/>
      <c r="H16" s="415"/>
      <c r="I16" s="416"/>
      <c r="J16" s="417">
        <f t="shared" si="1"/>
        <v>0</v>
      </c>
    </row>
    <row r="17" spans="1:10" ht="13.5" thickBot="1">
      <c r="A17" s="424" t="s">
        <v>13</v>
      </c>
      <c r="B17" s="413" t="s">
        <v>646</v>
      </c>
      <c r="C17" s="429"/>
      <c r="D17" s="430"/>
      <c r="E17" s="430"/>
      <c r="F17" s="430"/>
      <c r="G17" s="430"/>
      <c r="H17" s="430"/>
      <c r="I17" s="431"/>
      <c r="J17" s="417">
        <f t="shared" si="1"/>
        <v>0</v>
      </c>
    </row>
    <row r="18" spans="1:10" ht="13.5" thickBot="1">
      <c r="A18" s="432" t="s">
        <v>14</v>
      </c>
      <c r="B18" s="433" t="s">
        <v>653</v>
      </c>
      <c r="C18" s="434"/>
      <c r="D18" s="435">
        <f aca="true" t="shared" si="4" ref="D18:J18">D5+D8+D11+D13+D15</f>
        <v>0</v>
      </c>
      <c r="E18" s="435">
        <f t="shared" si="4"/>
        <v>0</v>
      </c>
      <c r="F18" s="435">
        <f t="shared" si="4"/>
        <v>0</v>
      </c>
      <c r="G18" s="435">
        <f t="shared" si="4"/>
        <v>0</v>
      </c>
      <c r="H18" s="435">
        <f t="shared" si="4"/>
        <v>0</v>
      </c>
      <c r="I18" s="436">
        <f t="shared" si="4"/>
        <v>0</v>
      </c>
      <c r="J18" s="437">
        <f t="shared" si="4"/>
        <v>0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086614173228347" right="0.7086614173228347" top="1.13" bottom="0.7480314960629921" header="0.31496062992125984" footer="0.31496062992125984"/>
  <pageSetup horizontalDpi="600" verticalDpi="600" orientation="landscape" paperSize="9" scale="97" r:id="rId1"/>
  <headerFooter>
    <oddHeader>&amp;C&amp;"Times New Roman CE,Félkövér"&amp;12Grábóc Községi Önkormányzat
Többéves kihatással járó döntések célok és évek szerinti bontásban&amp;R&amp;"Times New Roman CE,Félkövér dőlt"&amp;9 8.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5.875" style="440" customWidth="1"/>
    <col min="2" max="2" width="54.875" style="471" customWidth="1"/>
    <col min="3" max="4" width="17.625" style="471" customWidth="1"/>
  </cols>
  <sheetData>
    <row r="1" spans="2:4" ht="15.75">
      <c r="B1" s="542" t="s">
        <v>654</v>
      </c>
      <c r="C1" s="542"/>
      <c r="D1" s="542"/>
    </row>
    <row r="2" spans="1:4" ht="16.5" thickBot="1">
      <c r="A2" s="442"/>
      <c r="B2" s="441"/>
      <c r="C2" s="443"/>
      <c r="D2" s="444" t="s">
        <v>35</v>
      </c>
    </row>
    <row r="3" spans="1:4" ht="36.75" thickBot="1">
      <c r="A3" s="445" t="s">
        <v>496</v>
      </c>
      <c r="B3" s="446" t="s">
        <v>0</v>
      </c>
      <c r="C3" s="446" t="s">
        <v>655</v>
      </c>
      <c r="D3" s="447" t="s">
        <v>656</v>
      </c>
    </row>
    <row r="4" spans="1:4" ht="13.5" thickBot="1">
      <c r="A4" s="448">
        <v>1</v>
      </c>
      <c r="B4" s="449">
        <v>2</v>
      </c>
      <c r="C4" s="449">
        <v>3</v>
      </c>
      <c r="D4" s="450">
        <v>4</v>
      </c>
    </row>
    <row r="5" spans="1:4" ht="12.75">
      <c r="A5" s="451" t="s">
        <v>1</v>
      </c>
      <c r="B5" s="452" t="s">
        <v>657</v>
      </c>
      <c r="C5" s="453"/>
      <c r="D5" s="454"/>
    </row>
    <row r="6" spans="1:4" ht="12.75">
      <c r="A6" s="455" t="s">
        <v>2</v>
      </c>
      <c r="B6" s="456" t="s">
        <v>658</v>
      </c>
      <c r="C6" s="457"/>
      <c r="D6" s="458"/>
    </row>
    <row r="7" spans="1:4" ht="12.75">
      <c r="A7" s="455" t="s">
        <v>3</v>
      </c>
      <c r="B7" s="456" t="s">
        <v>659</v>
      </c>
      <c r="C7" s="457"/>
      <c r="D7" s="458"/>
    </row>
    <row r="8" spans="1:4" ht="12.75">
      <c r="A8" s="455" t="s">
        <v>4</v>
      </c>
      <c r="B8" s="456" t="s">
        <v>660</v>
      </c>
      <c r="C8" s="457"/>
      <c r="D8" s="458"/>
    </row>
    <row r="9" spans="1:4" ht="12.75">
      <c r="A9" s="455" t="s">
        <v>5</v>
      </c>
      <c r="B9" s="456" t="s">
        <v>661</v>
      </c>
      <c r="C9" s="457">
        <f>SUM(C10:C15)</f>
        <v>0</v>
      </c>
      <c r="D9" s="458"/>
    </row>
    <row r="10" spans="1:4" ht="12.75">
      <c r="A10" s="455" t="s">
        <v>6</v>
      </c>
      <c r="B10" s="456" t="s">
        <v>662</v>
      </c>
      <c r="C10" s="457"/>
      <c r="D10" s="458"/>
    </row>
    <row r="11" spans="1:4" ht="12.75">
      <c r="A11" s="455" t="s">
        <v>7</v>
      </c>
      <c r="B11" s="459" t="s">
        <v>663</v>
      </c>
      <c r="C11" s="457"/>
      <c r="D11" s="458"/>
    </row>
    <row r="12" spans="1:4" ht="12.75">
      <c r="A12" s="455" t="s">
        <v>9</v>
      </c>
      <c r="B12" s="459" t="s">
        <v>664</v>
      </c>
      <c r="C12" s="457"/>
      <c r="D12" s="458"/>
    </row>
    <row r="13" spans="1:4" ht="12.75">
      <c r="A13" s="455" t="s">
        <v>10</v>
      </c>
      <c r="B13" s="459" t="s">
        <v>665</v>
      </c>
      <c r="C13" s="457"/>
      <c r="D13" s="458"/>
    </row>
    <row r="14" spans="1:4" ht="12.75">
      <c r="A14" s="455" t="s">
        <v>11</v>
      </c>
      <c r="B14" s="459" t="s">
        <v>666</v>
      </c>
      <c r="C14" s="457"/>
      <c r="D14" s="458"/>
    </row>
    <row r="15" spans="1:4" ht="22.5">
      <c r="A15" s="455" t="s">
        <v>12</v>
      </c>
      <c r="B15" s="459" t="s">
        <v>667</v>
      </c>
      <c r="C15" s="457"/>
      <c r="D15" s="458"/>
    </row>
    <row r="16" spans="1:4" ht="12.75">
      <c r="A16" s="455" t="s">
        <v>13</v>
      </c>
      <c r="B16" s="456" t="s">
        <v>668</v>
      </c>
      <c r="C16" s="457"/>
      <c r="D16" s="458"/>
    </row>
    <row r="17" spans="1:4" ht="12.75">
      <c r="A17" s="455" t="s">
        <v>14</v>
      </c>
      <c r="B17" s="456" t="s">
        <v>669</v>
      </c>
      <c r="C17" s="457"/>
      <c r="D17" s="458"/>
    </row>
    <row r="18" spans="1:4" ht="12.75">
      <c r="A18" s="455" t="s">
        <v>15</v>
      </c>
      <c r="B18" s="456" t="s">
        <v>670</v>
      </c>
      <c r="C18" s="457"/>
      <c r="D18" s="458"/>
    </row>
    <row r="19" spans="1:4" ht="12.75">
      <c r="A19" s="455" t="s">
        <v>16</v>
      </c>
      <c r="B19" s="456" t="s">
        <v>671</v>
      </c>
      <c r="C19" s="457"/>
      <c r="D19" s="458"/>
    </row>
    <row r="20" spans="1:4" ht="12.75">
      <c r="A20" s="455" t="s">
        <v>17</v>
      </c>
      <c r="B20" s="456" t="s">
        <v>672</v>
      </c>
      <c r="C20" s="457"/>
      <c r="D20" s="458"/>
    </row>
    <row r="21" spans="1:4" ht="12.75">
      <c r="A21" s="455" t="s">
        <v>18</v>
      </c>
      <c r="B21" s="456" t="s">
        <v>673</v>
      </c>
      <c r="C21" s="460"/>
      <c r="D21" s="458"/>
    </row>
    <row r="22" spans="1:4" ht="12.75">
      <c r="A22" s="455" t="s">
        <v>19</v>
      </c>
      <c r="B22" s="456" t="s">
        <v>674</v>
      </c>
      <c r="C22" s="460"/>
      <c r="D22" s="458"/>
    </row>
    <row r="23" spans="1:4" ht="12.75">
      <c r="A23" s="455" t="s">
        <v>20</v>
      </c>
      <c r="B23" s="461"/>
      <c r="C23" s="460"/>
      <c r="D23" s="458"/>
    </row>
    <row r="24" spans="1:4" ht="12.75">
      <c r="A24" s="455" t="s">
        <v>21</v>
      </c>
      <c r="B24" s="461"/>
      <c r="C24" s="460"/>
      <c r="D24" s="458"/>
    </row>
    <row r="25" spans="1:4" ht="12.75">
      <c r="A25" s="455" t="s">
        <v>22</v>
      </c>
      <c r="B25" s="461"/>
      <c r="C25" s="460"/>
      <c r="D25" s="458"/>
    </row>
    <row r="26" spans="1:4" ht="12.75">
      <c r="A26" s="455" t="s">
        <v>23</v>
      </c>
      <c r="B26" s="461"/>
      <c r="C26" s="460"/>
      <c r="D26" s="458"/>
    </row>
    <row r="27" spans="1:4" ht="12.75">
      <c r="A27" s="455" t="s">
        <v>24</v>
      </c>
      <c r="B27" s="461"/>
      <c r="C27" s="460"/>
      <c r="D27" s="458"/>
    </row>
    <row r="28" spans="1:4" ht="12.75">
      <c r="A28" s="455" t="s">
        <v>25</v>
      </c>
      <c r="B28" s="461"/>
      <c r="C28" s="460"/>
      <c r="D28" s="458"/>
    </row>
    <row r="29" spans="1:4" ht="13.5" thickBot="1">
      <c r="A29" s="462" t="s">
        <v>26</v>
      </c>
      <c r="B29" s="463"/>
      <c r="C29" s="464"/>
      <c r="D29" s="465"/>
    </row>
    <row r="30" spans="1:4" ht="13.5" thickBot="1">
      <c r="A30" s="466" t="s">
        <v>27</v>
      </c>
      <c r="B30" s="467" t="s">
        <v>431</v>
      </c>
      <c r="C30" s="468">
        <f>+C5+C6+C7+C8+C9+C16+C17+C18+C19+C20+C21+C22+C23+C24+C25+C26+C27+C28+C29</f>
        <v>0</v>
      </c>
      <c r="D30" s="469">
        <f>+D5+D6+D7+D8+D9+D16+D17+D18+D19+D20+D21+D22+D23+D24+D25+D26+D27+D28+D29</f>
        <v>0</v>
      </c>
    </row>
    <row r="31" spans="1:4" ht="12.75">
      <c r="A31" s="470"/>
      <c r="B31" s="543"/>
      <c r="C31" s="543"/>
      <c r="D31" s="543"/>
    </row>
  </sheetData>
  <sheetProtection/>
  <mergeCells count="2">
    <mergeCell ref="B1:D1"/>
    <mergeCell ref="B31:D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CE,Félkövér"&amp;12Grábóc Községi Önkormányzat&amp;R&amp;"Times New Roman CE,Félkövér dőlt"&amp;9 9.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A24" sqref="A24:A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34" t="s">
        <v>71</v>
      </c>
      <c r="E1" s="37" t="s">
        <v>77</v>
      </c>
    </row>
    <row r="3" spans="1:5" ht="12.75">
      <c r="A3" s="38"/>
      <c r="B3" s="39"/>
      <c r="C3" s="38"/>
      <c r="D3" s="41"/>
      <c r="E3" s="39"/>
    </row>
    <row r="4" spans="1:5" ht="15.75">
      <c r="A4" s="30" t="s">
        <v>117</v>
      </c>
      <c r="B4" s="40"/>
      <c r="C4" s="38"/>
      <c r="D4" s="41"/>
      <c r="E4" s="39"/>
    </row>
    <row r="5" spans="1:5" ht="12.75">
      <c r="A5" s="38"/>
      <c r="B5" s="39"/>
      <c r="C5" s="38"/>
      <c r="D5" s="41"/>
      <c r="E5" s="39"/>
    </row>
    <row r="6" spans="1:5" ht="12.75">
      <c r="A6" s="38" t="s">
        <v>119</v>
      </c>
      <c r="B6" s="39">
        <f>+Összesített!F55</f>
        <v>0</v>
      </c>
      <c r="C6" s="38" t="s">
        <v>82</v>
      </c>
      <c r="D6" s="41" t="e">
        <f>+'Mérleg 2.1.sz.mell  '!#REF!+#REF!</f>
        <v>#REF!</v>
      </c>
      <c r="E6" s="39" t="e">
        <f aca="true" t="shared" si="0" ref="E6:E15">+B6-D6</f>
        <v>#REF!</v>
      </c>
    </row>
    <row r="7" spans="1:5" ht="12.75">
      <c r="A7" s="38" t="s">
        <v>72</v>
      </c>
      <c r="B7" s="39">
        <f>+Összesített!F59</f>
        <v>0</v>
      </c>
      <c r="C7" s="38" t="s">
        <v>83</v>
      </c>
      <c r="D7" s="41" t="e">
        <f>+'Mérleg 2.1.sz.mell  '!#REF!+#REF!</f>
        <v>#REF!</v>
      </c>
      <c r="E7" s="39" t="e">
        <f t="shared" si="0"/>
        <v>#REF!</v>
      </c>
    </row>
    <row r="8" spans="1:5" ht="12.75">
      <c r="A8" s="38" t="s">
        <v>120</v>
      </c>
      <c r="B8" s="39">
        <f>+Összesített!F75</f>
        <v>100</v>
      </c>
      <c r="C8" s="38" t="s">
        <v>84</v>
      </c>
      <c r="D8" s="41" t="e">
        <f>+'Mérleg 2.1.sz.mell  '!#REF!+#REF!</f>
        <v>#REF!</v>
      </c>
      <c r="E8" s="39" t="e">
        <f t="shared" si="0"/>
        <v>#REF!</v>
      </c>
    </row>
    <row r="9" spans="1:5" ht="12.75">
      <c r="A9" s="38"/>
      <c r="B9" s="39"/>
      <c r="C9" s="38"/>
      <c r="D9" s="41"/>
      <c r="E9" s="39"/>
    </row>
    <row r="10" spans="1:5" ht="12.75">
      <c r="A10" s="38"/>
      <c r="B10" s="39"/>
      <c r="C10" s="38"/>
      <c r="D10" s="41"/>
      <c r="E10" s="39"/>
    </row>
    <row r="11" spans="1:5" ht="15.75">
      <c r="A11" s="30" t="s">
        <v>118</v>
      </c>
      <c r="B11" s="40"/>
      <c r="C11" s="38"/>
      <c r="D11" s="41"/>
      <c r="E11" s="39"/>
    </row>
    <row r="12" spans="1:5" ht="12.75">
      <c r="A12" s="38"/>
      <c r="B12" s="39"/>
      <c r="C12" s="38"/>
      <c r="D12" s="41"/>
      <c r="E12" s="39"/>
    </row>
    <row r="13" spans="1:5" ht="12.75">
      <c r="A13" s="38" t="s">
        <v>88</v>
      </c>
      <c r="B13" s="39" t="e">
        <f>+Összesített!#REF!</f>
        <v>#REF!</v>
      </c>
      <c r="C13" s="38" t="s">
        <v>85</v>
      </c>
      <c r="D13" s="41" t="e">
        <f>+'Mérleg 2.1.sz.mell  '!#REF!+#REF!</f>
        <v>#REF!</v>
      </c>
      <c r="E13" s="39" t="e">
        <f t="shared" si="0"/>
        <v>#REF!</v>
      </c>
    </row>
    <row r="14" spans="1:5" ht="12.75">
      <c r="A14" s="38" t="s">
        <v>73</v>
      </c>
      <c r="B14" s="39" t="e">
        <f>+Összesített!#REF!</f>
        <v>#REF!</v>
      </c>
      <c r="C14" s="38" t="s">
        <v>86</v>
      </c>
      <c r="D14" s="41" t="e">
        <f>+'Mérleg 2.1.sz.mell  '!#REF!+#REF!</f>
        <v>#REF!</v>
      </c>
      <c r="E14" s="39" t="e">
        <f t="shared" si="0"/>
        <v>#REF!</v>
      </c>
    </row>
    <row r="15" spans="1:5" ht="12.75">
      <c r="A15" s="38" t="s">
        <v>74</v>
      </c>
      <c r="B15" s="39" t="e">
        <f>+Összesített!#REF!</f>
        <v>#REF!</v>
      </c>
      <c r="C15" s="38" t="s">
        <v>87</v>
      </c>
      <c r="D15" s="41" t="e">
        <f>+'Mérleg 2.1.sz.mell  '!#REF!+#REF!</f>
        <v>#REF!</v>
      </c>
      <c r="E15" s="39" t="e">
        <f t="shared" si="0"/>
        <v>#REF!</v>
      </c>
    </row>
    <row r="16" spans="1:5" ht="12.75">
      <c r="A16" s="35"/>
      <c r="B16" s="35"/>
      <c r="C16" s="38"/>
      <c r="D16" s="41"/>
      <c r="E16" s="36"/>
    </row>
    <row r="17" spans="1:5" ht="12.75">
      <c r="A17" s="35"/>
      <c r="B17" s="35"/>
      <c r="C17" s="35"/>
      <c r="D17" s="35"/>
      <c r="E17" s="35"/>
    </row>
    <row r="18" spans="1:5" ht="12.75">
      <c r="A18" s="35"/>
      <c r="B18" s="35"/>
      <c r="C18" s="35"/>
      <c r="D18" s="35"/>
      <c r="E18" s="35"/>
    </row>
    <row r="19" spans="1:5" ht="12.75">
      <c r="A19" s="35"/>
      <c r="B19" s="35"/>
      <c r="C19" s="35"/>
      <c r="D19" s="35"/>
      <c r="E19" s="35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zoomScale="120" zoomScaleNormal="120" zoomScaleSheetLayoutView="130" workbookViewId="0" topLeftCell="A94">
      <selection activeCell="I27" sqref="I27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16.125" style="93" customWidth="1"/>
    <col min="4" max="4" width="16.00390625" style="93" customWidth="1"/>
    <col min="5" max="5" width="16.125" style="93" customWidth="1"/>
    <col min="6" max="6" width="16.125" style="22" customWidth="1"/>
    <col min="7" max="7" width="9.00390625" style="22" customWidth="1"/>
    <col min="8" max="16384" width="9.375" style="22" customWidth="1"/>
  </cols>
  <sheetData>
    <row r="1" spans="1:6" ht="15.75" customHeight="1">
      <c r="A1" s="480" t="s">
        <v>144</v>
      </c>
      <c r="B1" s="480"/>
      <c r="C1" s="480"/>
      <c r="D1" s="480"/>
      <c r="E1" s="480"/>
      <c r="F1" s="480"/>
    </row>
    <row r="2" spans="1:6" ht="15.75" customHeight="1" thickBot="1">
      <c r="A2" s="477" t="s">
        <v>384</v>
      </c>
      <c r="B2" s="477"/>
      <c r="C2" s="485" t="s">
        <v>145</v>
      </c>
      <c r="D2" s="485"/>
      <c r="E2" s="485"/>
      <c r="F2" s="485"/>
    </row>
    <row r="3" spans="1:6" ht="24" customHeight="1">
      <c r="A3" s="475" t="s">
        <v>39</v>
      </c>
      <c r="B3" s="473" t="s">
        <v>0</v>
      </c>
      <c r="C3" s="481" t="s">
        <v>318</v>
      </c>
      <c r="D3" s="482"/>
      <c r="E3" s="483"/>
      <c r="F3" s="478" t="s">
        <v>142</v>
      </c>
    </row>
    <row r="4" spans="1:6" ht="24" customHeight="1" thickBot="1">
      <c r="A4" s="476"/>
      <c r="B4" s="474"/>
      <c r="C4" s="273" t="s">
        <v>140</v>
      </c>
      <c r="D4" s="273" t="s">
        <v>141</v>
      </c>
      <c r="E4" s="274" t="s">
        <v>383</v>
      </c>
      <c r="F4" s="479"/>
    </row>
    <row r="5" spans="1:6" ht="16.5" customHeight="1" thickBot="1">
      <c r="A5" s="66">
        <v>1</v>
      </c>
      <c r="B5" s="67">
        <v>2</v>
      </c>
      <c r="C5" s="67">
        <v>3</v>
      </c>
      <c r="D5" s="286">
        <v>4</v>
      </c>
      <c r="E5" s="116">
        <v>5</v>
      </c>
      <c r="F5" s="92">
        <v>6</v>
      </c>
    </row>
    <row r="6" spans="1:6" s="23" customFormat="1" ht="12" customHeight="1" thickBot="1">
      <c r="A6" s="15" t="s">
        <v>1</v>
      </c>
      <c r="B6" s="16" t="s">
        <v>149</v>
      </c>
      <c r="C6" s="105">
        <f>+C7+C8+C9+C10+C11+C12</f>
        <v>11586</v>
      </c>
      <c r="D6" s="287">
        <f>+D7+D8+D9+D10+D11+D12</f>
        <v>12217</v>
      </c>
      <c r="E6" s="117">
        <f>+E7+E8+E9+E10+E11+E12</f>
        <v>12217</v>
      </c>
      <c r="F6" s="150">
        <f aca="true" t="shared" si="0" ref="F6:F18">E6/D6*100</f>
        <v>100</v>
      </c>
    </row>
    <row r="7" spans="1:6" s="1" customFormat="1" ht="12" customHeight="1">
      <c r="A7" s="10" t="s">
        <v>50</v>
      </c>
      <c r="B7" s="68" t="s">
        <v>150</v>
      </c>
      <c r="C7" s="106">
        <v>7082</v>
      </c>
      <c r="D7" s="106">
        <v>7082</v>
      </c>
      <c r="E7" s="118">
        <v>7082</v>
      </c>
      <c r="F7" s="134">
        <f t="shared" si="0"/>
        <v>100</v>
      </c>
    </row>
    <row r="8" spans="1:6" s="1" customFormat="1" ht="12" customHeight="1">
      <c r="A8" s="9" t="s">
        <v>51</v>
      </c>
      <c r="B8" s="69" t="s">
        <v>151</v>
      </c>
      <c r="C8" s="107"/>
      <c r="D8" s="278"/>
      <c r="E8" s="119"/>
      <c r="F8" s="134"/>
    </row>
    <row r="9" spans="1:6" s="1" customFormat="1" ht="12" customHeight="1">
      <c r="A9" s="9" t="s">
        <v>52</v>
      </c>
      <c r="B9" s="69" t="s">
        <v>152</v>
      </c>
      <c r="C9" s="107">
        <v>4290</v>
      </c>
      <c r="D9" s="107">
        <v>3732</v>
      </c>
      <c r="E9" s="119">
        <v>3732</v>
      </c>
      <c r="F9" s="134">
        <f t="shared" si="0"/>
        <v>100</v>
      </c>
    </row>
    <row r="10" spans="1:6" s="1" customFormat="1" ht="12" customHeight="1">
      <c r="A10" s="9" t="s">
        <v>53</v>
      </c>
      <c r="B10" s="69" t="s">
        <v>153</v>
      </c>
      <c r="C10" s="107">
        <v>214</v>
      </c>
      <c r="D10" s="107">
        <v>214</v>
      </c>
      <c r="E10" s="119">
        <v>214</v>
      </c>
      <c r="F10" s="134">
        <f t="shared" si="0"/>
        <v>100</v>
      </c>
    </row>
    <row r="11" spans="1:6" s="1" customFormat="1" ht="12" customHeight="1">
      <c r="A11" s="9" t="s">
        <v>154</v>
      </c>
      <c r="B11" s="69" t="s">
        <v>155</v>
      </c>
      <c r="C11" s="107"/>
      <c r="D11" s="278">
        <v>136</v>
      </c>
      <c r="E11" s="119">
        <v>136</v>
      </c>
      <c r="F11" s="128">
        <f t="shared" si="0"/>
        <v>100</v>
      </c>
    </row>
    <row r="12" spans="1:6" s="1" customFormat="1" ht="12" customHeight="1" thickBot="1">
      <c r="A12" s="11" t="s">
        <v>54</v>
      </c>
      <c r="B12" s="70" t="s">
        <v>156</v>
      </c>
      <c r="C12" s="107"/>
      <c r="D12" s="278">
        <v>1053</v>
      </c>
      <c r="E12" s="119">
        <v>1053</v>
      </c>
      <c r="F12" s="135">
        <f t="shared" si="0"/>
        <v>100</v>
      </c>
    </row>
    <row r="13" spans="1:6" s="1" customFormat="1" ht="12" customHeight="1" thickBot="1">
      <c r="A13" s="15" t="s">
        <v>2</v>
      </c>
      <c r="B13" s="71" t="s">
        <v>157</v>
      </c>
      <c r="C13" s="105">
        <f>+C14+C15+C16+C17+C18</f>
        <v>4078</v>
      </c>
      <c r="D13" s="287">
        <f>+D14+D15+D16+D17+D18</f>
        <v>4671</v>
      </c>
      <c r="E13" s="117">
        <f>+E14+E15+E16+E17+E18</f>
        <v>3010</v>
      </c>
      <c r="F13" s="137">
        <f t="shared" si="0"/>
        <v>64.44016270605866</v>
      </c>
    </row>
    <row r="14" spans="1:6" s="1" customFormat="1" ht="12" customHeight="1">
      <c r="A14" s="10" t="s">
        <v>56</v>
      </c>
      <c r="B14" s="68" t="s">
        <v>158</v>
      </c>
      <c r="C14" s="106"/>
      <c r="D14" s="288"/>
      <c r="E14" s="118"/>
      <c r="F14" s="136"/>
    </row>
    <row r="15" spans="1:6" s="1" customFormat="1" ht="12" customHeight="1">
      <c r="A15" s="9" t="s">
        <v>57</v>
      </c>
      <c r="B15" s="69" t="s">
        <v>159</v>
      </c>
      <c r="C15" s="107"/>
      <c r="D15" s="278"/>
      <c r="E15" s="119"/>
      <c r="F15" s="128"/>
    </row>
    <row r="16" spans="1:6" s="1" customFormat="1" ht="12" customHeight="1">
      <c r="A16" s="9" t="s">
        <v>58</v>
      </c>
      <c r="B16" s="69" t="s">
        <v>160</v>
      </c>
      <c r="C16" s="107"/>
      <c r="D16" s="278"/>
      <c r="E16" s="119"/>
      <c r="F16" s="128"/>
    </row>
    <row r="17" spans="1:6" s="1" customFormat="1" ht="12" customHeight="1">
      <c r="A17" s="9" t="s">
        <v>59</v>
      </c>
      <c r="B17" s="69" t="s">
        <v>161</v>
      </c>
      <c r="C17" s="107"/>
      <c r="D17" s="278"/>
      <c r="E17" s="119"/>
      <c r="F17" s="129"/>
    </row>
    <row r="18" spans="1:6" s="1" customFormat="1" ht="12" customHeight="1">
      <c r="A18" s="9" t="s">
        <v>60</v>
      </c>
      <c r="B18" s="69" t="s">
        <v>162</v>
      </c>
      <c r="C18" s="107">
        <v>4078</v>
      </c>
      <c r="D18" s="107">
        <v>4671</v>
      </c>
      <c r="E18" s="119">
        <v>3010</v>
      </c>
      <c r="F18" s="128">
        <f t="shared" si="0"/>
        <v>64.44016270605866</v>
      </c>
    </row>
    <row r="19" spans="1:6" s="1" customFormat="1" ht="12" customHeight="1" thickBot="1">
      <c r="A19" s="11" t="s">
        <v>66</v>
      </c>
      <c r="B19" s="70" t="s">
        <v>163</v>
      </c>
      <c r="C19" s="108"/>
      <c r="D19" s="279"/>
      <c r="E19" s="120"/>
      <c r="F19" s="135"/>
    </row>
    <row r="20" spans="1:6" s="1" customFormat="1" ht="12" customHeight="1" thickBot="1">
      <c r="A20" s="15" t="s">
        <v>3</v>
      </c>
      <c r="B20" s="16" t="s">
        <v>164</v>
      </c>
      <c r="C20" s="105">
        <f>+C21+C22+C23+C24+C25</f>
        <v>0</v>
      </c>
      <c r="D20" s="287">
        <f>+D21+D22+D23+D24+D25</f>
        <v>0</v>
      </c>
      <c r="E20" s="117">
        <f>+E21+E22+E23+E24+E25</f>
        <v>0</v>
      </c>
      <c r="F20" s="151"/>
    </row>
    <row r="21" spans="1:6" s="1" customFormat="1" ht="12" customHeight="1">
      <c r="A21" s="10" t="s">
        <v>40</v>
      </c>
      <c r="B21" s="68" t="s">
        <v>165</v>
      </c>
      <c r="C21" s="106"/>
      <c r="D21" s="288"/>
      <c r="E21" s="118"/>
      <c r="F21" s="136"/>
    </row>
    <row r="22" spans="1:6" s="1" customFormat="1" ht="12" customHeight="1">
      <c r="A22" s="9" t="s">
        <v>166</v>
      </c>
      <c r="B22" s="69" t="s">
        <v>167</v>
      </c>
      <c r="C22" s="107"/>
      <c r="D22" s="278"/>
      <c r="E22" s="119"/>
      <c r="F22" s="128"/>
    </row>
    <row r="23" spans="1:6" s="1" customFormat="1" ht="12" customHeight="1">
      <c r="A23" s="9" t="s">
        <v>168</v>
      </c>
      <c r="B23" s="69" t="s">
        <v>169</v>
      </c>
      <c r="C23" s="107"/>
      <c r="D23" s="278"/>
      <c r="E23" s="119"/>
      <c r="F23" s="127"/>
    </row>
    <row r="24" spans="1:6" s="1" customFormat="1" ht="12" customHeight="1">
      <c r="A24" s="9" t="s">
        <v>170</v>
      </c>
      <c r="B24" s="69" t="s">
        <v>171</v>
      </c>
      <c r="C24" s="107"/>
      <c r="D24" s="278"/>
      <c r="E24" s="119"/>
      <c r="F24" s="129"/>
    </row>
    <row r="25" spans="1:6" s="1" customFormat="1" ht="12" customHeight="1">
      <c r="A25" s="9" t="s">
        <v>91</v>
      </c>
      <c r="B25" s="69" t="s">
        <v>172</v>
      </c>
      <c r="C25" s="107"/>
      <c r="D25" s="278"/>
      <c r="E25" s="119"/>
      <c r="F25" s="128"/>
    </row>
    <row r="26" spans="1:6" s="1" customFormat="1" ht="12" customHeight="1" thickBot="1">
      <c r="A26" s="11" t="s">
        <v>92</v>
      </c>
      <c r="B26" s="70" t="s">
        <v>173</v>
      </c>
      <c r="C26" s="108"/>
      <c r="D26" s="279"/>
      <c r="E26" s="120"/>
      <c r="F26" s="135"/>
    </row>
    <row r="27" spans="1:6" s="1" customFormat="1" ht="12" customHeight="1" thickBot="1">
      <c r="A27" s="15" t="s">
        <v>93</v>
      </c>
      <c r="B27" s="16" t="s">
        <v>174</v>
      </c>
      <c r="C27" s="109">
        <f>+C28+C31+C32+C33</f>
        <v>1030</v>
      </c>
      <c r="D27" s="289">
        <f>+D28+D31+D32+D33</f>
        <v>1030</v>
      </c>
      <c r="E27" s="121">
        <f>+E28+E31+E32+E33</f>
        <v>1988</v>
      </c>
      <c r="F27" s="151">
        <f aca="true" t="shared" si="1" ref="F27:F34">E27/D27*100</f>
        <v>193.00970873786406</v>
      </c>
    </row>
    <row r="28" spans="1:6" s="1" customFormat="1" ht="12" customHeight="1">
      <c r="A28" s="10" t="s">
        <v>41</v>
      </c>
      <c r="B28" s="68" t="s">
        <v>175</v>
      </c>
      <c r="C28" s="110">
        <f>+C29+C30</f>
        <v>550</v>
      </c>
      <c r="D28" s="110">
        <f>+D29+D30</f>
        <v>550</v>
      </c>
      <c r="E28" s="122">
        <f>+E29+E30</f>
        <v>1396</v>
      </c>
      <c r="F28" s="136">
        <f t="shared" si="1"/>
        <v>253.8181818181818</v>
      </c>
    </row>
    <row r="29" spans="1:6" s="1" customFormat="1" ht="12" customHeight="1">
      <c r="A29" s="9" t="s">
        <v>176</v>
      </c>
      <c r="B29" s="69" t="s">
        <v>177</v>
      </c>
      <c r="C29" s="107">
        <v>150</v>
      </c>
      <c r="D29" s="107">
        <v>150</v>
      </c>
      <c r="E29" s="119">
        <v>141</v>
      </c>
      <c r="F29" s="128">
        <f t="shared" si="1"/>
        <v>94</v>
      </c>
    </row>
    <row r="30" spans="1:6" s="1" customFormat="1" ht="12" customHeight="1">
      <c r="A30" s="9" t="s">
        <v>178</v>
      </c>
      <c r="B30" s="69" t="s">
        <v>179</v>
      </c>
      <c r="C30" s="107">
        <v>400</v>
      </c>
      <c r="D30" s="107">
        <v>400</v>
      </c>
      <c r="E30" s="119">
        <v>1255</v>
      </c>
      <c r="F30" s="128">
        <f t="shared" si="1"/>
        <v>313.75</v>
      </c>
    </row>
    <row r="31" spans="1:6" s="1" customFormat="1" ht="12" customHeight="1">
      <c r="A31" s="9" t="s">
        <v>42</v>
      </c>
      <c r="B31" s="69" t="s">
        <v>121</v>
      </c>
      <c r="C31" s="107">
        <v>470</v>
      </c>
      <c r="D31" s="107">
        <v>470</v>
      </c>
      <c r="E31" s="119">
        <v>567</v>
      </c>
      <c r="F31" s="128">
        <f t="shared" si="1"/>
        <v>120.63829787234042</v>
      </c>
    </row>
    <row r="32" spans="1:6" s="1" customFormat="1" ht="12" customHeight="1">
      <c r="A32" s="9" t="s">
        <v>180</v>
      </c>
      <c r="B32" s="69" t="s">
        <v>181</v>
      </c>
      <c r="C32" s="107"/>
      <c r="D32" s="107"/>
      <c r="E32" s="119"/>
      <c r="F32" s="128"/>
    </row>
    <row r="33" spans="1:6" s="1" customFormat="1" ht="12" customHeight="1" thickBot="1">
      <c r="A33" s="11" t="s">
        <v>182</v>
      </c>
      <c r="B33" s="70" t="s">
        <v>183</v>
      </c>
      <c r="C33" s="108">
        <v>10</v>
      </c>
      <c r="D33" s="108">
        <v>10</v>
      </c>
      <c r="E33" s="120">
        <v>25</v>
      </c>
      <c r="F33" s="128">
        <f t="shared" si="1"/>
        <v>250</v>
      </c>
    </row>
    <row r="34" spans="1:6" s="1" customFormat="1" ht="12" customHeight="1" thickBot="1">
      <c r="A34" s="15" t="s">
        <v>5</v>
      </c>
      <c r="B34" s="16" t="s">
        <v>184</v>
      </c>
      <c r="C34" s="105">
        <f>SUM(C35:C44)</f>
        <v>246</v>
      </c>
      <c r="D34" s="287">
        <f>SUM(D35:D44)</f>
        <v>246</v>
      </c>
      <c r="E34" s="117">
        <f>SUM(E35:E44)</f>
        <v>434</v>
      </c>
      <c r="F34" s="24">
        <f t="shared" si="1"/>
        <v>176.42276422764226</v>
      </c>
    </row>
    <row r="35" spans="1:6" s="1" customFormat="1" ht="12" customHeight="1">
      <c r="A35" s="10" t="s">
        <v>43</v>
      </c>
      <c r="B35" s="68" t="s">
        <v>185</v>
      </c>
      <c r="C35" s="106"/>
      <c r="D35" s="288">
        <v>0</v>
      </c>
      <c r="E35" s="118">
        <v>52</v>
      </c>
      <c r="F35" s="139"/>
    </row>
    <row r="36" spans="1:6" s="1" customFormat="1" ht="12" customHeight="1">
      <c r="A36" s="9" t="s">
        <v>44</v>
      </c>
      <c r="B36" s="69" t="s">
        <v>186</v>
      </c>
      <c r="C36" s="107">
        <v>165</v>
      </c>
      <c r="D36" s="107">
        <v>165</v>
      </c>
      <c r="E36" s="119">
        <v>278</v>
      </c>
      <c r="F36" s="130">
        <f>E36/D36*100</f>
        <v>168.48484848484847</v>
      </c>
    </row>
    <row r="37" spans="1:6" s="1" customFormat="1" ht="12" customHeight="1">
      <c r="A37" s="9" t="s">
        <v>45</v>
      </c>
      <c r="B37" s="69" t="s">
        <v>187</v>
      </c>
      <c r="C37" s="107"/>
      <c r="D37" s="278"/>
      <c r="E37" s="119"/>
      <c r="F37" s="130"/>
    </row>
    <row r="38" spans="1:6" s="1" customFormat="1" ht="12" customHeight="1">
      <c r="A38" s="9" t="s">
        <v>95</v>
      </c>
      <c r="B38" s="69" t="s">
        <v>188</v>
      </c>
      <c r="C38" s="107">
        <v>66</v>
      </c>
      <c r="D38" s="107">
        <v>66</v>
      </c>
      <c r="E38" s="119">
        <v>87</v>
      </c>
      <c r="F38" s="130"/>
    </row>
    <row r="39" spans="1:6" s="1" customFormat="1" ht="12" customHeight="1">
      <c r="A39" s="9" t="s">
        <v>96</v>
      </c>
      <c r="B39" s="69" t="s">
        <v>189</v>
      </c>
      <c r="C39" s="107"/>
      <c r="D39" s="278"/>
      <c r="E39" s="119"/>
      <c r="F39" s="130"/>
    </row>
    <row r="40" spans="1:6" s="1" customFormat="1" ht="12" customHeight="1">
      <c r="A40" s="9" t="s">
        <v>97</v>
      </c>
      <c r="B40" s="69" t="s">
        <v>190</v>
      </c>
      <c r="C40" s="107"/>
      <c r="D40" s="278"/>
      <c r="E40" s="119"/>
      <c r="F40" s="130"/>
    </row>
    <row r="41" spans="1:6" s="1" customFormat="1" ht="12" customHeight="1">
      <c r="A41" s="9" t="s">
        <v>98</v>
      </c>
      <c r="B41" s="69" t="s">
        <v>191</v>
      </c>
      <c r="C41" s="107"/>
      <c r="D41" s="278"/>
      <c r="E41" s="119"/>
      <c r="F41" s="131"/>
    </row>
    <row r="42" spans="1:6" s="1" customFormat="1" ht="12" customHeight="1">
      <c r="A42" s="9" t="s">
        <v>192</v>
      </c>
      <c r="B42" s="69" t="s">
        <v>193</v>
      </c>
      <c r="C42" s="107">
        <v>15</v>
      </c>
      <c r="D42" s="107">
        <v>15</v>
      </c>
      <c r="E42" s="119">
        <v>17</v>
      </c>
      <c r="F42" s="130">
        <f>E42/D42*100</f>
        <v>113.33333333333333</v>
      </c>
    </row>
    <row r="43" spans="1:6" s="1" customFormat="1" ht="12" customHeight="1">
      <c r="A43" s="9" t="s">
        <v>143</v>
      </c>
      <c r="B43" s="69" t="s">
        <v>194</v>
      </c>
      <c r="C43" s="111"/>
      <c r="D43" s="290"/>
      <c r="E43" s="123"/>
      <c r="F43" s="130"/>
    </row>
    <row r="44" spans="1:6" s="1" customFormat="1" ht="12" customHeight="1" thickBot="1">
      <c r="A44" s="11" t="s">
        <v>195</v>
      </c>
      <c r="B44" s="70" t="s">
        <v>196</v>
      </c>
      <c r="C44" s="112"/>
      <c r="D44" s="291"/>
      <c r="E44" s="124"/>
      <c r="F44" s="138"/>
    </row>
    <row r="45" spans="1:6" s="1" customFormat="1" ht="12" customHeight="1" thickBot="1">
      <c r="A45" s="15" t="s">
        <v>6</v>
      </c>
      <c r="B45" s="16" t="s">
        <v>197</v>
      </c>
      <c r="C45" s="105">
        <f>SUM(C46:C50)</f>
        <v>0</v>
      </c>
      <c r="D45" s="287">
        <f>SUM(D46:D50)</f>
        <v>0</v>
      </c>
      <c r="E45" s="117">
        <f>SUM(E46:E50)</f>
        <v>100</v>
      </c>
      <c r="F45" s="151"/>
    </row>
    <row r="46" spans="1:6" s="1" customFormat="1" ht="12" customHeight="1">
      <c r="A46" s="10" t="s">
        <v>46</v>
      </c>
      <c r="B46" s="68" t="s">
        <v>198</v>
      </c>
      <c r="C46" s="113"/>
      <c r="D46" s="292"/>
      <c r="E46" s="125"/>
      <c r="F46" s="140"/>
    </row>
    <row r="47" spans="1:6" s="1" customFormat="1" ht="12" customHeight="1">
      <c r="A47" s="9" t="s">
        <v>47</v>
      </c>
      <c r="B47" s="69" t="s">
        <v>199</v>
      </c>
      <c r="C47" s="111"/>
      <c r="D47" s="290"/>
      <c r="E47" s="123">
        <v>100</v>
      </c>
      <c r="F47" s="129"/>
    </row>
    <row r="48" spans="1:6" s="1" customFormat="1" ht="12" customHeight="1">
      <c r="A48" s="9" t="s">
        <v>200</v>
      </c>
      <c r="B48" s="69" t="s">
        <v>201</v>
      </c>
      <c r="C48" s="111"/>
      <c r="D48" s="290"/>
      <c r="E48" s="123"/>
      <c r="F48" s="130"/>
    </row>
    <row r="49" spans="1:6" s="1" customFormat="1" ht="12" customHeight="1">
      <c r="A49" s="9" t="s">
        <v>202</v>
      </c>
      <c r="B49" s="69" t="s">
        <v>203</v>
      </c>
      <c r="C49" s="111"/>
      <c r="D49" s="290"/>
      <c r="E49" s="123"/>
      <c r="F49" s="128"/>
    </row>
    <row r="50" spans="1:6" s="1" customFormat="1" ht="12" customHeight="1" thickBot="1">
      <c r="A50" s="11" t="s">
        <v>204</v>
      </c>
      <c r="B50" s="70" t="s">
        <v>205</v>
      </c>
      <c r="C50" s="112"/>
      <c r="D50" s="291"/>
      <c r="E50" s="124"/>
      <c r="F50" s="135"/>
    </row>
    <row r="51" spans="1:6" s="1" customFormat="1" ht="12" customHeight="1" thickBot="1">
      <c r="A51" s="15" t="s">
        <v>99</v>
      </c>
      <c r="B51" s="16" t="s">
        <v>206</v>
      </c>
      <c r="C51" s="105">
        <f>SUM(C52:C54)</f>
        <v>0</v>
      </c>
      <c r="D51" s="287">
        <f>SUM(D52:D54)</f>
        <v>0</v>
      </c>
      <c r="E51" s="117">
        <f>SUM(E52:E54)</f>
        <v>0</v>
      </c>
      <c r="F51" s="24"/>
    </row>
    <row r="52" spans="1:6" s="1" customFormat="1" ht="12" customHeight="1">
      <c r="A52" s="10" t="s">
        <v>48</v>
      </c>
      <c r="B52" s="68" t="s">
        <v>207</v>
      </c>
      <c r="C52" s="106"/>
      <c r="D52" s="288"/>
      <c r="E52" s="118"/>
      <c r="F52" s="140"/>
    </row>
    <row r="53" spans="1:6" s="1" customFormat="1" ht="12" customHeight="1">
      <c r="A53" s="9" t="s">
        <v>49</v>
      </c>
      <c r="B53" s="69" t="s">
        <v>208</v>
      </c>
      <c r="C53" s="107"/>
      <c r="D53" s="278"/>
      <c r="E53" s="119"/>
      <c r="F53" s="130"/>
    </row>
    <row r="54" spans="1:8" s="1" customFormat="1" ht="15.75">
      <c r="A54" s="9" t="s">
        <v>100</v>
      </c>
      <c r="B54" s="69" t="s">
        <v>209</v>
      </c>
      <c r="C54" s="107"/>
      <c r="D54" s="278"/>
      <c r="E54" s="119"/>
      <c r="F54" s="127"/>
      <c r="H54" s="25"/>
    </row>
    <row r="55" spans="1:6" s="1" customFormat="1" ht="12" customHeight="1" thickBot="1">
      <c r="A55" s="11" t="s">
        <v>210</v>
      </c>
      <c r="B55" s="70" t="s">
        <v>211</v>
      </c>
      <c r="C55" s="108"/>
      <c r="D55" s="279"/>
      <c r="E55" s="120"/>
      <c r="F55" s="142"/>
    </row>
    <row r="56" spans="1:6" s="1" customFormat="1" ht="12" customHeight="1" thickBot="1">
      <c r="A56" s="15" t="s">
        <v>8</v>
      </c>
      <c r="B56" s="71" t="s">
        <v>212</v>
      </c>
      <c r="C56" s="105">
        <f>SUM(C57:C59)</f>
        <v>0</v>
      </c>
      <c r="D56" s="287">
        <f>SUM(D57:D59)</f>
        <v>0</v>
      </c>
      <c r="E56" s="117">
        <f>SUM(E57:E59)</f>
        <v>0</v>
      </c>
      <c r="F56" s="143"/>
    </row>
    <row r="57" spans="1:6" s="1" customFormat="1" ht="12" customHeight="1">
      <c r="A57" s="10" t="s">
        <v>101</v>
      </c>
      <c r="B57" s="68" t="s">
        <v>213</v>
      </c>
      <c r="C57" s="111"/>
      <c r="D57" s="290"/>
      <c r="E57" s="123"/>
      <c r="F57" s="140"/>
    </row>
    <row r="58" spans="1:6" s="1" customFormat="1" ht="12" customHeight="1">
      <c r="A58" s="9" t="s">
        <v>102</v>
      </c>
      <c r="B58" s="69" t="s">
        <v>214</v>
      </c>
      <c r="C58" s="111"/>
      <c r="D58" s="290"/>
      <c r="E58" s="123"/>
      <c r="F58" s="130"/>
    </row>
    <row r="59" spans="1:6" s="1" customFormat="1" ht="12" customHeight="1">
      <c r="A59" s="9" t="s">
        <v>215</v>
      </c>
      <c r="B59" s="69" t="s">
        <v>216</v>
      </c>
      <c r="C59" s="111"/>
      <c r="D59" s="290"/>
      <c r="E59" s="123"/>
      <c r="F59" s="132"/>
    </row>
    <row r="60" spans="1:6" s="1" customFormat="1" ht="12" customHeight="1" thickBot="1">
      <c r="A60" s="11" t="s">
        <v>217</v>
      </c>
      <c r="B60" s="70" t="s">
        <v>218</v>
      </c>
      <c r="C60" s="111"/>
      <c r="D60" s="290"/>
      <c r="E60" s="123"/>
      <c r="F60" s="144"/>
    </row>
    <row r="61" spans="1:6" s="1" customFormat="1" ht="12" customHeight="1" thickBot="1">
      <c r="A61" s="15" t="s">
        <v>9</v>
      </c>
      <c r="B61" s="16" t="s">
        <v>219</v>
      </c>
      <c r="C61" s="109">
        <f>+C6+C13+C20+C27+C34+C45+C51+C56</f>
        <v>16940</v>
      </c>
      <c r="D61" s="289">
        <f>+D6+D13+D20+D27+D34+D45+D51+D56</f>
        <v>18164</v>
      </c>
      <c r="E61" s="121">
        <f>+E6+E13+E20+E27+E34+E45+E51+E56</f>
        <v>17749</v>
      </c>
      <c r="F61" s="151">
        <f>E61/D61*100</f>
        <v>97.71526095573662</v>
      </c>
    </row>
    <row r="62" spans="1:6" s="1" customFormat="1" ht="12" customHeight="1" thickBot="1">
      <c r="A62" s="72" t="s">
        <v>220</v>
      </c>
      <c r="B62" s="71" t="s">
        <v>221</v>
      </c>
      <c r="C62" s="105">
        <f>SUM(C63:C65)</f>
        <v>0</v>
      </c>
      <c r="D62" s="287">
        <f>SUM(D63:D65)</f>
        <v>0</v>
      </c>
      <c r="E62" s="117">
        <f>SUM(E63:E65)</f>
        <v>0</v>
      </c>
      <c r="F62" s="141"/>
    </row>
    <row r="63" spans="1:6" s="1" customFormat="1" ht="12" customHeight="1">
      <c r="A63" s="10" t="s">
        <v>222</v>
      </c>
      <c r="B63" s="68" t="s">
        <v>223</v>
      </c>
      <c r="C63" s="111"/>
      <c r="D63" s="290"/>
      <c r="E63" s="123"/>
      <c r="F63" s="140"/>
    </row>
    <row r="64" spans="1:6" s="1" customFormat="1" ht="12" customHeight="1">
      <c r="A64" s="9" t="s">
        <v>224</v>
      </c>
      <c r="B64" s="69" t="s">
        <v>225</v>
      </c>
      <c r="C64" s="111"/>
      <c r="D64" s="290"/>
      <c r="E64" s="123"/>
      <c r="F64" s="130"/>
    </row>
    <row r="65" spans="1:6" s="1" customFormat="1" ht="12" customHeight="1" thickBot="1">
      <c r="A65" s="11" t="s">
        <v>226</v>
      </c>
      <c r="B65" s="73" t="s">
        <v>227</v>
      </c>
      <c r="C65" s="111"/>
      <c r="D65" s="290"/>
      <c r="E65" s="123"/>
      <c r="F65" s="138"/>
    </row>
    <row r="66" spans="1:6" s="1" customFormat="1" ht="12" customHeight="1" thickBot="1">
      <c r="A66" s="72" t="s">
        <v>228</v>
      </c>
      <c r="B66" s="71" t="s">
        <v>229</v>
      </c>
      <c r="C66" s="105">
        <f>SUM(C67:C70)</f>
        <v>0</v>
      </c>
      <c r="D66" s="287">
        <f>SUM(D67:D70)</f>
        <v>0</v>
      </c>
      <c r="E66" s="117">
        <f>SUM(E67:E70)</f>
        <v>0</v>
      </c>
      <c r="F66" s="141"/>
    </row>
    <row r="67" spans="1:6" s="1" customFormat="1" ht="12" customHeight="1">
      <c r="A67" s="10" t="s">
        <v>230</v>
      </c>
      <c r="B67" s="68" t="s">
        <v>231</v>
      </c>
      <c r="C67" s="111"/>
      <c r="D67" s="290"/>
      <c r="E67" s="123"/>
      <c r="F67" s="145"/>
    </row>
    <row r="68" spans="1:6" s="1" customFormat="1" ht="12" customHeight="1">
      <c r="A68" s="9" t="s">
        <v>70</v>
      </c>
      <c r="B68" s="69" t="s">
        <v>232</v>
      </c>
      <c r="C68" s="111"/>
      <c r="D68" s="290"/>
      <c r="E68" s="123"/>
      <c r="F68" s="130"/>
    </row>
    <row r="69" spans="1:6" s="1" customFormat="1" ht="12" customHeight="1">
      <c r="A69" s="9" t="s">
        <v>233</v>
      </c>
      <c r="B69" s="69" t="s">
        <v>234</v>
      </c>
      <c r="C69" s="111"/>
      <c r="D69" s="290"/>
      <c r="E69" s="123"/>
      <c r="F69" s="130"/>
    </row>
    <row r="70" spans="1:6" s="1" customFormat="1" ht="12" customHeight="1" thickBot="1">
      <c r="A70" s="11" t="s">
        <v>235</v>
      </c>
      <c r="B70" s="70" t="s">
        <v>236</v>
      </c>
      <c r="C70" s="111"/>
      <c r="D70" s="290"/>
      <c r="E70" s="123"/>
      <c r="F70" s="138"/>
    </row>
    <row r="71" spans="1:6" s="1" customFormat="1" ht="12" customHeight="1" thickBot="1">
      <c r="A71" s="72" t="s">
        <v>237</v>
      </c>
      <c r="B71" s="71" t="s">
        <v>238</v>
      </c>
      <c r="C71" s="105">
        <f>SUM(C72:C73)</f>
        <v>1768</v>
      </c>
      <c r="D71" s="287">
        <f>SUM(D72:D73)</f>
        <v>1768</v>
      </c>
      <c r="E71" s="117">
        <f>SUM(E72:E73)</f>
        <v>1768</v>
      </c>
      <c r="F71" s="141">
        <f>E71/D71*100</f>
        <v>100</v>
      </c>
    </row>
    <row r="72" spans="1:6" s="1" customFormat="1" ht="12" customHeight="1">
      <c r="A72" s="10" t="s">
        <v>103</v>
      </c>
      <c r="B72" s="68" t="s">
        <v>239</v>
      </c>
      <c r="C72" s="111">
        <v>1768</v>
      </c>
      <c r="D72" s="111">
        <v>1768</v>
      </c>
      <c r="E72" s="111">
        <v>1768</v>
      </c>
      <c r="F72" s="136">
        <f>E72/D72*100</f>
        <v>100</v>
      </c>
    </row>
    <row r="73" spans="1:6" s="1" customFormat="1" ht="12" customHeight="1" thickBot="1">
      <c r="A73" s="11" t="s">
        <v>104</v>
      </c>
      <c r="B73" s="70" t="s">
        <v>240</v>
      </c>
      <c r="C73" s="111"/>
      <c r="D73" s="290"/>
      <c r="E73" s="123"/>
      <c r="F73" s="135"/>
    </row>
    <row r="74" spans="1:6" s="1" customFormat="1" ht="12" customHeight="1" thickBot="1">
      <c r="A74" s="72" t="s">
        <v>241</v>
      </c>
      <c r="B74" s="71" t="s">
        <v>242</v>
      </c>
      <c r="C74" s="105">
        <f>SUM(C75:C77)</f>
        <v>0</v>
      </c>
      <c r="D74" s="287">
        <f>SUM(D75:D77)</f>
        <v>457</v>
      </c>
      <c r="E74" s="117">
        <f>SUM(E75:E77)</f>
        <v>457</v>
      </c>
      <c r="F74" s="137">
        <f>E74/D74*100</f>
        <v>100</v>
      </c>
    </row>
    <row r="75" spans="1:7" s="1" customFormat="1" ht="15" customHeight="1">
      <c r="A75" s="10" t="s">
        <v>243</v>
      </c>
      <c r="B75" s="68" t="s">
        <v>244</v>
      </c>
      <c r="C75" s="111"/>
      <c r="D75" s="290">
        <v>457</v>
      </c>
      <c r="E75" s="123">
        <v>457</v>
      </c>
      <c r="F75" s="146">
        <f>E75/D75*100</f>
        <v>100</v>
      </c>
      <c r="G75" s="115"/>
    </row>
    <row r="76" spans="1:6" ht="15.75">
      <c r="A76" s="9" t="s">
        <v>245</v>
      </c>
      <c r="B76" s="69" t="s">
        <v>246</v>
      </c>
      <c r="C76" s="111"/>
      <c r="D76" s="290"/>
      <c r="E76" s="123"/>
      <c r="F76" s="133"/>
    </row>
    <row r="77" spans="1:6" ht="16.5" thickBot="1">
      <c r="A77" s="11" t="s">
        <v>247</v>
      </c>
      <c r="B77" s="70" t="s">
        <v>248</v>
      </c>
      <c r="C77" s="111"/>
      <c r="D77" s="290"/>
      <c r="E77" s="123"/>
      <c r="F77" s="147"/>
    </row>
    <row r="78" spans="1:6" ht="16.5" thickBot="1">
      <c r="A78" s="72" t="s">
        <v>249</v>
      </c>
      <c r="B78" s="71" t="s">
        <v>250</v>
      </c>
      <c r="C78" s="105">
        <f>SUM(C79:C82)</f>
        <v>0</v>
      </c>
      <c r="D78" s="287">
        <f>SUM(D79:D82)</f>
        <v>0</v>
      </c>
      <c r="E78" s="117">
        <f>SUM(E79:E82)</f>
        <v>0</v>
      </c>
      <c r="F78" s="149"/>
    </row>
    <row r="79" spans="1:6" ht="15.75">
      <c r="A79" s="74" t="s">
        <v>251</v>
      </c>
      <c r="B79" s="68" t="s">
        <v>252</v>
      </c>
      <c r="C79" s="111"/>
      <c r="D79" s="290"/>
      <c r="E79" s="123"/>
      <c r="F79" s="148"/>
    </row>
    <row r="80" spans="1:6" ht="15.75">
      <c r="A80" s="75" t="s">
        <v>253</v>
      </c>
      <c r="B80" s="69" t="s">
        <v>254</v>
      </c>
      <c r="C80" s="111"/>
      <c r="D80" s="290"/>
      <c r="E80" s="123"/>
      <c r="F80" s="133"/>
    </row>
    <row r="81" spans="1:6" ht="15.75">
      <c r="A81" s="75" t="s">
        <v>255</v>
      </c>
      <c r="B81" s="69" t="s">
        <v>256</v>
      </c>
      <c r="C81" s="111"/>
      <c r="D81" s="290"/>
      <c r="E81" s="123"/>
      <c r="F81" s="133"/>
    </row>
    <row r="82" spans="1:6" ht="16.5" thickBot="1">
      <c r="A82" s="76" t="s">
        <v>257</v>
      </c>
      <c r="B82" s="70" t="s">
        <v>258</v>
      </c>
      <c r="C82" s="111"/>
      <c r="D82" s="290"/>
      <c r="E82" s="123"/>
      <c r="F82" s="147"/>
    </row>
    <row r="83" spans="1:6" ht="16.5" thickBot="1">
      <c r="A83" s="72" t="s">
        <v>259</v>
      </c>
      <c r="B83" s="71" t="s">
        <v>260</v>
      </c>
      <c r="C83" s="114"/>
      <c r="D83" s="293"/>
      <c r="E83" s="126"/>
      <c r="F83" s="149"/>
    </row>
    <row r="84" spans="1:6" ht="16.5" thickBot="1">
      <c r="A84" s="72" t="s">
        <v>261</v>
      </c>
      <c r="B84" s="77" t="s">
        <v>262</v>
      </c>
      <c r="C84" s="109">
        <f>+C62+C66+C71+C74+C78+C83</f>
        <v>1768</v>
      </c>
      <c r="D84" s="289">
        <f>+D62+D66+D71+D74+D78+D83</f>
        <v>2225</v>
      </c>
      <c r="E84" s="121">
        <f>+E62+E66+E71+E74+E78+E83</f>
        <v>2225</v>
      </c>
      <c r="F84" s="149"/>
    </row>
    <row r="85" spans="1:6" ht="16.5" thickBot="1">
      <c r="A85" s="78" t="s">
        <v>263</v>
      </c>
      <c r="B85" s="79" t="s">
        <v>264</v>
      </c>
      <c r="C85" s="109">
        <f>+C61+C84</f>
        <v>18708</v>
      </c>
      <c r="D85" s="289">
        <f>+D61+D84</f>
        <v>20389</v>
      </c>
      <c r="E85" s="121">
        <f>+E61+E84</f>
        <v>19974</v>
      </c>
      <c r="F85" s="151">
        <f>E85/D85*100</f>
        <v>97.96458874883515</v>
      </c>
    </row>
    <row r="86" spans="1:5" ht="15.75">
      <c r="A86" s="80"/>
      <c r="B86" s="81"/>
      <c r="C86" s="91"/>
      <c r="D86" s="91"/>
      <c r="E86" s="91"/>
    </row>
    <row r="87" spans="1:6" ht="15.75" customHeight="1">
      <c r="A87" s="480" t="s">
        <v>322</v>
      </c>
      <c r="B87" s="480"/>
      <c r="C87" s="480"/>
      <c r="D87" s="480"/>
      <c r="E87" s="480"/>
      <c r="F87" s="480"/>
    </row>
    <row r="88" spans="1:5" ht="15.75">
      <c r="A88" s="22"/>
      <c r="B88" s="22"/>
      <c r="C88" s="91"/>
      <c r="D88" s="22"/>
      <c r="E88" s="22"/>
    </row>
    <row r="89" spans="1:6" ht="16.5" thickBot="1">
      <c r="A89" s="472" t="s">
        <v>387</v>
      </c>
      <c r="B89" s="472"/>
      <c r="C89" s="282"/>
      <c r="D89" s="283"/>
      <c r="E89" s="283"/>
      <c r="F89" s="283" t="s">
        <v>145</v>
      </c>
    </row>
    <row r="90" spans="1:6" ht="24.75" customHeight="1">
      <c r="A90" s="475" t="s">
        <v>39</v>
      </c>
      <c r="B90" s="473" t="s">
        <v>28</v>
      </c>
      <c r="C90" s="481" t="s">
        <v>379</v>
      </c>
      <c r="D90" s="482"/>
      <c r="E90" s="483"/>
      <c r="F90" s="478" t="s">
        <v>142</v>
      </c>
    </row>
    <row r="91" spans="1:6" ht="27" customHeight="1" thickBot="1">
      <c r="A91" s="476"/>
      <c r="B91" s="474"/>
      <c r="C91" s="273" t="s">
        <v>140</v>
      </c>
      <c r="D91" s="274" t="s">
        <v>141</v>
      </c>
      <c r="E91" s="274" t="s">
        <v>385</v>
      </c>
      <c r="F91" s="479"/>
    </row>
    <row r="92" spans="1:6" ht="16.5" thickBot="1">
      <c r="A92" s="20">
        <v>1</v>
      </c>
      <c r="B92" s="21">
        <v>2</v>
      </c>
      <c r="C92" s="284">
        <v>3</v>
      </c>
      <c r="D92" s="21">
        <v>4</v>
      </c>
      <c r="E92" s="157">
        <v>5</v>
      </c>
      <c r="F92" s="92">
        <v>6</v>
      </c>
    </row>
    <row r="93" spans="1:6" ht="16.5" thickBot="1">
      <c r="A93" s="17" t="s">
        <v>1</v>
      </c>
      <c r="B93" s="82" t="s">
        <v>265</v>
      </c>
      <c r="C93" s="294">
        <f>SUM(C94:C98)</f>
        <v>16769</v>
      </c>
      <c r="D93" s="163">
        <f>SUM(D94:D98)</f>
        <v>19516</v>
      </c>
      <c r="E93" s="158">
        <f>SUM(E94:E98)</f>
        <v>16525</v>
      </c>
      <c r="F93" s="172">
        <f aca="true" t="shared" si="2" ref="F93:F98">E93/D93*100</f>
        <v>84.67411354785817</v>
      </c>
    </row>
    <row r="94" spans="1:6" ht="15.75">
      <c r="A94" s="12" t="s">
        <v>50</v>
      </c>
      <c r="B94" s="5" t="s">
        <v>29</v>
      </c>
      <c r="C94" s="164">
        <v>6002</v>
      </c>
      <c r="D94" s="164">
        <v>6153</v>
      </c>
      <c r="E94" s="159">
        <v>5548</v>
      </c>
      <c r="F94" s="169">
        <f t="shared" si="2"/>
        <v>90.16739801722737</v>
      </c>
    </row>
    <row r="95" spans="1:6" ht="15.75">
      <c r="A95" s="9" t="s">
        <v>51</v>
      </c>
      <c r="B95" s="3" t="s">
        <v>105</v>
      </c>
      <c r="C95" s="107">
        <v>1177</v>
      </c>
      <c r="D95" s="107">
        <v>1235</v>
      </c>
      <c r="E95" s="119">
        <v>1158</v>
      </c>
      <c r="F95" s="170">
        <f t="shared" si="2"/>
        <v>93.76518218623482</v>
      </c>
    </row>
    <row r="96" spans="1:6" ht="15.75">
      <c r="A96" s="9" t="s">
        <v>52</v>
      </c>
      <c r="B96" s="3" t="s">
        <v>69</v>
      </c>
      <c r="C96" s="108">
        <v>5687</v>
      </c>
      <c r="D96" s="108">
        <v>8435</v>
      </c>
      <c r="E96" s="120">
        <v>6739</v>
      </c>
      <c r="F96" s="170">
        <f t="shared" si="2"/>
        <v>79.89330171902786</v>
      </c>
    </row>
    <row r="97" spans="1:6" ht="15.75">
      <c r="A97" s="9" t="s">
        <v>53</v>
      </c>
      <c r="B97" s="6" t="s">
        <v>106</v>
      </c>
      <c r="C97" s="108">
        <v>3903</v>
      </c>
      <c r="D97" s="108">
        <v>3597</v>
      </c>
      <c r="E97" s="120">
        <v>3047</v>
      </c>
      <c r="F97" s="170">
        <f t="shared" si="2"/>
        <v>84.70948012232415</v>
      </c>
    </row>
    <row r="98" spans="1:6" ht="15.75">
      <c r="A98" s="9" t="s">
        <v>61</v>
      </c>
      <c r="B98" s="14" t="s">
        <v>107</v>
      </c>
      <c r="C98" s="108"/>
      <c r="D98" s="279">
        <v>96</v>
      </c>
      <c r="E98" s="120">
        <v>33</v>
      </c>
      <c r="F98" s="170">
        <f t="shared" si="2"/>
        <v>34.375</v>
      </c>
    </row>
    <row r="99" spans="1:6" ht="15.75">
      <c r="A99" s="9" t="s">
        <v>54</v>
      </c>
      <c r="B99" s="3" t="s">
        <v>266</v>
      </c>
      <c r="C99" s="108"/>
      <c r="D99" s="279"/>
      <c r="E99" s="120"/>
      <c r="F99" s="170"/>
    </row>
    <row r="100" spans="1:6" ht="15.75">
      <c r="A100" s="9" t="s">
        <v>55</v>
      </c>
      <c r="B100" s="42" t="s">
        <v>267</v>
      </c>
      <c r="C100" s="108"/>
      <c r="D100" s="279"/>
      <c r="E100" s="120"/>
      <c r="F100" s="170"/>
    </row>
    <row r="101" spans="1:6" ht="15.75">
      <c r="A101" s="9" t="s">
        <v>62</v>
      </c>
      <c r="B101" s="43" t="s">
        <v>268</v>
      </c>
      <c r="C101" s="108"/>
      <c r="D101" s="279"/>
      <c r="E101" s="120"/>
      <c r="F101" s="170"/>
    </row>
    <row r="102" spans="1:6" ht="15.75">
      <c r="A102" s="9" t="s">
        <v>63</v>
      </c>
      <c r="B102" s="43" t="s">
        <v>269</v>
      </c>
      <c r="C102" s="108"/>
      <c r="D102" s="279"/>
      <c r="E102" s="120"/>
      <c r="F102" s="170"/>
    </row>
    <row r="103" spans="1:6" ht="15.75">
      <c r="A103" s="9" t="s">
        <v>64</v>
      </c>
      <c r="B103" s="42" t="s">
        <v>270</v>
      </c>
      <c r="C103" s="108"/>
      <c r="D103" s="279"/>
      <c r="E103" s="120"/>
      <c r="F103" s="170"/>
    </row>
    <row r="104" spans="1:6" ht="15.75">
      <c r="A104" s="9" t="s">
        <v>65</v>
      </c>
      <c r="B104" s="42" t="s">
        <v>271</v>
      </c>
      <c r="C104" s="108"/>
      <c r="D104" s="279"/>
      <c r="E104" s="120"/>
      <c r="F104" s="170"/>
    </row>
    <row r="105" spans="1:6" ht="15.75">
      <c r="A105" s="9" t="s">
        <v>67</v>
      </c>
      <c r="B105" s="43" t="s">
        <v>272</v>
      </c>
      <c r="C105" s="108"/>
      <c r="D105" s="279"/>
      <c r="E105" s="120"/>
      <c r="F105" s="170"/>
    </row>
    <row r="106" spans="1:6" ht="15.75">
      <c r="A106" s="8" t="s">
        <v>108</v>
      </c>
      <c r="B106" s="55" t="s">
        <v>273</v>
      </c>
      <c r="C106" s="108"/>
      <c r="D106" s="279"/>
      <c r="E106" s="120"/>
      <c r="F106" s="170"/>
    </row>
    <row r="107" spans="1:6" ht="15.75">
      <c r="A107" s="9" t="s">
        <v>274</v>
      </c>
      <c r="B107" s="55" t="s">
        <v>275</v>
      </c>
      <c r="C107" s="108"/>
      <c r="D107" s="279"/>
      <c r="E107" s="120"/>
      <c r="F107" s="170"/>
    </row>
    <row r="108" spans="1:6" ht="16.5" thickBot="1">
      <c r="A108" s="13" t="s">
        <v>276</v>
      </c>
      <c r="B108" s="83" t="s">
        <v>277</v>
      </c>
      <c r="C108" s="165"/>
      <c r="D108" s="280"/>
      <c r="E108" s="160"/>
      <c r="F108" s="171"/>
    </row>
    <row r="109" spans="1:6" ht="16.5" thickBot="1">
      <c r="A109" s="15" t="s">
        <v>2</v>
      </c>
      <c r="B109" s="19" t="s">
        <v>278</v>
      </c>
      <c r="C109" s="105">
        <f>+C110+C112+C114</f>
        <v>400</v>
      </c>
      <c r="D109" s="287">
        <f>+D110+D112+D114</f>
        <v>400</v>
      </c>
      <c r="E109" s="117">
        <f>+E110+E112+E114</f>
        <v>238</v>
      </c>
      <c r="F109" s="172">
        <f>E109/D109*100</f>
        <v>59.5</v>
      </c>
    </row>
    <row r="110" spans="1:6" ht="15.75">
      <c r="A110" s="10" t="s">
        <v>56</v>
      </c>
      <c r="B110" s="3" t="s">
        <v>279</v>
      </c>
      <c r="C110" s="106"/>
      <c r="D110" s="288"/>
      <c r="E110" s="118"/>
      <c r="F110" s="169"/>
    </row>
    <row r="111" spans="1:6" ht="15.75">
      <c r="A111" s="10" t="s">
        <v>57</v>
      </c>
      <c r="B111" s="7" t="s">
        <v>280</v>
      </c>
      <c r="C111" s="106"/>
      <c r="D111" s="288"/>
      <c r="E111" s="118"/>
      <c r="F111" s="170"/>
    </row>
    <row r="112" spans="1:6" ht="15.75">
      <c r="A112" s="10" t="s">
        <v>58</v>
      </c>
      <c r="B112" s="7" t="s">
        <v>109</v>
      </c>
      <c r="C112" s="107"/>
      <c r="D112" s="278"/>
      <c r="E112" s="119"/>
      <c r="F112" s="170"/>
    </row>
    <row r="113" spans="1:6" ht="15.75">
      <c r="A113" s="10" t="s">
        <v>59</v>
      </c>
      <c r="B113" s="7" t="s">
        <v>281</v>
      </c>
      <c r="C113" s="107"/>
      <c r="D113" s="278"/>
      <c r="E113" s="119"/>
      <c r="F113" s="170"/>
    </row>
    <row r="114" spans="1:6" ht="15.75">
      <c r="A114" s="10" t="s">
        <v>60</v>
      </c>
      <c r="B114" s="84" t="s">
        <v>282</v>
      </c>
      <c r="C114" s="107">
        <v>400</v>
      </c>
      <c r="D114" s="107">
        <v>400</v>
      </c>
      <c r="E114" s="119">
        <f>SUM(E115:E122)</f>
        <v>238</v>
      </c>
      <c r="F114" s="170">
        <f>E114/D114*100</f>
        <v>59.5</v>
      </c>
    </row>
    <row r="115" spans="1:6" ht="15.75">
      <c r="A115" s="10" t="s">
        <v>66</v>
      </c>
      <c r="B115" s="85" t="s">
        <v>283</v>
      </c>
      <c r="C115" s="107"/>
      <c r="D115" s="278"/>
      <c r="E115" s="119"/>
      <c r="F115" s="170"/>
    </row>
    <row r="116" spans="1:6" ht="15.75">
      <c r="A116" s="10" t="s">
        <v>68</v>
      </c>
      <c r="B116" s="86" t="s">
        <v>284</v>
      </c>
      <c r="C116" s="107"/>
      <c r="D116" s="278"/>
      <c r="E116" s="119"/>
      <c r="F116" s="170"/>
    </row>
    <row r="117" spans="1:6" ht="15.75">
      <c r="A117" s="10" t="s">
        <v>110</v>
      </c>
      <c r="B117" s="43" t="s">
        <v>269</v>
      </c>
      <c r="C117" s="107"/>
      <c r="D117" s="278"/>
      <c r="E117" s="119"/>
      <c r="F117" s="170"/>
    </row>
    <row r="118" spans="1:6" ht="15.75">
      <c r="A118" s="10" t="s">
        <v>111</v>
      </c>
      <c r="B118" s="43" t="s">
        <v>285</v>
      </c>
      <c r="C118" s="107"/>
      <c r="D118" s="278"/>
      <c r="E118" s="119"/>
      <c r="F118" s="170"/>
    </row>
    <row r="119" spans="1:6" ht="15.75">
      <c r="A119" s="10" t="s">
        <v>286</v>
      </c>
      <c r="B119" s="43" t="s">
        <v>287</v>
      </c>
      <c r="C119" s="107"/>
      <c r="D119" s="278"/>
      <c r="E119" s="119"/>
      <c r="F119" s="170"/>
    </row>
    <row r="120" spans="1:6" ht="15.75">
      <c r="A120" s="10" t="s">
        <v>288</v>
      </c>
      <c r="B120" s="43" t="s">
        <v>272</v>
      </c>
      <c r="C120" s="107"/>
      <c r="D120" s="278"/>
      <c r="E120" s="119"/>
      <c r="F120" s="170"/>
    </row>
    <row r="121" spans="1:6" ht="15.75">
      <c r="A121" s="10" t="s">
        <v>289</v>
      </c>
      <c r="B121" s="43" t="s">
        <v>290</v>
      </c>
      <c r="C121" s="107"/>
      <c r="D121" s="278"/>
      <c r="E121" s="119"/>
      <c r="F121" s="170"/>
    </row>
    <row r="122" spans="1:6" ht="16.5" thickBot="1">
      <c r="A122" s="8" t="s">
        <v>291</v>
      </c>
      <c r="B122" s="43" t="s">
        <v>292</v>
      </c>
      <c r="C122" s="108">
        <v>400</v>
      </c>
      <c r="D122" s="108">
        <v>400</v>
      </c>
      <c r="E122" s="120">
        <v>238</v>
      </c>
      <c r="F122" s="171">
        <f>E122/D122*100</f>
        <v>59.5</v>
      </c>
    </row>
    <row r="123" spans="1:6" ht="16.5" thickBot="1">
      <c r="A123" s="15" t="s">
        <v>3</v>
      </c>
      <c r="B123" s="87" t="s">
        <v>293</v>
      </c>
      <c r="C123" s="105">
        <f>+C124+C125</f>
        <v>1539</v>
      </c>
      <c r="D123" s="287">
        <f>+D124+D125</f>
        <v>16</v>
      </c>
      <c r="E123" s="117">
        <f>+E124+E125</f>
        <v>0</v>
      </c>
      <c r="F123" s="168">
        <f>E123/D123*100</f>
        <v>0</v>
      </c>
    </row>
    <row r="124" spans="1:6" ht="15.75">
      <c r="A124" s="10" t="s">
        <v>40</v>
      </c>
      <c r="B124" s="4" t="s">
        <v>33</v>
      </c>
      <c r="C124" s="106">
        <v>1539</v>
      </c>
      <c r="D124" s="106">
        <v>16</v>
      </c>
      <c r="E124" s="118"/>
      <c r="F124" s="169">
        <f>E124/D124*100</f>
        <v>0</v>
      </c>
    </row>
    <row r="125" spans="1:6" ht="16.5" thickBot="1">
      <c r="A125" s="11" t="s">
        <v>166</v>
      </c>
      <c r="B125" s="7" t="s">
        <v>34</v>
      </c>
      <c r="C125" s="108"/>
      <c r="D125" s="279"/>
      <c r="E125" s="120"/>
      <c r="F125" s="171"/>
    </row>
    <row r="126" spans="1:6" ht="16.5" thickBot="1">
      <c r="A126" s="15" t="s">
        <v>4</v>
      </c>
      <c r="B126" s="87" t="s">
        <v>294</v>
      </c>
      <c r="C126" s="105">
        <f>+C93+C109+C123</f>
        <v>18708</v>
      </c>
      <c r="D126" s="287">
        <f>+D93+D109+D123</f>
        <v>19932</v>
      </c>
      <c r="E126" s="117">
        <f>+E93+E109+E123</f>
        <v>16763</v>
      </c>
      <c r="F126" s="168">
        <f>E126/D126*100</f>
        <v>84.10094320690347</v>
      </c>
    </row>
    <row r="127" spans="1:6" ht="16.5" thickBot="1">
      <c r="A127" s="15" t="s">
        <v>5</v>
      </c>
      <c r="B127" s="87" t="s">
        <v>295</v>
      </c>
      <c r="C127" s="105">
        <f>+C128+C129+C130</f>
        <v>0</v>
      </c>
      <c r="D127" s="287"/>
      <c r="E127" s="117">
        <f>+E128+E129+E130</f>
        <v>0</v>
      </c>
      <c r="F127" s="168"/>
    </row>
    <row r="128" spans="1:6" ht="15.75">
      <c r="A128" s="10" t="s">
        <v>43</v>
      </c>
      <c r="B128" s="4" t="s">
        <v>296</v>
      </c>
      <c r="C128" s="107"/>
      <c r="D128" s="278"/>
      <c r="E128" s="119"/>
      <c r="F128" s="169"/>
    </row>
    <row r="129" spans="1:6" ht="15.75">
      <c r="A129" s="10" t="s">
        <v>44</v>
      </c>
      <c r="B129" s="4" t="s">
        <v>297</v>
      </c>
      <c r="C129" s="107"/>
      <c r="D129" s="278"/>
      <c r="E129" s="119"/>
      <c r="F129" s="170"/>
    </row>
    <row r="130" spans="1:6" ht="16.5" thickBot="1">
      <c r="A130" s="8" t="s">
        <v>45</v>
      </c>
      <c r="B130" s="2" t="s">
        <v>298</v>
      </c>
      <c r="C130" s="107"/>
      <c r="D130" s="278"/>
      <c r="E130" s="119"/>
      <c r="F130" s="171"/>
    </row>
    <row r="131" spans="1:6" ht="16.5" thickBot="1">
      <c r="A131" s="15" t="s">
        <v>6</v>
      </c>
      <c r="B131" s="87" t="s">
        <v>299</v>
      </c>
      <c r="C131" s="105">
        <f>+C132+C133+C134+C135</f>
        <v>0</v>
      </c>
      <c r="D131" s="287">
        <f>+D132+D133+D134+D135</f>
        <v>0</v>
      </c>
      <c r="E131" s="117">
        <f>+E132+E133+E134+E135</f>
        <v>0</v>
      </c>
      <c r="F131" s="168"/>
    </row>
    <row r="132" spans="1:6" ht="15.75">
      <c r="A132" s="10" t="s">
        <v>46</v>
      </c>
      <c r="B132" s="4" t="s">
        <v>300</v>
      </c>
      <c r="C132" s="107"/>
      <c r="D132" s="278"/>
      <c r="E132" s="119"/>
      <c r="F132" s="169"/>
    </row>
    <row r="133" spans="1:6" ht="15.75">
      <c r="A133" s="10" t="s">
        <v>47</v>
      </c>
      <c r="B133" s="4" t="s">
        <v>301</v>
      </c>
      <c r="C133" s="107"/>
      <c r="D133" s="278"/>
      <c r="E133" s="119"/>
      <c r="F133" s="170"/>
    </row>
    <row r="134" spans="1:6" ht="15.75">
      <c r="A134" s="10" t="s">
        <v>200</v>
      </c>
      <c r="B134" s="4" t="s">
        <v>302</v>
      </c>
      <c r="C134" s="107"/>
      <c r="D134" s="278"/>
      <c r="E134" s="119"/>
      <c r="F134" s="170"/>
    </row>
    <row r="135" spans="1:6" ht="16.5" thickBot="1">
      <c r="A135" s="8" t="s">
        <v>202</v>
      </c>
      <c r="B135" s="2" t="s">
        <v>303</v>
      </c>
      <c r="C135" s="107"/>
      <c r="D135" s="278"/>
      <c r="E135" s="119"/>
      <c r="F135" s="171"/>
    </row>
    <row r="136" spans="1:6" ht="16.5" thickBot="1">
      <c r="A136" s="15" t="s">
        <v>7</v>
      </c>
      <c r="B136" s="87" t="s">
        <v>304</v>
      </c>
      <c r="C136" s="109">
        <f>+C137+C138+C139+C140</f>
        <v>0</v>
      </c>
      <c r="D136" s="289">
        <f>+D137+D138+D139+D140</f>
        <v>457</v>
      </c>
      <c r="E136" s="121">
        <f>+E137+E138+E139+E140</f>
        <v>0</v>
      </c>
      <c r="F136" s="168"/>
    </row>
    <row r="137" spans="1:6" ht="15.75">
      <c r="A137" s="10" t="s">
        <v>48</v>
      </c>
      <c r="B137" s="4" t="s">
        <v>305</v>
      </c>
      <c r="C137" s="107"/>
      <c r="D137" s="278"/>
      <c r="E137" s="119"/>
      <c r="F137" s="169"/>
    </row>
    <row r="138" spans="1:6" ht="15.75">
      <c r="A138" s="10" t="s">
        <v>49</v>
      </c>
      <c r="B138" s="4" t="s">
        <v>306</v>
      </c>
      <c r="C138" s="107"/>
      <c r="D138" s="278">
        <v>457</v>
      </c>
      <c r="E138" s="119"/>
      <c r="F138" s="170"/>
    </row>
    <row r="139" spans="1:6" ht="15.75">
      <c r="A139" s="10" t="s">
        <v>100</v>
      </c>
      <c r="B139" s="4" t="s">
        <v>307</v>
      </c>
      <c r="C139" s="107"/>
      <c r="D139" s="278"/>
      <c r="E139" s="119"/>
      <c r="F139" s="170"/>
    </row>
    <row r="140" spans="1:6" ht="16.5" thickBot="1">
      <c r="A140" s="8" t="s">
        <v>210</v>
      </c>
      <c r="B140" s="2" t="s">
        <v>308</v>
      </c>
      <c r="C140" s="107"/>
      <c r="D140" s="278"/>
      <c r="E140" s="119"/>
      <c r="F140" s="171"/>
    </row>
    <row r="141" spans="1:6" ht="16.5" thickBot="1">
      <c r="A141" s="15" t="s">
        <v>8</v>
      </c>
      <c r="B141" s="87" t="s">
        <v>309</v>
      </c>
      <c r="C141" s="166">
        <f>+C142+C143+C144+C145</f>
        <v>0</v>
      </c>
      <c r="D141" s="295">
        <f>+D142+D143+D144+D145</f>
        <v>0</v>
      </c>
      <c r="E141" s="161">
        <f>+E142+E143+E144+E145</f>
        <v>0</v>
      </c>
      <c r="F141" s="168"/>
    </row>
    <row r="142" spans="1:6" ht="15.75">
      <c r="A142" s="10" t="s">
        <v>101</v>
      </c>
      <c r="B142" s="4" t="s">
        <v>310</v>
      </c>
      <c r="C142" s="107"/>
      <c r="D142" s="278"/>
      <c r="E142" s="119"/>
      <c r="F142" s="169"/>
    </row>
    <row r="143" spans="1:6" ht="15.75">
      <c r="A143" s="10" t="s">
        <v>102</v>
      </c>
      <c r="B143" s="4" t="s">
        <v>311</v>
      </c>
      <c r="C143" s="107"/>
      <c r="D143" s="278"/>
      <c r="E143" s="119"/>
      <c r="F143" s="170"/>
    </row>
    <row r="144" spans="1:6" ht="15.75">
      <c r="A144" s="10" t="s">
        <v>215</v>
      </c>
      <c r="B144" s="4" t="s">
        <v>312</v>
      </c>
      <c r="C144" s="107"/>
      <c r="D144" s="278"/>
      <c r="E144" s="119"/>
      <c r="F144" s="170"/>
    </row>
    <row r="145" spans="1:6" ht="16.5" thickBot="1">
      <c r="A145" s="10" t="s">
        <v>217</v>
      </c>
      <c r="B145" s="4" t="s">
        <v>313</v>
      </c>
      <c r="C145" s="107"/>
      <c r="D145" s="278"/>
      <c r="E145" s="119"/>
      <c r="F145" s="171"/>
    </row>
    <row r="146" spans="1:6" ht="16.5" thickBot="1">
      <c r="A146" s="15" t="s">
        <v>9</v>
      </c>
      <c r="B146" s="87" t="s">
        <v>314</v>
      </c>
      <c r="C146" s="167">
        <f>+C127+C131+C136+C141</f>
        <v>0</v>
      </c>
      <c r="D146" s="296">
        <f>+D127+D131+D136+D141</f>
        <v>457</v>
      </c>
      <c r="E146" s="162">
        <f>+E127+E131+E136+E141</f>
        <v>0</v>
      </c>
      <c r="F146" s="168"/>
    </row>
    <row r="147" spans="1:6" ht="16.5" thickBot="1">
      <c r="A147" s="88" t="s">
        <v>10</v>
      </c>
      <c r="B147" s="89" t="s">
        <v>315</v>
      </c>
      <c r="C147" s="167">
        <f>+C126+C146</f>
        <v>18708</v>
      </c>
      <c r="D147" s="296">
        <f>+D126+D146</f>
        <v>20389</v>
      </c>
      <c r="E147" s="162">
        <f>+E126+E146</f>
        <v>16763</v>
      </c>
      <c r="F147" s="168">
        <f>E147/D147*100</f>
        <v>82.2159007307862</v>
      </c>
    </row>
    <row r="149" spans="1:5" ht="15.75">
      <c r="A149" s="22"/>
      <c r="B149" s="22"/>
      <c r="C149" s="298">
        <f>+C130+C134+C139+C144</f>
        <v>0</v>
      </c>
      <c r="D149" s="22"/>
      <c r="E149" s="22"/>
    </row>
    <row r="150" spans="1:6" ht="16.5" thickBot="1">
      <c r="A150" s="477" t="s">
        <v>386</v>
      </c>
      <c r="B150" s="477"/>
      <c r="C150" s="484" t="s">
        <v>145</v>
      </c>
      <c r="D150" s="484"/>
      <c r="E150" s="484"/>
      <c r="F150" s="484"/>
    </row>
    <row r="151" spans="1:6" ht="16.5" thickBot="1">
      <c r="A151" s="15">
        <v>1</v>
      </c>
      <c r="B151" s="19" t="s">
        <v>316</v>
      </c>
      <c r="C151" s="95">
        <f>+C61-C126</f>
        <v>-1768</v>
      </c>
      <c r="D151" s="105">
        <f>+D61-D126</f>
        <v>-1768</v>
      </c>
      <c r="E151" s="105">
        <f>+E61-E126</f>
        <v>986</v>
      </c>
      <c r="F151" s="281"/>
    </row>
    <row r="152" spans="1:6" ht="21.75" thickBot="1">
      <c r="A152" s="15" t="s">
        <v>2</v>
      </c>
      <c r="B152" s="19" t="s">
        <v>317</v>
      </c>
      <c r="C152" s="95">
        <f>+C84-C146</f>
        <v>1768</v>
      </c>
      <c r="D152" s="105">
        <f>+D84-D146</f>
        <v>1768</v>
      </c>
      <c r="E152" s="105">
        <f>+E84-E146</f>
        <v>2225</v>
      </c>
      <c r="F152" s="281"/>
    </row>
    <row r="153" ht="15.75">
      <c r="C153" s="285"/>
    </row>
  </sheetData>
  <sheetProtection/>
  <mergeCells count="15">
    <mergeCell ref="F3:F4"/>
    <mergeCell ref="A1:F1"/>
    <mergeCell ref="C90:E90"/>
    <mergeCell ref="F90:F91"/>
    <mergeCell ref="C150:F150"/>
    <mergeCell ref="A2:B2"/>
    <mergeCell ref="C3:E3"/>
    <mergeCell ref="C2:F2"/>
    <mergeCell ref="A87:F87"/>
    <mergeCell ref="A89:B89"/>
    <mergeCell ref="B90:B91"/>
    <mergeCell ref="A90:A91"/>
    <mergeCell ref="B3:B4"/>
    <mergeCell ref="A3:A4"/>
    <mergeCell ref="A150:B150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3" r:id="rId3"/>
  <headerFooter alignWithMargins="0">
    <oddHeader xml:space="preserve">&amp;C&amp;"Times New Roman CE,Félkövér"&amp;12
GRÁBÓC KÖZSÉGI ÖNKORMÁNYZAT
2014. ÉVI KÖLTSÉGVETÉSÉNEK  ÖSSZEVONT MÉRLEGE&amp;10
&amp;R&amp;"Times New Roman CE,Félkövér dőlt"&amp;11 1.1. számú melléklet </oddHeader>
  </headerFooter>
  <rowBreaks count="1" manualBreakCount="1">
    <brk id="86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zoomScale="120" zoomScaleNormal="120" zoomScaleSheetLayoutView="130" workbookViewId="0" topLeftCell="B130">
      <selection activeCell="E139" sqref="E139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16.125" style="93" customWidth="1"/>
    <col min="4" max="4" width="16.00390625" style="93" customWidth="1"/>
    <col min="5" max="5" width="16.125" style="93" customWidth="1"/>
    <col min="6" max="6" width="16.125" style="22" customWidth="1"/>
    <col min="7" max="7" width="9.00390625" style="22" customWidth="1"/>
    <col min="8" max="16384" width="9.375" style="22" customWidth="1"/>
  </cols>
  <sheetData>
    <row r="1" spans="1:6" ht="15.75" customHeight="1">
      <c r="A1" s="480" t="s">
        <v>320</v>
      </c>
      <c r="B1" s="480"/>
      <c r="C1" s="480"/>
      <c r="D1" s="480"/>
      <c r="E1" s="480"/>
      <c r="F1" s="480"/>
    </row>
    <row r="2" spans="1:6" ht="15.75" customHeight="1" thickBot="1">
      <c r="A2" s="477" t="s">
        <v>384</v>
      </c>
      <c r="B2" s="477"/>
      <c r="C2" s="485" t="s">
        <v>145</v>
      </c>
      <c r="D2" s="485"/>
      <c r="E2" s="485"/>
      <c r="F2" s="485"/>
    </row>
    <row r="3" spans="1:6" ht="24" customHeight="1">
      <c r="A3" s="475" t="s">
        <v>39</v>
      </c>
      <c r="B3" s="473" t="s">
        <v>0</v>
      </c>
      <c r="C3" s="481" t="s">
        <v>318</v>
      </c>
      <c r="D3" s="482"/>
      <c r="E3" s="483"/>
      <c r="F3" s="478" t="s">
        <v>142</v>
      </c>
    </row>
    <row r="4" spans="1:6" ht="24" customHeight="1" thickBot="1">
      <c r="A4" s="476"/>
      <c r="B4" s="474"/>
      <c r="C4" s="273" t="s">
        <v>140</v>
      </c>
      <c r="D4" s="273" t="s">
        <v>141</v>
      </c>
      <c r="E4" s="274" t="s">
        <v>383</v>
      </c>
      <c r="F4" s="479"/>
    </row>
    <row r="5" spans="1:6" ht="21" customHeight="1" thickBot="1">
      <c r="A5" s="66">
        <v>1</v>
      </c>
      <c r="B5" s="67">
        <v>2</v>
      </c>
      <c r="C5" s="67">
        <v>3</v>
      </c>
      <c r="D5" s="286">
        <v>4</v>
      </c>
      <c r="E5" s="116">
        <v>5</v>
      </c>
      <c r="F5" s="92">
        <v>6</v>
      </c>
    </row>
    <row r="6" spans="1:6" s="23" customFormat="1" ht="12" customHeight="1" thickBot="1">
      <c r="A6" s="15" t="s">
        <v>1</v>
      </c>
      <c r="B6" s="16" t="s">
        <v>149</v>
      </c>
      <c r="C6" s="105">
        <f>+C7+C8+C9+C10+C11+C12</f>
        <v>11586</v>
      </c>
      <c r="D6" s="287">
        <f>+D7+D8+D9+D10+D11+D12</f>
        <v>12217</v>
      </c>
      <c r="E6" s="117">
        <f>+E7+E8+E9+E10+E11+E12</f>
        <v>12217</v>
      </c>
      <c r="F6" s="150">
        <f aca="true" t="shared" si="0" ref="F6:F18">E6/D6*100</f>
        <v>100</v>
      </c>
    </row>
    <row r="7" spans="1:6" s="1" customFormat="1" ht="12" customHeight="1">
      <c r="A7" s="10" t="s">
        <v>50</v>
      </c>
      <c r="B7" s="68" t="s">
        <v>150</v>
      </c>
      <c r="C7" s="106">
        <v>7082</v>
      </c>
      <c r="D7" s="106">
        <v>7082</v>
      </c>
      <c r="E7" s="118">
        <v>7082</v>
      </c>
      <c r="F7" s="134">
        <f t="shared" si="0"/>
        <v>100</v>
      </c>
    </row>
    <row r="8" spans="1:6" s="1" customFormat="1" ht="12" customHeight="1">
      <c r="A8" s="9" t="s">
        <v>51</v>
      </c>
      <c r="B8" s="69" t="s">
        <v>151</v>
      </c>
      <c r="C8" s="107"/>
      <c r="D8" s="278"/>
      <c r="E8" s="119"/>
      <c r="F8" s="134"/>
    </row>
    <row r="9" spans="1:6" s="1" customFormat="1" ht="12" customHeight="1">
      <c r="A9" s="9" t="s">
        <v>52</v>
      </c>
      <c r="B9" s="69" t="s">
        <v>152</v>
      </c>
      <c r="C9" s="107">
        <v>4290</v>
      </c>
      <c r="D9" s="107">
        <v>3732</v>
      </c>
      <c r="E9" s="119">
        <v>3732</v>
      </c>
      <c r="F9" s="134">
        <f t="shared" si="0"/>
        <v>100</v>
      </c>
    </row>
    <row r="10" spans="1:6" s="1" customFormat="1" ht="12" customHeight="1">
      <c r="A10" s="9" t="s">
        <v>53</v>
      </c>
      <c r="B10" s="69" t="s">
        <v>153</v>
      </c>
      <c r="C10" s="107">
        <v>214</v>
      </c>
      <c r="D10" s="107">
        <v>214</v>
      </c>
      <c r="E10" s="119">
        <v>214</v>
      </c>
      <c r="F10" s="134">
        <f t="shared" si="0"/>
        <v>100</v>
      </c>
    </row>
    <row r="11" spans="1:6" s="1" customFormat="1" ht="12" customHeight="1">
      <c r="A11" s="9" t="s">
        <v>154</v>
      </c>
      <c r="B11" s="69" t="s">
        <v>155</v>
      </c>
      <c r="C11" s="107"/>
      <c r="D11" s="278">
        <v>136</v>
      </c>
      <c r="E11" s="119">
        <v>136</v>
      </c>
      <c r="F11" s="128">
        <f t="shared" si="0"/>
        <v>100</v>
      </c>
    </row>
    <row r="12" spans="1:6" s="1" customFormat="1" ht="12" customHeight="1" thickBot="1">
      <c r="A12" s="11" t="s">
        <v>54</v>
      </c>
      <c r="B12" s="70" t="s">
        <v>156</v>
      </c>
      <c r="C12" s="107"/>
      <c r="D12" s="278">
        <v>1053</v>
      </c>
      <c r="E12" s="119">
        <v>1053</v>
      </c>
      <c r="F12" s="135">
        <f t="shared" si="0"/>
        <v>100</v>
      </c>
    </row>
    <row r="13" spans="1:6" s="1" customFormat="1" ht="12" customHeight="1" thickBot="1">
      <c r="A13" s="15" t="s">
        <v>2</v>
      </c>
      <c r="B13" s="71" t="s">
        <v>157</v>
      </c>
      <c r="C13" s="105">
        <f>+C14+C15+C16+C17+C18</f>
        <v>4078</v>
      </c>
      <c r="D13" s="287">
        <f>+D14+D15+D16+D17+D18</f>
        <v>4671</v>
      </c>
      <c r="E13" s="117">
        <f>+E14+E15+E16+E17+E18</f>
        <v>3010</v>
      </c>
      <c r="F13" s="137">
        <f t="shared" si="0"/>
        <v>64.44016270605866</v>
      </c>
    </row>
    <row r="14" spans="1:6" s="1" customFormat="1" ht="12" customHeight="1">
      <c r="A14" s="10" t="s">
        <v>56</v>
      </c>
      <c r="B14" s="68" t="s">
        <v>158</v>
      </c>
      <c r="C14" s="106"/>
      <c r="D14" s="288"/>
      <c r="E14" s="118"/>
      <c r="F14" s="136"/>
    </row>
    <row r="15" spans="1:6" s="1" customFormat="1" ht="12" customHeight="1">
      <c r="A15" s="9" t="s">
        <v>57</v>
      </c>
      <c r="B15" s="69" t="s">
        <v>159</v>
      </c>
      <c r="C15" s="107"/>
      <c r="D15" s="278"/>
      <c r="E15" s="119"/>
      <c r="F15" s="128"/>
    </row>
    <row r="16" spans="1:6" s="1" customFormat="1" ht="12" customHeight="1">
      <c r="A16" s="9" t="s">
        <v>58</v>
      </c>
      <c r="B16" s="69" t="s">
        <v>160</v>
      </c>
      <c r="C16" s="107"/>
      <c r="D16" s="278"/>
      <c r="E16" s="119"/>
      <c r="F16" s="128"/>
    </row>
    <row r="17" spans="1:6" s="1" customFormat="1" ht="12" customHeight="1">
      <c r="A17" s="9" t="s">
        <v>59</v>
      </c>
      <c r="B17" s="69" t="s">
        <v>161</v>
      </c>
      <c r="C17" s="107"/>
      <c r="D17" s="278"/>
      <c r="E17" s="119"/>
      <c r="F17" s="129"/>
    </row>
    <row r="18" spans="1:6" s="1" customFormat="1" ht="12" customHeight="1">
      <c r="A18" s="9" t="s">
        <v>60</v>
      </c>
      <c r="B18" s="69" t="s">
        <v>162</v>
      </c>
      <c r="C18" s="107">
        <v>4078</v>
      </c>
      <c r="D18" s="107">
        <v>4671</v>
      </c>
      <c r="E18" s="119">
        <v>3010</v>
      </c>
      <c r="F18" s="128">
        <f t="shared" si="0"/>
        <v>64.44016270605866</v>
      </c>
    </row>
    <row r="19" spans="1:6" s="1" customFormat="1" ht="12" customHeight="1" thickBot="1">
      <c r="A19" s="11" t="s">
        <v>66</v>
      </c>
      <c r="B19" s="70" t="s">
        <v>163</v>
      </c>
      <c r="C19" s="108"/>
      <c r="D19" s="279"/>
      <c r="E19" s="120"/>
      <c r="F19" s="135"/>
    </row>
    <row r="20" spans="1:6" s="1" customFormat="1" ht="12" customHeight="1" thickBot="1">
      <c r="A20" s="15" t="s">
        <v>3</v>
      </c>
      <c r="B20" s="16" t="s">
        <v>164</v>
      </c>
      <c r="C20" s="105">
        <f>+C21+C22+C23+C24+C25</f>
        <v>0</v>
      </c>
      <c r="D20" s="287">
        <f>+D21+D22+D23+D24+D25</f>
        <v>0</v>
      </c>
      <c r="E20" s="117">
        <f>+E21+E22+E23+E24+E25</f>
        <v>0</v>
      </c>
      <c r="F20" s="151"/>
    </row>
    <row r="21" spans="1:6" s="1" customFormat="1" ht="12" customHeight="1">
      <c r="A21" s="10" t="s">
        <v>40</v>
      </c>
      <c r="B21" s="68" t="s">
        <v>165</v>
      </c>
      <c r="C21" s="106"/>
      <c r="D21" s="288"/>
      <c r="E21" s="118"/>
      <c r="F21" s="136"/>
    </row>
    <row r="22" spans="1:6" s="1" customFormat="1" ht="12" customHeight="1">
      <c r="A22" s="9" t="s">
        <v>166</v>
      </c>
      <c r="B22" s="69" t="s">
        <v>167</v>
      </c>
      <c r="C22" s="107"/>
      <c r="D22" s="278"/>
      <c r="E22" s="119"/>
      <c r="F22" s="128"/>
    </row>
    <row r="23" spans="1:6" s="1" customFormat="1" ht="12" customHeight="1">
      <c r="A23" s="9" t="s">
        <v>168</v>
      </c>
      <c r="B23" s="69" t="s">
        <v>169</v>
      </c>
      <c r="C23" s="107"/>
      <c r="D23" s="278"/>
      <c r="E23" s="119"/>
      <c r="F23" s="127"/>
    </row>
    <row r="24" spans="1:6" s="1" customFormat="1" ht="12" customHeight="1">
      <c r="A24" s="9" t="s">
        <v>170</v>
      </c>
      <c r="B24" s="69" t="s">
        <v>171</v>
      </c>
      <c r="C24" s="107"/>
      <c r="D24" s="278"/>
      <c r="E24" s="119"/>
      <c r="F24" s="129"/>
    </row>
    <row r="25" spans="1:6" s="1" customFormat="1" ht="12" customHeight="1">
      <c r="A25" s="9" t="s">
        <v>91</v>
      </c>
      <c r="B25" s="69" t="s">
        <v>172</v>
      </c>
      <c r="C25" s="107"/>
      <c r="D25" s="278"/>
      <c r="E25" s="119"/>
      <c r="F25" s="128"/>
    </row>
    <row r="26" spans="1:6" s="1" customFormat="1" ht="12" customHeight="1" thickBot="1">
      <c r="A26" s="11" t="s">
        <v>92</v>
      </c>
      <c r="B26" s="70" t="s">
        <v>173</v>
      </c>
      <c r="C26" s="108"/>
      <c r="D26" s="279"/>
      <c r="E26" s="120"/>
      <c r="F26" s="135"/>
    </row>
    <row r="27" spans="1:6" s="1" customFormat="1" ht="12" customHeight="1" thickBot="1">
      <c r="A27" s="15" t="s">
        <v>93</v>
      </c>
      <c r="B27" s="16" t="s">
        <v>174</v>
      </c>
      <c r="C27" s="109">
        <f>+C28+C31+C32+C33</f>
        <v>1030</v>
      </c>
      <c r="D27" s="289">
        <f>+D28+D31+D32+D33</f>
        <v>1030</v>
      </c>
      <c r="E27" s="121">
        <f>+E28+E31+E32+E33</f>
        <v>1988</v>
      </c>
      <c r="F27" s="151">
        <f aca="true" t="shared" si="1" ref="F27:F34">E27/D27*100</f>
        <v>193.00970873786406</v>
      </c>
    </row>
    <row r="28" spans="1:6" s="1" customFormat="1" ht="12" customHeight="1">
      <c r="A28" s="10" t="s">
        <v>41</v>
      </c>
      <c r="B28" s="68" t="s">
        <v>175</v>
      </c>
      <c r="C28" s="110">
        <f>+C29+C30</f>
        <v>550</v>
      </c>
      <c r="D28" s="110">
        <f>+D29+D30</f>
        <v>550</v>
      </c>
      <c r="E28" s="122">
        <f>+E29+E30</f>
        <v>1396</v>
      </c>
      <c r="F28" s="136">
        <f t="shared" si="1"/>
        <v>253.8181818181818</v>
      </c>
    </row>
    <row r="29" spans="1:6" s="1" customFormat="1" ht="12" customHeight="1">
      <c r="A29" s="9" t="s">
        <v>176</v>
      </c>
      <c r="B29" s="69" t="s">
        <v>177</v>
      </c>
      <c r="C29" s="107">
        <v>150</v>
      </c>
      <c r="D29" s="107">
        <v>150</v>
      </c>
      <c r="E29" s="119">
        <v>141</v>
      </c>
      <c r="F29" s="128">
        <f t="shared" si="1"/>
        <v>94</v>
      </c>
    </row>
    <row r="30" spans="1:6" s="1" customFormat="1" ht="12" customHeight="1">
      <c r="A30" s="9" t="s">
        <v>178</v>
      </c>
      <c r="B30" s="69" t="s">
        <v>179</v>
      </c>
      <c r="C30" s="107">
        <v>400</v>
      </c>
      <c r="D30" s="107">
        <v>400</v>
      </c>
      <c r="E30" s="119">
        <v>1255</v>
      </c>
      <c r="F30" s="128">
        <f t="shared" si="1"/>
        <v>313.75</v>
      </c>
    </row>
    <row r="31" spans="1:6" s="1" customFormat="1" ht="12" customHeight="1">
      <c r="A31" s="9" t="s">
        <v>42</v>
      </c>
      <c r="B31" s="69" t="s">
        <v>121</v>
      </c>
      <c r="C31" s="107">
        <v>470</v>
      </c>
      <c r="D31" s="107">
        <v>470</v>
      </c>
      <c r="E31" s="119">
        <v>567</v>
      </c>
      <c r="F31" s="128">
        <f t="shared" si="1"/>
        <v>120.63829787234042</v>
      </c>
    </row>
    <row r="32" spans="1:6" s="1" customFormat="1" ht="12" customHeight="1">
      <c r="A32" s="9" t="s">
        <v>180</v>
      </c>
      <c r="B32" s="69" t="s">
        <v>181</v>
      </c>
      <c r="C32" s="107"/>
      <c r="D32" s="107"/>
      <c r="E32" s="119"/>
      <c r="F32" s="128"/>
    </row>
    <row r="33" spans="1:6" s="1" customFormat="1" ht="12" customHeight="1" thickBot="1">
      <c r="A33" s="11" t="s">
        <v>182</v>
      </c>
      <c r="B33" s="70" t="s">
        <v>183</v>
      </c>
      <c r="C33" s="108">
        <v>10</v>
      </c>
      <c r="D33" s="108">
        <v>10</v>
      </c>
      <c r="E33" s="120">
        <v>25</v>
      </c>
      <c r="F33" s="128">
        <f t="shared" si="1"/>
        <v>250</v>
      </c>
    </row>
    <row r="34" spans="1:6" s="1" customFormat="1" ht="12" customHeight="1" thickBot="1">
      <c r="A34" s="15" t="s">
        <v>5</v>
      </c>
      <c r="B34" s="16" t="s">
        <v>184</v>
      </c>
      <c r="C34" s="105">
        <f>SUM(C35:C44)</f>
        <v>246</v>
      </c>
      <c r="D34" s="287">
        <f>SUM(D35:D44)</f>
        <v>246</v>
      </c>
      <c r="E34" s="117">
        <f>SUM(E35:E44)</f>
        <v>434</v>
      </c>
      <c r="F34" s="24">
        <f t="shared" si="1"/>
        <v>176.42276422764226</v>
      </c>
    </row>
    <row r="35" spans="1:6" s="1" customFormat="1" ht="12" customHeight="1">
      <c r="A35" s="10" t="s">
        <v>43</v>
      </c>
      <c r="B35" s="68" t="s">
        <v>185</v>
      </c>
      <c r="C35" s="106"/>
      <c r="D35" s="288">
        <v>0</v>
      </c>
      <c r="E35" s="118">
        <v>52</v>
      </c>
      <c r="F35" s="139"/>
    </row>
    <row r="36" spans="1:6" s="1" customFormat="1" ht="12" customHeight="1">
      <c r="A36" s="9" t="s">
        <v>44</v>
      </c>
      <c r="B36" s="69" t="s">
        <v>186</v>
      </c>
      <c r="C36" s="107">
        <v>165</v>
      </c>
      <c r="D36" s="107">
        <v>165</v>
      </c>
      <c r="E36" s="119">
        <v>278</v>
      </c>
      <c r="F36" s="130">
        <f>E36/D36*100</f>
        <v>168.48484848484847</v>
      </c>
    </row>
    <row r="37" spans="1:6" s="1" customFormat="1" ht="12" customHeight="1">
      <c r="A37" s="9" t="s">
        <v>45</v>
      </c>
      <c r="B37" s="69" t="s">
        <v>187</v>
      </c>
      <c r="C37" s="107"/>
      <c r="D37" s="278"/>
      <c r="E37" s="119"/>
      <c r="F37" s="130"/>
    </row>
    <row r="38" spans="1:6" s="1" customFormat="1" ht="12" customHeight="1">
      <c r="A38" s="9" t="s">
        <v>95</v>
      </c>
      <c r="B38" s="69" t="s">
        <v>188</v>
      </c>
      <c r="C38" s="107">
        <v>66</v>
      </c>
      <c r="D38" s="107">
        <v>66</v>
      </c>
      <c r="E38" s="119">
        <v>87</v>
      </c>
      <c r="F38" s="130"/>
    </row>
    <row r="39" spans="1:6" s="1" customFormat="1" ht="12" customHeight="1">
      <c r="A39" s="9" t="s">
        <v>96</v>
      </c>
      <c r="B39" s="69" t="s">
        <v>189</v>
      </c>
      <c r="C39" s="107"/>
      <c r="D39" s="278"/>
      <c r="E39" s="119"/>
      <c r="F39" s="130"/>
    </row>
    <row r="40" spans="1:6" s="1" customFormat="1" ht="12" customHeight="1">
      <c r="A40" s="9" t="s">
        <v>97</v>
      </c>
      <c r="B40" s="69" t="s">
        <v>190</v>
      </c>
      <c r="C40" s="107"/>
      <c r="D40" s="278"/>
      <c r="E40" s="119"/>
      <c r="F40" s="130"/>
    </row>
    <row r="41" spans="1:6" s="1" customFormat="1" ht="12" customHeight="1">
      <c r="A41" s="9" t="s">
        <v>98</v>
      </c>
      <c r="B41" s="69" t="s">
        <v>191</v>
      </c>
      <c r="C41" s="107"/>
      <c r="D41" s="278"/>
      <c r="E41" s="119"/>
      <c r="F41" s="131"/>
    </row>
    <row r="42" spans="1:6" s="1" customFormat="1" ht="12" customHeight="1">
      <c r="A42" s="9" t="s">
        <v>192</v>
      </c>
      <c r="B42" s="69" t="s">
        <v>193</v>
      </c>
      <c r="C42" s="107">
        <v>15</v>
      </c>
      <c r="D42" s="107">
        <v>15</v>
      </c>
      <c r="E42" s="119">
        <v>17</v>
      </c>
      <c r="F42" s="130">
        <f>E42/D42*100</f>
        <v>113.33333333333333</v>
      </c>
    </row>
    <row r="43" spans="1:6" s="1" customFormat="1" ht="12" customHeight="1">
      <c r="A43" s="9" t="s">
        <v>143</v>
      </c>
      <c r="B43" s="69" t="s">
        <v>194</v>
      </c>
      <c r="C43" s="111"/>
      <c r="D43" s="290"/>
      <c r="E43" s="123"/>
      <c r="F43" s="130"/>
    </row>
    <row r="44" spans="1:6" s="1" customFormat="1" ht="12" customHeight="1" thickBot="1">
      <c r="A44" s="11" t="s">
        <v>195</v>
      </c>
      <c r="B44" s="70" t="s">
        <v>196</v>
      </c>
      <c r="C44" s="112"/>
      <c r="D44" s="291"/>
      <c r="E44" s="124"/>
      <c r="F44" s="138"/>
    </row>
    <row r="45" spans="1:6" s="1" customFormat="1" ht="12" customHeight="1" thickBot="1">
      <c r="A45" s="15" t="s">
        <v>6</v>
      </c>
      <c r="B45" s="16" t="s">
        <v>197</v>
      </c>
      <c r="C45" s="105">
        <f>SUM(C46:C50)</f>
        <v>0</v>
      </c>
      <c r="D45" s="287">
        <f>SUM(D46:D50)</f>
        <v>0</v>
      </c>
      <c r="E45" s="117">
        <f>SUM(E46:E50)</f>
        <v>100</v>
      </c>
      <c r="F45" s="151"/>
    </row>
    <row r="46" spans="1:6" s="1" customFormat="1" ht="12" customHeight="1">
      <c r="A46" s="10" t="s">
        <v>46</v>
      </c>
      <c r="B46" s="68" t="s">
        <v>198</v>
      </c>
      <c r="C46" s="113"/>
      <c r="D46" s="292"/>
      <c r="E46" s="125"/>
      <c r="F46" s="140"/>
    </row>
    <row r="47" spans="1:6" s="1" customFormat="1" ht="12" customHeight="1">
      <c r="A47" s="9" t="s">
        <v>47</v>
      </c>
      <c r="B47" s="69" t="s">
        <v>199</v>
      </c>
      <c r="C47" s="111"/>
      <c r="D47" s="290"/>
      <c r="E47" s="123">
        <v>100</v>
      </c>
      <c r="F47" s="129"/>
    </row>
    <row r="48" spans="1:6" s="1" customFormat="1" ht="12" customHeight="1">
      <c r="A48" s="9" t="s">
        <v>200</v>
      </c>
      <c r="B48" s="69" t="s">
        <v>201</v>
      </c>
      <c r="C48" s="111"/>
      <c r="D48" s="290"/>
      <c r="E48" s="123"/>
      <c r="F48" s="130"/>
    </row>
    <row r="49" spans="1:6" s="1" customFormat="1" ht="12" customHeight="1">
      <c r="A49" s="9" t="s">
        <v>202</v>
      </c>
      <c r="B49" s="69" t="s">
        <v>203</v>
      </c>
      <c r="C49" s="111"/>
      <c r="D49" s="290"/>
      <c r="E49" s="123"/>
      <c r="F49" s="128"/>
    </row>
    <row r="50" spans="1:6" s="1" customFormat="1" ht="12" customHeight="1" thickBot="1">
      <c r="A50" s="11" t="s">
        <v>204</v>
      </c>
      <c r="B50" s="70" t="s">
        <v>205</v>
      </c>
      <c r="C50" s="112"/>
      <c r="D50" s="291"/>
      <c r="E50" s="124"/>
      <c r="F50" s="135"/>
    </row>
    <row r="51" spans="1:6" s="1" customFormat="1" ht="12" customHeight="1" thickBot="1">
      <c r="A51" s="15" t="s">
        <v>99</v>
      </c>
      <c r="B51" s="16" t="s">
        <v>206</v>
      </c>
      <c r="C51" s="105">
        <f>SUM(C52:C54)</f>
        <v>0</v>
      </c>
      <c r="D51" s="287">
        <f>SUM(D52:D54)</f>
        <v>0</v>
      </c>
      <c r="E51" s="117">
        <f>SUM(E52:E54)</f>
        <v>0</v>
      </c>
      <c r="F51" s="24"/>
    </row>
    <row r="52" spans="1:6" s="1" customFormat="1" ht="12" customHeight="1">
      <c r="A52" s="10" t="s">
        <v>48</v>
      </c>
      <c r="B52" s="68" t="s">
        <v>207</v>
      </c>
      <c r="C52" s="106"/>
      <c r="D52" s="288"/>
      <c r="E52" s="118"/>
      <c r="F52" s="140"/>
    </row>
    <row r="53" spans="1:6" s="1" customFormat="1" ht="12" customHeight="1">
      <c r="A53" s="9" t="s">
        <v>49</v>
      </c>
      <c r="B53" s="69" t="s">
        <v>208</v>
      </c>
      <c r="C53" s="107"/>
      <c r="D53" s="278"/>
      <c r="E53" s="119"/>
      <c r="F53" s="130"/>
    </row>
    <row r="54" spans="1:8" s="1" customFormat="1" ht="15.75">
      <c r="A54" s="9" t="s">
        <v>100</v>
      </c>
      <c r="B54" s="69" t="s">
        <v>209</v>
      </c>
      <c r="C54" s="107"/>
      <c r="D54" s="278"/>
      <c r="E54" s="119"/>
      <c r="F54" s="127"/>
      <c r="H54" s="25"/>
    </row>
    <row r="55" spans="1:6" s="1" customFormat="1" ht="12" customHeight="1" thickBot="1">
      <c r="A55" s="11" t="s">
        <v>210</v>
      </c>
      <c r="B55" s="70" t="s">
        <v>211</v>
      </c>
      <c r="C55" s="108"/>
      <c r="D55" s="279"/>
      <c r="E55" s="120"/>
      <c r="F55" s="142"/>
    </row>
    <row r="56" spans="1:6" s="1" customFormat="1" ht="12" customHeight="1" thickBot="1">
      <c r="A56" s="15" t="s">
        <v>8</v>
      </c>
      <c r="B56" s="71" t="s">
        <v>212</v>
      </c>
      <c r="C56" s="105">
        <f>SUM(C57:C59)</f>
        <v>0</v>
      </c>
      <c r="D56" s="287">
        <f>SUM(D57:D59)</f>
        <v>0</v>
      </c>
      <c r="E56" s="117">
        <f>SUM(E57:E59)</f>
        <v>0</v>
      </c>
      <c r="F56" s="143"/>
    </row>
    <row r="57" spans="1:6" s="1" customFormat="1" ht="12" customHeight="1">
      <c r="A57" s="10" t="s">
        <v>101</v>
      </c>
      <c r="B57" s="68" t="s">
        <v>213</v>
      </c>
      <c r="C57" s="111"/>
      <c r="D57" s="290"/>
      <c r="E57" s="123"/>
      <c r="F57" s="140"/>
    </row>
    <row r="58" spans="1:6" s="1" customFormat="1" ht="12" customHeight="1">
      <c r="A58" s="9" t="s">
        <v>102</v>
      </c>
      <c r="B58" s="69" t="s">
        <v>214</v>
      </c>
      <c r="C58" s="111"/>
      <c r="D58" s="290"/>
      <c r="E58" s="123"/>
      <c r="F58" s="130"/>
    </row>
    <row r="59" spans="1:6" s="1" customFormat="1" ht="12" customHeight="1">
      <c r="A59" s="9" t="s">
        <v>215</v>
      </c>
      <c r="B59" s="69" t="s">
        <v>216</v>
      </c>
      <c r="C59" s="111"/>
      <c r="D59" s="290"/>
      <c r="E59" s="123"/>
      <c r="F59" s="132"/>
    </row>
    <row r="60" spans="1:6" s="1" customFormat="1" ht="12" customHeight="1" thickBot="1">
      <c r="A60" s="11" t="s">
        <v>217</v>
      </c>
      <c r="B60" s="70" t="s">
        <v>218</v>
      </c>
      <c r="C60" s="111"/>
      <c r="D60" s="290"/>
      <c r="E60" s="123"/>
      <c r="F60" s="144"/>
    </row>
    <row r="61" spans="1:6" s="1" customFormat="1" ht="12" customHeight="1" thickBot="1">
      <c r="A61" s="15" t="s">
        <v>9</v>
      </c>
      <c r="B61" s="16" t="s">
        <v>219</v>
      </c>
      <c r="C61" s="109">
        <f>+C6+C13+C20+C27+C34+C45+C51+C56</f>
        <v>16940</v>
      </c>
      <c r="D61" s="289">
        <f>+D6+D13+D20+D27+D34+D45+D51+D56</f>
        <v>18164</v>
      </c>
      <c r="E61" s="121">
        <f>+E6+E13+E20+E27+E34+E45+E51+E56</f>
        <v>17749</v>
      </c>
      <c r="F61" s="151">
        <f>E61/D61*100</f>
        <v>97.71526095573662</v>
      </c>
    </row>
    <row r="62" spans="1:6" s="1" customFormat="1" ht="12" customHeight="1" thickBot="1">
      <c r="A62" s="72" t="s">
        <v>220</v>
      </c>
      <c r="B62" s="71" t="s">
        <v>221</v>
      </c>
      <c r="C62" s="105">
        <f>SUM(C63:C65)</f>
        <v>0</v>
      </c>
      <c r="D62" s="287">
        <f>SUM(D63:D65)</f>
        <v>0</v>
      </c>
      <c r="E62" s="117">
        <f>SUM(E63:E65)</f>
        <v>0</v>
      </c>
      <c r="F62" s="141"/>
    </row>
    <row r="63" spans="1:6" s="1" customFormat="1" ht="12" customHeight="1">
      <c r="A63" s="10" t="s">
        <v>222</v>
      </c>
      <c r="B63" s="68" t="s">
        <v>223</v>
      </c>
      <c r="C63" s="111"/>
      <c r="D63" s="290"/>
      <c r="E63" s="123"/>
      <c r="F63" s="140"/>
    </row>
    <row r="64" spans="1:6" s="1" customFormat="1" ht="12" customHeight="1">
      <c r="A64" s="9" t="s">
        <v>224</v>
      </c>
      <c r="B64" s="69" t="s">
        <v>225</v>
      </c>
      <c r="C64" s="111"/>
      <c r="D64" s="290"/>
      <c r="E64" s="123"/>
      <c r="F64" s="130"/>
    </row>
    <row r="65" spans="1:6" s="1" customFormat="1" ht="12" customHeight="1" thickBot="1">
      <c r="A65" s="11" t="s">
        <v>226</v>
      </c>
      <c r="B65" s="73" t="s">
        <v>227</v>
      </c>
      <c r="C65" s="111"/>
      <c r="D65" s="290"/>
      <c r="E65" s="123"/>
      <c r="F65" s="138"/>
    </row>
    <row r="66" spans="1:6" s="1" customFormat="1" ht="12" customHeight="1" thickBot="1">
      <c r="A66" s="72" t="s">
        <v>228</v>
      </c>
      <c r="B66" s="71" t="s">
        <v>229</v>
      </c>
      <c r="C66" s="105">
        <f>SUM(C67:C70)</f>
        <v>0</v>
      </c>
      <c r="D66" s="287">
        <f>SUM(D67:D70)</f>
        <v>0</v>
      </c>
      <c r="E66" s="117">
        <f>SUM(E67:E70)</f>
        <v>0</v>
      </c>
      <c r="F66" s="141"/>
    </row>
    <row r="67" spans="1:6" s="1" customFormat="1" ht="12" customHeight="1">
      <c r="A67" s="10" t="s">
        <v>230</v>
      </c>
      <c r="B67" s="68" t="s">
        <v>231</v>
      </c>
      <c r="C67" s="111"/>
      <c r="D67" s="290"/>
      <c r="E67" s="123"/>
      <c r="F67" s="145"/>
    </row>
    <row r="68" spans="1:6" s="1" customFormat="1" ht="12" customHeight="1">
      <c r="A68" s="9" t="s">
        <v>70</v>
      </c>
      <c r="B68" s="69" t="s">
        <v>232</v>
      </c>
      <c r="C68" s="111"/>
      <c r="D68" s="290"/>
      <c r="E68" s="123"/>
      <c r="F68" s="130"/>
    </row>
    <row r="69" spans="1:6" s="1" customFormat="1" ht="12" customHeight="1">
      <c r="A69" s="9" t="s">
        <v>233</v>
      </c>
      <c r="B69" s="69" t="s">
        <v>234</v>
      </c>
      <c r="C69" s="111"/>
      <c r="D69" s="290"/>
      <c r="E69" s="123"/>
      <c r="F69" s="130"/>
    </row>
    <row r="70" spans="1:6" s="1" customFormat="1" ht="12" customHeight="1" thickBot="1">
      <c r="A70" s="11" t="s">
        <v>235</v>
      </c>
      <c r="B70" s="70" t="s">
        <v>236</v>
      </c>
      <c r="C70" s="111"/>
      <c r="D70" s="290"/>
      <c r="E70" s="123"/>
      <c r="F70" s="138"/>
    </row>
    <row r="71" spans="1:6" s="1" customFormat="1" ht="12" customHeight="1" thickBot="1">
      <c r="A71" s="72" t="s">
        <v>237</v>
      </c>
      <c r="B71" s="71" t="s">
        <v>238</v>
      </c>
      <c r="C71" s="105">
        <f>SUM(C72:C73)</f>
        <v>1768</v>
      </c>
      <c r="D71" s="287">
        <f>SUM(D72:D73)</f>
        <v>1768</v>
      </c>
      <c r="E71" s="117">
        <f>SUM(E72:E73)</f>
        <v>1768</v>
      </c>
      <c r="F71" s="141">
        <f>E71/D71*100</f>
        <v>100</v>
      </c>
    </row>
    <row r="72" spans="1:6" s="1" customFormat="1" ht="12" customHeight="1">
      <c r="A72" s="10" t="s">
        <v>103</v>
      </c>
      <c r="B72" s="68" t="s">
        <v>239</v>
      </c>
      <c r="C72" s="111">
        <v>1768</v>
      </c>
      <c r="D72" s="111">
        <v>1768</v>
      </c>
      <c r="E72" s="111">
        <v>1768</v>
      </c>
      <c r="F72" s="136">
        <f>E72/D72*100</f>
        <v>100</v>
      </c>
    </row>
    <row r="73" spans="1:6" s="1" customFormat="1" ht="12" customHeight="1" thickBot="1">
      <c r="A73" s="11" t="s">
        <v>104</v>
      </c>
      <c r="B73" s="70" t="s">
        <v>240</v>
      </c>
      <c r="C73" s="111"/>
      <c r="D73" s="290"/>
      <c r="E73" s="123"/>
      <c r="F73" s="135"/>
    </row>
    <row r="74" spans="1:6" s="1" customFormat="1" ht="12" customHeight="1" thickBot="1">
      <c r="A74" s="72" t="s">
        <v>241</v>
      </c>
      <c r="B74" s="71" t="s">
        <v>242</v>
      </c>
      <c r="C74" s="105">
        <f>SUM(C75:C77)</f>
        <v>0</v>
      </c>
      <c r="D74" s="287">
        <f>SUM(D75:D77)</f>
        <v>457</v>
      </c>
      <c r="E74" s="117">
        <f>SUM(E75:E77)</f>
        <v>457</v>
      </c>
      <c r="F74" s="137">
        <f>E74/D74*100</f>
        <v>100</v>
      </c>
    </row>
    <row r="75" spans="1:7" s="1" customFormat="1" ht="15" customHeight="1">
      <c r="A75" s="10" t="s">
        <v>243</v>
      </c>
      <c r="B75" s="68" t="s">
        <v>244</v>
      </c>
      <c r="C75" s="111"/>
      <c r="D75" s="290">
        <v>457</v>
      </c>
      <c r="E75" s="123">
        <v>457</v>
      </c>
      <c r="F75" s="146">
        <f>E75/D75*100</f>
        <v>100</v>
      </c>
      <c r="G75" s="115"/>
    </row>
    <row r="76" spans="1:6" ht="15.75">
      <c r="A76" s="9" t="s">
        <v>245</v>
      </c>
      <c r="B76" s="69" t="s">
        <v>246</v>
      </c>
      <c r="C76" s="111"/>
      <c r="D76" s="290"/>
      <c r="E76" s="123"/>
      <c r="F76" s="133"/>
    </row>
    <row r="77" spans="1:6" ht="16.5" thickBot="1">
      <c r="A77" s="11" t="s">
        <v>247</v>
      </c>
      <c r="B77" s="70" t="s">
        <v>248</v>
      </c>
      <c r="C77" s="111"/>
      <c r="D77" s="290"/>
      <c r="E77" s="123"/>
      <c r="F77" s="147"/>
    </row>
    <row r="78" spans="1:6" ht="16.5" thickBot="1">
      <c r="A78" s="72" t="s">
        <v>249</v>
      </c>
      <c r="B78" s="71" t="s">
        <v>250</v>
      </c>
      <c r="C78" s="105">
        <f>SUM(C79:C82)</f>
        <v>0</v>
      </c>
      <c r="D78" s="287">
        <f>SUM(D79:D82)</f>
        <v>0</v>
      </c>
      <c r="E78" s="117">
        <f>SUM(E79:E82)</f>
        <v>0</v>
      </c>
      <c r="F78" s="149"/>
    </row>
    <row r="79" spans="1:6" ht="15.75">
      <c r="A79" s="74" t="s">
        <v>251</v>
      </c>
      <c r="B79" s="68" t="s">
        <v>252</v>
      </c>
      <c r="C79" s="111"/>
      <c r="D79" s="290"/>
      <c r="E79" s="123"/>
      <c r="F79" s="148"/>
    </row>
    <row r="80" spans="1:6" ht="15.75">
      <c r="A80" s="75" t="s">
        <v>253</v>
      </c>
      <c r="B80" s="69" t="s">
        <v>254</v>
      </c>
      <c r="C80" s="111"/>
      <c r="D80" s="290"/>
      <c r="E80" s="123"/>
      <c r="F80" s="133"/>
    </row>
    <row r="81" spans="1:6" ht="15.75">
      <c r="A81" s="75" t="s">
        <v>255</v>
      </c>
      <c r="B81" s="69" t="s">
        <v>256</v>
      </c>
      <c r="C81" s="111"/>
      <c r="D81" s="290"/>
      <c r="E81" s="123"/>
      <c r="F81" s="133"/>
    </row>
    <row r="82" spans="1:6" ht="16.5" thickBot="1">
      <c r="A82" s="76" t="s">
        <v>257</v>
      </c>
      <c r="B82" s="70" t="s">
        <v>258</v>
      </c>
      <c r="C82" s="111"/>
      <c r="D82" s="290"/>
      <c r="E82" s="123"/>
      <c r="F82" s="147"/>
    </row>
    <row r="83" spans="1:6" ht="16.5" thickBot="1">
      <c r="A83" s="72" t="s">
        <v>259</v>
      </c>
      <c r="B83" s="71" t="s">
        <v>260</v>
      </c>
      <c r="C83" s="114"/>
      <c r="D83" s="293"/>
      <c r="E83" s="126"/>
      <c r="F83" s="149"/>
    </row>
    <row r="84" spans="1:6" ht="16.5" thickBot="1">
      <c r="A84" s="72" t="s">
        <v>261</v>
      </c>
      <c r="B84" s="77" t="s">
        <v>262</v>
      </c>
      <c r="C84" s="109">
        <f>+C62+C66+C71+C74+C78+C83</f>
        <v>1768</v>
      </c>
      <c r="D84" s="289">
        <f>+D62+D66+D71+D74+D78+D83</f>
        <v>2225</v>
      </c>
      <c r="E84" s="121">
        <f>+E62+E66+E71+E74+E78+E83</f>
        <v>2225</v>
      </c>
      <c r="F84" s="149"/>
    </row>
    <row r="85" spans="1:6" ht="16.5" thickBot="1">
      <c r="A85" s="78" t="s">
        <v>263</v>
      </c>
      <c r="B85" s="79" t="s">
        <v>264</v>
      </c>
      <c r="C85" s="109">
        <f>+C61+C84</f>
        <v>18708</v>
      </c>
      <c r="D85" s="289">
        <f>+D61+D84</f>
        <v>20389</v>
      </c>
      <c r="E85" s="121">
        <f>+E61+E84</f>
        <v>19974</v>
      </c>
      <c r="F85" s="151">
        <f>E85/D85*100</f>
        <v>97.96458874883515</v>
      </c>
    </row>
    <row r="86" spans="1:5" ht="15.75">
      <c r="A86" s="80"/>
      <c r="B86" s="81"/>
      <c r="C86" s="91"/>
      <c r="D86" s="91"/>
      <c r="E86" s="91"/>
    </row>
    <row r="87" spans="1:6" ht="15.75" customHeight="1">
      <c r="A87" s="480" t="s">
        <v>321</v>
      </c>
      <c r="B87" s="480"/>
      <c r="C87" s="480"/>
      <c r="D87" s="480"/>
      <c r="E87" s="480"/>
      <c r="F87" s="480"/>
    </row>
    <row r="88" spans="1:5" ht="15.75">
      <c r="A88" s="22"/>
      <c r="B88" s="22"/>
      <c r="C88" s="91"/>
      <c r="D88" s="22"/>
      <c r="E88" s="22"/>
    </row>
    <row r="89" spans="1:6" ht="16.5" thickBot="1">
      <c r="A89" s="472" t="s">
        <v>387</v>
      </c>
      <c r="B89" s="472"/>
      <c r="C89" s="282"/>
      <c r="D89" s="283"/>
      <c r="E89" s="283"/>
      <c r="F89" s="283" t="s">
        <v>145</v>
      </c>
    </row>
    <row r="90" spans="1:6" ht="24.75" customHeight="1">
      <c r="A90" s="475" t="s">
        <v>39</v>
      </c>
      <c r="B90" s="473" t="s">
        <v>28</v>
      </c>
      <c r="C90" s="481" t="s">
        <v>379</v>
      </c>
      <c r="D90" s="482"/>
      <c r="E90" s="483"/>
      <c r="F90" s="478" t="s">
        <v>142</v>
      </c>
    </row>
    <row r="91" spans="1:6" ht="27" customHeight="1" thickBot="1">
      <c r="A91" s="476"/>
      <c r="B91" s="474"/>
      <c r="C91" s="273" t="s">
        <v>140</v>
      </c>
      <c r="D91" s="274" t="s">
        <v>141</v>
      </c>
      <c r="E91" s="274" t="s">
        <v>385</v>
      </c>
      <c r="F91" s="479"/>
    </row>
    <row r="92" spans="1:6" ht="16.5" thickBot="1">
      <c r="A92" s="20">
        <v>1</v>
      </c>
      <c r="B92" s="21">
        <v>2</v>
      </c>
      <c r="C92" s="284">
        <v>3</v>
      </c>
      <c r="D92" s="21">
        <v>4</v>
      </c>
      <c r="E92" s="157">
        <v>5</v>
      </c>
      <c r="F92" s="92">
        <v>6</v>
      </c>
    </row>
    <row r="93" spans="1:6" ht="16.5" thickBot="1">
      <c r="A93" s="17" t="s">
        <v>1</v>
      </c>
      <c r="B93" s="82" t="s">
        <v>265</v>
      </c>
      <c r="C93" s="294">
        <f>SUM(C94:C98)</f>
        <v>16769</v>
      </c>
      <c r="D93" s="163">
        <f>SUM(D94:D98)</f>
        <v>19516</v>
      </c>
      <c r="E93" s="158">
        <f>SUM(E94:E98)</f>
        <v>16525</v>
      </c>
      <c r="F93" s="172">
        <f aca="true" t="shared" si="2" ref="F93:F98">E93/D93*100</f>
        <v>84.67411354785817</v>
      </c>
    </row>
    <row r="94" spans="1:6" ht="15.75">
      <c r="A94" s="12" t="s">
        <v>50</v>
      </c>
      <c r="B94" s="5" t="s">
        <v>29</v>
      </c>
      <c r="C94" s="164">
        <v>6002</v>
      </c>
      <c r="D94" s="164">
        <v>6153</v>
      </c>
      <c r="E94" s="159">
        <v>5548</v>
      </c>
      <c r="F94" s="169">
        <f t="shared" si="2"/>
        <v>90.16739801722737</v>
      </c>
    </row>
    <row r="95" spans="1:6" ht="15.75">
      <c r="A95" s="9" t="s">
        <v>51</v>
      </c>
      <c r="B95" s="3" t="s">
        <v>105</v>
      </c>
      <c r="C95" s="107">
        <v>1177</v>
      </c>
      <c r="D95" s="107">
        <v>1235</v>
      </c>
      <c r="E95" s="119">
        <v>1158</v>
      </c>
      <c r="F95" s="170">
        <f t="shared" si="2"/>
        <v>93.76518218623482</v>
      </c>
    </row>
    <row r="96" spans="1:6" ht="15.75">
      <c r="A96" s="9" t="s">
        <v>52</v>
      </c>
      <c r="B96" s="3" t="s">
        <v>69</v>
      </c>
      <c r="C96" s="108">
        <v>5687</v>
      </c>
      <c r="D96" s="108">
        <v>8435</v>
      </c>
      <c r="E96" s="120">
        <v>6739</v>
      </c>
      <c r="F96" s="170">
        <f t="shared" si="2"/>
        <v>79.89330171902786</v>
      </c>
    </row>
    <row r="97" spans="1:6" ht="15.75">
      <c r="A97" s="9" t="s">
        <v>53</v>
      </c>
      <c r="B97" s="6" t="s">
        <v>106</v>
      </c>
      <c r="C97" s="108">
        <v>3903</v>
      </c>
      <c r="D97" s="108">
        <v>3597</v>
      </c>
      <c r="E97" s="120">
        <v>3047</v>
      </c>
      <c r="F97" s="170">
        <f t="shared" si="2"/>
        <v>84.70948012232415</v>
      </c>
    </row>
    <row r="98" spans="1:6" ht="15.75">
      <c r="A98" s="9" t="s">
        <v>61</v>
      </c>
      <c r="B98" s="14" t="s">
        <v>107</v>
      </c>
      <c r="C98" s="108"/>
      <c r="D98" s="279">
        <v>96</v>
      </c>
      <c r="E98" s="120">
        <v>33</v>
      </c>
      <c r="F98" s="170">
        <f t="shared" si="2"/>
        <v>34.375</v>
      </c>
    </row>
    <row r="99" spans="1:6" ht="15.75">
      <c r="A99" s="9" t="s">
        <v>54</v>
      </c>
      <c r="B99" s="3" t="s">
        <v>266</v>
      </c>
      <c r="C99" s="108"/>
      <c r="D99" s="279"/>
      <c r="E99" s="120"/>
      <c r="F99" s="170"/>
    </row>
    <row r="100" spans="1:6" ht="15.75">
      <c r="A100" s="9" t="s">
        <v>55</v>
      </c>
      <c r="B100" s="42" t="s">
        <v>267</v>
      </c>
      <c r="C100" s="108"/>
      <c r="D100" s="279"/>
      <c r="E100" s="120"/>
      <c r="F100" s="170"/>
    </row>
    <row r="101" spans="1:6" ht="15.75">
      <c r="A101" s="9" t="s">
        <v>62</v>
      </c>
      <c r="B101" s="43" t="s">
        <v>268</v>
      </c>
      <c r="C101" s="108"/>
      <c r="D101" s="279"/>
      <c r="E101" s="120"/>
      <c r="F101" s="170"/>
    </row>
    <row r="102" spans="1:6" ht="15.75">
      <c r="A102" s="9" t="s">
        <v>63</v>
      </c>
      <c r="B102" s="43" t="s">
        <v>269</v>
      </c>
      <c r="C102" s="108"/>
      <c r="D102" s="279"/>
      <c r="E102" s="120"/>
      <c r="F102" s="170"/>
    </row>
    <row r="103" spans="1:6" ht="15.75">
      <c r="A103" s="9" t="s">
        <v>64</v>
      </c>
      <c r="B103" s="42" t="s">
        <v>270</v>
      </c>
      <c r="C103" s="108"/>
      <c r="D103" s="279"/>
      <c r="E103" s="120"/>
      <c r="F103" s="170"/>
    </row>
    <row r="104" spans="1:6" ht="15.75">
      <c r="A104" s="9" t="s">
        <v>65</v>
      </c>
      <c r="B104" s="42" t="s">
        <v>271</v>
      </c>
      <c r="C104" s="108"/>
      <c r="D104" s="279"/>
      <c r="E104" s="120"/>
      <c r="F104" s="170"/>
    </row>
    <row r="105" spans="1:6" ht="15.75">
      <c r="A105" s="9" t="s">
        <v>67</v>
      </c>
      <c r="B105" s="43" t="s">
        <v>272</v>
      </c>
      <c r="C105" s="108"/>
      <c r="D105" s="279"/>
      <c r="E105" s="120"/>
      <c r="F105" s="170"/>
    </row>
    <row r="106" spans="1:6" ht="15.75">
      <c r="A106" s="8" t="s">
        <v>108</v>
      </c>
      <c r="B106" s="55" t="s">
        <v>273</v>
      </c>
      <c r="C106" s="108"/>
      <c r="D106" s="279"/>
      <c r="E106" s="120"/>
      <c r="F106" s="170"/>
    </row>
    <row r="107" spans="1:6" ht="15.75">
      <c r="A107" s="9" t="s">
        <v>274</v>
      </c>
      <c r="B107" s="55" t="s">
        <v>275</v>
      </c>
      <c r="C107" s="108"/>
      <c r="D107" s="279"/>
      <c r="E107" s="120"/>
      <c r="F107" s="170"/>
    </row>
    <row r="108" spans="1:6" ht="16.5" thickBot="1">
      <c r="A108" s="13" t="s">
        <v>276</v>
      </c>
      <c r="B108" s="83" t="s">
        <v>277</v>
      </c>
      <c r="C108" s="165"/>
      <c r="D108" s="280"/>
      <c r="E108" s="160"/>
      <c r="F108" s="171"/>
    </row>
    <row r="109" spans="1:6" ht="16.5" thickBot="1">
      <c r="A109" s="15"/>
      <c r="B109" s="19" t="s">
        <v>278</v>
      </c>
      <c r="C109" s="105">
        <f>+C110+C112+C114</f>
        <v>0</v>
      </c>
      <c r="D109" s="287">
        <f>+D110+D112+D114</f>
        <v>0</v>
      </c>
      <c r="E109" s="117">
        <f>+E110+E112+E114</f>
        <v>0</v>
      </c>
      <c r="F109" s="172"/>
    </row>
    <row r="110" spans="1:6" ht="15.75">
      <c r="A110" s="10" t="s">
        <v>56</v>
      </c>
      <c r="B110" s="3" t="s">
        <v>279</v>
      </c>
      <c r="C110" s="106"/>
      <c r="D110" s="288"/>
      <c r="E110" s="118"/>
      <c r="F110" s="169"/>
    </row>
    <row r="111" spans="1:6" ht="15.75">
      <c r="A111" s="10" t="s">
        <v>57</v>
      </c>
      <c r="B111" s="7" t="s">
        <v>280</v>
      </c>
      <c r="C111" s="106"/>
      <c r="D111" s="288"/>
      <c r="E111" s="118"/>
      <c r="F111" s="170"/>
    </row>
    <row r="112" spans="1:6" ht="15.75">
      <c r="A112" s="10" t="s">
        <v>58</v>
      </c>
      <c r="B112" s="7" t="s">
        <v>109</v>
      </c>
      <c r="C112" s="107"/>
      <c r="D112" s="278"/>
      <c r="E112" s="119"/>
      <c r="F112" s="170"/>
    </row>
    <row r="113" spans="1:6" ht="15.75">
      <c r="A113" s="10" t="s">
        <v>59</v>
      </c>
      <c r="B113" s="7" t="s">
        <v>281</v>
      </c>
      <c r="C113" s="107"/>
      <c r="D113" s="278"/>
      <c r="E113" s="119"/>
      <c r="F113" s="170"/>
    </row>
    <row r="114" spans="1:6" ht="15.75">
      <c r="A114" s="10" t="s">
        <v>60</v>
      </c>
      <c r="B114" s="84" t="s">
        <v>282</v>
      </c>
      <c r="C114" s="107"/>
      <c r="D114" s="107"/>
      <c r="E114" s="119"/>
      <c r="F114" s="170"/>
    </row>
    <row r="115" spans="1:6" ht="15.75">
      <c r="A115" s="10" t="s">
        <v>66</v>
      </c>
      <c r="B115" s="85" t="s">
        <v>283</v>
      </c>
      <c r="C115" s="107"/>
      <c r="D115" s="278"/>
      <c r="E115" s="119"/>
      <c r="F115" s="170"/>
    </row>
    <row r="116" spans="1:6" ht="15.75">
      <c r="A116" s="10" t="s">
        <v>68</v>
      </c>
      <c r="B116" s="86" t="s">
        <v>284</v>
      </c>
      <c r="C116" s="107"/>
      <c r="D116" s="278"/>
      <c r="E116" s="119"/>
      <c r="F116" s="170"/>
    </row>
    <row r="117" spans="1:6" ht="15.75">
      <c r="A117" s="10" t="s">
        <v>110</v>
      </c>
      <c r="B117" s="43" t="s">
        <v>269</v>
      </c>
      <c r="C117" s="107"/>
      <c r="D117" s="278"/>
      <c r="E117" s="119"/>
      <c r="F117" s="170"/>
    </row>
    <row r="118" spans="1:6" ht="15.75">
      <c r="A118" s="10" t="s">
        <v>111</v>
      </c>
      <c r="B118" s="43" t="s">
        <v>285</v>
      </c>
      <c r="C118" s="107"/>
      <c r="D118" s="278"/>
      <c r="E118" s="119"/>
      <c r="F118" s="170"/>
    </row>
    <row r="119" spans="1:6" ht="15.75">
      <c r="A119" s="10" t="s">
        <v>286</v>
      </c>
      <c r="B119" s="43" t="s">
        <v>287</v>
      </c>
      <c r="C119" s="107"/>
      <c r="D119" s="278"/>
      <c r="E119" s="119"/>
      <c r="F119" s="170"/>
    </row>
    <row r="120" spans="1:6" ht="15.75">
      <c r="A120" s="10" t="s">
        <v>288</v>
      </c>
      <c r="B120" s="43" t="s">
        <v>272</v>
      </c>
      <c r="C120" s="107"/>
      <c r="D120" s="278"/>
      <c r="E120" s="119"/>
      <c r="F120" s="170"/>
    </row>
    <row r="121" spans="1:6" ht="15.75">
      <c r="A121" s="10" t="s">
        <v>289</v>
      </c>
      <c r="B121" s="43" t="s">
        <v>290</v>
      </c>
      <c r="C121" s="107"/>
      <c r="D121" s="278"/>
      <c r="E121" s="119"/>
      <c r="F121" s="170"/>
    </row>
    <row r="122" spans="1:6" ht="16.5" thickBot="1">
      <c r="A122" s="8" t="s">
        <v>291</v>
      </c>
      <c r="B122" s="43" t="s">
        <v>292</v>
      </c>
      <c r="C122" s="108"/>
      <c r="D122" s="108"/>
      <c r="E122" s="120"/>
      <c r="F122" s="171"/>
    </row>
    <row r="123" spans="1:6" ht="16.5" thickBot="1">
      <c r="A123" s="15" t="s">
        <v>3</v>
      </c>
      <c r="B123" s="87" t="s">
        <v>293</v>
      </c>
      <c r="C123" s="105">
        <f>+C124+C125</f>
        <v>1539</v>
      </c>
      <c r="D123" s="287">
        <f>+D124+D125</f>
        <v>16</v>
      </c>
      <c r="E123" s="117">
        <f>+E124+E125</f>
        <v>0</v>
      </c>
      <c r="F123" s="168">
        <f>E123/D123*100</f>
        <v>0</v>
      </c>
    </row>
    <row r="124" spans="1:6" ht="15.75">
      <c r="A124" s="10" t="s">
        <v>40</v>
      </c>
      <c r="B124" s="4" t="s">
        <v>33</v>
      </c>
      <c r="C124" s="106">
        <v>1539</v>
      </c>
      <c r="D124" s="106">
        <v>16</v>
      </c>
      <c r="E124" s="118"/>
      <c r="F124" s="169">
        <f>E124/D124*100</f>
        <v>0</v>
      </c>
    </row>
    <row r="125" spans="1:6" ht="16.5" thickBot="1">
      <c r="A125" s="11" t="s">
        <v>166</v>
      </c>
      <c r="B125" s="7" t="s">
        <v>34</v>
      </c>
      <c r="C125" s="108"/>
      <c r="D125" s="279"/>
      <c r="E125" s="120"/>
      <c r="F125" s="171"/>
    </row>
    <row r="126" spans="1:6" ht="16.5" thickBot="1">
      <c r="A126" s="15" t="s">
        <v>4</v>
      </c>
      <c r="B126" s="87" t="s">
        <v>294</v>
      </c>
      <c r="C126" s="105">
        <f>+C93+C109+C123</f>
        <v>18308</v>
      </c>
      <c r="D126" s="287">
        <f>+D93+D109+D123</f>
        <v>19532</v>
      </c>
      <c r="E126" s="117">
        <f>+E93+E109+E123</f>
        <v>16525</v>
      </c>
      <c r="F126" s="168">
        <f>E126/D126*100</f>
        <v>84.60475117755479</v>
      </c>
    </row>
    <row r="127" spans="1:6" ht="16.5" thickBot="1">
      <c r="A127" s="15" t="s">
        <v>5</v>
      </c>
      <c r="B127" s="87" t="s">
        <v>295</v>
      </c>
      <c r="C127" s="105">
        <f>+C128+C129+C130</f>
        <v>0</v>
      </c>
      <c r="D127" s="287"/>
      <c r="E127" s="117">
        <f>+E128+E129+E130</f>
        <v>0</v>
      </c>
      <c r="F127" s="168"/>
    </row>
    <row r="128" spans="1:6" ht="15.75">
      <c r="A128" s="10" t="s">
        <v>43</v>
      </c>
      <c r="B128" s="4" t="s">
        <v>296</v>
      </c>
      <c r="C128" s="107"/>
      <c r="D128" s="278"/>
      <c r="E128" s="119"/>
      <c r="F128" s="169"/>
    </row>
    <row r="129" spans="1:6" ht="15.75">
      <c r="A129" s="10" t="s">
        <v>44</v>
      </c>
      <c r="B129" s="4" t="s">
        <v>297</v>
      </c>
      <c r="C129" s="107"/>
      <c r="D129" s="278"/>
      <c r="E129" s="119"/>
      <c r="F129" s="170"/>
    </row>
    <row r="130" spans="1:6" ht="16.5" thickBot="1">
      <c r="A130" s="8" t="s">
        <v>45</v>
      </c>
      <c r="B130" s="2" t="s">
        <v>298</v>
      </c>
      <c r="C130" s="107"/>
      <c r="D130" s="278"/>
      <c r="E130" s="119"/>
      <c r="F130" s="171"/>
    </row>
    <row r="131" spans="1:6" ht="16.5" thickBot="1">
      <c r="A131" s="15" t="s">
        <v>6</v>
      </c>
      <c r="B131" s="87" t="s">
        <v>299</v>
      </c>
      <c r="C131" s="105">
        <f>+C132+C133+C134+C135</f>
        <v>0</v>
      </c>
      <c r="D131" s="287">
        <f>+D132+D133+D134+D135</f>
        <v>0</v>
      </c>
      <c r="E131" s="117">
        <f>+E132+E133+E134+E135</f>
        <v>0</v>
      </c>
      <c r="F131" s="168"/>
    </row>
    <row r="132" spans="1:6" ht="15.75">
      <c r="A132" s="10" t="s">
        <v>46</v>
      </c>
      <c r="B132" s="4" t="s">
        <v>300</v>
      </c>
      <c r="C132" s="107"/>
      <c r="D132" s="278"/>
      <c r="E132" s="119"/>
      <c r="F132" s="169"/>
    </row>
    <row r="133" spans="1:6" ht="15.75">
      <c r="A133" s="10" t="s">
        <v>47</v>
      </c>
      <c r="B133" s="4" t="s">
        <v>301</v>
      </c>
      <c r="C133" s="107"/>
      <c r="D133" s="278"/>
      <c r="E133" s="119"/>
      <c r="F133" s="170"/>
    </row>
    <row r="134" spans="1:6" ht="15.75">
      <c r="A134" s="10" t="s">
        <v>200</v>
      </c>
      <c r="B134" s="4" t="s">
        <v>302</v>
      </c>
      <c r="C134" s="107"/>
      <c r="D134" s="278"/>
      <c r="E134" s="119"/>
      <c r="F134" s="170"/>
    </row>
    <row r="135" spans="1:6" ht="16.5" thickBot="1">
      <c r="A135" s="8" t="s">
        <v>202</v>
      </c>
      <c r="B135" s="2" t="s">
        <v>303</v>
      </c>
      <c r="C135" s="107"/>
      <c r="D135" s="278"/>
      <c r="E135" s="119"/>
      <c r="F135" s="171"/>
    </row>
    <row r="136" spans="1:6" ht="16.5" thickBot="1">
      <c r="A136" s="15" t="s">
        <v>7</v>
      </c>
      <c r="B136" s="87" t="s">
        <v>304</v>
      </c>
      <c r="C136" s="109">
        <f>+C137+C138+C139+C140</f>
        <v>0</v>
      </c>
      <c r="D136" s="289">
        <f>+D137+D138+D139+D140</f>
        <v>457</v>
      </c>
      <c r="E136" s="121">
        <f>+E137+E138+E139+E140</f>
        <v>0</v>
      </c>
      <c r="F136" s="168"/>
    </row>
    <row r="137" spans="1:6" ht="15.75">
      <c r="A137" s="10" t="s">
        <v>48</v>
      </c>
      <c r="B137" s="4" t="s">
        <v>305</v>
      </c>
      <c r="C137" s="107"/>
      <c r="D137" s="278"/>
      <c r="E137" s="119"/>
      <c r="F137" s="169"/>
    </row>
    <row r="138" spans="1:6" ht="15.75">
      <c r="A138" s="10" t="s">
        <v>49</v>
      </c>
      <c r="B138" s="4" t="s">
        <v>306</v>
      </c>
      <c r="C138" s="107"/>
      <c r="D138" s="278">
        <v>457</v>
      </c>
      <c r="E138" s="119"/>
      <c r="F138" s="170"/>
    </row>
    <row r="139" spans="1:6" ht="15.75">
      <c r="A139" s="10" t="s">
        <v>100</v>
      </c>
      <c r="B139" s="4" t="s">
        <v>307</v>
      </c>
      <c r="C139" s="107"/>
      <c r="D139" s="278"/>
      <c r="E139" s="119"/>
      <c r="F139" s="170"/>
    </row>
    <row r="140" spans="1:6" ht="16.5" thickBot="1">
      <c r="A140" s="8" t="s">
        <v>210</v>
      </c>
      <c r="B140" s="2" t="s">
        <v>308</v>
      </c>
      <c r="C140" s="107"/>
      <c r="D140" s="278"/>
      <c r="E140" s="119"/>
      <c r="F140" s="171"/>
    </row>
    <row r="141" spans="1:6" ht="16.5" thickBot="1">
      <c r="A141" s="15" t="s">
        <v>8</v>
      </c>
      <c r="B141" s="87" t="s">
        <v>309</v>
      </c>
      <c r="C141" s="166">
        <f>+C142+C143+C144+C145</f>
        <v>0</v>
      </c>
      <c r="D141" s="295">
        <f>+D142+D143+D144+D145</f>
        <v>0</v>
      </c>
      <c r="E141" s="161">
        <f>+E142+E143+E144+E145</f>
        <v>0</v>
      </c>
      <c r="F141" s="168"/>
    </row>
    <row r="142" spans="1:6" ht="15.75">
      <c r="A142" s="10" t="s">
        <v>101</v>
      </c>
      <c r="B142" s="4" t="s">
        <v>310</v>
      </c>
      <c r="C142" s="107"/>
      <c r="D142" s="278"/>
      <c r="E142" s="119"/>
      <c r="F142" s="169"/>
    </row>
    <row r="143" spans="1:6" ht="15.75">
      <c r="A143" s="10" t="s">
        <v>102</v>
      </c>
      <c r="B143" s="4" t="s">
        <v>311</v>
      </c>
      <c r="C143" s="107"/>
      <c r="D143" s="278"/>
      <c r="E143" s="119"/>
      <c r="F143" s="170"/>
    </row>
    <row r="144" spans="1:6" ht="15.75">
      <c r="A144" s="10" t="s">
        <v>215</v>
      </c>
      <c r="B144" s="4" t="s">
        <v>312</v>
      </c>
      <c r="C144" s="107"/>
      <c r="D144" s="278"/>
      <c r="E144" s="119"/>
      <c r="F144" s="170"/>
    </row>
    <row r="145" spans="1:6" ht="16.5" thickBot="1">
      <c r="A145" s="10" t="s">
        <v>217</v>
      </c>
      <c r="B145" s="4" t="s">
        <v>313</v>
      </c>
      <c r="C145" s="107"/>
      <c r="D145" s="278"/>
      <c r="E145" s="119"/>
      <c r="F145" s="171"/>
    </row>
    <row r="146" spans="1:6" ht="16.5" thickBot="1">
      <c r="A146" s="15" t="s">
        <v>9</v>
      </c>
      <c r="B146" s="87" t="s">
        <v>314</v>
      </c>
      <c r="C146" s="167">
        <f>+C127+C131+C136+C141</f>
        <v>0</v>
      </c>
      <c r="D146" s="296">
        <f>+D127+D131+D136+D141</f>
        <v>457</v>
      </c>
      <c r="E146" s="162">
        <f>+E127+E131+E136+E141</f>
        <v>0</v>
      </c>
      <c r="F146" s="168"/>
    </row>
    <row r="147" spans="1:6" ht="16.5" thickBot="1">
      <c r="A147" s="88" t="s">
        <v>10</v>
      </c>
      <c r="B147" s="89" t="s">
        <v>315</v>
      </c>
      <c r="C147" s="167">
        <f>+C126+C146</f>
        <v>18308</v>
      </c>
      <c r="D147" s="296">
        <f>+D126+D146</f>
        <v>19989</v>
      </c>
      <c r="E147" s="162">
        <f>+E126+E146</f>
        <v>16525</v>
      </c>
      <c r="F147" s="299">
        <f>E147/D147*100</f>
        <v>82.67046875781679</v>
      </c>
    </row>
    <row r="149" spans="1:5" ht="15.75">
      <c r="A149" s="22"/>
      <c r="B149" s="22"/>
      <c r="C149" s="298">
        <f>+C130+C134+C139+C144</f>
        <v>0</v>
      </c>
      <c r="D149" s="22"/>
      <c r="E149" s="22"/>
    </row>
    <row r="150" spans="1:6" ht="16.5" thickBot="1">
      <c r="A150" s="477" t="s">
        <v>386</v>
      </c>
      <c r="B150" s="477"/>
      <c r="C150" s="484" t="s">
        <v>145</v>
      </c>
      <c r="D150" s="484"/>
      <c r="E150" s="484"/>
      <c r="F150" s="484"/>
    </row>
    <row r="151" spans="1:6" ht="16.5" thickBot="1">
      <c r="A151" s="15">
        <v>1</v>
      </c>
      <c r="B151" s="19" t="s">
        <v>316</v>
      </c>
      <c r="C151" s="95">
        <f>+C61-C126</f>
        <v>-1368</v>
      </c>
      <c r="D151" s="105">
        <f>+D61-D126</f>
        <v>-1368</v>
      </c>
      <c r="E151" s="105">
        <f>+E61-E126</f>
        <v>1224</v>
      </c>
      <c r="F151" s="281"/>
    </row>
    <row r="152" spans="1:6" ht="21.75" thickBot="1">
      <c r="A152" s="15" t="s">
        <v>2</v>
      </c>
      <c r="B152" s="19" t="s">
        <v>317</v>
      </c>
      <c r="C152" s="95">
        <f>+C84-C146</f>
        <v>1768</v>
      </c>
      <c r="D152" s="105">
        <f>+D84-D146</f>
        <v>1768</v>
      </c>
      <c r="E152" s="105">
        <f>+E84-E146</f>
        <v>2225</v>
      </c>
      <c r="F152" s="281"/>
    </row>
    <row r="153" ht="15.75">
      <c r="C153" s="285"/>
    </row>
  </sheetData>
  <sheetProtection/>
  <mergeCells count="15">
    <mergeCell ref="B3:B4"/>
    <mergeCell ref="C90:E90"/>
    <mergeCell ref="F90:F91"/>
    <mergeCell ref="A150:B150"/>
    <mergeCell ref="C150:F150"/>
    <mergeCell ref="A3:A4"/>
    <mergeCell ref="A87:F87"/>
    <mergeCell ref="B90:B91"/>
    <mergeCell ref="A90:A91"/>
    <mergeCell ref="A1:F1"/>
    <mergeCell ref="A2:B2"/>
    <mergeCell ref="C2:F2"/>
    <mergeCell ref="C3:E3"/>
    <mergeCell ref="F3:F4"/>
    <mergeCell ref="A89:B89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6" r:id="rId3"/>
  <headerFooter alignWithMargins="0">
    <oddHeader xml:space="preserve">&amp;C&amp;"Times New Roman CE,Félkövér"&amp;12GRÁBÓC KÖZSÉGI ÖNKORMÁNYZAT
2014. ÉVI KÖLTSÉGVETÉS
KÖTELEZŐ FELADATAINAK MÉRLEGE &amp;R&amp;"Times New Roman CE,Félkövér dőlt"&amp;11 1.2. számú melléklet </oddHeader>
  </headerFooter>
  <rowBreaks count="1" manualBreakCount="1">
    <brk id="86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"/>
  <sheetViews>
    <sheetView zoomScale="120" zoomScaleNormal="120" zoomScaleSheetLayoutView="130" workbookViewId="0" topLeftCell="A139">
      <selection activeCell="B130" sqref="B129:B130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5" width="15.375" style="93" customWidth="1"/>
    <col min="6" max="6" width="15.125" style="22" customWidth="1"/>
    <col min="7" max="7" width="9.00390625" style="22" customWidth="1"/>
    <col min="8" max="16384" width="9.375" style="22" customWidth="1"/>
  </cols>
  <sheetData>
    <row r="1" spans="1:6" ht="15.75" customHeight="1">
      <c r="A1" s="480" t="s">
        <v>378</v>
      </c>
      <c r="B1" s="480"/>
      <c r="C1" s="480"/>
      <c r="D1" s="480"/>
      <c r="E1" s="480"/>
      <c r="F1" s="480"/>
    </row>
    <row r="2" spans="1:6" ht="15.75" customHeight="1" thickBot="1">
      <c r="A2" s="477" t="s">
        <v>148</v>
      </c>
      <c r="B2" s="477"/>
      <c r="C2" s="485" t="s">
        <v>145</v>
      </c>
      <c r="D2" s="485"/>
      <c r="E2" s="485"/>
      <c r="F2" s="485"/>
    </row>
    <row r="3" spans="1:6" ht="24" customHeight="1">
      <c r="A3" s="475" t="s">
        <v>39</v>
      </c>
      <c r="B3" s="473" t="s">
        <v>0</v>
      </c>
      <c r="C3" s="481" t="s">
        <v>318</v>
      </c>
      <c r="D3" s="482"/>
      <c r="E3" s="483"/>
      <c r="F3" s="478" t="s">
        <v>142</v>
      </c>
    </row>
    <row r="4" spans="1:6" ht="24" customHeight="1" thickBot="1">
      <c r="A4" s="476"/>
      <c r="B4" s="474"/>
      <c r="C4" s="272" t="s">
        <v>140</v>
      </c>
      <c r="D4" s="273" t="s">
        <v>141</v>
      </c>
      <c r="E4" s="274" t="s">
        <v>383</v>
      </c>
      <c r="F4" s="479"/>
    </row>
    <row r="5" spans="1:6" ht="21" customHeight="1" thickBot="1">
      <c r="A5" s="66">
        <v>1</v>
      </c>
      <c r="B5" s="67">
        <v>2</v>
      </c>
      <c r="C5" s="94">
        <v>3</v>
      </c>
      <c r="D5" s="21">
        <v>4</v>
      </c>
      <c r="E5" s="116">
        <v>5</v>
      </c>
      <c r="F5" s="92">
        <v>6</v>
      </c>
    </row>
    <row r="6" spans="1:6" s="23" customFormat="1" ht="12" customHeight="1" thickBot="1">
      <c r="A6" s="15" t="s">
        <v>1</v>
      </c>
      <c r="B6" s="16" t="s">
        <v>149</v>
      </c>
      <c r="C6" s="95">
        <f>+C7+C8+C9+C10+C11+C12</f>
        <v>0</v>
      </c>
      <c r="D6" s="105">
        <f>+D7+D8+D9+D10+D11+D12</f>
        <v>0</v>
      </c>
      <c r="E6" s="117">
        <f>+E7+E8+E9+E10+E11+E12</f>
        <v>0</v>
      </c>
      <c r="F6" s="150" t="e">
        <f>E6/D6*100</f>
        <v>#DIV/0!</v>
      </c>
    </row>
    <row r="7" spans="1:6" s="1" customFormat="1" ht="12" customHeight="1">
      <c r="A7" s="10" t="s">
        <v>50</v>
      </c>
      <c r="B7" s="68" t="s">
        <v>150</v>
      </c>
      <c r="C7" s="96"/>
      <c r="D7" s="106"/>
      <c r="E7" s="118"/>
      <c r="F7" s="134"/>
    </row>
    <row r="8" spans="1:6" s="1" customFormat="1" ht="12" customHeight="1">
      <c r="A8" s="9" t="s">
        <v>51</v>
      </c>
      <c r="B8" s="69" t="s">
        <v>151</v>
      </c>
      <c r="C8" s="97"/>
      <c r="D8" s="107"/>
      <c r="E8" s="119"/>
      <c r="F8" s="134"/>
    </row>
    <row r="9" spans="1:6" s="1" customFormat="1" ht="12" customHeight="1">
      <c r="A9" s="9" t="s">
        <v>52</v>
      </c>
      <c r="B9" s="69" t="s">
        <v>152</v>
      </c>
      <c r="C9" s="97"/>
      <c r="D9" s="107"/>
      <c r="E9" s="119"/>
      <c r="F9" s="134"/>
    </row>
    <row r="10" spans="1:6" s="1" customFormat="1" ht="12" customHeight="1">
      <c r="A10" s="9" t="s">
        <v>53</v>
      </c>
      <c r="B10" s="69" t="s">
        <v>153</v>
      </c>
      <c r="C10" s="97"/>
      <c r="D10" s="107"/>
      <c r="E10" s="119"/>
      <c r="F10" s="134"/>
    </row>
    <row r="11" spans="1:6" s="1" customFormat="1" ht="12" customHeight="1">
      <c r="A11" s="9" t="s">
        <v>154</v>
      </c>
      <c r="B11" s="69" t="s">
        <v>155</v>
      </c>
      <c r="C11" s="97"/>
      <c r="D11" s="107"/>
      <c r="E11" s="119"/>
      <c r="F11" s="128"/>
    </row>
    <row r="12" spans="1:6" s="1" customFormat="1" ht="12" customHeight="1" thickBot="1">
      <c r="A12" s="11" t="s">
        <v>54</v>
      </c>
      <c r="B12" s="70" t="s">
        <v>156</v>
      </c>
      <c r="C12" s="97"/>
      <c r="D12" s="107"/>
      <c r="E12" s="119"/>
      <c r="F12" s="135"/>
    </row>
    <row r="13" spans="1:6" s="1" customFormat="1" ht="12" customHeight="1" thickBot="1">
      <c r="A13" s="15" t="s">
        <v>2</v>
      </c>
      <c r="B13" s="71" t="s">
        <v>157</v>
      </c>
      <c r="C13" s="95">
        <f>+C14+C15+C16+C17+C18</f>
        <v>0</v>
      </c>
      <c r="D13" s="105">
        <f>+D14+D15+D16+D17+D18</f>
        <v>0</v>
      </c>
      <c r="E13" s="117">
        <f>+E14+E15+E16+E17+E18</f>
        <v>0</v>
      </c>
      <c r="F13" s="137"/>
    </row>
    <row r="14" spans="1:6" s="1" customFormat="1" ht="12" customHeight="1">
      <c r="A14" s="10" t="s">
        <v>56</v>
      </c>
      <c r="B14" s="68" t="s">
        <v>158</v>
      </c>
      <c r="C14" s="96"/>
      <c r="D14" s="106"/>
      <c r="E14" s="118"/>
      <c r="F14" s="136"/>
    </row>
    <row r="15" spans="1:6" s="1" customFormat="1" ht="12" customHeight="1">
      <c r="A15" s="9" t="s">
        <v>57</v>
      </c>
      <c r="B15" s="69" t="s">
        <v>159</v>
      </c>
      <c r="C15" s="97"/>
      <c r="D15" s="107"/>
      <c r="E15" s="119"/>
      <c r="F15" s="128"/>
    </row>
    <row r="16" spans="1:6" s="1" customFormat="1" ht="12" customHeight="1">
      <c r="A16" s="9" t="s">
        <v>58</v>
      </c>
      <c r="B16" s="69" t="s">
        <v>160</v>
      </c>
      <c r="C16" s="97"/>
      <c r="D16" s="107"/>
      <c r="E16" s="119"/>
      <c r="F16" s="128"/>
    </row>
    <row r="17" spans="1:6" s="1" customFormat="1" ht="12" customHeight="1">
      <c r="A17" s="9" t="s">
        <v>59</v>
      </c>
      <c r="B17" s="69" t="s">
        <v>161</v>
      </c>
      <c r="C17" s="97"/>
      <c r="D17" s="107"/>
      <c r="E17" s="119"/>
      <c r="F17" s="129"/>
    </row>
    <row r="18" spans="1:6" s="1" customFormat="1" ht="12" customHeight="1">
      <c r="A18" s="9" t="s">
        <v>60</v>
      </c>
      <c r="B18" s="69" t="s">
        <v>162</v>
      </c>
      <c r="C18" s="97"/>
      <c r="D18" s="107"/>
      <c r="E18" s="119"/>
      <c r="F18" s="128"/>
    </row>
    <row r="19" spans="1:6" s="1" customFormat="1" ht="12" customHeight="1" thickBot="1">
      <c r="A19" s="11" t="s">
        <v>66</v>
      </c>
      <c r="B19" s="70" t="s">
        <v>163</v>
      </c>
      <c r="C19" s="98"/>
      <c r="D19" s="108"/>
      <c r="E19" s="120"/>
      <c r="F19" s="135"/>
    </row>
    <row r="20" spans="1:6" s="1" customFormat="1" ht="12" customHeight="1" thickBot="1">
      <c r="A20" s="15" t="s">
        <v>3</v>
      </c>
      <c r="B20" s="16" t="s">
        <v>164</v>
      </c>
      <c r="C20" s="95">
        <f>+C21+C22+C23+C24+C25</f>
        <v>0</v>
      </c>
      <c r="D20" s="105">
        <f>+D21+D22+D23+D24+D25</f>
        <v>0</v>
      </c>
      <c r="E20" s="117">
        <f>+E21+E22+E23+E24+E25</f>
        <v>0</v>
      </c>
      <c r="F20" s="151"/>
    </row>
    <row r="21" spans="1:6" s="1" customFormat="1" ht="12" customHeight="1">
      <c r="A21" s="10" t="s">
        <v>40</v>
      </c>
      <c r="B21" s="68" t="s">
        <v>165</v>
      </c>
      <c r="C21" s="96"/>
      <c r="D21" s="106"/>
      <c r="E21" s="118"/>
      <c r="F21" s="136"/>
    </row>
    <row r="22" spans="1:6" s="1" customFormat="1" ht="12" customHeight="1">
      <c r="A22" s="9" t="s">
        <v>166</v>
      </c>
      <c r="B22" s="69" t="s">
        <v>167</v>
      </c>
      <c r="C22" s="97"/>
      <c r="D22" s="107"/>
      <c r="E22" s="119"/>
      <c r="F22" s="128"/>
    </row>
    <row r="23" spans="1:6" s="1" customFormat="1" ht="12" customHeight="1">
      <c r="A23" s="9" t="s">
        <v>168</v>
      </c>
      <c r="B23" s="69" t="s">
        <v>169</v>
      </c>
      <c r="C23" s="97"/>
      <c r="D23" s="107"/>
      <c r="E23" s="119"/>
      <c r="F23" s="127"/>
    </row>
    <row r="24" spans="1:6" s="1" customFormat="1" ht="12" customHeight="1">
      <c r="A24" s="9" t="s">
        <v>170</v>
      </c>
      <c r="B24" s="69" t="s">
        <v>171</v>
      </c>
      <c r="C24" s="97"/>
      <c r="D24" s="107"/>
      <c r="E24" s="119"/>
      <c r="F24" s="129"/>
    </row>
    <row r="25" spans="1:6" s="1" customFormat="1" ht="12" customHeight="1">
      <c r="A25" s="9" t="s">
        <v>91</v>
      </c>
      <c r="B25" s="69" t="s">
        <v>172</v>
      </c>
      <c r="C25" s="97"/>
      <c r="D25" s="107"/>
      <c r="E25" s="119"/>
      <c r="F25" s="128"/>
    </row>
    <row r="26" spans="1:6" s="1" customFormat="1" ht="12" customHeight="1" thickBot="1">
      <c r="A26" s="11" t="s">
        <v>92</v>
      </c>
      <c r="B26" s="70" t="s">
        <v>173</v>
      </c>
      <c r="C26" s="98"/>
      <c r="D26" s="108"/>
      <c r="E26" s="120"/>
      <c r="F26" s="135"/>
    </row>
    <row r="27" spans="1:6" s="1" customFormat="1" ht="12" customHeight="1" thickBot="1">
      <c r="A27" s="15" t="s">
        <v>93</v>
      </c>
      <c r="B27" s="16" t="s">
        <v>174</v>
      </c>
      <c r="C27" s="99">
        <f>+C28+C31+C32+C33</f>
        <v>0</v>
      </c>
      <c r="D27" s="109">
        <f>+D28+D31+D32+D33</f>
        <v>0</v>
      </c>
      <c r="E27" s="121">
        <f>+E28+E31+E32+E33</f>
        <v>0</v>
      </c>
      <c r="F27" s="151"/>
    </row>
    <row r="28" spans="1:6" s="1" customFormat="1" ht="12" customHeight="1">
      <c r="A28" s="10" t="s">
        <v>41</v>
      </c>
      <c r="B28" s="68" t="s">
        <v>175</v>
      </c>
      <c r="C28" s="100"/>
      <c r="D28" s="110"/>
      <c r="E28" s="122"/>
      <c r="F28" s="136"/>
    </row>
    <row r="29" spans="1:6" s="1" customFormat="1" ht="12" customHeight="1">
      <c r="A29" s="9" t="s">
        <v>176</v>
      </c>
      <c r="B29" s="69" t="s">
        <v>177</v>
      </c>
      <c r="C29" s="97"/>
      <c r="D29" s="107"/>
      <c r="E29" s="119"/>
      <c r="F29" s="128"/>
    </row>
    <row r="30" spans="1:6" s="1" customFormat="1" ht="12" customHeight="1">
      <c r="A30" s="9" t="s">
        <v>178</v>
      </c>
      <c r="B30" s="69" t="s">
        <v>179</v>
      </c>
      <c r="C30" s="97"/>
      <c r="D30" s="107"/>
      <c r="E30" s="119"/>
      <c r="F30" s="128"/>
    </row>
    <row r="31" spans="1:6" s="1" customFormat="1" ht="12" customHeight="1">
      <c r="A31" s="9" t="s">
        <v>42</v>
      </c>
      <c r="B31" s="69" t="s">
        <v>121</v>
      </c>
      <c r="C31" s="97"/>
      <c r="D31" s="107"/>
      <c r="E31" s="119"/>
      <c r="F31" s="128"/>
    </row>
    <row r="32" spans="1:6" s="1" customFormat="1" ht="12" customHeight="1">
      <c r="A32" s="9" t="s">
        <v>180</v>
      </c>
      <c r="B32" s="69" t="s">
        <v>181</v>
      </c>
      <c r="C32" s="97"/>
      <c r="D32" s="107"/>
      <c r="E32" s="119"/>
      <c r="F32" s="128"/>
    </row>
    <row r="33" spans="1:6" s="1" customFormat="1" ht="12" customHeight="1" thickBot="1">
      <c r="A33" s="11" t="s">
        <v>182</v>
      </c>
      <c r="B33" s="70" t="s">
        <v>183</v>
      </c>
      <c r="C33" s="98"/>
      <c r="D33" s="108"/>
      <c r="E33" s="120"/>
      <c r="F33" s="128"/>
    </row>
    <row r="34" spans="1:6" s="1" customFormat="1" ht="12" customHeight="1" thickBot="1">
      <c r="A34" s="15" t="s">
        <v>5</v>
      </c>
      <c r="B34" s="16" t="s">
        <v>184</v>
      </c>
      <c r="C34" s="95">
        <f>SUM(C35:C44)</f>
        <v>0</v>
      </c>
      <c r="D34" s="105">
        <f>SUM(D35:D44)</f>
        <v>0</v>
      </c>
      <c r="E34" s="117">
        <f>SUM(E35:E44)</f>
        <v>0</v>
      </c>
      <c r="F34" s="24"/>
    </row>
    <row r="35" spans="1:6" s="1" customFormat="1" ht="12" customHeight="1">
      <c r="A35" s="10" t="s">
        <v>43</v>
      </c>
      <c r="B35" s="68" t="s">
        <v>185</v>
      </c>
      <c r="C35" s="96"/>
      <c r="D35" s="106"/>
      <c r="E35" s="118"/>
      <c r="F35" s="139"/>
    </row>
    <row r="36" spans="1:6" s="1" customFormat="1" ht="12" customHeight="1">
      <c r="A36" s="9" t="s">
        <v>44</v>
      </c>
      <c r="B36" s="69" t="s">
        <v>186</v>
      </c>
      <c r="C36" s="97"/>
      <c r="D36" s="107"/>
      <c r="E36" s="119"/>
      <c r="F36" s="130"/>
    </row>
    <row r="37" spans="1:6" s="1" customFormat="1" ht="12" customHeight="1">
      <c r="A37" s="9" t="s">
        <v>45</v>
      </c>
      <c r="B37" s="69" t="s">
        <v>187</v>
      </c>
      <c r="C37" s="97"/>
      <c r="D37" s="107"/>
      <c r="E37" s="119"/>
      <c r="F37" s="130"/>
    </row>
    <row r="38" spans="1:6" s="1" customFormat="1" ht="12" customHeight="1">
      <c r="A38" s="9" t="s">
        <v>95</v>
      </c>
      <c r="B38" s="69" t="s">
        <v>188</v>
      </c>
      <c r="C38" s="97"/>
      <c r="D38" s="107"/>
      <c r="E38" s="119"/>
      <c r="F38" s="130"/>
    </row>
    <row r="39" spans="1:6" s="1" customFormat="1" ht="12" customHeight="1">
      <c r="A39" s="9" t="s">
        <v>96</v>
      </c>
      <c r="B39" s="69" t="s">
        <v>189</v>
      </c>
      <c r="C39" s="97"/>
      <c r="D39" s="107"/>
      <c r="E39" s="119"/>
      <c r="F39" s="130"/>
    </row>
    <row r="40" spans="1:6" s="1" customFormat="1" ht="12" customHeight="1">
      <c r="A40" s="9" t="s">
        <v>97</v>
      </c>
      <c r="B40" s="69" t="s">
        <v>190</v>
      </c>
      <c r="C40" s="97"/>
      <c r="D40" s="107"/>
      <c r="E40" s="119"/>
      <c r="F40" s="130"/>
    </row>
    <row r="41" spans="1:6" s="1" customFormat="1" ht="12" customHeight="1">
      <c r="A41" s="9" t="s">
        <v>98</v>
      </c>
      <c r="B41" s="69" t="s">
        <v>191</v>
      </c>
      <c r="C41" s="97"/>
      <c r="D41" s="107"/>
      <c r="E41" s="119"/>
      <c r="F41" s="131"/>
    </row>
    <row r="42" spans="1:6" s="1" customFormat="1" ht="12" customHeight="1">
      <c r="A42" s="9" t="s">
        <v>192</v>
      </c>
      <c r="B42" s="69" t="s">
        <v>193</v>
      </c>
      <c r="C42" s="97"/>
      <c r="D42" s="107"/>
      <c r="E42" s="119"/>
      <c r="F42" s="130"/>
    </row>
    <row r="43" spans="1:6" s="1" customFormat="1" ht="12" customHeight="1">
      <c r="A43" s="9" t="s">
        <v>143</v>
      </c>
      <c r="B43" s="69" t="s">
        <v>194</v>
      </c>
      <c r="C43" s="101"/>
      <c r="D43" s="111"/>
      <c r="E43" s="123"/>
      <c r="F43" s="130"/>
    </row>
    <row r="44" spans="1:6" s="1" customFormat="1" ht="12" customHeight="1" thickBot="1">
      <c r="A44" s="11" t="s">
        <v>195</v>
      </c>
      <c r="B44" s="70" t="s">
        <v>196</v>
      </c>
      <c r="C44" s="102"/>
      <c r="D44" s="112"/>
      <c r="E44" s="124"/>
      <c r="F44" s="138"/>
    </row>
    <row r="45" spans="1:6" s="1" customFormat="1" ht="12" customHeight="1" thickBot="1">
      <c r="A45" s="15" t="s">
        <v>6</v>
      </c>
      <c r="B45" s="16" t="s">
        <v>197</v>
      </c>
      <c r="C45" s="95">
        <f>SUM(C46:C50)</f>
        <v>0</v>
      </c>
      <c r="D45" s="105">
        <f>SUM(D46:D50)</f>
        <v>0</v>
      </c>
      <c r="E45" s="117">
        <f>SUM(E46:E50)</f>
        <v>0</v>
      </c>
      <c r="F45" s="151"/>
    </row>
    <row r="46" spans="1:6" s="1" customFormat="1" ht="12" customHeight="1">
      <c r="A46" s="10" t="s">
        <v>46</v>
      </c>
      <c r="B46" s="68" t="s">
        <v>198</v>
      </c>
      <c r="C46" s="103"/>
      <c r="D46" s="113"/>
      <c r="E46" s="125"/>
      <c r="F46" s="140"/>
    </row>
    <row r="47" spans="1:6" s="1" customFormat="1" ht="12" customHeight="1">
      <c r="A47" s="9" t="s">
        <v>47</v>
      </c>
      <c r="B47" s="69" t="s">
        <v>199</v>
      </c>
      <c r="C47" s="101"/>
      <c r="D47" s="111"/>
      <c r="E47" s="123"/>
      <c r="F47" s="129"/>
    </row>
    <row r="48" spans="1:6" s="1" customFormat="1" ht="12" customHeight="1">
      <c r="A48" s="9" t="s">
        <v>200</v>
      </c>
      <c r="B48" s="69" t="s">
        <v>201</v>
      </c>
      <c r="C48" s="101"/>
      <c r="D48" s="111"/>
      <c r="E48" s="123"/>
      <c r="F48" s="130"/>
    </row>
    <row r="49" spans="1:6" s="1" customFormat="1" ht="12" customHeight="1">
      <c r="A49" s="9" t="s">
        <v>202</v>
      </c>
      <c r="B49" s="69" t="s">
        <v>203</v>
      </c>
      <c r="C49" s="101"/>
      <c r="D49" s="111"/>
      <c r="E49" s="123"/>
      <c r="F49" s="128"/>
    </row>
    <row r="50" spans="1:6" s="1" customFormat="1" ht="12" customHeight="1" thickBot="1">
      <c r="A50" s="11" t="s">
        <v>204</v>
      </c>
      <c r="B50" s="70" t="s">
        <v>205</v>
      </c>
      <c r="C50" s="102"/>
      <c r="D50" s="112"/>
      <c r="E50" s="124"/>
      <c r="F50" s="135"/>
    </row>
    <row r="51" spans="1:6" s="1" customFormat="1" ht="12" customHeight="1" thickBot="1">
      <c r="A51" s="15" t="s">
        <v>99</v>
      </c>
      <c r="B51" s="16" t="s">
        <v>206</v>
      </c>
      <c r="C51" s="95">
        <f>SUM(C52:C54)</f>
        <v>0</v>
      </c>
      <c r="D51" s="105">
        <f>SUM(D52:D54)</f>
        <v>0</v>
      </c>
      <c r="E51" s="117">
        <f>SUM(E52:E54)</f>
        <v>0</v>
      </c>
      <c r="F51" s="24"/>
    </row>
    <row r="52" spans="1:6" s="1" customFormat="1" ht="12" customHeight="1">
      <c r="A52" s="10" t="s">
        <v>48</v>
      </c>
      <c r="B52" s="68" t="s">
        <v>207</v>
      </c>
      <c r="C52" s="96"/>
      <c r="D52" s="106"/>
      <c r="E52" s="118"/>
      <c r="F52" s="140"/>
    </row>
    <row r="53" spans="1:6" s="1" customFormat="1" ht="12" customHeight="1">
      <c r="A53" s="9" t="s">
        <v>49</v>
      </c>
      <c r="B53" s="69" t="s">
        <v>208</v>
      </c>
      <c r="C53" s="97"/>
      <c r="D53" s="107"/>
      <c r="E53" s="119"/>
      <c r="F53" s="130"/>
    </row>
    <row r="54" spans="1:8" s="1" customFormat="1" ht="15.75">
      <c r="A54" s="9" t="s">
        <v>100</v>
      </c>
      <c r="B54" s="69" t="s">
        <v>209</v>
      </c>
      <c r="C54" s="97"/>
      <c r="D54" s="107"/>
      <c r="E54" s="119"/>
      <c r="F54" s="127"/>
      <c r="H54" s="25"/>
    </row>
    <row r="55" spans="1:6" s="1" customFormat="1" ht="12" customHeight="1" thickBot="1">
      <c r="A55" s="11" t="s">
        <v>210</v>
      </c>
      <c r="B55" s="70" t="s">
        <v>211</v>
      </c>
      <c r="C55" s="98"/>
      <c r="D55" s="108"/>
      <c r="E55" s="120"/>
      <c r="F55" s="142"/>
    </row>
    <row r="56" spans="1:6" s="1" customFormat="1" ht="12" customHeight="1" thickBot="1">
      <c r="A56" s="15" t="s">
        <v>8</v>
      </c>
      <c r="B56" s="71" t="s">
        <v>212</v>
      </c>
      <c r="C56" s="95">
        <f>SUM(C57:C59)</f>
        <v>0</v>
      </c>
      <c r="D56" s="105">
        <f>SUM(D57:D59)</f>
        <v>0</v>
      </c>
      <c r="E56" s="117">
        <f>SUM(E57:E59)</f>
        <v>0</v>
      </c>
      <c r="F56" s="143"/>
    </row>
    <row r="57" spans="1:6" s="1" customFormat="1" ht="12" customHeight="1">
      <c r="A57" s="10" t="s">
        <v>101</v>
      </c>
      <c r="B57" s="68" t="s">
        <v>213</v>
      </c>
      <c r="C57" s="101"/>
      <c r="D57" s="111"/>
      <c r="E57" s="123"/>
      <c r="F57" s="140"/>
    </row>
    <row r="58" spans="1:6" s="1" customFormat="1" ht="12" customHeight="1">
      <c r="A58" s="9" t="s">
        <v>102</v>
      </c>
      <c r="B58" s="69" t="s">
        <v>214</v>
      </c>
      <c r="C58" s="101"/>
      <c r="D58" s="111"/>
      <c r="E58" s="123"/>
      <c r="F58" s="130"/>
    </row>
    <row r="59" spans="1:6" s="1" customFormat="1" ht="12" customHeight="1">
      <c r="A59" s="9" t="s">
        <v>215</v>
      </c>
      <c r="B59" s="69" t="s">
        <v>216</v>
      </c>
      <c r="C59" s="101"/>
      <c r="D59" s="111"/>
      <c r="E59" s="123"/>
      <c r="F59" s="132"/>
    </row>
    <row r="60" spans="1:6" s="1" customFormat="1" ht="12" customHeight="1" thickBot="1">
      <c r="A60" s="11" t="s">
        <v>217</v>
      </c>
      <c r="B60" s="70" t="s">
        <v>218</v>
      </c>
      <c r="C60" s="101"/>
      <c r="D60" s="111"/>
      <c r="E60" s="123"/>
      <c r="F60" s="144"/>
    </row>
    <row r="61" spans="1:6" s="1" customFormat="1" ht="12" customHeight="1" thickBot="1">
      <c r="A61" s="15" t="s">
        <v>9</v>
      </c>
      <c r="B61" s="16" t="s">
        <v>219</v>
      </c>
      <c r="C61" s="99">
        <f>+C6+C13+C20+C27+C34+C45+C51+C56</f>
        <v>0</v>
      </c>
      <c r="D61" s="109">
        <f>+D6+D13+D20+D27+D34+D45+D51+D56</f>
        <v>0</v>
      </c>
      <c r="E61" s="121">
        <f>+E6+E13+E20+E27+E34+E45+E51+E56</f>
        <v>0</v>
      </c>
      <c r="F61" s="151"/>
    </row>
    <row r="62" spans="1:6" s="1" customFormat="1" ht="12" customHeight="1" thickBot="1">
      <c r="A62" s="72" t="s">
        <v>220</v>
      </c>
      <c r="B62" s="71" t="s">
        <v>221</v>
      </c>
      <c r="C62" s="95">
        <f>SUM(C63:C65)</f>
        <v>0</v>
      </c>
      <c r="D62" s="105">
        <f>SUM(D63:D65)</f>
        <v>0</v>
      </c>
      <c r="E62" s="117">
        <f>SUM(E63:E65)</f>
        <v>0</v>
      </c>
      <c r="F62" s="141"/>
    </row>
    <row r="63" spans="1:6" s="1" customFormat="1" ht="12" customHeight="1">
      <c r="A63" s="10" t="s">
        <v>222</v>
      </c>
      <c r="B63" s="68" t="s">
        <v>223</v>
      </c>
      <c r="C63" s="101"/>
      <c r="D63" s="111"/>
      <c r="E63" s="123"/>
      <c r="F63" s="140"/>
    </row>
    <row r="64" spans="1:6" s="1" customFormat="1" ht="12" customHeight="1">
      <c r="A64" s="9" t="s">
        <v>224</v>
      </c>
      <c r="B64" s="69" t="s">
        <v>225</v>
      </c>
      <c r="C64" s="101"/>
      <c r="D64" s="111"/>
      <c r="E64" s="123"/>
      <c r="F64" s="130"/>
    </row>
    <row r="65" spans="1:6" s="1" customFormat="1" ht="12" customHeight="1" thickBot="1">
      <c r="A65" s="11" t="s">
        <v>226</v>
      </c>
      <c r="B65" s="73" t="s">
        <v>227</v>
      </c>
      <c r="C65" s="101"/>
      <c r="D65" s="111"/>
      <c r="E65" s="123"/>
      <c r="F65" s="138"/>
    </row>
    <row r="66" spans="1:6" s="1" customFormat="1" ht="12" customHeight="1" thickBot="1">
      <c r="A66" s="72" t="s">
        <v>228</v>
      </c>
      <c r="B66" s="71" t="s">
        <v>229</v>
      </c>
      <c r="C66" s="95">
        <f>SUM(C67:C70)</f>
        <v>0</v>
      </c>
      <c r="D66" s="105">
        <f>SUM(D67:D70)</f>
        <v>0</v>
      </c>
      <c r="E66" s="117">
        <f>SUM(E67:E70)</f>
        <v>0</v>
      </c>
      <c r="F66" s="141"/>
    </row>
    <row r="67" spans="1:6" s="1" customFormat="1" ht="12" customHeight="1">
      <c r="A67" s="10" t="s">
        <v>230</v>
      </c>
      <c r="B67" s="68" t="s">
        <v>231</v>
      </c>
      <c r="C67" s="101"/>
      <c r="D67" s="111"/>
      <c r="E67" s="123"/>
      <c r="F67" s="145"/>
    </row>
    <row r="68" spans="1:6" s="1" customFormat="1" ht="12" customHeight="1">
      <c r="A68" s="9" t="s">
        <v>70</v>
      </c>
      <c r="B68" s="69" t="s">
        <v>232</v>
      </c>
      <c r="C68" s="101"/>
      <c r="D68" s="111"/>
      <c r="E68" s="123"/>
      <c r="F68" s="130"/>
    </row>
    <row r="69" spans="1:6" s="1" customFormat="1" ht="12" customHeight="1">
      <c r="A69" s="9" t="s">
        <v>233</v>
      </c>
      <c r="B69" s="69" t="s">
        <v>234</v>
      </c>
      <c r="C69" s="101"/>
      <c r="D69" s="111"/>
      <c r="E69" s="123"/>
      <c r="F69" s="130"/>
    </row>
    <row r="70" spans="1:6" s="1" customFormat="1" ht="12" customHeight="1" thickBot="1">
      <c r="A70" s="11" t="s">
        <v>235</v>
      </c>
      <c r="B70" s="70" t="s">
        <v>236</v>
      </c>
      <c r="C70" s="101"/>
      <c r="D70" s="111"/>
      <c r="E70" s="123"/>
      <c r="F70" s="138"/>
    </row>
    <row r="71" spans="1:6" s="1" customFormat="1" ht="12" customHeight="1" thickBot="1">
      <c r="A71" s="72" t="s">
        <v>237</v>
      </c>
      <c r="B71" s="71" t="s">
        <v>238</v>
      </c>
      <c r="C71" s="95">
        <f>SUM(C72:C73)</f>
        <v>400</v>
      </c>
      <c r="D71" s="105">
        <f>SUM(D72:D73)</f>
        <v>400</v>
      </c>
      <c r="E71" s="117">
        <f>SUM(E72:E73)</f>
        <v>0</v>
      </c>
      <c r="F71" s="141"/>
    </row>
    <row r="72" spans="1:6" s="1" customFormat="1" ht="12" customHeight="1">
      <c r="A72" s="10" t="s">
        <v>103</v>
      </c>
      <c r="B72" s="68" t="s">
        <v>239</v>
      </c>
      <c r="C72" s="101">
        <v>400</v>
      </c>
      <c r="D72" s="111">
        <v>400</v>
      </c>
      <c r="E72" s="123"/>
      <c r="F72" s="136"/>
    </row>
    <row r="73" spans="1:6" s="1" customFormat="1" ht="12" customHeight="1" thickBot="1">
      <c r="A73" s="11" t="s">
        <v>104</v>
      </c>
      <c r="B73" s="70" t="s">
        <v>240</v>
      </c>
      <c r="C73" s="101"/>
      <c r="D73" s="111"/>
      <c r="E73" s="123"/>
      <c r="F73" s="135"/>
    </row>
    <row r="74" spans="1:6" s="1" customFormat="1" ht="12" customHeight="1" thickBot="1">
      <c r="A74" s="72" t="s">
        <v>241</v>
      </c>
      <c r="B74" s="71" t="s">
        <v>242</v>
      </c>
      <c r="C74" s="95">
        <f>SUM(C75:C77)</f>
        <v>0</v>
      </c>
      <c r="D74" s="105">
        <f>SUM(D75:D77)</f>
        <v>0</v>
      </c>
      <c r="E74" s="117">
        <f>SUM(E75:E77)</f>
        <v>0</v>
      </c>
      <c r="F74" s="137"/>
    </row>
    <row r="75" spans="1:7" s="1" customFormat="1" ht="15" customHeight="1">
      <c r="A75" s="10" t="s">
        <v>243</v>
      </c>
      <c r="B75" s="68" t="s">
        <v>244</v>
      </c>
      <c r="C75" s="101"/>
      <c r="D75" s="111"/>
      <c r="E75" s="123"/>
      <c r="F75" s="146"/>
      <c r="G75" s="115"/>
    </row>
    <row r="76" spans="1:6" ht="15.75">
      <c r="A76" s="9" t="s">
        <v>245</v>
      </c>
      <c r="B76" s="69" t="s">
        <v>246</v>
      </c>
      <c r="C76" s="101"/>
      <c r="D76" s="111"/>
      <c r="E76" s="123"/>
      <c r="F76" s="133"/>
    </row>
    <row r="77" spans="1:6" ht="16.5" thickBot="1">
      <c r="A77" s="11" t="s">
        <v>247</v>
      </c>
      <c r="B77" s="70" t="s">
        <v>248</v>
      </c>
      <c r="C77" s="101"/>
      <c r="D77" s="111"/>
      <c r="E77" s="123"/>
      <c r="F77" s="147"/>
    </row>
    <row r="78" spans="1:6" ht="16.5" thickBot="1">
      <c r="A78" s="72" t="s">
        <v>249</v>
      </c>
      <c r="B78" s="71" t="s">
        <v>250</v>
      </c>
      <c r="C78" s="95">
        <f>SUM(C79:C82)</f>
        <v>0</v>
      </c>
      <c r="D78" s="105">
        <f>SUM(D79:D82)</f>
        <v>0</v>
      </c>
      <c r="E78" s="117">
        <f>SUM(E79:E82)</f>
        <v>0</v>
      </c>
      <c r="F78" s="149"/>
    </row>
    <row r="79" spans="1:6" ht="15.75">
      <c r="A79" s="74" t="s">
        <v>251</v>
      </c>
      <c r="B79" s="68" t="s">
        <v>252</v>
      </c>
      <c r="C79" s="101"/>
      <c r="D79" s="111"/>
      <c r="E79" s="123"/>
      <c r="F79" s="148"/>
    </row>
    <row r="80" spans="1:6" ht="15.75">
      <c r="A80" s="75" t="s">
        <v>253</v>
      </c>
      <c r="B80" s="69" t="s">
        <v>254</v>
      </c>
      <c r="C80" s="101"/>
      <c r="D80" s="111"/>
      <c r="E80" s="123"/>
      <c r="F80" s="133"/>
    </row>
    <row r="81" spans="1:6" ht="15.75">
      <c r="A81" s="75" t="s">
        <v>255</v>
      </c>
      <c r="B81" s="69" t="s">
        <v>256</v>
      </c>
      <c r="C81" s="101"/>
      <c r="D81" s="111"/>
      <c r="E81" s="123"/>
      <c r="F81" s="133"/>
    </row>
    <row r="82" spans="1:6" ht="16.5" thickBot="1">
      <c r="A82" s="76" t="s">
        <v>257</v>
      </c>
      <c r="B82" s="70" t="s">
        <v>258</v>
      </c>
      <c r="C82" s="101"/>
      <c r="D82" s="111"/>
      <c r="E82" s="123"/>
      <c r="F82" s="147"/>
    </row>
    <row r="83" spans="1:6" ht="16.5" thickBot="1">
      <c r="A83" s="72" t="s">
        <v>259</v>
      </c>
      <c r="B83" s="71" t="s">
        <v>260</v>
      </c>
      <c r="C83" s="104"/>
      <c r="D83" s="114"/>
      <c r="E83" s="126"/>
      <c r="F83" s="149"/>
    </row>
    <row r="84" spans="1:6" ht="16.5" thickBot="1">
      <c r="A84" s="72" t="s">
        <v>261</v>
      </c>
      <c r="B84" s="77" t="s">
        <v>262</v>
      </c>
      <c r="C84" s="99">
        <f>+C62+C66+C71+C74+C78+C83</f>
        <v>400</v>
      </c>
      <c r="D84" s="109">
        <f>+D62+D66+D71+D74+D78+D83</f>
        <v>400</v>
      </c>
      <c r="E84" s="121">
        <f>+E62+E66+E71+E74+E78+E83</f>
        <v>0</v>
      </c>
      <c r="F84" s="149"/>
    </row>
    <row r="85" spans="1:6" ht="16.5" thickBot="1">
      <c r="A85" s="78" t="s">
        <v>263</v>
      </c>
      <c r="B85" s="79" t="s">
        <v>264</v>
      </c>
      <c r="C85" s="99">
        <f>+C61+C84</f>
        <v>400</v>
      </c>
      <c r="D85" s="109">
        <f>+D61+D84</f>
        <v>400</v>
      </c>
      <c r="E85" s="121">
        <f>+E61+E84</f>
        <v>0</v>
      </c>
      <c r="F85" s="151">
        <f>E85/D85*100</f>
        <v>0</v>
      </c>
    </row>
    <row r="86" spans="1:5" ht="15.75">
      <c r="A86" s="80"/>
      <c r="B86" s="81"/>
      <c r="C86" s="91"/>
      <c r="D86" s="91"/>
      <c r="E86" s="91"/>
    </row>
    <row r="87" spans="1:6" ht="15.75" customHeight="1">
      <c r="A87" s="480" t="s">
        <v>377</v>
      </c>
      <c r="B87" s="480"/>
      <c r="C87" s="480"/>
      <c r="D87" s="480"/>
      <c r="E87" s="480"/>
      <c r="F87" s="480"/>
    </row>
    <row r="88" spans="1:5" ht="15.75">
      <c r="A88" s="22"/>
      <c r="B88" s="22"/>
      <c r="C88" s="22"/>
      <c r="D88" s="22"/>
      <c r="E88" s="22"/>
    </row>
    <row r="89" spans="1:6" ht="16.5" thickBot="1">
      <c r="A89" s="472" t="s">
        <v>75</v>
      </c>
      <c r="B89" s="472"/>
      <c r="C89" s="487" t="s">
        <v>145</v>
      </c>
      <c r="D89" s="487"/>
      <c r="E89" s="487"/>
      <c r="F89" s="487"/>
    </row>
    <row r="90" spans="1:6" ht="24.75" customHeight="1">
      <c r="A90" s="475" t="s">
        <v>39</v>
      </c>
      <c r="B90" s="473" t="s">
        <v>28</v>
      </c>
      <c r="C90" s="481" t="s">
        <v>318</v>
      </c>
      <c r="D90" s="482"/>
      <c r="E90" s="482"/>
      <c r="F90" s="478" t="s">
        <v>142</v>
      </c>
    </row>
    <row r="91" spans="1:6" ht="27" customHeight="1" thickBot="1">
      <c r="A91" s="476"/>
      <c r="B91" s="474"/>
      <c r="C91" s="272" t="s">
        <v>140</v>
      </c>
      <c r="D91" s="273" t="s">
        <v>141</v>
      </c>
      <c r="E91" s="274" t="s">
        <v>385</v>
      </c>
      <c r="F91" s="479"/>
    </row>
    <row r="92" spans="1:6" ht="16.5" thickBot="1">
      <c r="A92" s="20">
        <v>1</v>
      </c>
      <c r="B92" s="21">
        <v>2</v>
      </c>
      <c r="C92" s="54">
        <v>3</v>
      </c>
      <c r="D92" s="21">
        <v>4</v>
      </c>
      <c r="E92" s="157">
        <v>5</v>
      </c>
      <c r="F92" s="92">
        <v>6</v>
      </c>
    </row>
    <row r="93" spans="1:6" ht="16.5" thickBot="1">
      <c r="A93" s="17" t="s">
        <v>1</v>
      </c>
      <c r="B93" s="82" t="s">
        <v>265</v>
      </c>
      <c r="C93" s="152">
        <f>SUM(C94:C98)</f>
        <v>0</v>
      </c>
      <c r="D93" s="163">
        <f>SUM(D94:D98)</f>
        <v>0</v>
      </c>
      <c r="E93" s="158">
        <f>SUM(E94:E98)</f>
        <v>0</v>
      </c>
      <c r="F93" s="172"/>
    </row>
    <row r="94" spans="1:6" ht="15.75">
      <c r="A94" s="12" t="s">
        <v>50</v>
      </c>
      <c r="B94" s="5" t="s">
        <v>29</v>
      </c>
      <c r="C94" s="153"/>
      <c r="D94" s="164"/>
      <c r="E94" s="159"/>
      <c r="F94" s="169"/>
    </row>
    <row r="95" spans="1:6" ht="15.75">
      <c r="A95" s="9" t="s">
        <v>51</v>
      </c>
      <c r="B95" s="3" t="s">
        <v>105</v>
      </c>
      <c r="C95" s="97"/>
      <c r="D95" s="107"/>
      <c r="E95" s="119"/>
      <c r="F95" s="170"/>
    </row>
    <row r="96" spans="1:6" ht="15.75">
      <c r="A96" s="9" t="s">
        <v>52</v>
      </c>
      <c r="B96" s="3" t="s">
        <v>69</v>
      </c>
      <c r="C96" s="98"/>
      <c r="D96" s="108"/>
      <c r="E96" s="120"/>
      <c r="F96" s="170"/>
    </row>
    <row r="97" spans="1:6" ht="15.75">
      <c r="A97" s="9" t="s">
        <v>53</v>
      </c>
      <c r="B97" s="6" t="s">
        <v>106</v>
      </c>
      <c r="C97" s="98"/>
      <c r="D97" s="108"/>
      <c r="E97" s="120"/>
      <c r="F97" s="170"/>
    </row>
    <row r="98" spans="1:6" ht="15.75">
      <c r="A98" s="9" t="s">
        <v>61</v>
      </c>
      <c r="B98" s="14" t="s">
        <v>107</v>
      </c>
      <c r="C98" s="98"/>
      <c r="D98" s="108"/>
      <c r="E98" s="120"/>
      <c r="F98" s="170"/>
    </row>
    <row r="99" spans="1:6" ht="15.75">
      <c r="A99" s="9" t="s">
        <v>54</v>
      </c>
      <c r="B99" s="3" t="s">
        <v>266</v>
      </c>
      <c r="C99" s="98"/>
      <c r="D99" s="108"/>
      <c r="E99" s="120"/>
      <c r="F99" s="170"/>
    </row>
    <row r="100" spans="1:6" ht="15.75">
      <c r="A100" s="9" t="s">
        <v>55</v>
      </c>
      <c r="B100" s="42" t="s">
        <v>267</v>
      </c>
      <c r="C100" s="98"/>
      <c r="D100" s="108"/>
      <c r="E100" s="120"/>
      <c r="F100" s="170"/>
    </row>
    <row r="101" spans="1:6" ht="15.75">
      <c r="A101" s="9" t="s">
        <v>62</v>
      </c>
      <c r="B101" s="43" t="s">
        <v>268</v>
      </c>
      <c r="C101" s="98"/>
      <c r="D101" s="108"/>
      <c r="E101" s="120"/>
      <c r="F101" s="170"/>
    </row>
    <row r="102" spans="1:6" ht="15.75">
      <c r="A102" s="9" t="s">
        <v>63</v>
      </c>
      <c r="B102" s="43" t="s">
        <v>269</v>
      </c>
      <c r="C102" s="98"/>
      <c r="D102" s="108"/>
      <c r="E102" s="120"/>
      <c r="F102" s="170"/>
    </row>
    <row r="103" spans="1:6" ht="15.75">
      <c r="A103" s="9" t="s">
        <v>64</v>
      </c>
      <c r="B103" s="42" t="s">
        <v>270</v>
      </c>
      <c r="C103" s="98"/>
      <c r="D103" s="108"/>
      <c r="E103" s="120"/>
      <c r="F103" s="170"/>
    </row>
    <row r="104" spans="1:6" ht="15.75">
      <c r="A104" s="9" t="s">
        <v>65</v>
      </c>
      <c r="B104" s="42" t="s">
        <v>271</v>
      </c>
      <c r="C104" s="98"/>
      <c r="D104" s="108"/>
      <c r="E104" s="120"/>
      <c r="F104" s="170"/>
    </row>
    <row r="105" spans="1:6" ht="15.75">
      <c r="A105" s="9" t="s">
        <v>67</v>
      </c>
      <c r="B105" s="43" t="s">
        <v>272</v>
      </c>
      <c r="C105" s="98"/>
      <c r="D105" s="108"/>
      <c r="E105" s="120"/>
      <c r="F105" s="170"/>
    </row>
    <row r="106" spans="1:6" ht="15.75">
      <c r="A106" s="8" t="s">
        <v>108</v>
      </c>
      <c r="B106" s="55" t="s">
        <v>273</v>
      </c>
      <c r="C106" s="98"/>
      <c r="D106" s="108"/>
      <c r="E106" s="120"/>
      <c r="F106" s="170"/>
    </row>
    <row r="107" spans="1:6" ht="15.75">
      <c r="A107" s="9" t="s">
        <v>274</v>
      </c>
      <c r="B107" s="55" t="s">
        <v>275</v>
      </c>
      <c r="C107" s="98"/>
      <c r="D107" s="108"/>
      <c r="E107" s="120"/>
      <c r="F107" s="170"/>
    </row>
    <row r="108" spans="1:6" ht="16.5" thickBot="1">
      <c r="A108" s="13" t="s">
        <v>276</v>
      </c>
      <c r="B108" s="83" t="s">
        <v>277</v>
      </c>
      <c r="C108" s="154"/>
      <c r="D108" s="165"/>
      <c r="E108" s="160"/>
      <c r="F108" s="171"/>
    </row>
    <row r="109" spans="1:6" ht="16.5" thickBot="1">
      <c r="A109" s="15" t="s">
        <v>2</v>
      </c>
      <c r="B109" s="19" t="s">
        <v>278</v>
      </c>
      <c r="C109" s="95">
        <f>SUM(C110,C112,C114,)</f>
        <v>400</v>
      </c>
      <c r="D109" s="95">
        <f>SUM(D110,D112,D114,)</f>
        <v>400</v>
      </c>
      <c r="E109" s="95">
        <f>SUM(E110,E112,E114,)</f>
        <v>238</v>
      </c>
      <c r="F109" s="172"/>
    </row>
    <row r="110" spans="1:6" ht="15.75">
      <c r="A110" s="10" t="s">
        <v>56</v>
      </c>
      <c r="B110" s="3" t="s">
        <v>279</v>
      </c>
      <c r="C110" s="96"/>
      <c r="D110" s="106"/>
      <c r="E110" s="118"/>
      <c r="F110" s="169"/>
    </row>
    <row r="111" spans="1:6" ht="15.75">
      <c r="A111" s="10" t="s">
        <v>57</v>
      </c>
      <c r="B111" s="7" t="s">
        <v>280</v>
      </c>
      <c r="C111" s="96"/>
      <c r="D111" s="106"/>
      <c r="E111" s="118"/>
      <c r="F111" s="170"/>
    </row>
    <row r="112" spans="1:6" ht="15.75">
      <c r="A112" s="10" t="s">
        <v>58</v>
      </c>
      <c r="B112" s="7" t="s">
        <v>109</v>
      </c>
      <c r="C112" s="97"/>
      <c r="D112" s="107"/>
      <c r="E112" s="119"/>
      <c r="F112" s="170"/>
    </row>
    <row r="113" spans="1:6" ht="15.75">
      <c r="A113" s="10" t="s">
        <v>59</v>
      </c>
      <c r="B113" s="7" t="s">
        <v>281</v>
      </c>
      <c r="C113" s="119"/>
      <c r="D113" s="107"/>
      <c r="E113" s="119"/>
      <c r="F113" s="170"/>
    </row>
    <row r="114" spans="1:6" ht="15.75">
      <c r="A114" s="10" t="s">
        <v>60</v>
      </c>
      <c r="B114" s="84" t="s">
        <v>282</v>
      </c>
      <c r="C114" s="119">
        <f>SUM(C115:C122)</f>
        <v>400</v>
      </c>
      <c r="D114" s="107">
        <f>SUM(D115:D122)</f>
        <v>400</v>
      </c>
      <c r="E114" s="107">
        <f>SUM(E115:E122)</f>
        <v>238</v>
      </c>
      <c r="F114" s="170">
        <f>E114/D114*100</f>
        <v>59.5</v>
      </c>
    </row>
    <row r="115" spans="1:6" ht="15.75">
      <c r="A115" s="10" t="s">
        <v>66</v>
      </c>
      <c r="B115" s="85" t="s">
        <v>283</v>
      </c>
      <c r="C115" s="119"/>
      <c r="D115" s="107"/>
      <c r="E115" s="119"/>
      <c r="F115" s="170"/>
    </row>
    <row r="116" spans="1:6" ht="15.75">
      <c r="A116" s="10" t="s">
        <v>68</v>
      </c>
      <c r="B116" s="86" t="s">
        <v>284</v>
      </c>
      <c r="C116" s="119"/>
      <c r="D116" s="107"/>
      <c r="E116" s="119"/>
      <c r="F116" s="170"/>
    </row>
    <row r="117" spans="1:6" ht="15.75">
      <c r="A117" s="10" t="s">
        <v>110</v>
      </c>
      <c r="B117" s="43" t="s">
        <v>269</v>
      </c>
      <c r="C117" s="119"/>
      <c r="D117" s="107"/>
      <c r="E117" s="119"/>
      <c r="F117" s="170"/>
    </row>
    <row r="118" spans="1:6" ht="15.75">
      <c r="A118" s="10" t="s">
        <v>111</v>
      </c>
      <c r="B118" s="43" t="s">
        <v>285</v>
      </c>
      <c r="C118" s="119"/>
      <c r="D118" s="107"/>
      <c r="E118" s="119"/>
      <c r="F118" s="170"/>
    </row>
    <row r="119" spans="1:6" ht="15.75">
      <c r="A119" s="10" t="s">
        <v>286</v>
      </c>
      <c r="B119" s="43" t="s">
        <v>287</v>
      </c>
      <c r="C119" s="119"/>
      <c r="D119" s="107"/>
      <c r="E119" s="119"/>
      <c r="F119" s="170"/>
    </row>
    <row r="120" spans="1:6" ht="15.75">
      <c r="A120" s="10" t="s">
        <v>288</v>
      </c>
      <c r="B120" s="43" t="s">
        <v>272</v>
      </c>
      <c r="C120" s="119"/>
      <c r="D120" s="107"/>
      <c r="E120" s="119"/>
      <c r="F120" s="170"/>
    </row>
    <row r="121" spans="1:6" ht="15.75">
      <c r="A121" s="10" t="s">
        <v>289</v>
      </c>
      <c r="B121" s="43" t="s">
        <v>290</v>
      </c>
      <c r="C121" s="119"/>
      <c r="D121" s="107"/>
      <c r="E121" s="119"/>
      <c r="F121" s="170"/>
    </row>
    <row r="122" spans="1:6" ht="16.5" thickBot="1">
      <c r="A122" s="8" t="s">
        <v>291</v>
      </c>
      <c r="B122" s="43" t="s">
        <v>292</v>
      </c>
      <c r="C122" s="120">
        <v>400</v>
      </c>
      <c r="D122" s="108">
        <v>400</v>
      </c>
      <c r="E122" s="120">
        <v>238</v>
      </c>
      <c r="F122" s="171">
        <f>E122/D122*100</f>
        <v>59.5</v>
      </c>
    </row>
    <row r="123" spans="1:6" ht="16.5" thickBot="1">
      <c r="A123" s="15" t="s">
        <v>3</v>
      </c>
      <c r="B123" s="87" t="s">
        <v>293</v>
      </c>
      <c r="C123" s="95"/>
      <c r="D123" s="105"/>
      <c r="E123" s="117"/>
      <c r="F123" s="168"/>
    </row>
    <row r="124" spans="1:6" ht="15.75">
      <c r="A124" s="10" t="s">
        <v>40</v>
      </c>
      <c r="B124" s="4" t="s">
        <v>33</v>
      </c>
      <c r="C124" s="96"/>
      <c r="D124" s="106"/>
      <c r="E124" s="118"/>
      <c r="F124" s="169"/>
    </row>
    <row r="125" spans="1:6" ht="16.5" thickBot="1">
      <c r="A125" s="11" t="s">
        <v>166</v>
      </c>
      <c r="B125" s="7" t="s">
        <v>34</v>
      </c>
      <c r="C125" s="98"/>
      <c r="D125" s="108"/>
      <c r="E125" s="120"/>
      <c r="F125" s="171"/>
    </row>
    <row r="126" spans="1:6" ht="16.5" thickBot="1">
      <c r="A126" s="15" t="s">
        <v>4</v>
      </c>
      <c r="B126" s="87" t="s">
        <v>294</v>
      </c>
      <c r="C126" s="95">
        <f>SUM(C93,C109,C123)</f>
        <v>400</v>
      </c>
      <c r="D126" s="95">
        <f>SUM(D93,D109,D123)</f>
        <v>400</v>
      </c>
      <c r="E126" s="95">
        <f>SUM(E93,E109,E123)</f>
        <v>238</v>
      </c>
      <c r="F126" s="299">
        <f>E126/D126*100</f>
        <v>59.5</v>
      </c>
    </row>
    <row r="127" spans="1:6" ht="16.5" thickBot="1">
      <c r="A127" s="15" t="s">
        <v>5</v>
      </c>
      <c r="B127" s="87" t="s">
        <v>295</v>
      </c>
      <c r="C127" s="95"/>
      <c r="D127" s="105"/>
      <c r="E127" s="117"/>
      <c r="F127" s="168"/>
    </row>
    <row r="128" spans="1:6" ht="15.75">
      <c r="A128" s="10" t="s">
        <v>43</v>
      </c>
      <c r="B128" s="4" t="s">
        <v>296</v>
      </c>
      <c r="C128" s="119"/>
      <c r="D128" s="107"/>
      <c r="E128" s="119"/>
      <c r="F128" s="169"/>
    </row>
    <row r="129" spans="1:6" ht="15.75">
      <c r="A129" s="10" t="s">
        <v>44</v>
      </c>
      <c r="B129" s="4" t="s">
        <v>297</v>
      </c>
      <c r="C129" s="119"/>
      <c r="D129" s="107"/>
      <c r="E129" s="119"/>
      <c r="F129" s="170"/>
    </row>
    <row r="130" spans="1:6" ht="16.5" thickBot="1">
      <c r="A130" s="8" t="s">
        <v>45</v>
      </c>
      <c r="B130" s="2" t="s">
        <v>298</v>
      </c>
      <c r="C130" s="119"/>
      <c r="D130" s="107"/>
      <c r="E130" s="119"/>
      <c r="F130" s="171"/>
    </row>
    <row r="131" spans="1:6" ht="16.5" thickBot="1">
      <c r="A131" s="15" t="s">
        <v>6</v>
      </c>
      <c r="B131" s="87" t="s">
        <v>299</v>
      </c>
      <c r="C131" s="95"/>
      <c r="D131" s="105"/>
      <c r="E131" s="117"/>
      <c r="F131" s="168"/>
    </row>
    <row r="132" spans="1:6" ht="15.75">
      <c r="A132" s="10" t="s">
        <v>46</v>
      </c>
      <c r="B132" s="4" t="s">
        <v>300</v>
      </c>
      <c r="C132" s="119"/>
      <c r="D132" s="107"/>
      <c r="E132" s="119"/>
      <c r="F132" s="169"/>
    </row>
    <row r="133" spans="1:6" ht="15.75">
      <c r="A133" s="10" t="s">
        <v>47</v>
      </c>
      <c r="B133" s="4" t="s">
        <v>301</v>
      </c>
      <c r="C133" s="119"/>
      <c r="D133" s="107"/>
      <c r="E133" s="119"/>
      <c r="F133" s="170"/>
    </row>
    <row r="134" spans="1:6" ht="15.75">
      <c r="A134" s="10" t="s">
        <v>200</v>
      </c>
      <c r="B134" s="4" t="s">
        <v>302</v>
      </c>
      <c r="C134" s="119"/>
      <c r="D134" s="107"/>
      <c r="E134" s="119"/>
      <c r="F134" s="170"/>
    </row>
    <row r="135" spans="1:6" ht="16.5" thickBot="1">
      <c r="A135" s="8" t="s">
        <v>202</v>
      </c>
      <c r="B135" s="2" t="s">
        <v>303</v>
      </c>
      <c r="C135" s="119"/>
      <c r="D135" s="107"/>
      <c r="E135" s="119"/>
      <c r="F135" s="171"/>
    </row>
    <row r="136" spans="1:6" ht="16.5" thickBot="1">
      <c r="A136" s="15" t="s">
        <v>7</v>
      </c>
      <c r="B136" s="87" t="s">
        <v>304</v>
      </c>
      <c r="C136" s="99"/>
      <c r="D136" s="109"/>
      <c r="E136" s="121"/>
      <c r="F136" s="168"/>
    </row>
    <row r="137" spans="1:6" ht="15.75">
      <c r="A137" s="10" t="s">
        <v>48</v>
      </c>
      <c r="B137" s="4" t="s">
        <v>305</v>
      </c>
      <c r="C137" s="119"/>
      <c r="D137" s="107"/>
      <c r="E137" s="119"/>
      <c r="F137" s="169"/>
    </row>
    <row r="138" spans="1:6" ht="15.75">
      <c r="A138" s="10" t="s">
        <v>49</v>
      </c>
      <c r="B138" s="4" t="s">
        <v>306</v>
      </c>
      <c r="C138" s="119"/>
      <c r="D138" s="107"/>
      <c r="E138" s="119"/>
      <c r="F138" s="170"/>
    </row>
    <row r="139" spans="1:6" ht="15.75">
      <c r="A139" s="10" t="s">
        <v>100</v>
      </c>
      <c r="B139" s="4" t="s">
        <v>307</v>
      </c>
      <c r="C139" s="119"/>
      <c r="D139" s="107"/>
      <c r="E139" s="119"/>
      <c r="F139" s="170"/>
    </row>
    <row r="140" spans="1:6" ht="16.5" thickBot="1">
      <c r="A140" s="8" t="s">
        <v>210</v>
      </c>
      <c r="B140" s="2" t="s">
        <v>308</v>
      </c>
      <c r="C140" s="119"/>
      <c r="D140" s="107"/>
      <c r="E140" s="119"/>
      <c r="F140" s="171"/>
    </row>
    <row r="141" spans="1:6" ht="16.5" thickBot="1">
      <c r="A141" s="15" t="s">
        <v>8</v>
      </c>
      <c r="B141" s="87" t="s">
        <v>309</v>
      </c>
      <c r="C141" s="155"/>
      <c r="D141" s="166"/>
      <c r="E141" s="161"/>
      <c r="F141" s="168"/>
    </row>
    <row r="142" spans="1:6" ht="15.75">
      <c r="A142" s="10" t="s">
        <v>101</v>
      </c>
      <c r="B142" s="4" t="s">
        <v>310</v>
      </c>
      <c r="C142" s="119"/>
      <c r="D142" s="107"/>
      <c r="E142" s="119"/>
      <c r="F142" s="169"/>
    </row>
    <row r="143" spans="1:6" ht="15.75">
      <c r="A143" s="10" t="s">
        <v>102</v>
      </c>
      <c r="B143" s="4" t="s">
        <v>311</v>
      </c>
      <c r="C143" s="119"/>
      <c r="D143" s="107"/>
      <c r="E143" s="119"/>
      <c r="F143" s="170"/>
    </row>
    <row r="144" spans="1:6" ht="15.75">
      <c r="A144" s="10" t="s">
        <v>215</v>
      </c>
      <c r="B144" s="4" t="s">
        <v>312</v>
      </c>
      <c r="C144" s="119"/>
      <c r="D144" s="107"/>
      <c r="E144" s="119"/>
      <c r="F144" s="170"/>
    </row>
    <row r="145" spans="1:6" ht="16.5" thickBot="1">
      <c r="A145" s="10" t="s">
        <v>217</v>
      </c>
      <c r="B145" s="4" t="s">
        <v>313</v>
      </c>
      <c r="C145" s="119"/>
      <c r="D145" s="107"/>
      <c r="E145" s="119"/>
      <c r="F145" s="171"/>
    </row>
    <row r="146" spans="1:6" ht="16.5" thickBot="1">
      <c r="A146" s="15" t="s">
        <v>9</v>
      </c>
      <c r="B146" s="87" t="s">
        <v>314</v>
      </c>
      <c r="C146" s="156">
        <f>SUM(C127,C131,C136+C141,)</f>
        <v>0</v>
      </c>
      <c r="D146" s="156">
        <f>SUM(D127,D131,D136+D141,)</f>
        <v>0</v>
      </c>
      <c r="E146" s="162"/>
      <c r="F146" s="168"/>
    </row>
    <row r="147" spans="1:6" ht="16.5" thickBot="1">
      <c r="A147" s="88" t="s">
        <v>10</v>
      </c>
      <c r="B147" s="89" t="s">
        <v>315</v>
      </c>
      <c r="C147" s="156">
        <f>SUM(C126,C146)</f>
        <v>400</v>
      </c>
      <c r="D147" s="156">
        <f>SUM(D126,D146)</f>
        <v>400</v>
      </c>
      <c r="E147" s="156">
        <f>SUM(E126,E146)</f>
        <v>238</v>
      </c>
      <c r="F147" s="299">
        <f>E147/D147*100</f>
        <v>59.5</v>
      </c>
    </row>
    <row r="149" spans="1:5" ht="15.75">
      <c r="A149" s="22"/>
      <c r="B149" s="22"/>
      <c r="C149" s="22"/>
      <c r="D149" s="22"/>
      <c r="E149" s="22"/>
    </row>
    <row r="150" spans="1:6" ht="16.5" thickBot="1">
      <c r="A150" s="477" t="s">
        <v>76</v>
      </c>
      <c r="B150" s="477"/>
      <c r="C150" s="486" t="s">
        <v>145</v>
      </c>
      <c r="D150" s="486"/>
      <c r="E150" s="486"/>
      <c r="F150" s="486"/>
    </row>
    <row r="151" spans="1:6" ht="16.5" thickBot="1">
      <c r="A151" s="15">
        <v>1</v>
      </c>
      <c r="B151" s="19" t="s">
        <v>316</v>
      </c>
      <c r="C151" s="95">
        <f>+C61-C126</f>
        <v>-400</v>
      </c>
      <c r="D151" s="105">
        <f>+D61-D126</f>
        <v>-400</v>
      </c>
      <c r="E151" s="105">
        <f>+E61-E126</f>
        <v>-238</v>
      </c>
      <c r="F151" s="281"/>
    </row>
    <row r="152" spans="1:6" ht="21.75" thickBot="1">
      <c r="A152" s="15" t="s">
        <v>2</v>
      </c>
      <c r="B152" s="19" t="s">
        <v>317</v>
      </c>
      <c r="C152" s="95">
        <f>+C84-C146</f>
        <v>400</v>
      </c>
      <c r="D152" s="105">
        <f>+D84-D146</f>
        <v>400</v>
      </c>
      <c r="E152" s="105">
        <f>+E84-E146</f>
        <v>0</v>
      </c>
      <c r="F152" s="281"/>
    </row>
  </sheetData>
  <sheetProtection/>
  <mergeCells count="16">
    <mergeCell ref="A150:B150"/>
    <mergeCell ref="C150:F150"/>
    <mergeCell ref="B90:B91"/>
    <mergeCell ref="A90:A91"/>
    <mergeCell ref="A89:B89"/>
    <mergeCell ref="C89:F89"/>
    <mergeCell ref="C90:E90"/>
    <mergeCell ref="F90:F91"/>
    <mergeCell ref="A87:F87"/>
    <mergeCell ref="B3:B4"/>
    <mergeCell ref="A3:A4"/>
    <mergeCell ref="A1:F1"/>
    <mergeCell ref="A2:B2"/>
    <mergeCell ref="C2:F2"/>
    <mergeCell ref="C3:E3"/>
    <mergeCell ref="F3:F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2" r:id="rId3"/>
  <headerFooter alignWithMargins="0">
    <oddHeader xml:space="preserve">&amp;C&amp;"Times New Roman CE,Félkövér"&amp;12
GRÁBÓC KÖZSÉGI ÖNKORMÁNYZAT
2014. ÉVI KÖLTSÉGVETÉSÉNEK ÖNKÉNT VÁLLALT FELADATAINAK MÉRLEGE&amp;R&amp;"Times New Roman CE,Félkövér dőlt"&amp;11 1.3. számú melléklet </oddHeader>
  </headerFooter>
  <rowBreaks count="1" manualBreakCount="1">
    <brk id="8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2"/>
  <sheetViews>
    <sheetView zoomScale="120" zoomScaleNormal="120" zoomScaleSheetLayoutView="130" workbookViewId="0" topLeftCell="A1">
      <selection activeCell="B15" sqref="B15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5" width="15.375" style="93" customWidth="1"/>
    <col min="6" max="6" width="15.125" style="22" customWidth="1"/>
    <col min="7" max="7" width="9.00390625" style="22" customWidth="1"/>
    <col min="8" max="16384" width="9.375" style="22" customWidth="1"/>
  </cols>
  <sheetData>
    <row r="1" spans="1:6" ht="15.75" customHeight="1">
      <c r="A1" s="480" t="s">
        <v>376</v>
      </c>
      <c r="B1" s="480"/>
      <c r="C1" s="480"/>
      <c r="D1" s="480"/>
      <c r="E1" s="480"/>
      <c r="F1" s="480"/>
    </row>
    <row r="2" spans="1:6" ht="15.75" customHeight="1" thickBot="1">
      <c r="A2" s="477" t="s">
        <v>384</v>
      </c>
      <c r="B2" s="477"/>
      <c r="C2" s="485" t="s">
        <v>145</v>
      </c>
      <c r="D2" s="485"/>
      <c r="E2" s="485"/>
      <c r="F2" s="485"/>
    </row>
    <row r="3" spans="1:6" ht="24" customHeight="1">
      <c r="A3" s="475" t="s">
        <v>39</v>
      </c>
      <c r="B3" s="473" t="s">
        <v>0</v>
      </c>
      <c r="C3" s="481" t="s">
        <v>318</v>
      </c>
      <c r="D3" s="482"/>
      <c r="E3" s="483"/>
      <c r="F3" s="478" t="s">
        <v>142</v>
      </c>
    </row>
    <row r="4" spans="1:6" ht="24" customHeight="1" thickBot="1">
      <c r="A4" s="476"/>
      <c r="B4" s="474"/>
      <c r="C4" s="272" t="s">
        <v>140</v>
      </c>
      <c r="D4" s="273" t="s">
        <v>141</v>
      </c>
      <c r="E4" s="274" t="s">
        <v>385</v>
      </c>
      <c r="F4" s="479"/>
    </row>
    <row r="5" spans="1:6" ht="21" customHeight="1" thickBot="1">
      <c r="A5" s="66">
        <v>1</v>
      </c>
      <c r="B5" s="67">
        <v>2</v>
      </c>
      <c r="C5" s="94">
        <v>3</v>
      </c>
      <c r="D5" s="21">
        <v>4</v>
      </c>
      <c r="E5" s="116">
        <v>5</v>
      </c>
      <c r="F5" s="92">
        <v>6</v>
      </c>
    </row>
    <row r="6" spans="1:6" s="23" customFormat="1" ht="12" customHeight="1" thickBot="1">
      <c r="A6" s="15" t="s">
        <v>1</v>
      </c>
      <c r="B6" s="16" t="s">
        <v>149</v>
      </c>
      <c r="C6" s="95"/>
      <c r="D6" s="105"/>
      <c r="E6" s="117"/>
      <c r="F6" s="150"/>
    </row>
    <row r="7" spans="1:6" s="1" customFormat="1" ht="12" customHeight="1">
      <c r="A7" s="10" t="s">
        <v>50</v>
      </c>
      <c r="B7" s="68" t="s">
        <v>150</v>
      </c>
      <c r="C7" s="96"/>
      <c r="D7" s="106"/>
      <c r="E7" s="118"/>
      <c r="F7" s="134"/>
    </row>
    <row r="8" spans="1:6" s="1" customFormat="1" ht="12" customHeight="1">
      <c r="A8" s="9" t="s">
        <v>51</v>
      </c>
      <c r="B8" s="69" t="s">
        <v>151</v>
      </c>
      <c r="C8" s="97"/>
      <c r="D8" s="107"/>
      <c r="E8" s="119"/>
      <c r="F8" s="134"/>
    </row>
    <row r="9" spans="1:6" s="1" customFormat="1" ht="12" customHeight="1">
      <c r="A9" s="9" t="s">
        <v>52</v>
      </c>
      <c r="B9" s="69" t="s">
        <v>152</v>
      </c>
      <c r="C9" s="97"/>
      <c r="D9" s="107"/>
      <c r="E9" s="119"/>
      <c r="F9" s="134"/>
    </row>
    <row r="10" spans="1:6" s="1" customFormat="1" ht="12" customHeight="1">
      <c r="A10" s="9" t="s">
        <v>53</v>
      </c>
      <c r="B10" s="69" t="s">
        <v>153</v>
      </c>
      <c r="C10" s="97"/>
      <c r="D10" s="107"/>
      <c r="E10" s="119"/>
      <c r="F10" s="134"/>
    </row>
    <row r="11" spans="1:6" s="1" customFormat="1" ht="12" customHeight="1">
      <c r="A11" s="9" t="s">
        <v>154</v>
      </c>
      <c r="B11" s="69" t="s">
        <v>155</v>
      </c>
      <c r="C11" s="97"/>
      <c r="D11" s="107"/>
      <c r="E11" s="119"/>
      <c r="F11" s="128"/>
    </row>
    <row r="12" spans="1:6" s="1" customFormat="1" ht="12" customHeight="1" thickBot="1">
      <c r="A12" s="11" t="s">
        <v>54</v>
      </c>
      <c r="B12" s="70" t="s">
        <v>156</v>
      </c>
      <c r="C12" s="97"/>
      <c r="D12" s="107"/>
      <c r="E12" s="119"/>
      <c r="F12" s="135"/>
    </row>
    <row r="13" spans="1:6" s="1" customFormat="1" ht="12" customHeight="1" thickBot="1">
      <c r="A13" s="15" t="s">
        <v>2</v>
      </c>
      <c r="B13" s="71" t="s">
        <v>157</v>
      </c>
      <c r="C13" s="95"/>
      <c r="D13" s="105"/>
      <c r="E13" s="117"/>
      <c r="F13" s="137"/>
    </row>
    <row r="14" spans="1:6" s="1" customFormat="1" ht="12" customHeight="1">
      <c r="A14" s="10" t="s">
        <v>56</v>
      </c>
      <c r="B14" s="68" t="s">
        <v>158</v>
      </c>
      <c r="C14" s="96"/>
      <c r="D14" s="106"/>
      <c r="E14" s="118"/>
      <c r="F14" s="136"/>
    </row>
    <row r="15" spans="1:6" s="1" customFormat="1" ht="12" customHeight="1">
      <c r="A15" s="9" t="s">
        <v>57</v>
      </c>
      <c r="B15" s="69" t="s">
        <v>159</v>
      </c>
      <c r="C15" s="97"/>
      <c r="D15" s="107"/>
      <c r="E15" s="119"/>
      <c r="F15" s="128"/>
    </row>
    <row r="16" spans="1:6" s="1" customFormat="1" ht="12" customHeight="1">
      <c r="A16" s="9" t="s">
        <v>58</v>
      </c>
      <c r="B16" s="69" t="s">
        <v>160</v>
      </c>
      <c r="C16" s="97"/>
      <c r="D16" s="107"/>
      <c r="E16" s="119"/>
      <c r="F16" s="128"/>
    </row>
    <row r="17" spans="1:6" s="1" customFormat="1" ht="12" customHeight="1">
      <c r="A17" s="9" t="s">
        <v>59</v>
      </c>
      <c r="B17" s="69" t="s">
        <v>161</v>
      </c>
      <c r="C17" s="97"/>
      <c r="D17" s="107"/>
      <c r="E17" s="119"/>
      <c r="F17" s="129"/>
    </row>
    <row r="18" spans="1:6" s="1" customFormat="1" ht="12" customHeight="1">
      <c r="A18" s="9" t="s">
        <v>60</v>
      </c>
      <c r="B18" s="69" t="s">
        <v>162</v>
      </c>
      <c r="C18" s="97"/>
      <c r="D18" s="107"/>
      <c r="E18" s="119"/>
      <c r="F18" s="128"/>
    </row>
    <row r="19" spans="1:6" s="1" customFormat="1" ht="12" customHeight="1" thickBot="1">
      <c r="A19" s="11" t="s">
        <v>66</v>
      </c>
      <c r="B19" s="70" t="s">
        <v>163</v>
      </c>
      <c r="C19" s="98"/>
      <c r="D19" s="108"/>
      <c r="E19" s="120"/>
      <c r="F19" s="135"/>
    </row>
    <row r="20" spans="1:6" s="1" customFormat="1" ht="12" customHeight="1" thickBot="1">
      <c r="A20" s="15" t="s">
        <v>3</v>
      </c>
      <c r="B20" s="16" t="s">
        <v>164</v>
      </c>
      <c r="C20" s="95"/>
      <c r="D20" s="105"/>
      <c r="E20" s="117"/>
      <c r="F20" s="151"/>
    </row>
    <row r="21" spans="1:6" s="1" customFormat="1" ht="12" customHeight="1">
      <c r="A21" s="10" t="s">
        <v>40</v>
      </c>
      <c r="B21" s="68" t="s">
        <v>165</v>
      </c>
      <c r="C21" s="96"/>
      <c r="D21" s="106"/>
      <c r="E21" s="118"/>
      <c r="F21" s="136"/>
    </row>
    <row r="22" spans="1:6" s="1" customFormat="1" ht="12" customHeight="1">
      <c r="A22" s="9" t="s">
        <v>166</v>
      </c>
      <c r="B22" s="69" t="s">
        <v>167</v>
      </c>
      <c r="C22" s="97"/>
      <c r="D22" s="107"/>
      <c r="E22" s="119"/>
      <c r="F22" s="128"/>
    </row>
    <row r="23" spans="1:6" s="1" customFormat="1" ht="12" customHeight="1">
      <c r="A23" s="9" t="s">
        <v>168</v>
      </c>
      <c r="B23" s="69" t="s">
        <v>169</v>
      </c>
      <c r="C23" s="97"/>
      <c r="D23" s="107"/>
      <c r="E23" s="119"/>
      <c r="F23" s="127"/>
    </row>
    <row r="24" spans="1:6" s="1" customFormat="1" ht="12" customHeight="1">
      <c r="A24" s="9" t="s">
        <v>170</v>
      </c>
      <c r="B24" s="69" t="s">
        <v>171</v>
      </c>
      <c r="C24" s="97"/>
      <c r="D24" s="107"/>
      <c r="E24" s="119"/>
      <c r="F24" s="129"/>
    </row>
    <row r="25" spans="1:6" s="1" customFormat="1" ht="12" customHeight="1">
      <c r="A25" s="9" t="s">
        <v>91</v>
      </c>
      <c r="B25" s="69" t="s">
        <v>172</v>
      </c>
      <c r="C25" s="97"/>
      <c r="D25" s="107"/>
      <c r="E25" s="119"/>
      <c r="F25" s="128"/>
    </row>
    <row r="26" spans="1:6" s="1" customFormat="1" ht="12" customHeight="1" thickBot="1">
      <c r="A26" s="11" t="s">
        <v>92</v>
      </c>
      <c r="B26" s="70" t="s">
        <v>173</v>
      </c>
      <c r="C26" s="98"/>
      <c r="D26" s="108"/>
      <c r="E26" s="120"/>
      <c r="F26" s="135"/>
    </row>
    <row r="27" spans="1:6" s="1" customFormat="1" ht="12" customHeight="1" thickBot="1">
      <c r="A27" s="15" t="s">
        <v>93</v>
      </c>
      <c r="B27" s="16" t="s">
        <v>174</v>
      </c>
      <c r="C27" s="99"/>
      <c r="D27" s="109"/>
      <c r="E27" s="121"/>
      <c r="F27" s="151"/>
    </row>
    <row r="28" spans="1:6" s="1" customFormat="1" ht="12" customHeight="1">
      <c r="A28" s="10" t="s">
        <v>41</v>
      </c>
      <c r="B28" s="68" t="s">
        <v>175</v>
      </c>
      <c r="C28" s="100"/>
      <c r="D28" s="110"/>
      <c r="E28" s="122"/>
      <c r="F28" s="136"/>
    </row>
    <row r="29" spans="1:6" s="1" customFormat="1" ht="12" customHeight="1">
      <c r="A29" s="9" t="s">
        <v>176</v>
      </c>
      <c r="B29" s="69" t="s">
        <v>177</v>
      </c>
      <c r="C29" s="97"/>
      <c r="D29" s="107"/>
      <c r="E29" s="119"/>
      <c r="F29" s="128"/>
    </row>
    <row r="30" spans="1:6" s="1" customFormat="1" ht="12" customHeight="1">
      <c r="A30" s="9" t="s">
        <v>178</v>
      </c>
      <c r="B30" s="69" t="s">
        <v>179</v>
      </c>
      <c r="C30" s="97"/>
      <c r="D30" s="107"/>
      <c r="E30" s="119"/>
      <c r="F30" s="128"/>
    </row>
    <row r="31" spans="1:6" s="1" customFormat="1" ht="12" customHeight="1">
      <c r="A31" s="9" t="s">
        <v>42</v>
      </c>
      <c r="B31" s="69" t="s">
        <v>121</v>
      </c>
      <c r="C31" s="97"/>
      <c r="D31" s="107"/>
      <c r="E31" s="119"/>
      <c r="F31" s="128"/>
    </row>
    <row r="32" spans="1:6" s="1" customFormat="1" ht="12" customHeight="1">
      <c r="A32" s="9" t="s">
        <v>180</v>
      </c>
      <c r="B32" s="69" t="s">
        <v>181</v>
      </c>
      <c r="C32" s="97"/>
      <c r="D32" s="107"/>
      <c r="E32" s="119"/>
      <c r="F32" s="128"/>
    </row>
    <row r="33" spans="1:6" s="1" customFormat="1" ht="12" customHeight="1" thickBot="1">
      <c r="A33" s="11" t="s">
        <v>182</v>
      </c>
      <c r="B33" s="70" t="s">
        <v>183</v>
      </c>
      <c r="C33" s="98"/>
      <c r="D33" s="108"/>
      <c r="E33" s="120"/>
      <c r="F33" s="128"/>
    </row>
    <row r="34" spans="1:6" s="1" customFormat="1" ht="12" customHeight="1" thickBot="1">
      <c r="A34" s="15" t="s">
        <v>5</v>
      </c>
      <c r="B34" s="16" t="s">
        <v>184</v>
      </c>
      <c r="C34" s="95"/>
      <c r="D34" s="105"/>
      <c r="E34" s="117"/>
      <c r="F34" s="24"/>
    </row>
    <row r="35" spans="1:6" s="1" customFormat="1" ht="12" customHeight="1">
      <c r="A35" s="10" t="s">
        <v>43</v>
      </c>
      <c r="B35" s="68" t="s">
        <v>185</v>
      </c>
      <c r="C35" s="96"/>
      <c r="D35" s="106"/>
      <c r="E35" s="118"/>
      <c r="F35" s="139"/>
    </row>
    <row r="36" spans="1:6" s="1" customFormat="1" ht="12" customHeight="1">
      <c r="A36" s="9" t="s">
        <v>44</v>
      </c>
      <c r="B36" s="69" t="s">
        <v>186</v>
      </c>
      <c r="C36" s="97"/>
      <c r="D36" s="107"/>
      <c r="E36" s="119"/>
      <c r="F36" s="130"/>
    </row>
    <row r="37" spans="1:6" s="1" customFormat="1" ht="12" customHeight="1">
      <c r="A37" s="9" t="s">
        <v>45</v>
      </c>
      <c r="B37" s="69" t="s">
        <v>187</v>
      </c>
      <c r="C37" s="97"/>
      <c r="D37" s="107"/>
      <c r="E37" s="119"/>
      <c r="F37" s="130"/>
    </row>
    <row r="38" spans="1:6" s="1" customFormat="1" ht="12" customHeight="1">
      <c r="A38" s="9" t="s">
        <v>95</v>
      </c>
      <c r="B38" s="69" t="s">
        <v>188</v>
      </c>
      <c r="C38" s="97"/>
      <c r="D38" s="107"/>
      <c r="E38" s="119"/>
      <c r="F38" s="130"/>
    </row>
    <row r="39" spans="1:6" s="1" customFormat="1" ht="12" customHeight="1">
      <c r="A39" s="9" t="s">
        <v>96</v>
      </c>
      <c r="B39" s="69" t="s">
        <v>189</v>
      </c>
      <c r="C39" s="97"/>
      <c r="D39" s="107"/>
      <c r="E39" s="119"/>
      <c r="F39" s="130"/>
    </row>
    <row r="40" spans="1:6" s="1" customFormat="1" ht="12" customHeight="1">
      <c r="A40" s="9" t="s">
        <v>97</v>
      </c>
      <c r="B40" s="69" t="s">
        <v>190</v>
      </c>
      <c r="C40" s="97"/>
      <c r="D40" s="107"/>
      <c r="E40" s="119"/>
      <c r="F40" s="130"/>
    </row>
    <row r="41" spans="1:6" s="1" customFormat="1" ht="12" customHeight="1">
      <c r="A41" s="9" t="s">
        <v>98</v>
      </c>
      <c r="B41" s="69" t="s">
        <v>191</v>
      </c>
      <c r="C41" s="97"/>
      <c r="D41" s="107"/>
      <c r="E41" s="119"/>
      <c r="F41" s="131"/>
    </row>
    <row r="42" spans="1:6" s="1" customFormat="1" ht="12" customHeight="1">
      <c r="A42" s="9" t="s">
        <v>192</v>
      </c>
      <c r="B42" s="69" t="s">
        <v>193</v>
      </c>
      <c r="C42" s="97"/>
      <c r="D42" s="107"/>
      <c r="E42" s="119"/>
      <c r="F42" s="130"/>
    </row>
    <row r="43" spans="1:6" s="1" customFormat="1" ht="12" customHeight="1">
      <c r="A43" s="9" t="s">
        <v>143</v>
      </c>
      <c r="B43" s="69" t="s">
        <v>194</v>
      </c>
      <c r="C43" s="101"/>
      <c r="D43" s="111"/>
      <c r="E43" s="123"/>
      <c r="F43" s="130"/>
    </row>
    <row r="44" spans="1:6" s="1" customFormat="1" ht="12" customHeight="1" thickBot="1">
      <c r="A44" s="11" t="s">
        <v>195</v>
      </c>
      <c r="B44" s="70" t="s">
        <v>196</v>
      </c>
      <c r="C44" s="102"/>
      <c r="D44" s="112"/>
      <c r="E44" s="124"/>
      <c r="F44" s="138"/>
    </row>
    <row r="45" spans="1:6" s="1" customFormat="1" ht="12" customHeight="1" thickBot="1">
      <c r="A45" s="15" t="s">
        <v>6</v>
      </c>
      <c r="B45" s="16" t="s">
        <v>197</v>
      </c>
      <c r="C45" s="95"/>
      <c r="D45" s="105"/>
      <c r="E45" s="117"/>
      <c r="F45" s="151"/>
    </row>
    <row r="46" spans="1:6" s="1" customFormat="1" ht="12" customHeight="1">
      <c r="A46" s="10" t="s">
        <v>46</v>
      </c>
      <c r="B46" s="68" t="s">
        <v>198</v>
      </c>
      <c r="C46" s="103"/>
      <c r="D46" s="113"/>
      <c r="E46" s="125"/>
      <c r="F46" s="140"/>
    </row>
    <row r="47" spans="1:6" s="1" customFormat="1" ht="12" customHeight="1">
      <c r="A47" s="9" t="s">
        <v>47</v>
      </c>
      <c r="B47" s="69" t="s">
        <v>199</v>
      </c>
      <c r="C47" s="101"/>
      <c r="D47" s="111"/>
      <c r="E47" s="123"/>
      <c r="F47" s="129"/>
    </row>
    <row r="48" spans="1:6" s="1" customFormat="1" ht="12" customHeight="1">
      <c r="A48" s="9" t="s">
        <v>200</v>
      </c>
      <c r="B48" s="69" t="s">
        <v>201</v>
      </c>
      <c r="C48" s="101"/>
      <c r="D48" s="111"/>
      <c r="E48" s="123"/>
      <c r="F48" s="130"/>
    </row>
    <row r="49" spans="1:6" s="1" customFormat="1" ht="12" customHeight="1">
      <c r="A49" s="9" t="s">
        <v>202</v>
      </c>
      <c r="B49" s="69" t="s">
        <v>203</v>
      </c>
      <c r="C49" s="101"/>
      <c r="D49" s="111"/>
      <c r="E49" s="123"/>
      <c r="F49" s="128"/>
    </row>
    <row r="50" spans="1:6" s="1" customFormat="1" ht="12" customHeight="1" thickBot="1">
      <c r="A50" s="11" t="s">
        <v>204</v>
      </c>
      <c r="B50" s="70" t="s">
        <v>205</v>
      </c>
      <c r="C50" s="102"/>
      <c r="D50" s="112"/>
      <c r="E50" s="124"/>
      <c r="F50" s="135"/>
    </row>
    <row r="51" spans="1:6" s="1" customFormat="1" ht="12" customHeight="1" thickBot="1">
      <c r="A51" s="15" t="s">
        <v>99</v>
      </c>
      <c r="B51" s="16" t="s">
        <v>206</v>
      </c>
      <c r="C51" s="95"/>
      <c r="D51" s="105"/>
      <c r="E51" s="117"/>
      <c r="F51" s="24"/>
    </row>
    <row r="52" spans="1:6" s="1" customFormat="1" ht="12" customHeight="1">
      <c r="A52" s="10" t="s">
        <v>48</v>
      </c>
      <c r="B52" s="68" t="s">
        <v>207</v>
      </c>
      <c r="C52" s="96"/>
      <c r="D52" s="106"/>
      <c r="E52" s="118"/>
      <c r="F52" s="140"/>
    </row>
    <row r="53" spans="1:6" s="1" customFormat="1" ht="12" customHeight="1">
      <c r="A53" s="9" t="s">
        <v>49</v>
      </c>
      <c r="B53" s="69" t="s">
        <v>208</v>
      </c>
      <c r="C53" s="97"/>
      <c r="D53" s="107"/>
      <c r="E53" s="119"/>
      <c r="F53" s="130"/>
    </row>
    <row r="54" spans="1:8" s="1" customFormat="1" ht="15.75">
      <c r="A54" s="9" t="s">
        <v>100</v>
      </c>
      <c r="B54" s="69" t="s">
        <v>209</v>
      </c>
      <c r="C54" s="97"/>
      <c r="D54" s="107"/>
      <c r="E54" s="119"/>
      <c r="F54" s="127"/>
      <c r="H54" s="25"/>
    </row>
    <row r="55" spans="1:6" s="1" customFormat="1" ht="12" customHeight="1" thickBot="1">
      <c r="A55" s="11" t="s">
        <v>210</v>
      </c>
      <c r="B55" s="70" t="s">
        <v>211</v>
      </c>
      <c r="C55" s="98"/>
      <c r="D55" s="108"/>
      <c r="E55" s="120"/>
      <c r="F55" s="142"/>
    </row>
    <row r="56" spans="1:6" s="1" customFormat="1" ht="12" customHeight="1" thickBot="1">
      <c r="A56" s="15" t="s">
        <v>8</v>
      </c>
      <c r="B56" s="71" t="s">
        <v>212</v>
      </c>
      <c r="C56" s="95"/>
      <c r="D56" s="105"/>
      <c r="E56" s="117"/>
      <c r="F56" s="143"/>
    </row>
    <row r="57" spans="1:6" s="1" customFormat="1" ht="12" customHeight="1">
      <c r="A57" s="10" t="s">
        <v>101</v>
      </c>
      <c r="B57" s="68" t="s">
        <v>213</v>
      </c>
      <c r="C57" s="101"/>
      <c r="D57" s="111"/>
      <c r="E57" s="123"/>
      <c r="F57" s="140"/>
    </row>
    <row r="58" spans="1:6" s="1" customFormat="1" ht="12" customHeight="1">
      <c r="A58" s="9" t="s">
        <v>102</v>
      </c>
      <c r="B58" s="69" t="s">
        <v>214</v>
      </c>
      <c r="C58" s="101"/>
      <c r="D58" s="111"/>
      <c r="E58" s="123"/>
      <c r="F58" s="130"/>
    </row>
    <row r="59" spans="1:6" s="1" customFormat="1" ht="12" customHeight="1">
      <c r="A59" s="9" t="s">
        <v>215</v>
      </c>
      <c r="B59" s="69" t="s">
        <v>216</v>
      </c>
      <c r="C59" s="101"/>
      <c r="D59" s="111"/>
      <c r="E59" s="123"/>
      <c r="F59" s="132"/>
    </row>
    <row r="60" spans="1:6" s="1" customFormat="1" ht="12" customHeight="1" thickBot="1">
      <c r="A60" s="11" t="s">
        <v>217</v>
      </c>
      <c r="B60" s="70" t="s">
        <v>218</v>
      </c>
      <c r="C60" s="101"/>
      <c r="D60" s="111"/>
      <c r="E60" s="123"/>
      <c r="F60" s="144"/>
    </row>
    <row r="61" spans="1:6" s="1" customFormat="1" ht="12" customHeight="1" thickBot="1">
      <c r="A61" s="15" t="s">
        <v>9</v>
      </c>
      <c r="B61" s="16" t="s">
        <v>219</v>
      </c>
      <c r="C61" s="99"/>
      <c r="D61" s="109"/>
      <c r="E61" s="121"/>
      <c r="F61" s="151"/>
    </row>
    <row r="62" spans="1:6" s="1" customFormat="1" ht="12" customHeight="1" thickBot="1">
      <c r="A62" s="72" t="s">
        <v>220</v>
      </c>
      <c r="B62" s="71" t="s">
        <v>221</v>
      </c>
      <c r="C62" s="95"/>
      <c r="D62" s="105"/>
      <c r="E62" s="117"/>
      <c r="F62" s="141"/>
    </row>
    <row r="63" spans="1:6" s="1" customFormat="1" ht="12" customHeight="1">
      <c r="A63" s="10" t="s">
        <v>222</v>
      </c>
      <c r="B63" s="68" t="s">
        <v>223</v>
      </c>
      <c r="C63" s="101"/>
      <c r="D63" s="111"/>
      <c r="E63" s="123"/>
      <c r="F63" s="140"/>
    </row>
    <row r="64" spans="1:6" s="1" customFormat="1" ht="12" customHeight="1">
      <c r="A64" s="9" t="s">
        <v>224</v>
      </c>
      <c r="B64" s="69" t="s">
        <v>225</v>
      </c>
      <c r="C64" s="101"/>
      <c r="D64" s="111"/>
      <c r="E64" s="123"/>
      <c r="F64" s="130"/>
    </row>
    <row r="65" spans="1:6" s="1" customFormat="1" ht="12" customHeight="1" thickBot="1">
      <c r="A65" s="11" t="s">
        <v>226</v>
      </c>
      <c r="B65" s="73" t="s">
        <v>227</v>
      </c>
      <c r="C65" s="101"/>
      <c r="D65" s="111"/>
      <c r="E65" s="123"/>
      <c r="F65" s="138"/>
    </row>
    <row r="66" spans="1:6" s="1" customFormat="1" ht="12" customHeight="1" thickBot="1">
      <c r="A66" s="72" t="s">
        <v>228</v>
      </c>
      <c r="B66" s="71" t="s">
        <v>229</v>
      </c>
      <c r="C66" s="95"/>
      <c r="D66" s="105"/>
      <c r="E66" s="117"/>
      <c r="F66" s="141"/>
    </row>
    <row r="67" spans="1:6" s="1" customFormat="1" ht="12" customHeight="1">
      <c r="A67" s="10" t="s">
        <v>230</v>
      </c>
      <c r="B67" s="68" t="s">
        <v>231</v>
      </c>
      <c r="C67" s="101"/>
      <c r="D67" s="111"/>
      <c r="E67" s="123"/>
      <c r="F67" s="145"/>
    </row>
    <row r="68" spans="1:6" s="1" customFormat="1" ht="12" customHeight="1">
      <c r="A68" s="9" t="s">
        <v>70</v>
      </c>
      <c r="B68" s="69" t="s">
        <v>232</v>
      </c>
      <c r="C68" s="101"/>
      <c r="D68" s="111"/>
      <c r="E68" s="123"/>
      <c r="F68" s="130"/>
    </row>
    <row r="69" spans="1:6" s="1" customFormat="1" ht="12" customHeight="1">
      <c r="A69" s="9" t="s">
        <v>233</v>
      </c>
      <c r="B69" s="69" t="s">
        <v>234</v>
      </c>
      <c r="C69" s="101"/>
      <c r="D69" s="111"/>
      <c r="E69" s="123"/>
      <c r="F69" s="130"/>
    </row>
    <row r="70" spans="1:6" s="1" customFormat="1" ht="12" customHeight="1" thickBot="1">
      <c r="A70" s="11" t="s">
        <v>235</v>
      </c>
      <c r="B70" s="70" t="s">
        <v>236</v>
      </c>
      <c r="C70" s="101"/>
      <c r="D70" s="111"/>
      <c r="E70" s="123"/>
      <c r="F70" s="138"/>
    </row>
    <row r="71" spans="1:6" s="1" customFormat="1" ht="12" customHeight="1" thickBot="1">
      <c r="A71" s="72" t="s">
        <v>237</v>
      </c>
      <c r="B71" s="71" t="s">
        <v>238</v>
      </c>
      <c r="C71" s="95"/>
      <c r="D71" s="105"/>
      <c r="E71" s="117"/>
      <c r="F71" s="141"/>
    </row>
    <row r="72" spans="1:6" s="1" customFormat="1" ht="12" customHeight="1">
      <c r="A72" s="10" t="s">
        <v>103</v>
      </c>
      <c r="B72" s="68" t="s">
        <v>239</v>
      </c>
      <c r="C72" s="101"/>
      <c r="D72" s="111"/>
      <c r="E72" s="123"/>
      <c r="F72" s="136"/>
    </row>
    <row r="73" spans="1:6" s="1" customFormat="1" ht="12" customHeight="1" thickBot="1">
      <c r="A73" s="11" t="s">
        <v>104</v>
      </c>
      <c r="B73" s="70" t="s">
        <v>240</v>
      </c>
      <c r="C73" s="101"/>
      <c r="D73" s="111"/>
      <c r="E73" s="123"/>
      <c r="F73" s="135"/>
    </row>
    <row r="74" spans="1:6" s="1" customFormat="1" ht="12" customHeight="1" thickBot="1">
      <c r="A74" s="72" t="s">
        <v>241</v>
      </c>
      <c r="B74" s="71" t="s">
        <v>242</v>
      </c>
      <c r="C74" s="95"/>
      <c r="D74" s="105"/>
      <c r="E74" s="117"/>
      <c r="F74" s="137"/>
    </row>
    <row r="75" spans="1:7" s="1" customFormat="1" ht="15" customHeight="1">
      <c r="A75" s="10" t="s">
        <v>243</v>
      </c>
      <c r="B75" s="68" t="s">
        <v>244</v>
      </c>
      <c r="C75" s="101"/>
      <c r="D75" s="111"/>
      <c r="E75" s="123"/>
      <c r="F75" s="146"/>
      <c r="G75" s="115"/>
    </row>
    <row r="76" spans="1:6" ht="15.75">
      <c r="A76" s="9" t="s">
        <v>245</v>
      </c>
      <c r="B76" s="69" t="s">
        <v>246</v>
      </c>
      <c r="C76" s="101"/>
      <c r="D76" s="111"/>
      <c r="E76" s="123"/>
      <c r="F76" s="133"/>
    </row>
    <row r="77" spans="1:6" ht="16.5" thickBot="1">
      <c r="A77" s="11" t="s">
        <v>247</v>
      </c>
      <c r="B77" s="70" t="s">
        <v>248</v>
      </c>
      <c r="C77" s="101"/>
      <c r="D77" s="111"/>
      <c r="E77" s="123"/>
      <c r="F77" s="147"/>
    </row>
    <row r="78" spans="1:6" ht="16.5" thickBot="1">
      <c r="A78" s="72" t="s">
        <v>249</v>
      </c>
      <c r="B78" s="71" t="s">
        <v>250</v>
      </c>
      <c r="C78" s="95"/>
      <c r="D78" s="105"/>
      <c r="E78" s="117"/>
      <c r="F78" s="149"/>
    </row>
    <row r="79" spans="1:6" ht="15.75">
      <c r="A79" s="74" t="s">
        <v>251</v>
      </c>
      <c r="B79" s="68" t="s">
        <v>252</v>
      </c>
      <c r="C79" s="101"/>
      <c r="D79" s="111"/>
      <c r="E79" s="123"/>
      <c r="F79" s="148"/>
    </row>
    <row r="80" spans="1:6" ht="15.75">
      <c r="A80" s="75" t="s">
        <v>253</v>
      </c>
      <c r="B80" s="69" t="s">
        <v>254</v>
      </c>
      <c r="C80" s="101"/>
      <c r="D80" s="111"/>
      <c r="E80" s="123"/>
      <c r="F80" s="133"/>
    </row>
    <row r="81" spans="1:6" ht="15.75">
      <c r="A81" s="75" t="s">
        <v>255</v>
      </c>
      <c r="B81" s="69" t="s">
        <v>256</v>
      </c>
      <c r="C81" s="101"/>
      <c r="D81" s="111"/>
      <c r="E81" s="123"/>
      <c r="F81" s="133"/>
    </row>
    <row r="82" spans="1:6" ht="16.5" thickBot="1">
      <c r="A82" s="76" t="s">
        <v>257</v>
      </c>
      <c r="B82" s="70" t="s">
        <v>258</v>
      </c>
      <c r="C82" s="101"/>
      <c r="D82" s="111"/>
      <c r="E82" s="123"/>
      <c r="F82" s="147"/>
    </row>
    <row r="83" spans="1:6" ht="16.5" thickBot="1">
      <c r="A83" s="72" t="s">
        <v>259</v>
      </c>
      <c r="B83" s="71" t="s">
        <v>260</v>
      </c>
      <c r="C83" s="104"/>
      <c r="D83" s="114"/>
      <c r="E83" s="126"/>
      <c r="F83" s="149"/>
    </row>
    <row r="84" spans="1:6" ht="16.5" thickBot="1">
      <c r="A84" s="72" t="s">
        <v>261</v>
      </c>
      <c r="B84" s="77" t="s">
        <v>262</v>
      </c>
      <c r="C84" s="99"/>
      <c r="D84" s="109"/>
      <c r="E84" s="121"/>
      <c r="F84" s="149"/>
    </row>
    <row r="85" spans="1:6" ht="16.5" thickBot="1">
      <c r="A85" s="78" t="s">
        <v>263</v>
      </c>
      <c r="B85" s="79" t="s">
        <v>264</v>
      </c>
      <c r="C85" s="99"/>
      <c r="D85" s="109"/>
      <c r="E85" s="121"/>
      <c r="F85" s="151"/>
    </row>
    <row r="86" spans="1:5" ht="15.75">
      <c r="A86" s="80"/>
      <c r="B86" s="81"/>
      <c r="C86" s="91"/>
      <c r="D86" s="91"/>
      <c r="E86" s="91"/>
    </row>
    <row r="87" spans="1:6" ht="15.75" customHeight="1">
      <c r="A87" s="480" t="s">
        <v>375</v>
      </c>
      <c r="B87" s="480"/>
      <c r="C87" s="480"/>
      <c r="D87" s="480"/>
      <c r="E87" s="480"/>
      <c r="F87" s="480"/>
    </row>
    <row r="88" spans="1:5" ht="15.75">
      <c r="A88" s="22"/>
      <c r="B88" s="22"/>
      <c r="C88" s="22"/>
      <c r="D88" s="22"/>
      <c r="E88" s="22"/>
    </row>
    <row r="89" spans="1:6" ht="16.5" thickBot="1">
      <c r="A89" s="472" t="s">
        <v>387</v>
      </c>
      <c r="B89" s="472"/>
      <c r="C89" s="487" t="s">
        <v>145</v>
      </c>
      <c r="D89" s="487"/>
      <c r="E89" s="487"/>
      <c r="F89" s="487"/>
    </row>
    <row r="90" spans="1:6" ht="24.75" customHeight="1">
      <c r="A90" s="475" t="s">
        <v>39</v>
      </c>
      <c r="B90" s="473" t="s">
        <v>28</v>
      </c>
      <c r="C90" s="481" t="s">
        <v>318</v>
      </c>
      <c r="D90" s="482"/>
      <c r="E90" s="482"/>
      <c r="F90" s="478" t="s">
        <v>142</v>
      </c>
    </row>
    <row r="91" spans="1:6" ht="27" customHeight="1" thickBot="1">
      <c r="A91" s="476"/>
      <c r="B91" s="474"/>
      <c r="C91" s="272" t="s">
        <v>140</v>
      </c>
      <c r="D91" s="273" t="s">
        <v>141</v>
      </c>
      <c r="E91" s="274" t="s">
        <v>383</v>
      </c>
      <c r="F91" s="479"/>
    </row>
    <row r="92" spans="1:6" ht="16.5" thickBot="1">
      <c r="A92" s="20">
        <v>1</v>
      </c>
      <c r="B92" s="21">
        <v>2</v>
      </c>
      <c r="C92" s="54">
        <v>3</v>
      </c>
      <c r="D92" s="21">
        <v>4</v>
      </c>
      <c r="E92" s="157">
        <v>5</v>
      </c>
      <c r="F92" s="92">
        <v>6</v>
      </c>
    </row>
    <row r="93" spans="1:6" ht="16.5" thickBot="1">
      <c r="A93" s="17" t="s">
        <v>1</v>
      </c>
      <c r="B93" s="82" t="s">
        <v>265</v>
      </c>
      <c r="C93" s="152"/>
      <c r="D93" s="163"/>
      <c r="E93" s="158"/>
      <c r="F93" s="172"/>
    </row>
    <row r="94" spans="1:6" ht="15.75">
      <c r="A94" s="12" t="s">
        <v>50</v>
      </c>
      <c r="B94" s="5" t="s">
        <v>29</v>
      </c>
      <c r="C94" s="153"/>
      <c r="D94" s="164"/>
      <c r="E94" s="159"/>
      <c r="F94" s="169"/>
    </row>
    <row r="95" spans="1:6" ht="15.75">
      <c r="A95" s="9" t="s">
        <v>51</v>
      </c>
      <c r="B95" s="3" t="s">
        <v>105</v>
      </c>
      <c r="C95" s="97"/>
      <c r="D95" s="107"/>
      <c r="E95" s="119"/>
      <c r="F95" s="170"/>
    </row>
    <row r="96" spans="1:6" ht="15.75">
      <c r="A96" s="9" t="s">
        <v>52</v>
      </c>
      <c r="B96" s="3" t="s">
        <v>69</v>
      </c>
      <c r="C96" s="98"/>
      <c r="D96" s="108"/>
      <c r="E96" s="120"/>
      <c r="F96" s="170"/>
    </row>
    <row r="97" spans="1:6" ht="15.75">
      <c r="A97" s="9" t="s">
        <v>53</v>
      </c>
      <c r="B97" s="6" t="s">
        <v>106</v>
      </c>
      <c r="C97" s="98"/>
      <c r="D97" s="108"/>
      <c r="E97" s="120"/>
      <c r="F97" s="170"/>
    </row>
    <row r="98" spans="1:6" ht="15.75">
      <c r="A98" s="9" t="s">
        <v>61</v>
      </c>
      <c r="B98" s="14" t="s">
        <v>107</v>
      </c>
      <c r="C98" s="98"/>
      <c r="D98" s="108"/>
      <c r="E98" s="120"/>
      <c r="F98" s="170"/>
    </row>
    <row r="99" spans="1:6" ht="15.75">
      <c r="A99" s="9" t="s">
        <v>54</v>
      </c>
      <c r="B99" s="3" t="s">
        <v>266</v>
      </c>
      <c r="C99" s="98"/>
      <c r="D99" s="108"/>
      <c r="E99" s="120"/>
      <c r="F99" s="170"/>
    </row>
    <row r="100" spans="1:6" ht="15.75">
      <c r="A100" s="9" t="s">
        <v>55</v>
      </c>
      <c r="B100" s="42" t="s">
        <v>267</v>
      </c>
      <c r="C100" s="98"/>
      <c r="D100" s="108"/>
      <c r="E100" s="120"/>
      <c r="F100" s="170"/>
    </row>
    <row r="101" spans="1:6" ht="15.75">
      <c r="A101" s="9" t="s">
        <v>62</v>
      </c>
      <c r="B101" s="43" t="s">
        <v>268</v>
      </c>
      <c r="C101" s="98"/>
      <c r="D101" s="108"/>
      <c r="E101" s="120"/>
      <c r="F101" s="170"/>
    </row>
    <row r="102" spans="1:6" ht="15.75">
      <c r="A102" s="9" t="s">
        <v>63</v>
      </c>
      <c r="B102" s="43" t="s">
        <v>269</v>
      </c>
      <c r="C102" s="98"/>
      <c r="D102" s="108"/>
      <c r="E102" s="120"/>
      <c r="F102" s="170"/>
    </row>
    <row r="103" spans="1:6" ht="15.75">
      <c r="A103" s="9" t="s">
        <v>64</v>
      </c>
      <c r="B103" s="42" t="s">
        <v>270</v>
      </c>
      <c r="C103" s="98"/>
      <c r="D103" s="108"/>
      <c r="E103" s="120"/>
      <c r="F103" s="170"/>
    </row>
    <row r="104" spans="1:6" ht="15.75">
      <c r="A104" s="9" t="s">
        <v>65</v>
      </c>
      <c r="B104" s="42" t="s">
        <v>271</v>
      </c>
      <c r="C104" s="98"/>
      <c r="D104" s="108"/>
      <c r="E104" s="120"/>
      <c r="F104" s="170"/>
    </row>
    <row r="105" spans="1:6" ht="15.75">
      <c r="A105" s="9" t="s">
        <v>67</v>
      </c>
      <c r="B105" s="43" t="s">
        <v>272</v>
      </c>
      <c r="C105" s="98"/>
      <c r="D105" s="108"/>
      <c r="E105" s="120"/>
      <c r="F105" s="170"/>
    </row>
    <row r="106" spans="1:6" ht="15.75">
      <c r="A106" s="8" t="s">
        <v>108</v>
      </c>
      <c r="B106" s="55" t="s">
        <v>273</v>
      </c>
      <c r="C106" s="98"/>
      <c r="D106" s="108"/>
      <c r="E106" s="120"/>
      <c r="F106" s="170"/>
    </row>
    <row r="107" spans="1:6" ht="15.75">
      <c r="A107" s="9" t="s">
        <v>274</v>
      </c>
      <c r="B107" s="55" t="s">
        <v>275</v>
      </c>
      <c r="C107" s="98"/>
      <c r="D107" s="108"/>
      <c r="E107" s="120"/>
      <c r="F107" s="170"/>
    </row>
    <row r="108" spans="1:6" ht="16.5" thickBot="1">
      <c r="A108" s="13" t="s">
        <v>276</v>
      </c>
      <c r="B108" s="83" t="s">
        <v>277</v>
      </c>
      <c r="C108" s="154"/>
      <c r="D108" s="165"/>
      <c r="E108" s="160"/>
      <c r="F108" s="171"/>
    </row>
    <row r="109" spans="1:6" ht="16.5" thickBot="1">
      <c r="A109" s="15" t="s">
        <v>2</v>
      </c>
      <c r="B109" s="19" t="s">
        <v>278</v>
      </c>
      <c r="C109" s="95"/>
      <c r="D109" s="105"/>
      <c r="E109" s="117"/>
      <c r="F109" s="172"/>
    </row>
    <row r="110" spans="1:6" ht="15.75">
      <c r="A110" s="10" t="s">
        <v>56</v>
      </c>
      <c r="B110" s="3" t="s">
        <v>279</v>
      </c>
      <c r="C110" s="96"/>
      <c r="D110" s="106"/>
      <c r="E110" s="118"/>
      <c r="F110" s="169"/>
    </row>
    <row r="111" spans="1:6" ht="15.75">
      <c r="A111" s="10" t="s">
        <v>57</v>
      </c>
      <c r="B111" s="7" t="s">
        <v>280</v>
      </c>
      <c r="C111" s="96"/>
      <c r="D111" s="106"/>
      <c r="E111" s="118"/>
      <c r="F111" s="170"/>
    </row>
    <row r="112" spans="1:6" ht="15.75">
      <c r="A112" s="10" t="s">
        <v>58</v>
      </c>
      <c r="B112" s="7" t="s">
        <v>109</v>
      </c>
      <c r="C112" s="97"/>
      <c r="D112" s="97"/>
      <c r="E112" s="97"/>
      <c r="F112" s="170"/>
    </row>
    <row r="113" spans="1:6" ht="15.75">
      <c r="A113" s="10" t="s">
        <v>59</v>
      </c>
      <c r="B113" s="7" t="s">
        <v>281</v>
      </c>
      <c r="C113" s="119"/>
      <c r="D113" s="107"/>
      <c r="E113" s="119"/>
      <c r="F113" s="170"/>
    </row>
    <row r="114" spans="1:6" ht="15.75">
      <c r="A114" s="10" t="s">
        <v>60</v>
      </c>
      <c r="B114" s="84" t="s">
        <v>282</v>
      </c>
      <c r="C114" s="119"/>
      <c r="D114" s="107"/>
      <c r="E114" s="119"/>
      <c r="F114" s="170"/>
    </row>
    <row r="115" spans="1:6" ht="15.75">
      <c r="A115" s="10" t="s">
        <v>66</v>
      </c>
      <c r="B115" s="85" t="s">
        <v>283</v>
      </c>
      <c r="C115" s="119"/>
      <c r="D115" s="107"/>
      <c r="E115" s="119"/>
      <c r="F115" s="170"/>
    </row>
    <row r="116" spans="1:6" ht="15.75">
      <c r="A116" s="10" t="s">
        <v>68</v>
      </c>
      <c r="B116" s="86" t="s">
        <v>284</v>
      </c>
      <c r="C116" s="119"/>
      <c r="D116" s="107"/>
      <c r="E116" s="119"/>
      <c r="F116" s="170"/>
    </row>
    <row r="117" spans="1:6" ht="15.75">
      <c r="A117" s="10" t="s">
        <v>110</v>
      </c>
      <c r="B117" s="43" t="s">
        <v>269</v>
      </c>
      <c r="C117" s="119"/>
      <c r="D117" s="107"/>
      <c r="E117" s="119"/>
      <c r="F117" s="170"/>
    </row>
    <row r="118" spans="1:6" ht="15.75">
      <c r="A118" s="10" t="s">
        <v>111</v>
      </c>
      <c r="B118" s="43" t="s">
        <v>285</v>
      </c>
      <c r="C118" s="119"/>
      <c r="D118" s="107"/>
      <c r="E118" s="119"/>
      <c r="F118" s="170"/>
    </row>
    <row r="119" spans="1:6" ht="15.75">
      <c r="A119" s="10" t="s">
        <v>286</v>
      </c>
      <c r="B119" s="43" t="s">
        <v>287</v>
      </c>
      <c r="C119" s="119"/>
      <c r="D119" s="107"/>
      <c r="E119" s="119"/>
      <c r="F119" s="170"/>
    </row>
    <row r="120" spans="1:6" ht="15.75">
      <c r="A120" s="10" t="s">
        <v>288</v>
      </c>
      <c r="B120" s="43" t="s">
        <v>272</v>
      </c>
      <c r="C120" s="119"/>
      <c r="D120" s="107"/>
      <c r="E120" s="119"/>
      <c r="F120" s="170"/>
    </row>
    <row r="121" spans="1:6" ht="15.75">
      <c r="A121" s="10" t="s">
        <v>289</v>
      </c>
      <c r="B121" s="43" t="s">
        <v>290</v>
      </c>
      <c r="C121" s="119"/>
      <c r="D121" s="107"/>
      <c r="E121" s="119"/>
      <c r="F121" s="170"/>
    </row>
    <row r="122" spans="1:6" ht="16.5" thickBot="1">
      <c r="A122" s="8" t="s">
        <v>291</v>
      </c>
      <c r="B122" s="43" t="s">
        <v>292</v>
      </c>
      <c r="C122" s="120"/>
      <c r="D122" s="108"/>
      <c r="E122" s="120"/>
      <c r="F122" s="171"/>
    </row>
    <row r="123" spans="1:6" ht="16.5" thickBot="1">
      <c r="A123" s="15" t="s">
        <v>3</v>
      </c>
      <c r="B123" s="87" t="s">
        <v>293</v>
      </c>
      <c r="C123" s="95"/>
      <c r="D123" s="105"/>
      <c r="E123" s="117"/>
      <c r="F123" s="168"/>
    </row>
    <row r="124" spans="1:6" ht="15.75">
      <c r="A124" s="10" t="s">
        <v>40</v>
      </c>
      <c r="B124" s="4" t="s">
        <v>33</v>
      </c>
      <c r="C124" s="96"/>
      <c r="D124" s="106"/>
      <c r="E124" s="118"/>
      <c r="F124" s="169"/>
    </row>
    <row r="125" spans="1:6" ht="16.5" thickBot="1">
      <c r="A125" s="11" t="s">
        <v>166</v>
      </c>
      <c r="B125" s="7" t="s">
        <v>34</v>
      </c>
      <c r="C125" s="98"/>
      <c r="D125" s="108"/>
      <c r="E125" s="120"/>
      <c r="F125" s="171"/>
    </row>
    <row r="126" spans="1:6" ht="16.5" thickBot="1">
      <c r="A126" s="15" t="s">
        <v>4</v>
      </c>
      <c r="B126" s="87" t="s">
        <v>294</v>
      </c>
      <c r="C126" s="95"/>
      <c r="D126" s="105"/>
      <c r="E126" s="117"/>
      <c r="F126" s="168"/>
    </row>
    <row r="127" spans="1:6" ht="16.5" thickBot="1">
      <c r="A127" s="15" t="s">
        <v>5</v>
      </c>
      <c r="B127" s="87" t="s">
        <v>295</v>
      </c>
      <c r="C127" s="95"/>
      <c r="D127" s="105"/>
      <c r="E127" s="117"/>
      <c r="F127" s="168"/>
    </row>
    <row r="128" spans="1:6" ht="15.75">
      <c r="A128" s="10" t="s">
        <v>43</v>
      </c>
      <c r="B128" s="4" t="s">
        <v>296</v>
      </c>
      <c r="C128" s="119"/>
      <c r="D128" s="107"/>
      <c r="E128" s="119"/>
      <c r="F128" s="169"/>
    </row>
    <row r="129" spans="1:6" ht="15.75">
      <c r="A129" s="10" t="s">
        <v>44</v>
      </c>
      <c r="B129" s="4" t="s">
        <v>297</v>
      </c>
      <c r="C129" s="119"/>
      <c r="D129" s="107"/>
      <c r="E129" s="119"/>
      <c r="F129" s="170"/>
    </row>
    <row r="130" spans="1:6" ht="16.5" thickBot="1">
      <c r="A130" s="8" t="s">
        <v>45</v>
      </c>
      <c r="B130" s="2" t="s">
        <v>298</v>
      </c>
      <c r="C130" s="119"/>
      <c r="D130" s="107"/>
      <c r="E130" s="119"/>
      <c r="F130" s="171"/>
    </row>
    <row r="131" spans="1:6" ht="16.5" thickBot="1">
      <c r="A131" s="15" t="s">
        <v>6</v>
      </c>
      <c r="B131" s="87" t="s">
        <v>299</v>
      </c>
      <c r="C131" s="95"/>
      <c r="D131" s="105"/>
      <c r="E131" s="117"/>
      <c r="F131" s="168"/>
    </row>
    <row r="132" spans="1:6" ht="15.75">
      <c r="A132" s="10" t="s">
        <v>46</v>
      </c>
      <c r="B132" s="4" t="s">
        <v>300</v>
      </c>
      <c r="C132" s="119"/>
      <c r="D132" s="107"/>
      <c r="E132" s="119"/>
      <c r="F132" s="169"/>
    </row>
    <row r="133" spans="1:6" ht="15.75">
      <c r="A133" s="10" t="s">
        <v>47</v>
      </c>
      <c r="B133" s="4" t="s">
        <v>301</v>
      </c>
      <c r="C133" s="119"/>
      <c r="D133" s="107"/>
      <c r="E133" s="119"/>
      <c r="F133" s="170"/>
    </row>
    <row r="134" spans="1:6" ht="15.75">
      <c r="A134" s="10" t="s">
        <v>200</v>
      </c>
      <c r="B134" s="4" t="s">
        <v>302</v>
      </c>
      <c r="C134" s="119"/>
      <c r="D134" s="107"/>
      <c r="E134" s="119"/>
      <c r="F134" s="170"/>
    </row>
    <row r="135" spans="1:6" ht="16.5" thickBot="1">
      <c r="A135" s="8" t="s">
        <v>202</v>
      </c>
      <c r="B135" s="2" t="s">
        <v>303</v>
      </c>
      <c r="C135" s="119"/>
      <c r="D135" s="107"/>
      <c r="E135" s="119"/>
      <c r="F135" s="171"/>
    </row>
    <row r="136" spans="1:6" ht="16.5" thickBot="1">
      <c r="A136" s="15" t="s">
        <v>7</v>
      </c>
      <c r="B136" s="87" t="s">
        <v>304</v>
      </c>
      <c r="C136" s="99"/>
      <c r="D136" s="109"/>
      <c r="E136" s="121"/>
      <c r="F136" s="168"/>
    </row>
    <row r="137" spans="1:6" ht="15.75">
      <c r="A137" s="10" t="s">
        <v>48</v>
      </c>
      <c r="B137" s="4" t="s">
        <v>305</v>
      </c>
      <c r="C137" s="119"/>
      <c r="D137" s="107"/>
      <c r="E137" s="119"/>
      <c r="F137" s="169"/>
    </row>
    <row r="138" spans="1:6" ht="15.75">
      <c r="A138" s="10" t="s">
        <v>49</v>
      </c>
      <c r="B138" s="4" t="s">
        <v>306</v>
      </c>
      <c r="C138" s="119"/>
      <c r="D138" s="107"/>
      <c r="E138" s="119"/>
      <c r="F138" s="170"/>
    </row>
    <row r="139" spans="1:6" ht="15.75">
      <c r="A139" s="10" t="s">
        <v>100</v>
      </c>
      <c r="B139" s="4" t="s">
        <v>307</v>
      </c>
      <c r="C139" s="119"/>
      <c r="D139" s="107"/>
      <c r="E139" s="119"/>
      <c r="F139" s="170"/>
    </row>
    <row r="140" spans="1:6" ht="16.5" thickBot="1">
      <c r="A140" s="8" t="s">
        <v>210</v>
      </c>
      <c r="B140" s="2" t="s">
        <v>308</v>
      </c>
      <c r="C140" s="119"/>
      <c r="D140" s="107"/>
      <c r="E140" s="119"/>
      <c r="F140" s="171"/>
    </row>
    <row r="141" spans="1:6" ht="16.5" thickBot="1">
      <c r="A141" s="15" t="s">
        <v>8</v>
      </c>
      <c r="B141" s="87" t="s">
        <v>309</v>
      </c>
      <c r="C141" s="155"/>
      <c r="D141" s="166"/>
      <c r="E141" s="161"/>
      <c r="F141" s="168"/>
    </row>
    <row r="142" spans="1:6" ht="15.75">
      <c r="A142" s="10" t="s">
        <v>101</v>
      </c>
      <c r="B142" s="4" t="s">
        <v>310</v>
      </c>
      <c r="C142" s="119"/>
      <c r="D142" s="107"/>
      <c r="E142" s="119"/>
      <c r="F142" s="169"/>
    </row>
    <row r="143" spans="1:6" ht="15.75">
      <c r="A143" s="10" t="s">
        <v>102</v>
      </c>
      <c r="B143" s="4" t="s">
        <v>311</v>
      </c>
      <c r="C143" s="119"/>
      <c r="D143" s="107"/>
      <c r="E143" s="119"/>
      <c r="F143" s="170"/>
    </row>
    <row r="144" spans="1:6" ht="15.75">
      <c r="A144" s="10" t="s">
        <v>215</v>
      </c>
      <c r="B144" s="4" t="s">
        <v>312</v>
      </c>
      <c r="C144" s="119"/>
      <c r="D144" s="107"/>
      <c r="E144" s="119"/>
      <c r="F144" s="170"/>
    </row>
    <row r="145" spans="1:6" ht="16.5" thickBot="1">
      <c r="A145" s="10" t="s">
        <v>217</v>
      </c>
      <c r="B145" s="4" t="s">
        <v>313</v>
      </c>
      <c r="C145" s="119"/>
      <c r="D145" s="107"/>
      <c r="E145" s="119"/>
      <c r="F145" s="171"/>
    </row>
    <row r="146" spans="1:6" ht="16.5" thickBot="1">
      <c r="A146" s="15" t="s">
        <v>9</v>
      </c>
      <c r="B146" s="87" t="s">
        <v>314</v>
      </c>
      <c r="C146" s="156"/>
      <c r="D146" s="167"/>
      <c r="E146" s="162"/>
      <c r="F146" s="168"/>
    </row>
    <row r="147" spans="1:6" ht="16.5" thickBot="1">
      <c r="A147" s="88" t="s">
        <v>10</v>
      </c>
      <c r="B147" s="89" t="s">
        <v>315</v>
      </c>
      <c r="C147" s="156"/>
      <c r="D147" s="167"/>
      <c r="E147" s="162"/>
      <c r="F147" s="168"/>
    </row>
    <row r="149" spans="1:5" ht="15.75">
      <c r="A149" s="22"/>
      <c r="B149" s="22"/>
      <c r="C149" s="22"/>
      <c r="D149" s="22"/>
      <c r="E149" s="22"/>
    </row>
    <row r="150" spans="1:6" ht="16.5" thickBot="1">
      <c r="A150" s="477" t="s">
        <v>386</v>
      </c>
      <c r="B150" s="477"/>
      <c r="C150" s="486" t="s">
        <v>145</v>
      </c>
      <c r="D150" s="486"/>
      <c r="E150" s="486"/>
      <c r="F150" s="486"/>
    </row>
    <row r="151" spans="1:6" ht="16.5" thickBot="1">
      <c r="A151" s="15">
        <v>1</v>
      </c>
      <c r="B151" s="19" t="s">
        <v>316</v>
      </c>
      <c r="C151" s="95">
        <f>+C61-C126</f>
        <v>0</v>
      </c>
      <c r="D151" s="105">
        <f>+D61-D126</f>
        <v>0</v>
      </c>
      <c r="E151" s="105">
        <f>+E61-E126</f>
        <v>0</v>
      </c>
      <c r="F151" s="281"/>
    </row>
    <row r="152" spans="1:6" ht="21.75" thickBot="1">
      <c r="A152" s="15" t="s">
        <v>2</v>
      </c>
      <c r="B152" s="19" t="s">
        <v>317</v>
      </c>
      <c r="C152" s="95">
        <f>+C84-C146</f>
        <v>0</v>
      </c>
      <c r="D152" s="105">
        <f>+D84-D146</f>
        <v>0</v>
      </c>
      <c r="E152" s="105">
        <f>+E84-E146</f>
        <v>0</v>
      </c>
      <c r="F152" s="281"/>
    </row>
  </sheetData>
  <sheetProtection/>
  <mergeCells count="16">
    <mergeCell ref="A150:B150"/>
    <mergeCell ref="C150:F150"/>
    <mergeCell ref="B90:B91"/>
    <mergeCell ref="A90:A91"/>
    <mergeCell ref="A89:B89"/>
    <mergeCell ref="C89:F89"/>
    <mergeCell ref="C90:E90"/>
    <mergeCell ref="F90:F91"/>
    <mergeCell ref="A87:F87"/>
    <mergeCell ref="B3:B4"/>
    <mergeCell ref="A3:A4"/>
    <mergeCell ref="A1:F1"/>
    <mergeCell ref="A2:B2"/>
    <mergeCell ref="C2:F2"/>
    <mergeCell ref="C3:E3"/>
    <mergeCell ref="F3:F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7" r:id="rId1"/>
  <headerFooter alignWithMargins="0">
    <oddHeader xml:space="preserve">&amp;C&amp;"Times New Roman CE,Félkövér"&amp;12
GRÁBÓC KÖZSÉGI ÖNKORMÁNYZAT
2014. ÉVI KÖLTSÉGVETÉSÉNEK ÁLLAMI (ÁLLAMIGAZGATÁSI) FELADATOK MÉRLEGE
&amp;R&amp;"Times New Roman CE,Félkövér dőlt"&amp;11 1.4. számú melléklet </oddHeader>
  </headerFooter>
  <rowBreaks count="1" manualBreakCount="1">
    <brk id="8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workbookViewId="0" topLeftCell="A10">
      <selection activeCell="F24" sqref="F24"/>
    </sheetView>
  </sheetViews>
  <sheetFormatPr defaultColWidth="9.00390625" defaultRowHeight="12.75"/>
  <cols>
    <col min="1" max="1" width="6.875" style="187" customWidth="1"/>
    <col min="2" max="2" width="55.125" style="186" customWidth="1"/>
    <col min="3" max="5" width="16.375" style="187" customWidth="1"/>
    <col min="6" max="6" width="55.125" style="187" customWidth="1"/>
    <col min="7" max="13" width="16.375" style="187" customWidth="1"/>
    <col min="14" max="16384" width="9.375" style="26" customWidth="1"/>
  </cols>
  <sheetData>
    <row r="1" spans="1:13" ht="39.75" customHeight="1">
      <c r="A1" s="488" t="s">
        <v>80</v>
      </c>
      <c r="B1" s="488"/>
      <c r="C1" s="488"/>
      <c r="D1" s="488"/>
      <c r="E1" s="488"/>
      <c r="F1" s="488"/>
      <c r="G1" s="488"/>
      <c r="H1" s="488"/>
      <c r="I1" s="488"/>
      <c r="J1" s="189"/>
      <c r="K1" s="189"/>
      <c r="L1" s="189"/>
      <c r="M1" s="189"/>
    </row>
    <row r="2" spans="6:13" ht="14.25" thickBot="1">
      <c r="F2" s="498" t="s">
        <v>35</v>
      </c>
      <c r="G2" s="498"/>
      <c r="H2" s="498"/>
      <c r="I2" s="498"/>
      <c r="J2" s="190"/>
      <c r="K2" s="190"/>
      <c r="L2" s="190"/>
      <c r="M2" s="190"/>
    </row>
    <row r="3" spans="1:13" ht="18" customHeight="1" thickBot="1">
      <c r="A3" s="489" t="s">
        <v>39</v>
      </c>
      <c r="B3" s="191" t="s">
        <v>31</v>
      </c>
      <c r="C3" s="192"/>
      <c r="D3" s="222"/>
      <c r="E3" s="222"/>
      <c r="F3" s="499" t="s">
        <v>32</v>
      </c>
      <c r="G3" s="496"/>
      <c r="H3" s="496"/>
      <c r="I3" s="497"/>
      <c r="J3" s="232"/>
      <c r="K3" s="232"/>
      <c r="L3" s="232"/>
      <c r="M3" s="232"/>
    </row>
    <row r="4" spans="1:13" ht="18" customHeight="1" thickBot="1">
      <c r="A4" s="490"/>
      <c r="B4" s="493" t="s">
        <v>36</v>
      </c>
      <c r="C4" s="495" t="s">
        <v>318</v>
      </c>
      <c r="D4" s="496"/>
      <c r="E4" s="497"/>
      <c r="F4" s="191"/>
      <c r="G4" s="495" t="s">
        <v>318</v>
      </c>
      <c r="H4" s="496"/>
      <c r="I4" s="497"/>
      <c r="J4" s="232"/>
      <c r="K4" s="232"/>
      <c r="L4" s="232"/>
      <c r="M4" s="232"/>
    </row>
    <row r="5" spans="1:13" s="27" customFormat="1" ht="35.25" customHeight="1" thickBot="1">
      <c r="A5" s="491"/>
      <c r="B5" s="494"/>
      <c r="C5" s="53" t="s">
        <v>140</v>
      </c>
      <c r="D5" s="18" t="s">
        <v>141</v>
      </c>
      <c r="E5" s="65" t="s">
        <v>383</v>
      </c>
      <c r="F5" s="188" t="s">
        <v>36</v>
      </c>
      <c r="G5" s="53" t="s">
        <v>140</v>
      </c>
      <c r="H5" s="18" t="s">
        <v>141</v>
      </c>
      <c r="I5" s="56" t="s">
        <v>383</v>
      </c>
      <c r="J5" s="233"/>
      <c r="K5" s="233"/>
      <c r="L5" s="233"/>
      <c r="M5" s="233"/>
    </row>
    <row r="6" spans="1:13" s="32" customFormat="1" ht="12" customHeight="1" thickBot="1">
      <c r="A6" s="193">
        <v>1</v>
      </c>
      <c r="B6" s="194">
        <v>2</v>
      </c>
      <c r="C6" s="195" t="s">
        <v>3</v>
      </c>
      <c r="D6" s="195" t="s">
        <v>4</v>
      </c>
      <c r="E6" s="195" t="s">
        <v>5</v>
      </c>
      <c r="F6" s="195" t="s">
        <v>6</v>
      </c>
      <c r="G6" s="195" t="s">
        <v>7</v>
      </c>
      <c r="H6" s="195" t="s">
        <v>8</v>
      </c>
      <c r="I6" s="196" t="s">
        <v>9</v>
      </c>
      <c r="J6" s="234"/>
      <c r="K6" s="234"/>
      <c r="L6" s="234"/>
      <c r="M6" s="234"/>
    </row>
    <row r="7" spans="1:13" ht="12.75" customHeight="1">
      <c r="A7" s="197" t="s">
        <v>1</v>
      </c>
      <c r="B7" s="198" t="s">
        <v>323</v>
      </c>
      <c r="C7" s="199">
        <f>Összesített!C6</f>
        <v>11586</v>
      </c>
      <c r="D7" s="224">
        <f>Összesített!D6</f>
        <v>12217</v>
      </c>
      <c r="E7" s="224">
        <f>Összesített!E6</f>
        <v>12217</v>
      </c>
      <c r="F7" s="198" t="s">
        <v>37</v>
      </c>
      <c r="G7" s="239">
        <f>Összesített!C94</f>
        <v>6002</v>
      </c>
      <c r="H7" s="248">
        <f>Összesített!D94</f>
        <v>6153</v>
      </c>
      <c r="I7" s="250">
        <f>Összesített!E94</f>
        <v>5548</v>
      </c>
      <c r="J7" s="235"/>
      <c r="K7" s="235"/>
      <c r="L7" s="235"/>
      <c r="M7" s="235"/>
    </row>
    <row r="8" spans="1:13" ht="12.75">
      <c r="A8" s="201" t="s">
        <v>2</v>
      </c>
      <c r="B8" s="202" t="s">
        <v>324</v>
      </c>
      <c r="C8" s="203">
        <f>Összesített!C13</f>
        <v>4078</v>
      </c>
      <c r="D8" s="225">
        <f>Összesített!D13</f>
        <v>4671</v>
      </c>
      <c r="E8" s="225">
        <f>Összesített!E13</f>
        <v>3010</v>
      </c>
      <c r="F8" s="202" t="s">
        <v>105</v>
      </c>
      <c r="G8" s="206">
        <f>Összesített!C95</f>
        <v>1177</v>
      </c>
      <c r="H8" s="203">
        <f>Összesített!D95</f>
        <v>1235</v>
      </c>
      <c r="I8" s="204">
        <f>Összesített!E95</f>
        <v>1158</v>
      </c>
      <c r="J8" s="235"/>
      <c r="K8" s="235"/>
      <c r="L8" s="235"/>
      <c r="M8" s="235"/>
    </row>
    <row r="9" spans="1:13" ht="12.75">
      <c r="A9" s="201" t="s">
        <v>3</v>
      </c>
      <c r="B9" s="202" t="s">
        <v>325</v>
      </c>
      <c r="C9" s="203"/>
      <c r="D9" s="225"/>
      <c r="E9" s="225"/>
      <c r="F9" s="202" t="s">
        <v>326</v>
      </c>
      <c r="G9" s="206">
        <f>Összesített!C96</f>
        <v>5687</v>
      </c>
      <c r="H9" s="203">
        <f>Összesített!D96</f>
        <v>8435</v>
      </c>
      <c r="I9" s="204">
        <f>Összesített!E96</f>
        <v>6739</v>
      </c>
      <c r="J9" s="235"/>
      <c r="K9" s="235"/>
      <c r="L9" s="235"/>
      <c r="M9" s="235"/>
    </row>
    <row r="10" spans="1:13" ht="12.75" customHeight="1">
      <c r="A10" s="201" t="s">
        <v>4</v>
      </c>
      <c r="B10" s="202" t="s">
        <v>94</v>
      </c>
      <c r="C10" s="203">
        <f>Összesített!C27</f>
        <v>1030</v>
      </c>
      <c r="D10" s="225">
        <f>Összesített!D27</f>
        <v>1030</v>
      </c>
      <c r="E10" s="225">
        <f>Összesített!E27</f>
        <v>1988</v>
      </c>
      <c r="F10" s="202" t="s">
        <v>106</v>
      </c>
      <c r="G10" s="206">
        <f>Összesített!C97</f>
        <v>3903</v>
      </c>
      <c r="H10" s="203">
        <f>Összesített!D97</f>
        <v>3597</v>
      </c>
      <c r="I10" s="204">
        <f>Összesített!E97</f>
        <v>3047</v>
      </c>
      <c r="J10" s="235"/>
      <c r="K10" s="235"/>
      <c r="L10" s="235"/>
      <c r="M10" s="235"/>
    </row>
    <row r="11" spans="1:13" ht="12.75" customHeight="1">
      <c r="A11" s="201" t="s">
        <v>5</v>
      </c>
      <c r="B11" s="205" t="s">
        <v>327</v>
      </c>
      <c r="C11" s="203"/>
      <c r="D11" s="225"/>
      <c r="E11" s="225"/>
      <c r="F11" s="202" t="s">
        <v>107</v>
      </c>
      <c r="G11" s="206">
        <f>Összesített!C98</f>
        <v>0</v>
      </c>
      <c r="H11" s="203">
        <f>Összesített!D98</f>
        <v>96</v>
      </c>
      <c r="I11" s="204">
        <f>Összesített!E98</f>
        <v>33</v>
      </c>
      <c r="J11" s="235"/>
      <c r="K11" s="235"/>
      <c r="L11" s="235"/>
      <c r="M11" s="235"/>
    </row>
    <row r="12" spans="1:13" ht="12.75" customHeight="1">
      <c r="A12" s="201" t="s">
        <v>6</v>
      </c>
      <c r="B12" s="202" t="s">
        <v>328</v>
      </c>
      <c r="C12" s="206"/>
      <c r="D12" s="203"/>
      <c r="E12" s="226"/>
      <c r="F12" s="202" t="s">
        <v>30</v>
      </c>
      <c r="G12" s="206">
        <f>Összesített!C123</f>
        <v>1539</v>
      </c>
      <c r="H12" s="203">
        <f>Összesített!D123</f>
        <v>16</v>
      </c>
      <c r="I12" s="244"/>
      <c r="J12" s="235"/>
      <c r="K12" s="235"/>
      <c r="L12" s="235"/>
      <c r="M12" s="235"/>
    </row>
    <row r="13" spans="1:13" ht="12.75" customHeight="1">
      <c r="A13" s="201" t="s">
        <v>7</v>
      </c>
      <c r="B13" s="202" t="s">
        <v>196</v>
      </c>
      <c r="C13" s="206">
        <f>Összesített!C34</f>
        <v>246</v>
      </c>
      <c r="D13" s="203">
        <f>Összesített!D34</f>
        <v>246</v>
      </c>
      <c r="E13" s="203">
        <f>Összesített!E34</f>
        <v>434</v>
      </c>
      <c r="F13" s="28"/>
      <c r="G13" s="206"/>
      <c r="H13" s="203"/>
      <c r="I13" s="244"/>
      <c r="J13" s="235"/>
      <c r="K13" s="235"/>
      <c r="L13" s="235"/>
      <c r="M13" s="235"/>
    </row>
    <row r="14" spans="1:13" ht="12.75" customHeight="1">
      <c r="A14" s="201" t="s">
        <v>8</v>
      </c>
      <c r="B14" s="28"/>
      <c r="C14" s="206"/>
      <c r="D14" s="203"/>
      <c r="E14" s="225"/>
      <c r="F14" s="28"/>
      <c r="G14" s="206"/>
      <c r="H14" s="203"/>
      <c r="I14" s="244"/>
      <c r="J14" s="235"/>
      <c r="K14" s="235"/>
      <c r="L14" s="235"/>
      <c r="M14" s="235"/>
    </row>
    <row r="15" spans="1:13" ht="12.75" customHeight="1">
      <c r="A15" s="201" t="s">
        <v>9</v>
      </c>
      <c r="B15" s="207"/>
      <c r="C15" s="206"/>
      <c r="D15" s="203"/>
      <c r="E15" s="226"/>
      <c r="F15" s="28"/>
      <c r="G15" s="206"/>
      <c r="H15" s="203"/>
      <c r="I15" s="244"/>
      <c r="J15" s="235"/>
      <c r="K15" s="235"/>
      <c r="L15" s="235"/>
      <c r="M15" s="235"/>
    </row>
    <row r="16" spans="1:13" ht="12.75" customHeight="1">
      <c r="A16" s="201" t="s">
        <v>10</v>
      </c>
      <c r="B16" s="28"/>
      <c r="C16" s="203"/>
      <c r="D16" s="225"/>
      <c r="E16" s="225"/>
      <c r="F16" s="28"/>
      <c r="G16" s="206"/>
      <c r="H16" s="203"/>
      <c r="I16" s="244"/>
      <c r="J16" s="235"/>
      <c r="K16" s="235"/>
      <c r="L16" s="235"/>
      <c r="M16" s="235"/>
    </row>
    <row r="17" spans="1:13" ht="12.75" customHeight="1">
      <c r="A17" s="201" t="s">
        <v>11</v>
      </c>
      <c r="B17" s="28"/>
      <c r="C17" s="203"/>
      <c r="D17" s="225"/>
      <c r="E17" s="225"/>
      <c r="F17" s="28"/>
      <c r="G17" s="206"/>
      <c r="H17" s="203"/>
      <c r="I17" s="244"/>
      <c r="J17" s="235"/>
      <c r="K17" s="235"/>
      <c r="L17" s="235"/>
      <c r="M17" s="235"/>
    </row>
    <row r="18" spans="1:13" ht="12.75" customHeight="1" thickBot="1">
      <c r="A18" s="201" t="s">
        <v>12</v>
      </c>
      <c r="B18" s="29"/>
      <c r="C18" s="208"/>
      <c r="D18" s="227"/>
      <c r="E18" s="227"/>
      <c r="F18" s="28"/>
      <c r="G18" s="240"/>
      <c r="H18" s="208"/>
      <c r="I18" s="245"/>
      <c r="J18" s="235"/>
      <c r="K18" s="235"/>
      <c r="L18" s="235"/>
      <c r="M18" s="235"/>
    </row>
    <row r="19" spans="1:13" ht="15.75" customHeight="1" thickBot="1">
      <c r="A19" s="209" t="s">
        <v>13</v>
      </c>
      <c r="B19" s="33" t="s">
        <v>329</v>
      </c>
      <c r="C19" s="210">
        <f>+C7+C8+C10+C11+C13+C14+C15+C16+C17+C18</f>
        <v>16940</v>
      </c>
      <c r="D19" s="210">
        <f>+D7+D8+D10+D11+D13+D14+D15+D16+D17+D18</f>
        <v>18164</v>
      </c>
      <c r="E19" s="210">
        <f>+E7+E8+E10+E11+E13+E14+E15+E16+E17+E18</f>
        <v>17649</v>
      </c>
      <c r="F19" s="33" t="s">
        <v>330</v>
      </c>
      <c r="G19" s="241">
        <f>SUM(G7:G18)</f>
        <v>18308</v>
      </c>
      <c r="H19" s="241">
        <f>SUM(H7:H18)</f>
        <v>19532</v>
      </c>
      <c r="I19" s="211">
        <f>SUM(I7:I18)</f>
        <v>16525</v>
      </c>
      <c r="J19" s="236"/>
      <c r="K19" s="236"/>
      <c r="L19" s="236"/>
      <c r="M19" s="236"/>
    </row>
    <row r="20" spans="1:13" ht="12.75" customHeight="1">
      <c r="A20" s="212" t="s">
        <v>14</v>
      </c>
      <c r="B20" s="213" t="s">
        <v>331</v>
      </c>
      <c r="C20" s="214">
        <f>+C21+C22+C23+C24</f>
        <v>1768</v>
      </c>
      <c r="D20" s="214">
        <f>+D21+D22+D23+D24</f>
        <v>2225</v>
      </c>
      <c r="E20" s="214">
        <f>+E21+E22+E23+E24</f>
        <v>2225</v>
      </c>
      <c r="F20" s="215" t="s">
        <v>112</v>
      </c>
      <c r="G20" s="242"/>
      <c r="H20" s="219"/>
      <c r="I20" s="246"/>
      <c r="J20" s="237"/>
      <c r="K20" s="237"/>
      <c r="L20" s="237"/>
      <c r="M20" s="237"/>
    </row>
    <row r="21" spans="1:13" ht="12.75" customHeight="1">
      <c r="A21" s="216" t="s">
        <v>15</v>
      </c>
      <c r="B21" s="215" t="s">
        <v>332</v>
      </c>
      <c r="C21" s="217">
        <f>Összesített!C72</f>
        <v>1768</v>
      </c>
      <c r="D21" s="217">
        <f>Összesített!D72</f>
        <v>1768</v>
      </c>
      <c r="E21" s="217">
        <f>Összesített!E72</f>
        <v>1768</v>
      </c>
      <c r="F21" s="215" t="s">
        <v>333</v>
      </c>
      <c r="G21" s="243"/>
      <c r="H21" s="217"/>
      <c r="I21" s="247"/>
      <c r="J21" s="237"/>
      <c r="K21" s="237"/>
      <c r="L21" s="237"/>
      <c r="M21" s="237"/>
    </row>
    <row r="22" spans="1:13" ht="12.75" customHeight="1">
      <c r="A22" s="216" t="s">
        <v>16</v>
      </c>
      <c r="B22" s="215" t="s">
        <v>334</v>
      </c>
      <c r="C22" s="217"/>
      <c r="D22" s="228"/>
      <c r="E22" s="228"/>
      <c r="F22" s="215" t="s">
        <v>78</v>
      </c>
      <c r="G22" s="243"/>
      <c r="H22" s="217"/>
      <c r="I22" s="247"/>
      <c r="J22" s="237"/>
      <c r="K22" s="237"/>
      <c r="L22" s="237"/>
      <c r="M22" s="237"/>
    </row>
    <row r="23" spans="1:13" ht="12.75" customHeight="1">
      <c r="A23" s="216" t="s">
        <v>17</v>
      </c>
      <c r="B23" s="215" t="s">
        <v>335</v>
      </c>
      <c r="C23" s="217"/>
      <c r="D23" s="228"/>
      <c r="E23" s="228"/>
      <c r="F23" s="215" t="s">
        <v>79</v>
      </c>
      <c r="G23" s="243"/>
      <c r="H23" s="217"/>
      <c r="I23" s="247"/>
      <c r="J23" s="237"/>
      <c r="K23" s="237"/>
      <c r="L23" s="237"/>
      <c r="M23" s="237"/>
    </row>
    <row r="24" spans="1:13" ht="12.75" customHeight="1">
      <c r="A24" s="216" t="s">
        <v>18</v>
      </c>
      <c r="B24" s="215" t="s">
        <v>336</v>
      </c>
      <c r="C24" s="217"/>
      <c r="D24" s="229">
        <f>SUM(Összesített!D75)</f>
        <v>457</v>
      </c>
      <c r="E24" s="229">
        <f>SUM(Összesített!E75)</f>
        <v>457</v>
      </c>
      <c r="F24" s="213" t="s">
        <v>337</v>
      </c>
      <c r="G24" s="243"/>
      <c r="H24" s="217"/>
      <c r="I24" s="247"/>
      <c r="J24" s="237"/>
      <c r="K24" s="237"/>
      <c r="L24" s="237"/>
      <c r="M24" s="237"/>
    </row>
    <row r="25" spans="1:13" ht="12.75" customHeight="1">
      <c r="A25" s="216" t="s">
        <v>19</v>
      </c>
      <c r="B25" s="215" t="s">
        <v>338</v>
      </c>
      <c r="C25" s="218">
        <f>+C26+C27</f>
        <v>0</v>
      </c>
      <c r="D25" s="230"/>
      <c r="E25" s="230"/>
      <c r="F25" s="215" t="s">
        <v>113</v>
      </c>
      <c r="G25" s="243"/>
      <c r="H25" s="217"/>
      <c r="I25" s="247"/>
      <c r="J25" s="237"/>
      <c r="K25" s="237"/>
      <c r="L25" s="237"/>
      <c r="M25" s="237"/>
    </row>
    <row r="26" spans="1:13" ht="12.75" customHeight="1">
      <c r="A26" s="212" t="s">
        <v>20</v>
      </c>
      <c r="B26" s="213" t="s">
        <v>339</v>
      </c>
      <c r="C26" s="219"/>
      <c r="D26" s="229"/>
      <c r="E26" s="229"/>
      <c r="F26" s="198" t="s">
        <v>114</v>
      </c>
      <c r="G26" s="242"/>
      <c r="H26" s="219"/>
      <c r="I26" s="246"/>
      <c r="J26" s="237"/>
      <c r="K26" s="237"/>
      <c r="L26" s="237"/>
      <c r="M26" s="237"/>
    </row>
    <row r="27" spans="1:13" ht="12.75" customHeight="1" thickBot="1">
      <c r="A27" s="216" t="s">
        <v>21</v>
      </c>
      <c r="B27" s="215" t="s">
        <v>340</v>
      </c>
      <c r="C27" s="217"/>
      <c r="D27" s="228"/>
      <c r="E27" s="228"/>
      <c r="F27" s="4" t="s">
        <v>306</v>
      </c>
      <c r="G27" s="243"/>
      <c r="H27" s="217">
        <f>SUM(Összesített!D138)</f>
        <v>457</v>
      </c>
      <c r="I27" s="247"/>
      <c r="J27" s="237"/>
      <c r="K27" s="237"/>
      <c r="L27" s="237"/>
      <c r="M27" s="237"/>
    </row>
    <row r="28" spans="1:13" ht="12.75" customHeight="1" thickBot="1">
      <c r="A28" s="209" t="s">
        <v>22</v>
      </c>
      <c r="B28" s="33" t="s">
        <v>341</v>
      </c>
      <c r="C28" s="210">
        <f>+C20+C25</f>
        <v>1768</v>
      </c>
      <c r="D28" s="210">
        <f>+D20+D25</f>
        <v>2225</v>
      </c>
      <c r="E28" s="210">
        <f>+E20+E25</f>
        <v>2225</v>
      </c>
      <c r="F28" s="33" t="s">
        <v>342</v>
      </c>
      <c r="G28" s="241">
        <f>SUM(G20:G27)</f>
        <v>0</v>
      </c>
      <c r="H28" s="210">
        <f>SUM(H20:H27)</f>
        <v>457</v>
      </c>
      <c r="I28" s="211">
        <f>SUM(I20:I27)</f>
        <v>0</v>
      </c>
      <c r="J28" s="236"/>
      <c r="K28" s="236"/>
      <c r="L28" s="236"/>
      <c r="M28" s="236"/>
    </row>
    <row r="29" spans="1:13" ht="12.75" customHeight="1" thickBot="1">
      <c r="A29" s="209" t="s">
        <v>23</v>
      </c>
      <c r="B29" s="220" t="s">
        <v>343</v>
      </c>
      <c r="C29" s="231">
        <f>+C19+C28</f>
        <v>18708</v>
      </c>
      <c r="D29" s="249">
        <f>+D19+D28</f>
        <v>20389</v>
      </c>
      <c r="E29" s="231">
        <f>+E19+E28</f>
        <v>19874</v>
      </c>
      <c r="F29" s="220" t="s">
        <v>344</v>
      </c>
      <c r="G29" s="231">
        <f>+G19+G28</f>
        <v>18308</v>
      </c>
      <c r="H29" s="249">
        <f>+H19+H28</f>
        <v>19989</v>
      </c>
      <c r="I29" s="251">
        <f>+I19+I28</f>
        <v>16525</v>
      </c>
      <c r="J29" s="238"/>
      <c r="K29" s="238"/>
      <c r="L29" s="238"/>
      <c r="M29" s="238"/>
    </row>
    <row r="30" spans="1:13" ht="12.75" customHeight="1" thickBot="1">
      <c r="A30" s="209" t="s">
        <v>24</v>
      </c>
      <c r="B30" s="220" t="s">
        <v>89</v>
      </c>
      <c r="C30" s="231">
        <f>IF(C19-G19&lt;0,G19-C19,"-")</f>
        <v>1368</v>
      </c>
      <c r="D30" s="249">
        <f>IF(D19-H19&lt;0,H19-D19,"-")</f>
        <v>1368</v>
      </c>
      <c r="E30" s="231" t="str">
        <f>IF(E19-I19&lt;0,I19-E19,"-")</f>
        <v>-</v>
      </c>
      <c r="F30" s="220" t="s">
        <v>90</v>
      </c>
      <c r="G30" s="231" t="str">
        <f>IF(C19-G19&gt;0,C19-G19,"-")</f>
        <v>-</v>
      </c>
      <c r="H30" s="249" t="str">
        <f>IF(D19-H19&gt;0,D19-H19,"-")</f>
        <v>-</v>
      </c>
      <c r="I30" s="251">
        <f>IF(E19-I19&gt;0,E19-I19,"-")</f>
        <v>1124</v>
      </c>
      <c r="J30" s="238"/>
      <c r="K30" s="238"/>
      <c r="L30" s="238"/>
      <c r="M30" s="238"/>
    </row>
    <row r="31" spans="1:13" ht="15.75" customHeight="1" thickBot="1">
      <c r="A31" s="209" t="s">
        <v>25</v>
      </c>
      <c r="B31" s="220" t="s">
        <v>345</v>
      </c>
      <c r="C31" s="231" t="str">
        <f>IF(C19+C20-G29&lt;0,G29-(C19+C20),"-")</f>
        <v>-</v>
      </c>
      <c r="D31" s="249"/>
      <c r="E31" s="231"/>
      <c r="F31" s="220" t="s">
        <v>346</v>
      </c>
      <c r="G31" s="231">
        <f>IF(C19+C20-G29&gt;0,C19+C20-G29,"-")</f>
        <v>400</v>
      </c>
      <c r="H31" s="249">
        <f>IF(D19+D20-H29&gt;0,D19+D20-H29,"-")</f>
        <v>400</v>
      </c>
      <c r="I31" s="251">
        <f>IF(E19+E20-I29&gt;0,E19+E20-I29,"-")</f>
        <v>3349</v>
      </c>
      <c r="J31" s="238"/>
      <c r="K31" s="238"/>
      <c r="L31" s="238"/>
      <c r="M31" s="238"/>
    </row>
    <row r="32" spans="2:6" ht="18" customHeight="1">
      <c r="B32" s="492"/>
      <c r="C32" s="492"/>
      <c r="D32" s="492"/>
      <c r="E32" s="492"/>
      <c r="F32" s="492"/>
    </row>
    <row r="33" ht="18" customHeight="1"/>
    <row r="35" ht="39.75" customHeight="1"/>
    <row r="36" ht="13.5" customHeight="1"/>
    <row r="37" ht="24" customHeight="1"/>
    <row r="38" spans="1:13" s="27" customFormat="1" ht="35.25" customHeight="1">
      <c r="A38" s="187"/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</row>
    <row r="39" spans="1:13" s="27" customFormat="1" ht="12" customHeight="1">
      <c r="A39" s="187"/>
      <c r="B39" s="186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2.1. számú melléklet</oddHead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 topLeftCell="A22">
      <selection activeCell="H9" sqref="H9"/>
    </sheetView>
  </sheetViews>
  <sheetFormatPr defaultColWidth="9.00390625" defaultRowHeight="12.75"/>
  <cols>
    <col min="1" max="1" width="6.875" style="187" customWidth="1"/>
    <col min="2" max="2" width="55.125" style="186" customWidth="1"/>
    <col min="3" max="5" width="16.375" style="187" customWidth="1"/>
    <col min="6" max="6" width="55.125" style="187" customWidth="1"/>
    <col min="7" max="11" width="16.375" style="187" customWidth="1"/>
    <col min="12" max="16384" width="9.375" style="26" customWidth="1"/>
  </cols>
  <sheetData>
    <row r="1" spans="1:11" ht="39.75" customHeight="1">
      <c r="A1" s="488" t="s">
        <v>81</v>
      </c>
      <c r="B1" s="488"/>
      <c r="C1" s="488"/>
      <c r="D1" s="488"/>
      <c r="E1" s="488"/>
      <c r="F1" s="488"/>
      <c r="G1" s="488"/>
      <c r="H1" s="488"/>
      <c r="I1" s="488"/>
      <c r="J1" s="189"/>
      <c r="K1" s="189"/>
    </row>
    <row r="2" spans="6:11" ht="14.25" thickBot="1">
      <c r="F2" s="498" t="s">
        <v>35</v>
      </c>
      <c r="G2" s="498"/>
      <c r="H2" s="498"/>
      <c r="I2" s="498"/>
      <c r="J2" s="190"/>
      <c r="K2" s="190"/>
    </row>
    <row r="3" spans="1:13" ht="18" customHeight="1" thickBot="1">
      <c r="A3" s="489" t="s">
        <v>39</v>
      </c>
      <c r="B3" s="191" t="s">
        <v>31</v>
      </c>
      <c r="C3" s="192"/>
      <c r="D3" s="222"/>
      <c r="E3" s="222"/>
      <c r="F3" s="499" t="s">
        <v>32</v>
      </c>
      <c r="G3" s="496"/>
      <c r="H3" s="496"/>
      <c r="I3" s="497"/>
      <c r="J3" s="232"/>
      <c r="K3" s="232"/>
      <c r="L3" s="232"/>
      <c r="M3" s="232"/>
    </row>
    <row r="4" spans="1:13" ht="18" customHeight="1">
      <c r="A4" s="490"/>
      <c r="B4" s="493" t="s">
        <v>36</v>
      </c>
      <c r="C4" s="500" t="s">
        <v>318</v>
      </c>
      <c r="D4" s="501"/>
      <c r="E4" s="502"/>
      <c r="F4" s="271"/>
      <c r="G4" s="500" t="s">
        <v>318</v>
      </c>
      <c r="H4" s="501"/>
      <c r="I4" s="502"/>
      <c r="J4" s="232"/>
      <c r="K4" s="232"/>
      <c r="L4" s="232"/>
      <c r="M4" s="232"/>
    </row>
    <row r="5" spans="1:13" s="27" customFormat="1" ht="35.25" customHeight="1" thickBot="1">
      <c r="A5" s="491"/>
      <c r="B5" s="494"/>
      <c r="C5" s="272" t="s">
        <v>140</v>
      </c>
      <c r="D5" s="273" t="s">
        <v>141</v>
      </c>
      <c r="E5" s="274" t="s">
        <v>383</v>
      </c>
      <c r="F5" s="275" t="s">
        <v>36</v>
      </c>
      <c r="G5" s="272" t="s">
        <v>140</v>
      </c>
      <c r="H5" s="273" t="s">
        <v>141</v>
      </c>
      <c r="I5" s="276" t="s">
        <v>383</v>
      </c>
      <c r="J5" s="233"/>
      <c r="K5" s="233"/>
      <c r="L5" s="233"/>
      <c r="M5" s="233"/>
    </row>
    <row r="6" spans="1:11" s="27" customFormat="1" ht="19.5" customHeight="1" thickBot="1">
      <c r="A6" s="193">
        <v>1</v>
      </c>
      <c r="B6" s="194">
        <v>2</v>
      </c>
      <c r="C6" s="195" t="s">
        <v>3</v>
      </c>
      <c r="D6" s="195" t="s">
        <v>4</v>
      </c>
      <c r="E6" s="196" t="s">
        <v>5</v>
      </c>
      <c r="F6" s="223" t="s">
        <v>6</v>
      </c>
      <c r="G6" s="265" t="s">
        <v>7</v>
      </c>
      <c r="H6" s="195" t="s">
        <v>8</v>
      </c>
      <c r="I6" s="277" t="s">
        <v>9</v>
      </c>
      <c r="J6" s="233"/>
      <c r="K6" s="233"/>
    </row>
    <row r="7" spans="1:11" s="32" customFormat="1" ht="12" customHeight="1">
      <c r="A7" s="197" t="s">
        <v>1</v>
      </c>
      <c r="B7" s="198" t="s">
        <v>347</v>
      </c>
      <c r="C7" s="199"/>
      <c r="D7" s="199">
        <f>Összesített!D20</f>
        <v>0</v>
      </c>
      <c r="E7" s="199">
        <f>Összesített!E20</f>
        <v>0</v>
      </c>
      <c r="F7" s="198" t="s">
        <v>279</v>
      </c>
      <c r="G7" s="239"/>
      <c r="H7" s="199">
        <f>Összesített!D110</f>
        <v>0</v>
      </c>
      <c r="I7" s="200">
        <f>Összesített!E110</f>
        <v>0</v>
      </c>
      <c r="J7" s="234"/>
      <c r="K7" s="234"/>
    </row>
    <row r="8" spans="1:11" ht="12.75" customHeight="1">
      <c r="A8" s="201" t="s">
        <v>2</v>
      </c>
      <c r="B8" s="202" t="s">
        <v>348</v>
      </c>
      <c r="C8" s="203"/>
      <c r="D8" s="203"/>
      <c r="E8" s="203"/>
      <c r="F8" s="202" t="s">
        <v>349</v>
      </c>
      <c r="G8" s="206"/>
      <c r="H8" s="203"/>
      <c r="I8" s="244"/>
      <c r="J8" s="235"/>
      <c r="K8" s="235"/>
    </row>
    <row r="9" spans="1:11" ht="12.75">
      <c r="A9" s="201" t="s">
        <v>3</v>
      </c>
      <c r="B9" s="202" t="s">
        <v>350</v>
      </c>
      <c r="C9" s="203"/>
      <c r="D9" s="203">
        <f>Összesített!D48</f>
        <v>0</v>
      </c>
      <c r="E9" s="203">
        <f>Összesített!E48</f>
        <v>0</v>
      </c>
      <c r="F9" s="202" t="s">
        <v>109</v>
      </c>
      <c r="G9" s="206"/>
      <c r="H9" s="203">
        <f>Összesített!D112</f>
        <v>0</v>
      </c>
      <c r="I9" s="204">
        <f>Összesített!E112</f>
        <v>0</v>
      </c>
      <c r="J9" s="235"/>
      <c r="K9" s="235"/>
    </row>
    <row r="10" spans="1:11" ht="12.75">
      <c r="A10" s="201" t="s">
        <v>4</v>
      </c>
      <c r="B10" s="202" t="s">
        <v>351</v>
      </c>
      <c r="C10" s="203"/>
      <c r="D10" s="203">
        <f>Összesített!D59</f>
        <v>0</v>
      </c>
      <c r="E10" s="203">
        <f>Összesített!E59</f>
        <v>0</v>
      </c>
      <c r="F10" s="202" t="s">
        <v>352</v>
      </c>
      <c r="G10" s="206"/>
      <c r="H10" s="203"/>
      <c r="I10" s="244"/>
      <c r="J10" s="235"/>
      <c r="K10" s="235"/>
    </row>
    <row r="11" spans="1:11" ht="12.75" customHeight="1">
      <c r="A11" s="201" t="s">
        <v>5</v>
      </c>
      <c r="B11" s="202" t="s">
        <v>353</v>
      </c>
      <c r="C11" s="203"/>
      <c r="D11" s="203"/>
      <c r="E11" s="203"/>
      <c r="F11" s="202" t="s">
        <v>282</v>
      </c>
      <c r="G11" s="206">
        <f>Összesített!C114</f>
        <v>400</v>
      </c>
      <c r="H11" s="206">
        <f>Összesített!D114</f>
        <v>400</v>
      </c>
      <c r="I11" s="206">
        <f>Összesített!E114</f>
        <v>238</v>
      </c>
      <c r="J11" s="235"/>
      <c r="K11" s="235"/>
    </row>
    <row r="12" spans="1:11" ht="12.75" customHeight="1">
      <c r="A12" s="201" t="s">
        <v>6</v>
      </c>
      <c r="B12" s="202" t="s">
        <v>354</v>
      </c>
      <c r="C12" s="206"/>
      <c r="D12" s="206"/>
      <c r="E12" s="206"/>
      <c r="F12" s="28"/>
      <c r="G12" s="206"/>
      <c r="H12" s="203"/>
      <c r="I12" s="244"/>
      <c r="J12" s="235"/>
      <c r="K12" s="235"/>
    </row>
    <row r="13" spans="1:11" ht="12.75" customHeight="1">
      <c r="A13" s="201" t="s">
        <v>7</v>
      </c>
      <c r="B13" s="28"/>
      <c r="C13" s="203"/>
      <c r="D13" s="203"/>
      <c r="E13" s="203"/>
      <c r="F13" s="28"/>
      <c r="G13" s="206"/>
      <c r="H13" s="203"/>
      <c r="I13" s="244"/>
      <c r="J13" s="235"/>
      <c r="K13" s="235"/>
    </row>
    <row r="14" spans="1:11" ht="12.75" customHeight="1">
      <c r="A14" s="201" t="s">
        <v>8</v>
      </c>
      <c r="B14" s="28"/>
      <c r="C14" s="203"/>
      <c r="D14" s="203"/>
      <c r="E14" s="203"/>
      <c r="F14" s="28"/>
      <c r="G14" s="206"/>
      <c r="H14" s="203"/>
      <c r="I14" s="244"/>
      <c r="J14" s="235"/>
      <c r="K14" s="235"/>
    </row>
    <row r="15" spans="1:11" ht="12.75" customHeight="1">
      <c r="A15" s="201" t="s">
        <v>9</v>
      </c>
      <c r="B15" s="28"/>
      <c r="C15" s="206"/>
      <c r="D15" s="206"/>
      <c r="E15" s="206"/>
      <c r="F15" s="28"/>
      <c r="G15" s="206"/>
      <c r="H15" s="203"/>
      <c r="I15" s="244"/>
      <c r="J15" s="235"/>
      <c r="K15" s="235"/>
    </row>
    <row r="16" spans="1:11" ht="12.75" customHeight="1">
      <c r="A16" s="201" t="s">
        <v>10</v>
      </c>
      <c r="B16" s="28"/>
      <c r="C16" s="206"/>
      <c r="D16" s="206"/>
      <c r="E16" s="206"/>
      <c r="F16" s="28"/>
      <c r="G16" s="206"/>
      <c r="H16" s="203"/>
      <c r="I16" s="244"/>
      <c r="J16" s="235"/>
      <c r="K16" s="235"/>
    </row>
    <row r="17" spans="1:11" ht="12.75" customHeight="1" thickBot="1">
      <c r="A17" s="252" t="s">
        <v>11</v>
      </c>
      <c r="B17" s="253"/>
      <c r="C17" s="254"/>
      <c r="D17" s="254"/>
      <c r="E17" s="254"/>
      <c r="F17" s="255" t="s">
        <v>30</v>
      </c>
      <c r="G17" s="254"/>
      <c r="H17" s="269"/>
      <c r="I17" s="267"/>
      <c r="J17" s="235"/>
      <c r="K17" s="235"/>
    </row>
    <row r="18" spans="1:11" ht="12.75" customHeight="1" thickBot="1">
      <c r="A18" s="209" t="s">
        <v>12</v>
      </c>
      <c r="B18" s="33" t="s">
        <v>355</v>
      </c>
      <c r="C18" s="210">
        <f>+C7+C9+C10+C12+C13+C14+C15+C16+C17</f>
        <v>0</v>
      </c>
      <c r="D18" s="210">
        <f>+D7+D9+D10+D12+D13+D14+D15+D16+D17</f>
        <v>0</v>
      </c>
      <c r="E18" s="210">
        <f>+E7+E9+E10+E12+E13+E14+E15+E16+E17</f>
        <v>0</v>
      </c>
      <c r="F18" s="33" t="s">
        <v>356</v>
      </c>
      <c r="G18" s="241">
        <f>+G7+G9+G11+G12+G13+G14+G15+G16+G17</f>
        <v>400</v>
      </c>
      <c r="H18" s="241">
        <f>+H7+H9+H11+H12+H13+H14+H15+H16+H17</f>
        <v>400</v>
      </c>
      <c r="I18" s="211">
        <f>+I7+I9+I11+I12+I13+I14+I15+I16+I17</f>
        <v>238</v>
      </c>
      <c r="J18" s="235"/>
      <c r="K18" s="235"/>
    </row>
    <row r="19" spans="1:11" ht="12.75" customHeight="1">
      <c r="A19" s="197" t="s">
        <v>13</v>
      </c>
      <c r="B19" s="256" t="s">
        <v>357</v>
      </c>
      <c r="C19" s="257">
        <f>+C20+C21+C22+C23+C24</f>
        <v>0</v>
      </c>
      <c r="D19" s="257">
        <f>+D20+D21+D22+D23+D24</f>
        <v>0</v>
      </c>
      <c r="E19" s="257">
        <f>+E20+E21+E22+E23+E24</f>
        <v>0</v>
      </c>
      <c r="F19" s="215" t="s">
        <v>112</v>
      </c>
      <c r="G19" s="266"/>
      <c r="H19" s="270"/>
      <c r="I19" s="268"/>
      <c r="J19" s="235"/>
      <c r="K19" s="235"/>
    </row>
    <row r="20" spans="1:11" ht="15.75" customHeight="1">
      <c r="A20" s="201" t="s">
        <v>14</v>
      </c>
      <c r="B20" s="258" t="s">
        <v>358</v>
      </c>
      <c r="C20" s="217"/>
      <c r="D20" s="217"/>
      <c r="E20" s="217"/>
      <c r="F20" s="215" t="s">
        <v>115</v>
      </c>
      <c r="G20" s="243"/>
      <c r="H20" s="217">
        <f>Összesített!D129</f>
        <v>0</v>
      </c>
      <c r="I20" s="247"/>
      <c r="J20" s="236"/>
      <c r="K20" s="236"/>
    </row>
    <row r="21" spans="1:11" ht="12.75" customHeight="1">
      <c r="A21" s="197" t="s">
        <v>15</v>
      </c>
      <c r="B21" s="258" t="s">
        <v>359</v>
      </c>
      <c r="C21" s="217"/>
      <c r="D21" s="217"/>
      <c r="E21" s="217"/>
      <c r="F21" s="215" t="s">
        <v>78</v>
      </c>
      <c r="G21" s="243"/>
      <c r="H21" s="217"/>
      <c r="I21" s="247"/>
      <c r="J21" s="237"/>
      <c r="K21" s="237"/>
    </row>
    <row r="22" spans="1:11" ht="12.75" customHeight="1">
      <c r="A22" s="201" t="s">
        <v>16</v>
      </c>
      <c r="B22" s="258" t="s">
        <v>360</v>
      </c>
      <c r="C22" s="217"/>
      <c r="D22" s="217"/>
      <c r="E22" s="217"/>
      <c r="F22" s="215" t="s">
        <v>79</v>
      </c>
      <c r="G22" s="243"/>
      <c r="H22" s="217"/>
      <c r="I22" s="247"/>
      <c r="J22" s="237"/>
      <c r="K22" s="237"/>
    </row>
    <row r="23" spans="1:11" ht="12.75" customHeight="1">
      <c r="A23" s="197" t="s">
        <v>17</v>
      </c>
      <c r="B23" s="258" t="s">
        <v>361</v>
      </c>
      <c r="C23" s="217"/>
      <c r="D23" s="217"/>
      <c r="E23" s="217"/>
      <c r="F23" s="213" t="s">
        <v>337</v>
      </c>
      <c r="G23" s="243"/>
      <c r="H23" s="217"/>
      <c r="I23" s="247"/>
      <c r="J23" s="237"/>
      <c r="K23" s="237"/>
    </row>
    <row r="24" spans="1:11" ht="12.75" customHeight="1">
      <c r="A24" s="201" t="s">
        <v>18</v>
      </c>
      <c r="B24" s="259" t="s">
        <v>362</v>
      </c>
      <c r="C24" s="217"/>
      <c r="D24" s="217"/>
      <c r="E24" s="217"/>
      <c r="F24" s="215" t="s">
        <v>116</v>
      </c>
      <c r="G24" s="243"/>
      <c r="H24" s="217"/>
      <c r="I24" s="247"/>
      <c r="J24" s="237"/>
      <c r="K24" s="237"/>
    </row>
    <row r="25" spans="1:11" ht="12.75" customHeight="1">
      <c r="A25" s="197" t="s">
        <v>19</v>
      </c>
      <c r="B25" s="260" t="s">
        <v>363</v>
      </c>
      <c r="C25" s="218">
        <f>+C26+C27+C28+C29+C30</f>
        <v>0</v>
      </c>
      <c r="D25" s="218">
        <f>+D26+D27+D28+D29+D30</f>
        <v>0</v>
      </c>
      <c r="E25" s="218">
        <f>+E26+E27+E28+E29+E30</f>
        <v>0</v>
      </c>
      <c r="F25" s="261" t="s">
        <v>114</v>
      </c>
      <c r="G25" s="243"/>
      <c r="H25" s="217"/>
      <c r="I25" s="247"/>
      <c r="J25" s="237"/>
      <c r="K25" s="237"/>
    </row>
    <row r="26" spans="1:11" ht="12.75" customHeight="1">
      <c r="A26" s="201" t="s">
        <v>20</v>
      </c>
      <c r="B26" s="259" t="s">
        <v>364</v>
      </c>
      <c r="C26" s="217"/>
      <c r="D26" s="217"/>
      <c r="E26" s="217"/>
      <c r="F26" s="261" t="s">
        <v>365</v>
      </c>
      <c r="G26" s="243"/>
      <c r="H26" s="217"/>
      <c r="I26" s="247"/>
      <c r="J26" s="237"/>
      <c r="K26" s="237"/>
    </row>
    <row r="27" spans="1:11" ht="12.75" customHeight="1">
      <c r="A27" s="197" t="s">
        <v>21</v>
      </c>
      <c r="B27" s="259" t="s">
        <v>366</v>
      </c>
      <c r="C27" s="217"/>
      <c r="D27" s="217">
        <f>Összesített!D64</f>
        <v>0</v>
      </c>
      <c r="E27" s="217">
        <f>Összesített!E64</f>
        <v>0</v>
      </c>
      <c r="F27" s="262"/>
      <c r="G27" s="243"/>
      <c r="H27" s="217"/>
      <c r="I27" s="247"/>
      <c r="J27" s="237"/>
      <c r="K27" s="237"/>
    </row>
    <row r="28" spans="1:11" ht="12.75" customHeight="1">
      <c r="A28" s="201" t="s">
        <v>22</v>
      </c>
      <c r="B28" s="258" t="s">
        <v>367</v>
      </c>
      <c r="C28" s="217"/>
      <c r="D28" s="217"/>
      <c r="E28" s="217"/>
      <c r="F28" s="31"/>
      <c r="G28" s="243"/>
      <c r="H28" s="217"/>
      <c r="I28" s="247"/>
      <c r="J28" s="237"/>
      <c r="K28" s="237"/>
    </row>
    <row r="29" spans="1:11" ht="12.75" customHeight="1">
      <c r="A29" s="197" t="s">
        <v>23</v>
      </c>
      <c r="B29" s="263" t="s">
        <v>368</v>
      </c>
      <c r="C29" s="217"/>
      <c r="D29" s="217"/>
      <c r="E29" s="217"/>
      <c r="F29" s="28"/>
      <c r="G29" s="243"/>
      <c r="H29" s="217"/>
      <c r="I29" s="247"/>
      <c r="J29" s="236"/>
      <c r="K29" s="236"/>
    </row>
    <row r="30" spans="1:11" ht="12.75" customHeight="1" thickBot="1">
      <c r="A30" s="201" t="s">
        <v>24</v>
      </c>
      <c r="B30" s="264" t="s">
        <v>369</v>
      </c>
      <c r="C30" s="217"/>
      <c r="D30" s="217"/>
      <c r="E30" s="217"/>
      <c r="F30" s="31"/>
      <c r="G30" s="243"/>
      <c r="H30" s="217"/>
      <c r="I30" s="247"/>
      <c r="J30" s="238"/>
      <c r="K30" s="238"/>
    </row>
    <row r="31" spans="1:11" ht="12.75" customHeight="1" thickBot="1">
      <c r="A31" s="209" t="s">
        <v>25</v>
      </c>
      <c r="B31" s="33" t="s">
        <v>370</v>
      </c>
      <c r="C31" s="210">
        <f>+C19+C25</f>
        <v>0</v>
      </c>
      <c r="D31" s="210">
        <f>+D19+D25</f>
        <v>0</v>
      </c>
      <c r="E31" s="210">
        <f>+E19+E25</f>
        <v>0</v>
      </c>
      <c r="F31" s="33" t="s">
        <v>371</v>
      </c>
      <c r="G31" s="241">
        <f>SUM(G19:G30)</f>
        <v>0</v>
      </c>
      <c r="H31" s="241">
        <f>SUM(H19:H30)</f>
        <v>0</v>
      </c>
      <c r="I31" s="211">
        <f>SUM(I19:I30)</f>
        <v>0</v>
      </c>
      <c r="J31" s="238"/>
      <c r="K31" s="238"/>
    </row>
    <row r="32" spans="1:11" ht="15.75" customHeight="1" thickBot="1">
      <c r="A32" s="209" t="s">
        <v>26</v>
      </c>
      <c r="B32" s="220" t="s">
        <v>372</v>
      </c>
      <c r="C32" s="231">
        <f>+C18+C31</f>
        <v>0</v>
      </c>
      <c r="D32" s="249">
        <f>+D18+D31</f>
        <v>0</v>
      </c>
      <c r="E32" s="231">
        <f>+E18+E31</f>
        <v>0</v>
      </c>
      <c r="F32" s="220" t="s">
        <v>373</v>
      </c>
      <c r="G32" s="231">
        <f>+G18+G31</f>
        <v>400</v>
      </c>
      <c r="H32" s="249">
        <f>+H18+H31</f>
        <v>400</v>
      </c>
      <c r="I32" s="221">
        <f>+I18+I31</f>
        <v>238</v>
      </c>
      <c r="J32" s="238"/>
      <c r="K32" s="238"/>
    </row>
    <row r="33" spans="1:9" s="187" customFormat="1" ht="13.5" thickBot="1">
      <c r="A33" s="209" t="s">
        <v>27</v>
      </c>
      <c r="B33" s="220" t="s">
        <v>89</v>
      </c>
      <c r="C33" s="231">
        <f>IF(C18-G18&lt;0,G18-C18,"-")</f>
        <v>400</v>
      </c>
      <c r="D33" s="249">
        <f>IF(D18-H18&lt;0,H18-D18,"-")</f>
        <v>400</v>
      </c>
      <c r="E33" s="221">
        <f>IF(E18-I18&lt;0,I18-E18,"-")</f>
        <v>238</v>
      </c>
      <c r="F33" s="220" t="s">
        <v>90</v>
      </c>
      <c r="G33" s="231" t="str">
        <f>IF(C18-G18&gt;0,C18-G18,"-")</f>
        <v>-</v>
      </c>
      <c r="H33" s="249" t="str">
        <f>IF(D18-H18&gt;0,D18-H18,"-")</f>
        <v>-</v>
      </c>
      <c r="I33" s="221" t="str">
        <f>IF(E18-I18&gt;0,E18-I18,"-")</f>
        <v>-</v>
      </c>
    </row>
    <row r="34" spans="1:9" ht="18" customHeight="1" thickBot="1">
      <c r="A34" s="209" t="s">
        <v>374</v>
      </c>
      <c r="B34" s="220" t="s">
        <v>345</v>
      </c>
      <c r="C34" s="231">
        <f>IF(C18+C19-G32&lt;0,G32-(C18+C19),"-")</f>
        <v>400</v>
      </c>
      <c r="D34" s="249">
        <f>IF(D18+D19-H32&lt;0,H32-(D18+D19),"-")</f>
        <v>400</v>
      </c>
      <c r="E34" s="231">
        <f>IF(E18+E19-I32&lt;0,I32-(E18+E19),"-")</f>
        <v>238</v>
      </c>
      <c r="F34" s="220" t="s">
        <v>346</v>
      </c>
      <c r="G34" s="231" t="str">
        <f>IF(C18+C19-G32&gt;0,C18+C19-G32,"-")</f>
        <v>-</v>
      </c>
      <c r="H34" s="249" t="str">
        <f>IF(D18+D19-H32&gt;0,D18+D19-H32,"-")</f>
        <v>-</v>
      </c>
      <c r="I34" s="221" t="str">
        <f>IF(E18+E19-I32&gt;0,E18+E19-I32,"-")</f>
        <v>-</v>
      </c>
    </row>
    <row r="36" ht="39.75" customHeight="1"/>
    <row r="37" ht="13.5" customHeight="1"/>
    <row r="38" ht="24" customHeight="1"/>
    <row r="39" spans="1:11" s="27" customFormat="1" ht="35.25" customHeight="1">
      <c r="A39" s="187"/>
      <c r="B39" s="186"/>
      <c r="C39" s="187"/>
      <c r="D39" s="187"/>
      <c r="E39" s="187"/>
      <c r="F39" s="187"/>
      <c r="G39" s="187"/>
      <c r="H39" s="187"/>
      <c r="I39" s="187"/>
      <c r="J39" s="187"/>
      <c r="K39" s="187"/>
    </row>
    <row r="40" spans="1:11" s="27" customFormat="1" ht="12" customHeight="1">
      <c r="A40" s="187"/>
      <c r="B40" s="186"/>
      <c r="C40" s="187"/>
      <c r="D40" s="187"/>
      <c r="E40" s="187"/>
      <c r="F40" s="187"/>
      <c r="G40" s="187"/>
      <c r="H40" s="187"/>
      <c r="I40" s="187"/>
      <c r="J40" s="187"/>
      <c r="K40" s="187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87" customFormat="1" ht="12.75" customHeight="1">
      <c r="B50" s="186"/>
      <c r="L50" s="26"/>
      <c r="M50" s="26"/>
      <c r="N50" s="26"/>
      <c r="O50" s="26"/>
      <c r="P50" s="26"/>
      <c r="Q50" s="26"/>
    </row>
    <row r="51" spans="2:17" s="187" customFormat="1" ht="15.75" customHeight="1">
      <c r="B51" s="186"/>
      <c r="L51" s="26"/>
      <c r="M51" s="26"/>
      <c r="N51" s="26"/>
      <c r="O51" s="26"/>
      <c r="P51" s="26"/>
      <c r="Q51" s="26"/>
    </row>
    <row r="52" spans="2:17" s="187" customFormat="1" ht="12.75" customHeight="1">
      <c r="B52" s="186"/>
      <c r="L52" s="26"/>
      <c r="M52" s="26"/>
      <c r="N52" s="26"/>
      <c r="O52" s="26"/>
      <c r="P52" s="26"/>
      <c r="Q52" s="26"/>
    </row>
    <row r="53" spans="2:17" s="187" customFormat="1" ht="12.75" customHeight="1">
      <c r="B53" s="186"/>
      <c r="L53" s="26"/>
      <c r="M53" s="26"/>
      <c r="N53" s="26"/>
      <c r="O53" s="26"/>
      <c r="P53" s="26"/>
      <c r="Q53" s="26"/>
    </row>
    <row r="54" spans="2:17" s="187" customFormat="1" ht="12.75" customHeight="1">
      <c r="B54" s="186"/>
      <c r="L54" s="26"/>
      <c r="M54" s="26"/>
      <c r="N54" s="26"/>
      <c r="O54" s="26"/>
      <c r="P54" s="26"/>
      <c r="Q54" s="26"/>
    </row>
    <row r="55" spans="2:17" s="187" customFormat="1" ht="12.75" customHeight="1">
      <c r="B55" s="186"/>
      <c r="L55" s="26"/>
      <c r="M55" s="26"/>
      <c r="N55" s="26"/>
      <c r="O55" s="26"/>
      <c r="P55" s="26"/>
      <c r="Q55" s="26"/>
    </row>
    <row r="56" spans="2:17" s="187" customFormat="1" ht="12.75" customHeight="1">
      <c r="B56" s="186"/>
      <c r="L56" s="26"/>
      <c r="M56" s="26"/>
      <c r="N56" s="26"/>
      <c r="O56" s="26"/>
      <c r="P56" s="26"/>
      <c r="Q56" s="26"/>
    </row>
    <row r="58" spans="2:17" s="187" customFormat="1" ht="12.75" customHeight="1">
      <c r="B58" s="186"/>
      <c r="L58" s="26"/>
      <c r="M58" s="26"/>
      <c r="N58" s="26"/>
      <c r="O58" s="26"/>
      <c r="P58" s="26"/>
      <c r="Q58" s="26"/>
    </row>
    <row r="59" spans="2:17" s="187" customFormat="1" ht="12.75" customHeight="1">
      <c r="B59" s="186"/>
      <c r="L59" s="26"/>
      <c r="M59" s="26"/>
      <c r="N59" s="26"/>
      <c r="O59" s="26"/>
      <c r="P59" s="26"/>
      <c r="Q59" s="26"/>
    </row>
    <row r="60" spans="2:17" s="187" customFormat="1" ht="12.75" customHeight="1">
      <c r="B60" s="186"/>
      <c r="L60" s="26"/>
      <c r="M60" s="26"/>
      <c r="N60" s="26"/>
      <c r="O60" s="26"/>
      <c r="P60" s="26"/>
      <c r="Q60" s="26"/>
    </row>
    <row r="61" spans="2:17" s="187" customFormat="1" ht="12.75" customHeight="1">
      <c r="B61" s="186"/>
      <c r="L61" s="26"/>
      <c r="M61" s="26"/>
      <c r="N61" s="26"/>
      <c r="O61" s="26"/>
      <c r="P61" s="26"/>
      <c r="Q61" s="26"/>
    </row>
    <row r="62" spans="2:17" s="187" customFormat="1" ht="15.75" customHeight="1">
      <c r="B62" s="186"/>
      <c r="L62" s="26"/>
      <c r="M62" s="26"/>
      <c r="N62" s="26"/>
      <c r="O62" s="26"/>
      <c r="P62" s="26"/>
      <c r="Q62" s="26"/>
    </row>
    <row r="63" spans="2:17" s="187" customFormat="1" ht="18" customHeight="1">
      <c r="B63" s="186"/>
      <c r="L63" s="26"/>
      <c r="M63" s="26"/>
      <c r="N63" s="26"/>
      <c r="O63" s="26"/>
      <c r="P63" s="26"/>
      <c r="Q63" s="26"/>
    </row>
    <row r="64" spans="2:17" s="187" customFormat="1" ht="18" customHeight="1">
      <c r="B64" s="186"/>
      <c r="L64" s="26"/>
      <c r="M64" s="26"/>
      <c r="N64" s="26"/>
      <c r="O64" s="26"/>
      <c r="P64" s="26"/>
      <c r="Q64" s="26"/>
    </row>
    <row r="65" spans="2:17" s="187" customFormat="1" ht="18" customHeight="1">
      <c r="B65" s="186"/>
      <c r="L65" s="26"/>
      <c r="M65" s="26"/>
      <c r="N65" s="26"/>
      <c r="O65" s="26"/>
      <c r="P65" s="26"/>
      <c r="Q65" s="26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 számú melléklet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9">
      <selection activeCell="D17" sqref="D17"/>
    </sheetView>
  </sheetViews>
  <sheetFormatPr defaultColWidth="9.00390625" defaultRowHeight="12.75"/>
  <cols>
    <col min="1" max="1" width="67.375" style="0" customWidth="1"/>
    <col min="2" max="5" width="28.00390625" style="0" customWidth="1"/>
  </cols>
  <sheetData>
    <row r="1" spans="1:5" ht="18.75">
      <c r="A1" s="46"/>
      <c r="B1" s="46"/>
      <c r="C1" s="46"/>
      <c r="D1" s="46"/>
      <c r="E1" s="46"/>
    </row>
    <row r="2" spans="1:5" ht="13.5" thickBot="1">
      <c r="A2" s="47"/>
      <c r="B2" s="47"/>
      <c r="C2" s="47"/>
      <c r="D2" s="47"/>
      <c r="E2" s="47"/>
    </row>
    <row r="3" spans="1:5" s="182" customFormat="1" ht="18.75">
      <c r="A3" s="64" t="s">
        <v>36</v>
      </c>
      <c r="B3" s="60" t="s">
        <v>122</v>
      </c>
      <c r="C3" s="183" t="s">
        <v>146</v>
      </c>
      <c r="D3" s="503" t="s">
        <v>385</v>
      </c>
      <c r="E3" s="505" t="s">
        <v>147</v>
      </c>
    </row>
    <row r="4" spans="1:5" s="182" customFormat="1" ht="19.5" thickBot="1">
      <c r="A4" s="185"/>
      <c r="B4" s="61" t="s">
        <v>123</v>
      </c>
      <c r="C4" s="184" t="s">
        <v>123</v>
      </c>
      <c r="D4" s="504"/>
      <c r="E4" s="506"/>
    </row>
    <row r="5" spans="1:5" ht="18.75">
      <c r="A5" s="173" t="s">
        <v>124</v>
      </c>
      <c r="B5" s="48"/>
      <c r="C5" s="48"/>
      <c r="D5" s="48"/>
      <c r="E5" s="57"/>
    </row>
    <row r="6" spans="1:5" ht="18.75">
      <c r="A6" s="174" t="s">
        <v>125</v>
      </c>
      <c r="B6" s="49">
        <f>SUM(B7:B7)</f>
        <v>462</v>
      </c>
      <c r="C6" s="49">
        <f>SUM(C7:C7)</f>
        <v>462</v>
      </c>
      <c r="D6" s="49">
        <f>SUM(D7:D7)</f>
        <v>438</v>
      </c>
      <c r="E6" s="58">
        <f aca="true" t="shared" si="0" ref="E6:E28">D6/C6*100</f>
        <v>94.8051948051948</v>
      </c>
    </row>
    <row r="7" spans="1:5" ht="18.75">
      <c r="A7" s="174" t="s">
        <v>126</v>
      </c>
      <c r="B7" s="49">
        <v>462</v>
      </c>
      <c r="C7" s="49">
        <v>462</v>
      </c>
      <c r="D7" s="49">
        <v>438</v>
      </c>
      <c r="E7" s="58">
        <f t="shared" si="0"/>
        <v>94.8051948051948</v>
      </c>
    </row>
    <row r="8" spans="1:5" ht="18.75">
      <c r="A8" s="175" t="s">
        <v>138</v>
      </c>
      <c r="B8" s="50">
        <v>1915</v>
      </c>
      <c r="C8" s="50">
        <v>1357</v>
      </c>
      <c r="D8" s="50">
        <v>1240</v>
      </c>
      <c r="E8" s="58">
        <f t="shared" si="0"/>
        <v>91.3780397936625</v>
      </c>
    </row>
    <row r="9" spans="1:5" ht="18.75">
      <c r="A9" s="174" t="s">
        <v>127</v>
      </c>
      <c r="B9" s="50">
        <f>SUM(B10:B11)</f>
        <v>972</v>
      </c>
      <c r="C9" s="50">
        <f>SUM(C10:C11)</f>
        <v>980</v>
      </c>
      <c r="D9" s="50">
        <f>SUM(D10:D11)</f>
        <v>977</v>
      </c>
      <c r="E9" s="58">
        <f t="shared" si="0"/>
        <v>99.6938775510204</v>
      </c>
    </row>
    <row r="10" spans="1:5" ht="18.75">
      <c r="A10" s="174" t="s">
        <v>128</v>
      </c>
      <c r="B10" s="50">
        <v>972</v>
      </c>
      <c r="C10" s="50">
        <v>980</v>
      </c>
      <c r="D10" s="50">
        <v>977</v>
      </c>
      <c r="E10" s="58">
        <f t="shared" si="0"/>
        <v>99.6938775510204</v>
      </c>
    </row>
    <row r="11" spans="1:5" ht="18.75">
      <c r="A11" s="174" t="s">
        <v>129</v>
      </c>
      <c r="B11" s="50"/>
      <c r="C11" s="50"/>
      <c r="D11" s="50">
        <v>0</v>
      </c>
      <c r="E11" s="58"/>
    </row>
    <row r="12" spans="1:5" ht="18.75">
      <c r="A12" s="173" t="s">
        <v>130</v>
      </c>
      <c r="B12" s="48"/>
      <c r="C12" s="49"/>
      <c r="D12" s="50"/>
      <c r="E12" s="58"/>
    </row>
    <row r="13" spans="1:5" ht="18.75">
      <c r="A13" s="300" t="s">
        <v>388</v>
      </c>
      <c r="B13" s="301">
        <v>0</v>
      </c>
      <c r="C13" s="49">
        <v>244</v>
      </c>
      <c r="D13" s="302">
        <f>SUM(B13:C13)</f>
        <v>244</v>
      </c>
      <c r="E13" s="58">
        <f t="shared" si="0"/>
        <v>100</v>
      </c>
    </row>
    <row r="14" spans="1:5" ht="18.75">
      <c r="A14" s="174" t="s">
        <v>131</v>
      </c>
      <c r="B14" s="49">
        <f>SUM(B15:B16)</f>
        <v>94</v>
      </c>
      <c r="C14" s="49">
        <f>SUM(C15:C16)</f>
        <v>94</v>
      </c>
      <c r="D14" s="49">
        <f>SUM(D15:D16)</f>
        <v>23</v>
      </c>
      <c r="E14" s="58">
        <f t="shared" si="0"/>
        <v>24.46808510638298</v>
      </c>
    </row>
    <row r="15" spans="1:5" ht="18.75">
      <c r="A15" s="174" t="s">
        <v>132</v>
      </c>
      <c r="B15" s="49"/>
      <c r="C15" s="49"/>
      <c r="D15" s="48"/>
      <c r="E15" s="58"/>
    </row>
    <row r="16" spans="1:5" ht="18.75">
      <c r="A16" s="174" t="s">
        <v>133</v>
      </c>
      <c r="B16" s="49">
        <v>94</v>
      </c>
      <c r="C16" s="49">
        <v>94</v>
      </c>
      <c r="D16" s="49">
        <v>23</v>
      </c>
      <c r="E16" s="58">
        <f t="shared" si="0"/>
        <v>24.46808510638298</v>
      </c>
    </row>
    <row r="17" spans="1:5" ht="18.75">
      <c r="A17" s="174" t="s">
        <v>134</v>
      </c>
      <c r="B17" s="49"/>
      <c r="C17" s="49"/>
      <c r="D17" s="49">
        <v>0</v>
      </c>
      <c r="E17" s="59"/>
    </row>
    <row r="18" spans="1:5" ht="15.75">
      <c r="A18" s="176" t="s">
        <v>38</v>
      </c>
      <c r="B18" s="49">
        <f>SUM(B14,B17)</f>
        <v>94</v>
      </c>
      <c r="C18" s="49">
        <f>SUM(C14,C17)</f>
        <v>94</v>
      </c>
      <c r="D18" s="49">
        <f>SUM(D14,D17)</f>
        <v>23</v>
      </c>
      <c r="E18" s="58">
        <f t="shared" si="0"/>
        <v>24.46808510638298</v>
      </c>
    </row>
    <row r="19" spans="1:5" ht="18.75">
      <c r="A19" s="173" t="s">
        <v>139</v>
      </c>
      <c r="B19" s="48"/>
      <c r="C19" s="49"/>
      <c r="D19" s="49"/>
      <c r="E19" s="59"/>
    </row>
    <row r="20" spans="1:5" ht="18.75">
      <c r="A20" s="177" t="s">
        <v>135</v>
      </c>
      <c r="B20" s="52">
        <v>50</v>
      </c>
      <c r="C20" s="52">
        <v>50</v>
      </c>
      <c r="D20" s="49">
        <v>55</v>
      </c>
      <c r="E20" s="58">
        <f t="shared" si="0"/>
        <v>110.00000000000001</v>
      </c>
    </row>
    <row r="21" spans="1:5" ht="18.75">
      <c r="A21" s="177" t="s">
        <v>136</v>
      </c>
      <c r="B21" s="52">
        <v>60</v>
      </c>
      <c r="C21" s="52">
        <v>60</v>
      </c>
      <c r="D21" s="49">
        <v>60</v>
      </c>
      <c r="E21" s="58">
        <f t="shared" si="0"/>
        <v>100</v>
      </c>
    </row>
    <row r="22" spans="1:5" ht="18.75">
      <c r="A22" s="177" t="s">
        <v>380</v>
      </c>
      <c r="B22" s="52">
        <v>100</v>
      </c>
      <c r="C22" s="52">
        <v>100</v>
      </c>
      <c r="D22" s="51">
        <v>0</v>
      </c>
      <c r="E22" s="59">
        <f t="shared" si="0"/>
        <v>0</v>
      </c>
    </row>
    <row r="23" spans="1:5" ht="18.75">
      <c r="A23" s="177" t="s">
        <v>381</v>
      </c>
      <c r="B23" s="52">
        <v>50</v>
      </c>
      <c r="C23" s="52">
        <v>50</v>
      </c>
      <c r="D23" s="52">
        <v>10</v>
      </c>
      <c r="E23" s="59">
        <f t="shared" si="0"/>
        <v>20</v>
      </c>
    </row>
    <row r="24" spans="1:5" ht="18.75">
      <c r="A24" s="178" t="s">
        <v>137</v>
      </c>
      <c r="B24" s="52">
        <v>50</v>
      </c>
      <c r="C24" s="52">
        <v>50</v>
      </c>
      <c r="D24" s="52">
        <v>0</v>
      </c>
      <c r="E24" s="58">
        <f t="shared" si="0"/>
        <v>0</v>
      </c>
    </row>
    <row r="25" spans="1:5" ht="18.75">
      <c r="A25" s="178" t="s">
        <v>382</v>
      </c>
      <c r="B25" s="52">
        <v>150</v>
      </c>
      <c r="C25" s="52">
        <v>150</v>
      </c>
      <c r="D25" s="52">
        <v>0</v>
      </c>
      <c r="E25" s="59">
        <f t="shared" si="0"/>
        <v>0</v>
      </c>
    </row>
    <row r="26" spans="1:5" ht="15.75">
      <c r="A26" s="176" t="s">
        <v>38</v>
      </c>
      <c r="B26" s="49">
        <f>SUM(B20:B25)</f>
        <v>460</v>
      </c>
      <c r="C26" s="49">
        <f>SUM(C20:C25)</f>
        <v>460</v>
      </c>
      <c r="D26" s="52">
        <f>SUM(D20:D25)</f>
        <v>125</v>
      </c>
      <c r="E26" s="58">
        <f t="shared" si="0"/>
        <v>27.173913043478258</v>
      </c>
    </row>
    <row r="27" spans="1:5" ht="19.5" thickBot="1">
      <c r="A27" s="173"/>
      <c r="B27" s="48"/>
      <c r="C27" s="179"/>
      <c r="D27" s="179"/>
      <c r="E27" s="62"/>
    </row>
    <row r="28" spans="1:5" s="182" customFormat="1" ht="16.5" thickBot="1">
      <c r="A28" s="181" t="s">
        <v>319</v>
      </c>
      <c r="B28" s="63">
        <f>SUM(B6,B8,B9,B18,B26)</f>
        <v>3903</v>
      </c>
      <c r="C28" s="63">
        <f>SUM(C6,C8,C9,C13,C18,C26)</f>
        <v>3597</v>
      </c>
      <c r="D28" s="63">
        <f>SUM(D6,D8,D9,D13,D14,D26)</f>
        <v>3047</v>
      </c>
      <c r="E28" s="297">
        <f t="shared" si="0"/>
        <v>84.70948012232415</v>
      </c>
    </row>
    <row r="29" spans="3:5" ht="12.75">
      <c r="C29" s="48"/>
      <c r="D29" s="48"/>
      <c r="E29" s="180"/>
    </row>
  </sheetData>
  <sheetProtection/>
  <mergeCells count="2"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Header>&amp;C&amp;"Times New Roman CE,Félkövér"&amp;12
Grábóc Községi Önkormányzat 2014. szociális kiadásainak előirányzata&amp;R&amp;"Times New Roman CE,Dőlt"&amp;11 3. számú melléklet
adatok ezer forintban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1.375" style="303" bestFit="1" customWidth="1"/>
    <col min="2" max="2" width="81.875" style="303" bestFit="1" customWidth="1"/>
    <col min="3" max="3" width="17.625" style="303" customWidth="1"/>
  </cols>
  <sheetData>
    <row r="1" ht="12.75">
      <c r="C1" s="304" t="s">
        <v>145</v>
      </c>
    </row>
    <row r="2" spans="1:3" ht="31.5">
      <c r="A2" s="305" t="s">
        <v>389</v>
      </c>
      <c r="B2" s="305" t="s">
        <v>36</v>
      </c>
      <c r="C2" s="306" t="s">
        <v>390</v>
      </c>
    </row>
    <row r="3" spans="1:3" ht="12.75">
      <c r="A3" s="307" t="s">
        <v>391</v>
      </c>
      <c r="B3" s="308" t="s">
        <v>392</v>
      </c>
      <c r="C3" s="309">
        <v>17749</v>
      </c>
    </row>
    <row r="4" spans="1:3" ht="12.75">
      <c r="A4" s="307" t="s">
        <v>393</v>
      </c>
      <c r="B4" s="308" t="s">
        <v>394</v>
      </c>
      <c r="C4" s="309">
        <v>16763</v>
      </c>
    </row>
    <row r="5" spans="1:3" ht="12.75">
      <c r="A5" s="310" t="s">
        <v>395</v>
      </c>
      <c r="B5" s="311" t="s">
        <v>396</v>
      </c>
      <c r="C5" s="312">
        <f>C3-C4</f>
        <v>986</v>
      </c>
    </row>
    <row r="6" spans="1:3" ht="12.75">
      <c r="A6" s="307" t="s">
        <v>397</v>
      </c>
      <c r="B6" s="308" t="s">
        <v>398</v>
      </c>
      <c r="C6" s="309">
        <v>2225</v>
      </c>
    </row>
    <row r="7" spans="1:3" ht="12.75">
      <c r="A7" s="307" t="s">
        <v>399</v>
      </c>
      <c r="B7" s="308" t="s">
        <v>400</v>
      </c>
      <c r="C7" s="309"/>
    </row>
    <row r="8" spans="1:3" ht="12.75">
      <c r="A8" s="310" t="s">
        <v>401</v>
      </c>
      <c r="B8" s="311" t="s">
        <v>402</v>
      </c>
      <c r="C8" s="312">
        <f>C6-C7</f>
        <v>2225</v>
      </c>
    </row>
    <row r="9" spans="1:3" ht="12.75">
      <c r="A9" s="310" t="s">
        <v>403</v>
      </c>
      <c r="B9" s="311" t="s">
        <v>404</v>
      </c>
      <c r="C9" s="312">
        <f>C5+C8</f>
        <v>3211</v>
      </c>
    </row>
    <row r="10" spans="1:3" ht="12.75">
      <c r="A10" s="307" t="s">
        <v>405</v>
      </c>
      <c r="B10" s="308" t="s">
        <v>406</v>
      </c>
      <c r="C10" s="309">
        <v>0</v>
      </c>
    </row>
    <row r="11" spans="1:3" ht="12.75">
      <c r="A11" s="307" t="s">
        <v>407</v>
      </c>
      <c r="B11" s="308" t="s">
        <v>408</v>
      </c>
      <c r="C11" s="309">
        <v>0</v>
      </c>
    </row>
    <row r="12" spans="1:3" ht="12.75">
      <c r="A12" s="310" t="s">
        <v>409</v>
      </c>
      <c r="B12" s="311" t="s">
        <v>410</v>
      </c>
      <c r="C12" s="312">
        <f>C10-C11</f>
        <v>0</v>
      </c>
    </row>
    <row r="13" spans="1:3" ht="12.75">
      <c r="A13" s="307" t="s">
        <v>411</v>
      </c>
      <c r="B13" s="308" t="s">
        <v>412</v>
      </c>
      <c r="C13" s="309">
        <v>0</v>
      </c>
    </row>
    <row r="14" spans="1:3" ht="12.75">
      <c r="A14" s="307" t="s">
        <v>413</v>
      </c>
      <c r="B14" s="308" t="s">
        <v>414</v>
      </c>
      <c r="C14" s="309">
        <v>0</v>
      </c>
    </row>
    <row r="15" spans="1:3" ht="12.75">
      <c r="A15" s="310" t="s">
        <v>415</v>
      </c>
      <c r="B15" s="311" t="s">
        <v>416</v>
      </c>
      <c r="C15" s="312">
        <f>C13-C14</f>
        <v>0</v>
      </c>
    </row>
    <row r="16" spans="1:3" ht="12.75">
      <c r="A16" s="310" t="s">
        <v>417</v>
      </c>
      <c r="B16" s="311" t="s">
        <v>418</v>
      </c>
      <c r="C16" s="312">
        <f>C12+C15</f>
        <v>0</v>
      </c>
    </row>
    <row r="17" spans="1:3" ht="12.75">
      <c r="A17" s="310" t="s">
        <v>419</v>
      </c>
      <c r="B17" s="311" t="s">
        <v>420</v>
      </c>
      <c r="C17" s="312">
        <f>C16+C9</f>
        <v>3211</v>
      </c>
    </row>
    <row r="18" spans="1:3" ht="12.75">
      <c r="A18" s="310" t="s">
        <v>421</v>
      </c>
      <c r="B18" s="311" t="s">
        <v>422</v>
      </c>
      <c r="C18" s="312">
        <v>0</v>
      </c>
    </row>
    <row r="19" spans="1:3" ht="12.75">
      <c r="A19" s="310" t="s">
        <v>423</v>
      </c>
      <c r="B19" s="311" t="s">
        <v>424</v>
      </c>
      <c r="C19" s="312">
        <f>C9-C18</f>
        <v>3211</v>
      </c>
    </row>
    <row r="20" spans="1:3" ht="12.75">
      <c r="A20" s="310" t="s">
        <v>425</v>
      </c>
      <c r="B20" s="313" t="s">
        <v>426</v>
      </c>
      <c r="C20" s="312">
        <v>0</v>
      </c>
    </row>
    <row r="21" spans="1:3" ht="12.75">
      <c r="A21" s="310" t="s">
        <v>427</v>
      </c>
      <c r="B21" s="311" t="s">
        <v>428</v>
      </c>
      <c r="C21" s="312">
        <v>0</v>
      </c>
    </row>
  </sheetData>
  <sheetProtection/>
  <printOptions horizontalCentered="1"/>
  <pageMargins left="0.7086614173228347" right="0.7086614173228347" top="1" bottom="0.7480314960629921" header="0.31496062992125984" footer="0.31496062992125984"/>
  <pageSetup horizontalDpi="600" verticalDpi="600" orientation="landscape" paperSize="9" r:id="rId1"/>
  <headerFooter>
    <oddHeader>&amp;C&amp;"Times New Roman CE,Félkövér"&amp;12Grábóc Községi Önkormányzat
Maradvány levezetés&amp;R&amp;"Times New Roman CE,Félkövér dőlt"&amp;9 4.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phivgrab</cp:lastModifiedBy>
  <cp:lastPrinted>2015-04-24T08:41:33Z</cp:lastPrinted>
  <dcterms:created xsi:type="dcterms:W3CDTF">1999-10-30T10:30:45Z</dcterms:created>
  <dcterms:modified xsi:type="dcterms:W3CDTF">2015-05-20T06:50:41Z</dcterms:modified>
  <cp:category/>
  <cp:version/>
  <cp:contentType/>
  <cp:contentStatus/>
</cp:coreProperties>
</file>