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55" windowWidth="17085" windowHeight="7545" activeTab="2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'5'!$A$2:$G$45</definedName>
    <definedName name="_xlnm.Print_Area" localSheetId="1">'5A'!$A$1:$G$45</definedName>
    <definedName name="_xlnm.Print_Area" localSheetId="2">'5B'!$A$1:$G$21</definedName>
    <definedName name="_xlnm.Print_Area" localSheetId="3">'5C'!$A$2:$G$20</definedName>
    <definedName name="_xlnm.Print_Area" localSheetId="4">'5D'!$A$1:$F$18</definedName>
  </definedNames>
  <calcPr fullCalcOnLoad="1"/>
</workbook>
</file>

<file path=xl/sharedStrings.xml><?xml version="1.0" encoding="utf-8"?>
<sst xmlns="http://schemas.openxmlformats.org/spreadsheetml/2006/main" count="247" uniqueCount="163">
  <si>
    <t>ezer Ft-ban</t>
  </si>
  <si>
    <t>Megnevezés</t>
  </si>
  <si>
    <t>1.</t>
  </si>
  <si>
    <t>2.</t>
  </si>
  <si>
    <t>3.</t>
  </si>
  <si>
    <t>4.</t>
  </si>
  <si>
    <t>5.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</si>
  <si>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</si>
  <si>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</si>
  <si>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</si>
  <si>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</si>
  <si>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</si>
  <si>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</si>
  <si>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</si>
  <si>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</si>
  <si>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</si>
  <si>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</si>
  <si>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</si>
  <si>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</si>
  <si>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</si>
  <si>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</si>
  <si>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</si>
  <si>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</si>
  <si>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</si>
  <si>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</si>
  <si>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</si>
  <si>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</si>
  <si>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5/f. számú melléklet</t>
  </si>
  <si>
    <t>5/e. számú melléklet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</si>
  <si>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</si>
  <si>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</si>
  <si>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</si>
  <si>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</si>
  <si>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</si>
  <si>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</si>
  <si>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</si>
  <si>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</si>
  <si>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</si>
  <si>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</si>
  <si>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</si>
  <si>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</si>
  <si>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</si>
  <si>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</si>
  <si>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</si>
  <si>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összesen</t>
  </si>
  <si>
    <t>Blesz</t>
  </si>
  <si>
    <t>Közter.</t>
  </si>
  <si>
    <t>Hivatal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</si>
  <si>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</si>
  <si>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</si>
  <si>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</si>
  <si>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</si>
  <si>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</si>
  <si>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>előirányzat</t>
  </si>
  <si>
    <t xml:space="preserve">   Önkormányzati hivatal működésének támogatása</t>
  </si>
  <si>
    <t xml:space="preserve">   Szociális bentlakásos intézményi ellátásokhoz kapcs.bértámogatás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</si>
  <si>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</si>
  <si>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</si>
  <si>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</si>
  <si>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</si>
  <si>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</si>
  <si>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</si>
  <si>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</si>
  <si>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</si>
  <si>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</si>
  <si>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</si>
  <si>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</si>
  <si>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</si>
  <si>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</si>
  <si>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</si>
  <si>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</si>
  <si>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</si>
  <si>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</si>
  <si>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</si>
  <si>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</si>
  <si>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</si>
  <si>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</si>
  <si>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</si>
  <si>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</si>
  <si>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</si>
  <si>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</si>
  <si>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</si>
  <si>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</si>
  <si>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</si>
  <si>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</si>
  <si>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</si>
  <si>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</si>
  <si>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</si>
  <si>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</si>
  <si>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</si>
  <si>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</si>
  <si>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MŰKÖDÉSI BEVÉTELEK ÖSSZSEN</t>
  </si>
  <si>
    <t>Fejezeti kezelésű előirányzattól felhalmozási célú támogatások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</si>
  <si>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</si>
  <si>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</si>
  <si>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</si>
  <si>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</si>
  <si>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</si>
  <si>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</si>
  <si>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</si>
  <si>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</si>
  <si>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</si>
  <si>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</si>
  <si>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</si>
  <si>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</si>
  <si>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</si>
  <si>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</si>
  <si>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</si>
  <si>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</si>
  <si>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</si>
  <si>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</si>
  <si>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</si>
  <si>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</si>
  <si>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</si>
  <si>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</si>
  <si>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</si>
  <si>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</si>
  <si>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</si>
  <si>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</si>
  <si>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</si>
  <si>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</si>
  <si>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5/a. számú melléklet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</si>
  <si>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</si>
  <si>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</si>
  <si>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</si>
  <si>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</si>
  <si>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</si>
  <si>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>3/4.</t>
  </si>
  <si>
    <t xml:space="preserve">     Nem lakáscélú helyiség értékesítése</t>
  </si>
  <si>
    <t xml:space="preserve"> </t>
  </si>
  <si>
    <t xml:space="preserve">   Kiegészítő tám. az óvodapedag. min.-ből adódó többletkiadásokhoz</t>
  </si>
  <si>
    <t xml:space="preserve">   Gyermekétkeztetésben résztvevő dolgozók bértámogatása</t>
  </si>
  <si>
    <t xml:space="preserve">   Gyermekétkeztetés üzemeltetési 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</si>
  <si>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</si>
  <si>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</si>
  <si>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</si>
  <si>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</si>
  <si>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Köznevelési intézmények működtetéséhez kapcsolódó támogatás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</si>
  <si>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</si>
  <si>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</si>
  <si>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</si>
  <si>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t>1/5.</t>
  </si>
  <si>
    <r>
      <t xml:space="preserve">   </t>
    </r>
    <r>
      <rPr>
        <sz val="9"/>
        <rFont val="Arial CE"/>
        <family val="0"/>
      </rPr>
      <t>Pszichiátriai betegek részére nyújtott közösségi alapellátás</t>
    </r>
  </si>
  <si>
    <t xml:space="preserve">   Pszichiátriai betegek részére nyújtott közösségi alapellátás</t>
  </si>
  <si>
    <t>Önkormányzatok működési támogatása ( 1/1.- 1/5.)</t>
  </si>
  <si>
    <t>Helyi önkormányzat</t>
  </si>
  <si>
    <t xml:space="preserve">   - Főváros Kormányhivataltól kapott támog.a közfogl.kiad-hoz</t>
  </si>
  <si>
    <t>Belváros- Lipótváros Önkormányzata 2016. évi államháztartáson belülről kapott működési célú támogatásainak részletezése</t>
  </si>
  <si>
    <t>Belváros-Lipótváros Önkormányzata 2016. évre tervezett közhatalmi bevételeinek részletezése</t>
  </si>
  <si>
    <t>Belváros-Lipótváros Önkormányzata 2016. évre tervezett államháztartáson kívülről átvett felhalmozási célú pénzeszközeinek részletezése</t>
  </si>
  <si>
    <t xml:space="preserve">  Belváros új Főutcájának kiépítése II.ütem</t>
  </si>
  <si>
    <t>Belváros- Lipótváros Önkormányzata 2016. évi államháztartáson belülről kapott felhalmozási célú támogatásainak részletezése</t>
  </si>
  <si>
    <t>Önkormnyzat</t>
  </si>
  <si>
    <t>Belváros-Lipótváros Önkormányzata 2016. évre tervezett bevételei</t>
  </si>
  <si>
    <r>
      <t xml:space="preserve"> </t>
    </r>
    <r>
      <rPr>
        <sz val="9"/>
        <rFont val="Arial CE"/>
        <family val="0"/>
      </rPr>
      <t>Pszichiátriai betegek részére nyújtott közösségi alapellátás</t>
    </r>
  </si>
  <si>
    <t xml:space="preserve">Belváros-  Lipótváros Önkormányzata 2016. évre </t>
  </si>
  <si>
    <t xml:space="preserve">Felhalmozási célú pénzeszközátvétel egyéb vállalkozástól </t>
  </si>
  <si>
    <t>Belváros-Lipótváros Önkormányzata 2016. évre tervezett működési bevételeinek részletezése</t>
  </si>
  <si>
    <t xml:space="preserve">   Tanyai termékek piacra jutásának elősegítése</t>
  </si>
  <si>
    <t xml:space="preserve">  Épületenergetiai pályázathoz</t>
  </si>
  <si>
    <t>HM tömb felújításra kapott támogatás törlesztése</t>
  </si>
  <si>
    <t>Betétlekötés megszüntetése</t>
  </si>
  <si>
    <t>FINANSZÍROZÁSI BEVÉTELEK ÖSSZESEN (III.+IV.)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</si>
</sst>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6" fontId="4" fillId="0" borderId="16" xfId="0" applyNumberFormat="1" applyFont="1" applyBorder="1" applyAlignment="1">
      <alignment horizontal="left" vertical="center"/>
    </xf>
    <xf numFmtId="16" fontId="4" fillId="0" borderId="17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3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49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27" xfId="0" applyNumberFormat="1" applyFont="1" applyBorder="1" applyAlignment="1">
      <alignment horizontal="center" vertical="center"/>
    </xf>
    <xf numFmtId="16" fontId="4" fillId="0" borderId="22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3" fontId="3" fillId="0" borderId="26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2" fillId="0" borderId="18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8" xfId="0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9" fontId="3" fillId="0" borderId="3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8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right" vertical="center"/>
    </xf>
    <xf numFmtId="12" fontId="3" fillId="0" borderId="3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3" fillId="0" borderId="31" xfId="0" applyFont="1" applyBorder="1" applyAlignment="1">
      <alignment/>
    </xf>
    <xf numFmtId="0" fontId="4" fillId="0" borderId="37" xfId="0" applyFont="1" applyBorder="1" applyAlignment="1">
      <alignment wrapText="1"/>
    </xf>
    <xf numFmtId="3" fontId="7" fillId="0" borderId="18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right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right" vertical="center" wrapText="1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vertical="center"/>
    </xf>
    <xf numFmtId="3" fontId="4" fillId="0" borderId="31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4" fillId="0" borderId="39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40" xfId="0" applyFont="1" applyBorder="1" applyAlignment="1">
      <alignment horizontal="left" vertical="center"/>
    </xf>
    <xf numFmtId="0" fontId="3" fillId="0" borderId="33" xfId="0" applyFont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31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3" fontId="3" fillId="0" borderId="2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4" fillId="0" borderId="4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0" fillId="0" borderId="17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tabSelected="1" zoomScalePageLayoutView="0" workbookViewId="0" topLeftCell="A7">
      <selection activeCell="I33" sqref="I33:N43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4" width="11.875" style="6" customWidth="1"/>
    <col min="5" max="5" width="11.75390625" style="20" customWidth="1"/>
    <col min="6" max="6" width="11.875" style="6" customWidth="1"/>
    <col min="7" max="7" width="13.375" style="47" customWidth="1"/>
    <col min="8" max="8" width="9.75390625" style="2" bestFit="1" customWidth="1"/>
    <col min="9" max="9" width="10.125" style="4" bestFit="1" customWidth="1"/>
    <col min="10" max="16384" width="9.125" style="2" customWidth="1"/>
  </cols>
  <sheetData>
    <row r="2" spans="5:7" ht="18" customHeight="1">
      <c r="E2" s="272" t="s">
        <v>41</v>
      </c>
      <c r="F2" s="272"/>
      <c r="G2" s="272"/>
    </row>
    <row r="3" spans="1:9" s="1" customFormat="1" ht="15.75">
      <c r="A3" s="279" t="s">
        <v>153</v>
      </c>
      <c r="B3" s="279"/>
      <c r="C3" s="279"/>
      <c r="D3" s="279"/>
      <c r="E3" s="279"/>
      <c r="F3" s="279"/>
      <c r="G3" s="279"/>
      <c r="I3" s="226"/>
    </row>
    <row r="4" spans="1:9" s="1" customFormat="1" ht="15.75">
      <c r="A4" s="258"/>
      <c r="B4" s="258"/>
      <c r="C4" s="258"/>
      <c r="D4" s="258"/>
      <c r="E4" s="258"/>
      <c r="F4" s="258"/>
      <c r="G4" s="258"/>
      <c r="I4" s="226"/>
    </row>
    <row r="5" spans="2:7" ht="13.5" customHeight="1" thickBot="1">
      <c r="B5" s="3"/>
      <c r="F5" s="280" t="s">
        <v>0</v>
      </c>
      <c r="G5" s="281"/>
    </row>
    <row r="6" spans="1:9" s="5" customFormat="1" ht="27.75" customHeight="1">
      <c r="A6" s="275" t="s">
        <v>1</v>
      </c>
      <c r="B6" s="276"/>
      <c r="C6" s="276"/>
      <c r="D6" s="282" t="s">
        <v>152</v>
      </c>
      <c r="E6" s="282" t="s">
        <v>133</v>
      </c>
      <c r="F6" s="282" t="s">
        <v>134</v>
      </c>
      <c r="G6" s="284" t="s">
        <v>21</v>
      </c>
      <c r="I6" s="7"/>
    </row>
    <row r="7" spans="1:9" s="5" customFormat="1" ht="44.25" customHeight="1" thickBot="1">
      <c r="A7" s="277"/>
      <c r="B7" s="278"/>
      <c r="C7" s="278"/>
      <c r="D7" s="283"/>
      <c r="E7" s="283"/>
      <c r="F7" s="283"/>
      <c r="G7" s="285"/>
      <c r="I7" s="7"/>
    </row>
    <row r="8" spans="1:7" ht="13.5" thickBot="1">
      <c r="A8" s="273">
        <v>1</v>
      </c>
      <c r="B8" s="274"/>
      <c r="C8" s="274"/>
      <c r="D8" s="45">
        <v>3</v>
      </c>
      <c r="E8" s="45">
        <v>4</v>
      </c>
      <c r="F8" s="45">
        <v>6</v>
      </c>
      <c r="G8" s="221">
        <v>8</v>
      </c>
    </row>
    <row r="9" spans="1:7" ht="13.5" customHeight="1">
      <c r="A9" s="40"/>
      <c r="B9" s="25"/>
      <c r="C9" s="50" t="s">
        <v>29</v>
      </c>
      <c r="D9" s="24">
        <f>SUM(5A!D12)</f>
        <v>1902013</v>
      </c>
      <c r="E9" s="24"/>
      <c r="F9" s="24"/>
      <c r="G9" s="260">
        <f>SUM(D9:F9)</f>
        <v>1902013</v>
      </c>
    </row>
    <row r="10" spans="1:7" ht="13.5" customHeight="1">
      <c r="A10" s="40"/>
      <c r="B10" s="26"/>
      <c r="C10" s="49" t="s">
        <v>56</v>
      </c>
      <c r="D10" s="24">
        <f>SUM(5A!D18)</f>
        <v>295035</v>
      </c>
      <c r="E10" s="67"/>
      <c r="F10" s="27"/>
      <c r="G10" s="261">
        <f aca="true" t="shared" si="0" ref="G10:G38">SUM(D10:F10)</f>
        <v>295035</v>
      </c>
    </row>
    <row r="11" spans="1:7" ht="13.5" customHeight="1">
      <c r="A11" s="40"/>
      <c r="B11" s="26"/>
      <c r="C11" s="49" t="s">
        <v>123</v>
      </c>
      <c r="D11" s="24">
        <f>SUM(5A!D30)</f>
        <v>221940</v>
      </c>
      <c r="E11" s="67"/>
      <c r="F11" s="27"/>
      <c r="G11" s="261">
        <f t="shared" si="0"/>
        <v>221940</v>
      </c>
    </row>
    <row r="12" spans="1:7" ht="13.5" customHeight="1">
      <c r="A12" s="40"/>
      <c r="B12" s="26"/>
      <c r="C12" s="255" t="s">
        <v>57</v>
      </c>
      <c r="D12" s="24">
        <f>SUM(5A!D31)</f>
        <v>10561</v>
      </c>
      <c r="E12" s="67"/>
      <c r="F12" s="27"/>
      <c r="G12" s="261">
        <f t="shared" si="0"/>
        <v>10561</v>
      </c>
    </row>
    <row r="13" spans="1:7" ht="13.5" customHeight="1" thickBot="1">
      <c r="A13" s="40"/>
      <c r="B13" s="63"/>
      <c r="C13" s="256" t="s">
        <v>154</v>
      </c>
      <c r="D13" s="24">
        <f>SUM(5A!D34)</f>
        <v>8150</v>
      </c>
      <c r="E13" s="28"/>
      <c r="F13" s="64"/>
      <c r="G13" s="262">
        <f t="shared" si="0"/>
        <v>8150</v>
      </c>
    </row>
    <row r="14" spans="1:7" ht="13.5" customHeight="1" thickBot="1">
      <c r="A14" s="40"/>
      <c r="B14" s="71" t="s">
        <v>2</v>
      </c>
      <c r="C14" s="72" t="s">
        <v>99</v>
      </c>
      <c r="D14" s="84">
        <f>SUM(D9:D13)</f>
        <v>2437699</v>
      </c>
      <c r="E14" s="84">
        <f>SUM(E9:E13)</f>
        <v>0</v>
      </c>
      <c r="F14" s="84">
        <f>SUM(F9:F13)</f>
        <v>0</v>
      </c>
      <c r="G14" s="260">
        <f t="shared" si="0"/>
        <v>2437699</v>
      </c>
    </row>
    <row r="15" spans="1:7" ht="13.5" customHeight="1" thickBot="1">
      <c r="A15" s="40"/>
      <c r="B15" s="73" t="s">
        <v>3</v>
      </c>
      <c r="C15" s="74" t="s">
        <v>59</v>
      </c>
      <c r="D15" s="69"/>
      <c r="E15" s="69"/>
      <c r="F15" s="69"/>
      <c r="G15" s="260">
        <f t="shared" si="0"/>
        <v>0</v>
      </c>
    </row>
    <row r="16" spans="1:7" ht="13.5" thickBot="1">
      <c r="A16" s="40"/>
      <c r="B16" s="71" t="s">
        <v>4</v>
      </c>
      <c r="C16" s="75" t="s">
        <v>100</v>
      </c>
      <c r="D16" s="85">
        <f>SUM(5A!D43)</f>
        <v>500000</v>
      </c>
      <c r="E16" s="85">
        <f>SUM(5A!E43)</f>
        <v>798056</v>
      </c>
      <c r="F16" s="85">
        <f>SUM(5A!F43)</f>
        <v>7070</v>
      </c>
      <c r="G16" s="260">
        <f t="shared" si="0"/>
        <v>1305126</v>
      </c>
    </row>
    <row r="17" spans="1:7" ht="13.5" thickBot="1">
      <c r="A17" s="40"/>
      <c r="B17" s="60" t="s">
        <v>7</v>
      </c>
      <c r="C17" s="65" t="s">
        <v>101</v>
      </c>
      <c r="D17" s="66">
        <f>SUM(D14:D16)</f>
        <v>2937699</v>
      </c>
      <c r="E17" s="55">
        <f>SUM(E14:E16)</f>
        <v>798056</v>
      </c>
      <c r="F17" s="55">
        <f>SUM(F14:F16)</f>
        <v>7070</v>
      </c>
      <c r="G17" s="39">
        <f>SUM(G14:G16)</f>
        <v>3742825</v>
      </c>
    </row>
    <row r="18" spans="1:7" ht="13.5" thickBot="1">
      <c r="A18" s="40"/>
      <c r="B18" s="76" t="s">
        <v>2</v>
      </c>
      <c r="C18" s="77" t="s">
        <v>12</v>
      </c>
      <c r="D18" s="68">
        <f>SUM(5B!D13)</f>
        <v>5177721</v>
      </c>
      <c r="E18" s="82"/>
      <c r="F18" s="82"/>
      <c r="G18" s="260">
        <f t="shared" si="0"/>
        <v>5177721</v>
      </c>
    </row>
    <row r="19" spans="1:7" ht="13.5" thickBot="1">
      <c r="A19" s="40"/>
      <c r="B19" s="76" t="s">
        <v>3</v>
      </c>
      <c r="C19" s="77" t="s">
        <v>102</v>
      </c>
      <c r="D19" s="68">
        <f>SUM(5B!D20)</f>
        <v>291100</v>
      </c>
      <c r="E19" s="68"/>
      <c r="F19" s="68"/>
      <c r="G19" s="260">
        <f t="shared" si="0"/>
        <v>291100</v>
      </c>
    </row>
    <row r="20" spans="1:7" ht="13.5" customHeight="1" thickBot="1">
      <c r="A20" s="40"/>
      <c r="B20" s="29" t="s">
        <v>8</v>
      </c>
      <c r="C20" s="70" t="s">
        <v>49</v>
      </c>
      <c r="D20" s="55">
        <f>SUM(D18:D19)</f>
        <v>5468821</v>
      </c>
      <c r="E20" s="55">
        <f>SUM(E18:E19)</f>
        <v>0</v>
      </c>
      <c r="F20" s="55">
        <f>SUM(F18:F19)</f>
        <v>0</v>
      </c>
      <c r="G20" s="260">
        <f t="shared" si="0"/>
        <v>5468821</v>
      </c>
    </row>
    <row r="21" spans="1:8" ht="13.5" customHeight="1" thickBot="1">
      <c r="A21" s="40"/>
      <c r="B21" s="29" t="s">
        <v>39</v>
      </c>
      <c r="C21" s="56" t="s">
        <v>103</v>
      </c>
      <c r="D21" s="55">
        <f>SUM(5C!D20)</f>
        <v>4939177</v>
      </c>
      <c r="E21" s="55">
        <f>SUM(5C!E20)</f>
        <v>667111</v>
      </c>
      <c r="F21" s="55">
        <f>SUM(5C!F20)</f>
        <v>93370</v>
      </c>
      <c r="G21" s="260">
        <f t="shared" si="0"/>
        <v>5699658</v>
      </c>
      <c r="H21" s="4"/>
    </row>
    <row r="22" spans="1:7" ht="26.25" customHeight="1" thickBot="1">
      <c r="A22" s="40"/>
      <c r="B22" s="71" t="s">
        <v>2</v>
      </c>
      <c r="C22" s="75" t="s">
        <v>104</v>
      </c>
      <c r="D22" s="207">
        <v>360</v>
      </c>
      <c r="E22" s="69"/>
      <c r="F22" s="69"/>
      <c r="G22" s="260">
        <f t="shared" si="0"/>
        <v>360</v>
      </c>
    </row>
    <row r="23" spans="1:7" ht="13.5" customHeight="1" thickBot="1">
      <c r="A23" s="40"/>
      <c r="B23" s="71" t="s">
        <v>3</v>
      </c>
      <c r="C23" s="72" t="s">
        <v>105</v>
      </c>
      <c r="D23" s="55"/>
      <c r="E23" s="55"/>
      <c r="F23" s="55"/>
      <c r="G23" s="260">
        <f t="shared" si="0"/>
        <v>0</v>
      </c>
    </row>
    <row r="24" spans="1:7" ht="13.5" customHeight="1" thickBot="1">
      <c r="A24" s="40"/>
      <c r="B24" s="29" t="s">
        <v>40</v>
      </c>
      <c r="C24" s="56" t="s">
        <v>106</v>
      </c>
      <c r="D24" s="55">
        <f>SUM(D22:D23)</f>
        <v>360</v>
      </c>
      <c r="E24" s="55">
        <f>SUM(E22:E23)</f>
        <v>0</v>
      </c>
      <c r="F24" s="55">
        <f>SUM(F22:F23)</f>
        <v>0</v>
      </c>
      <c r="G24" s="260">
        <f>SUM(G22:G23)</f>
        <v>360</v>
      </c>
    </row>
    <row r="25" spans="1:9" s="1" customFormat="1" ht="13.5" customHeight="1" thickBot="1">
      <c r="A25" s="92" t="s">
        <v>7</v>
      </c>
      <c r="B25" s="286" t="s">
        <v>107</v>
      </c>
      <c r="C25" s="287"/>
      <c r="D25" s="55">
        <f>SUM(D17,D20,D21,D24)</f>
        <v>13346057</v>
      </c>
      <c r="E25" s="55">
        <f>SUM(E17,E20,E21,E24)</f>
        <v>1465167</v>
      </c>
      <c r="F25" s="55">
        <f>SUM(F17,F20,F21,F24)</f>
        <v>100440</v>
      </c>
      <c r="G25" s="39">
        <f>SUM(G17,G20,G21,G24)</f>
        <v>14911664</v>
      </c>
      <c r="I25" s="226"/>
    </row>
    <row r="26" spans="1:9" s="1" customFormat="1" ht="13.5" customHeight="1" thickBot="1">
      <c r="A26" s="58"/>
      <c r="B26" s="29" t="s">
        <v>58</v>
      </c>
      <c r="C26" s="48" t="s">
        <v>51</v>
      </c>
      <c r="D26" s="55">
        <f>SUM(5D!C18)</f>
        <v>80046</v>
      </c>
      <c r="E26" s="55">
        <f>SUM(5D!D18)</f>
        <v>0</v>
      </c>
      <c r="F26" s="55">
        <f>SUM(5D!E18)</f>
        <v>0</v>
      </c>
      <c r="G26" s="260">
        <f t="shared" si="0"/>
        <v>80046</v>
      </c>
      <c r="I26" s="226"/>
    </row>
    <row r="27" spans="1:9" s="1" customFormat="1" ht="13.5" customHeight="1" thickBot="1">
      <c r="A27" s="58"/>
      <c r="B27" s="29" t="s">
        <v>108</v>
      </c>
      <c r="C27" s="48" t="s">
        <v>24</v>
      </c>
      <c r="D27" s="55">
        <f>SUM(5E!D17)</f>
        <v>1943099</v>
      </c>
      <c r="E27" s="55">
        <f>SUM(5E!E17)</f>
        <v>0</v>
      </c>
      <c r="F27" s="55">
        <f>SUM(5E!F17)</f>
        <v>0</v>
      </c>
      <c r="G27" s="260">
        <f t="shared" si="0"/>
        <v>1943099</v>
      </c>
      <c r="I27" s="226"/>
    </row>
    <row r="28" spans="1:7" ht="24" customHeight="1">
      <c r="A28" s="23"/>
      <c r="B28" s="78" t="s">
        <v>2</v>
      </c>
      <c r="C28" s="79" t="s">
        <v>109</v>
      </c>
      <c r="D28" s="82">
        <f>SUM(5F!D14)</f>
        <v>24450</v>
      </c>
      <c r="E28" s="82">
        <f>SUM(5F!E14)</f>
        <v>0</v>
      </c>
      <c r="F28" s="82">
        <f>SUM(5F!F14)</f>
        <v>0</v>
      </c>
      <c r="G28" s="260">
        <f t="shared" si="0"/>
        <v>24450</v>
      </c>
    </row>
    <row r="29" spans="1:7" ht="13.5" customHeight="1" thickBot="1">
      <c r="A29" s="23"/>
      <c r="B29" s="80" t="s">
        <v>3</v>
      </c>
      <c r="C29" s="81" t="s">
        <v>110</v>
      </c>
      <c r="D29" s="83"/>
      <c r="E29" s="83">
        <f>SUM(5F!E16)</f>
        <v>0</v>
      </c>
      <c r="F29" s="83">
        <f>SUM(5F!F16)</f>
        <v>0</v>
      </c>
      <c r="G29" s="263">
        <f t="shared" si="0"/>
        <v>0</v>
      </c>
    </row>
    <row r="30" spans="1:8" ht="13.5" customHeight="1" thickBot="1">
      <c r="A30" s="23"/>
      <c r="B30" s="21" t="s">
        <v>111</v>
      </c>
      <c r="C30" s="48" t="s">
        <v>112</v>
      </c>
      <c r="D30" s="39">
        <f>SUM(D28:D29)</f>
        <v>24450</v>
      </c>
      <c r="E30" s="39">
        <f>SUM(E28:E29)</f>
        <v>0</v>
      </c>
      <c r="F30" s="39">
        <f>SUM(F28:F29)</f>
        <v>0</v>
      </c>
      <c r="G30" s="260">
        <f t="shared" si="0"/>
        <v>24450</v>
      </c>
      <c r="H30" s="4"/>
    </row>
    <row r="31" spans="1:8" ht="13.5" customHeight="1" thickBot="1">
      <c r="A31" s="88" t="s">
        <v>8</v>
      </c>
      <c r="B31" s="288" t="s">
        <v>113</v>
      </c>
      <c r="C31" s="289"/>
      <c r="D31" s="39">
        <f>SUM(D26,D27,D30)</f>
        <v>2047595</v>
      </c>
      <c r="E31" s="39">
        <f>SUM(E26,E27,E30)</f>
        <v>0</v>
      </c>
      <c r="F31" s="39">
        <f>SUM(F26,F27,F30)</f>
        <v>0</v>
      </c>
      <c r="G31" s="39">
        <f>SUM(G26,G27,G30)</f>
        <v>2047595</v>
      </c>
      <c r="H31" s="4"/>
    </row>
    <row r="32" spans="1:9" s="1" customFormat="1" ht="13.5" customHeight="1" thickBot="1">
      <c r="A32" s="286" t="s">
        <v>114</v>
      </c>
      <c r="B32" s="292"/>
      <c r="C32" s="287"/>
      <c r="D32" s="22">
        <f>SUM(D25,D31)</f>
        <v>15393652</v>
      </c>
      <c r="E32" s="22">
        <f>SUM(E25,E31)</f>
        <v>1465167</v>
      </c>
      <c r="F32" s="22">
        <f>SUM(F25,F31)</f>
        <v>100440</v>
      </c>
      <c r="G32" s="39">
        <f>SUM(G25,G31)</f>
        <v>16959259</v>
      </c>
      <c r="I32" s="226"/>
    </row>
    <row r="33" spans="1:7" ht="12.75">
      <c r="A33" s="89"/>
      <c r="B33" s="96" t="s">
        <v>2</v>
      </c>
      <c r="C33" s="94" t="s">
        <v>135</v>
      </c>
      <c r="D33" s="30"/>
      <c r="E33" s="30">
        <v>66438</v>
      </c>
      <c r="F33" s="30">
        <v>14323</v>
      </c>
      <c r="G33" s="260">
        <f t="shared" si="0"/>
        <v>80761</v>
      </c>
    </row>
    <row r="34" spans="1:8" ht="12.75">
      <c r="A34" s="23"/>
      <c r="B34" s="265" t="s">
        <v>3</v>
      </c>
      <c r="C34" s="266" t="s">
        <v>115</v>
      </c>
      <c r="D34" s="267"/>
      <c r="E34" s="267">
        <v>3398851</v>
      </c>
      <c r="F34" s="267">
        <v>1342719</v>
      </c>
      <c r="G34" s="268">
        <f t="shared" si="0"/>
        <v>4741570</v>
      </c>
      <c r="H34" s="4"/>
    </row>
    <row r="35" spans="1:10" ht="13.5" thickBot="1">
      <c r="A35" s="91"/>
      <c r="B35" s="97" t="s">
        <v>4</v>
      </c>
      <c r="C35" s="95" t="s">
        <v>161</v>
      </c>
      <c r="D35" s="90">
        <v>435590</v>
      </c>
      <c r="E35" s="90"/>
      <c r="F35" s="90"/>
      <c r="G35" s="268">
        <f>SUM(D35:F35)</f>
        <v>435590</v>
      </c>
      <c r="H35" s="4"/>
      <c r="J35" s="4"/>
    </row>
    <row r="36" spans="1:7" ht="13.5" thickBot="1">
      <c r="A36" s="87" t="s">
        <v>39</v>
      </c>
      <c r="B36" s="293" t="s">
        <v>116</v>
      </c>
      <c r="C36" s="293"/>
      <c r="D36" s="39">
        <f>SUM(D33:D35)</f>
        <v>435590</v>
      </c>
      <c r="E36" s="39">
        <f>SUM(E33:E34)</f>
        <v>3465289</v>
      </c>
      <c r="F36" s="39">
        <f>SUM(F33:F34)</f>
        <v>1357042</v>
      </c>
      <c r="G36" s="39">
        <f>SUM(G33:G35)</f>
        <v>5257921</v>
      </c>
    </row>
    <row r="37" spans="1:7" ht="12.75">
      <c r="A37" s="89"/>
      <c r="B37" s="96" t="s">
        <v>2</v>
      </c>
      <c r="C37" s="94" t="s">
        <v>135</v>
      </c>
      <c r="D37" s="30"/>
      <c r="E37" s="30">
        <v>37529</v>
      </c>
      <c r="F37" s="30"/>
      <c r="G37" s="260">
        <f t="shared" si="0"/>
        <v>37529</v>
      </c>
    </row>
    <row r="38" spans="1:7" ht="12.75">
      <c r="A38" s="23"/>
      <c r="B38" s="265" t="s">
        <v>3</v>
      </c>
      <c r="C38" s="266" t="s">
        <v>115</v>
      </c>
      <c r="D38" s="267"/>
      <c r="E38" s="267">
        <v>108779</v>
      </c>
      <c r="F38" s="267">
        <v>11495</v>
      </c>
      <c r="G38" s="268">
        <f t="shared" si="0"/>
        <v>120274</v>
      </c>
    </row>
    <row r="39" spans="1:11" ht="13.5" thickBot="1">
      <c r="A39" s="269"/>
      <c r="B39" s="97" t="s">
        <v>4</v>
      </c>
      <c r="C39" s="95" t="s">
        <v>161</v>
      </c>
      <c r="D39" s="90">
        <v>1413656</v>
      </c>
      <c r="E39" s="90"/>
      <c r="F39" s="90"/>
      <c r="G39" s="268">
        <f>SUM(D39:F39)</f>
        <v>1413656</v>
      </c>
      <c r="K39" s="4"/>
    </row>
    <row r="40" spans="1:7" ht="13.5" thickBot="1">
      <c r="A40" s="87" t="s">
        <v>40</v>
      </c>
      <c r="B40" s="293" t="s">
        <v>117</v>
      </c>
      <c r="C40" s="293"/>
      <c r="D40" s="39">
        <f>SUM(D39)</f>
        <v>1413656</v>
      </c>
      <c r="E40" s="39">
        <f>SUM(E37:E39)</f>
        <v>146308</v>
      </c>
      <c r="F40" s="39">
        <f>SUM(F37:F39)</f>
        <v>11495</v>
      </c>
      <c r="G40" s="39">
        <f>SUM(G37:G39)</f>
        <v>1571459</v>
      </c>
    </row>
    <row r="41" spans="1:10" ht="13.5" thickBot="1">
      <c r="A41" s="290" t="s">
        <v>162</v>
      </c>
      <c r="B41" s="291"/>
      <c r="C41" s="294"/>
      <c r="D41" s="39">
        <f>SUM(D40,D36)</f>
        <v>1849246</v>
      </c>
      <c r="E41" s="39">
        <f>SUM(E40,E36)</f>
        <v>3611597</v>
      </c>
      <c r="F41" s="39">
        <f>SUM(F40,F36)</f>
        <v>1368537</v>
      </c>
      <c r="G41" s="39">
        <f>SUM(G40,G36)</f>
        <v>6829380</v>
      </c>
      <c r="J41" s="4"/>
    </row>
    <row r="42" spans="1:9" s="61" customFormat="1" ht="13.5" thickBot="1">
      <c r="A42" s="290" t="s">
        <v>118</v>
      </c>
      <c r="B42" s="291"/>
      <c r="C42" s="294"/>
      <c r="D42" s="39">
        <f>SUM(D32,D36,D40)</f>
        <v>17242898</v>
      </c>
      <c r="E42" s="39">
        <f>SUM(E32,E36,E40)</f>
        <v>5076764</v>
      </c>
      <c r="F42" s="39">
        <f>SUM(F32,F36,F40)</f>
        <v>1468977</v>
      </c>
      <c r="G42" s="39">
        <f>SUM(G32,G36,G40)</f>
        <v>23788639</v>
      </c>
      <c r="I42" s="264"/>
    </row>
    <row r="43" spans="1:7" ht="13.5" thickBot="1">
      <c r="A43" s="93"/>
      <c r="B43" s="274" t="s">
        <v>119</v>
      </c>
      <c r="C43" s="274"/>
      <c r="D43" s="57"/>
      <c r="E43" s="57"/>
      <c r="F43" s="57"/>
      <c r="G43" s="260">
        <f>-SUM(G34,G38)</f>
        <v>-4861844</v>
      </c>
    </row>
    <row r="44" spans="1:7" ht="13.5" thickBot="1">
      <c r="A44" s="93"/>
      <c r="B44" s="274" t="s">
        <v>122</v>
      </c>
      <c r="C44" s="295"/>
      <c r="D44" s="57"/>
      <c r="E44" s="57"/>
      <c r="F44" s="57"/>
      <c r="G44" s="260">
        <v>-379000</v>
      </c>
    </row>
    <row r="45" spans="1:9" s="61" customFormat="1" ht="13.5" thickBot="1">
      <c r="A45" s="290" t="s">
        <v>120</v>
      </c>
      <c r="B45" s="291"/>
      <c r="C45" s="291"/>
      <c r="D45" s="39">
        <f>SUM(D42:D43)</f>
        <v>17242898</v>
      </c>
      <c r="E45" s="39">
        <f>SUM(E42:E43)</f>
        <v>5076764</v>
      </c>
      <c r="F45" s="39">
        <f>SUM(F42:F43)</f>
        <v>1468977</v>
      </c>
      <c r="G45" s="39">
        <f>SUM(G42:G44)</f>
        <v>18547795</v>
      </c>
      <c r="I45" s="264"/>
    </row>
    <row r="46" spans="1:9" s="61" customFormat="1" ht="12.75">
      <c r="A46" s="107"/>
      <c r="B46" s="107"/>
      <c r="C46" s="107"/>
      <c r="D46" s="106"/>
      <c r="E46" s="106"/>
      <c r="F46" s="106"/>
      <c r="G46" s="106"/>
      <c r="I46" s="264"/>
    </row>
    <row r="47" spans="2:7" ht="12.75">
      <c r="B47" s="3"/>
      <c r="G47" s="204"/>
    </row>
    <row r="48" spans="2:7" ht="12.75">
      <c r="B48" s="3"/>
      <c r="G48" s="204"/>
    </row>
    <row r="49" spans="2:7" ht="12.75">
      <c r="B49" s="3"/>
      <c r="G49" s="204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</sheetData>
  <sheetProtection/>
  <mergeCells count="19">
    <mergeCell ref="B25:C25"/>
    <mergeCell ref="B31:C31"/>
    <mergeCell ref="A45:C45"/>
    <mergeCell ref="A32:C32"/>
    <mergeCell ref="B36:C36"/>
    <mergeCell ref="B40:C40"/>
    <mergeCell ref="A42:C42"/>
    <mergeCell ref="B43:C43"/>
    <mergeCell ref="B44:C44"/>
    <mergeCell ref="A41:C41"/>
    <mergeCell ref="E2:G2"/>
    <mergeCell ref="A8:C8"/>
    <mergeCell ref="A6:C7"/>
    <mergeCell ref="A3:G3"/>
    <mergeCell ref="F5:G5"/>
    <mergeCell ref="D6:D7"/>
    <mergeCell ref="E6:E7"/>
    <mergeCell ref="F6:F7"/>
    <mergeCell ref="G6:G7"/>
  </mergeCells>
  <printOptions/>
  <pageMargins left="0.8661417322834646" right="0.15748031496062992" top="0.2755905511811024" bottom="0.2755905511811024" header="0.6299212598425197" footer="0.275590551181102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45"/>
  <sheetViews>
    <sheetView tabSelected="1" zoomScalePageLayoutView="0" workbookViewId="0" topLeftCell="A31">
      <selection activeCell="I33" sqref="I33:N43"/>
    </sheetView>
  </sheetViews>
  <sheetFormatPr defaultColWidth="9.00390625" defaultRowHeight="12.75"/>
  <cols>
    <col min="1" max="1" width="5.125" style="2" customWidth="1"/>
    <col min="2" max="2" width="54.125" style="2" customWidth="1"/>
    <col min="3" max="4" width="10.875" style="2" customWidth="1"/>
    <col min="5" max="5" width="11.875" style="2" customWidth="1"/>
    <col min="6" max="6" width="12.75390625" style="2" customWidth="1"/>
    <col min="7" max="7" width="12.25390625" style="2" customWidth="1"/>
    <col min="8" max="10" width="9.125" style="4" customWidth="1"/>
    <col min="11" max="16384" width="9.125" style="2" customWidth="1"/>
  </cols>
  <sheetData>
    <row r="1" spans="1:7" ht="12.75">
      <c r="A1" s="257"/>
      <c r="B1" s="257"/>
      <c r="C1" s="257"/>
      <c r="D1" s="257"/>
      <c r="E1" s="257"/>
      <c r="F1" s="300" t="s">
        <v>121</v>
      </c>
      <c r="G1" s="300"/>
    </row>
    <row r="2" spans="1:7" ht="12.75">
      <c r="A2" s="257"/>
      <c r="B2" s="257"/>
      <c r="C2" s="257"/>
      <c r="D2" s="257"/>
      <c r="E2" s="257"/>
      <c r="F2" s="239"/>
      <c r="G2" s="239"/>
    </row>
    <row r="3" spans="1:7" ht="30.75" customHeight="1">
      <c r="A3" s="302" t="s">
        <v>147</v>
      </c>
      <c r="B3" s="302"/>
      <c r="C3" s="302"/>
      <c r="D3" s="302"/>
      <c r="E3" s="302"/>
      <c r="F3" s="302"/>
      <c r="G3" s="302"/>
    </row>
    <row r="4" spans="1:7" ht="15" customHeight="1">
      <c r="A4" s="15"/>
      <c r="B4" s="15"/>
      <c r="C4" s="15"/>
      <c r="D4" s="15"/>
      <c r="E4" s="15"/>
      <c r="F4" s="15"/>
      <c r="G4" s="15"/>
    </row>
    <row r="5" spans="1:7" ht="19.5" customHeight="1">
      <c r="A5" s="15"/>
      <c r="B5" s="15"/>
      <c r="C5" s="15"/>
      <c r="D5" s="15"/>
      <c r="E5" s="15"/>
      <c r="F5" s="15"/>
      <c r="G5" s="15"/>
    </row>
    <row r="6" spans="1:7" ht="15" customHeight="1" thickBot="1">
      <c r="A6" s="18"/>
      <c r="B6" s="18"/>
      <c r="C6" s="18"/>
      <c r="D6" s="18"/>
      <c r="E6" s="18"/>
      <c r="F6" s="301" t="s">
        <v>0</v>
      </c>
      <c r="G6" s="301"/>
    </row>
    <row r="7" spans="1:7" ht="15" customHeight="1" thickBot="1">
      <c r="A7" s="275" t="s">
        <v>1</v>
      </c>
      <c r="B7" s="297"/>
      <c r="C7" s="303" t="s">
        <v>145</v>
      </c>
      <c r="D7" s="304"/>
      <c r="E7" s="282" t="s">
        <v>133</v>
      </c>
      <c r="F7" s="282" t="s">
        <v>134</v>
      </c>
      <c r="G7" s="284" t="s">
        <v>21</v>
      </c>
    </row>
    <row r="8" spans="1:7" ht="60" customHeight="1" thickBot="1">
      <c r="A8" s="298"/>
      <c r="B8" s="299"/>
      <c r="C8" s="218" t="s">
        <v>52</v>
      </c>
      <c r="D8" s="217" t="s">
        <v>53</v>
      </c>
      <c r="E8" s="283"/>
      <c r="F8" s="283"/>
      <c r="G8" s="285"/>
    </row>
    <row r="9" spans="1:10" s="46" customFormat="1" ht="15" customHeight="1" thickBot="1">
      <c r="A9" s="296">
        <v>1</v>
      </c>
      <c r="B9" s="296"/>
      <c r="C9" s="109">
        <v>2</v>
      </c>
      <c r="D9" s="110">
        <v>3</v>
      </c>
      <c r="E9" s="110">
        <v>4</v>
      </c>
      <c r="F9" s="110">
        <v>5</v>
      </c>
      <c r="G9" s="219">
        <v>6</v>
      </c>
      <c r="H9" s="225"/>
      <c r="I9" s="225"/>
      <c r="J9" s="225"/>
    </row>
    <row r="10" spans="1:10" s="46" customFormat="1" ht="15" customHeight="1">
      <c r="A10" s="212"/>
      <c r="B10" s="208" t="s">
        <v>54</v>
      </c>
      <c r="C10" s="209">
        <v>71.25</v>
      </c>
      <c r="D10" s="231">
        <v>326325</v>
      </c>
      <c r="E10" s="231"/>
      <c r="F10" s="210"/>
      <c r="G10" s="240">
        <f>SUM(D10:F10)</f>
        <v>326325</v>
      </c>
      <c r="H10" s="225"/>
      <c r="I10" s="225"/>
      <c r="J10" s="225"/>
    </row>
    <row r="11" spans="1:10" s="46" customFormat="1" ht="15" customHeight="1" thickBot="1">
      <c r="A11" s="205"/>
      <c r="B11" s="206" t="s">
        <v>125</v>
      </c>
      <c r="C11" s="116"/>
      <c r="D11" s="233">
        <v>1575688</v>
      </c>
      <c r="E11" s="233"/>
      <c r="F11" s="117"/>
      <c r="G11" s="248">
        <f aca="true" t="shared" si="0" ref="G11:G44">SUM(D11:F11)</f>
        <v>1575688</v>
      </c>
      <c r="H11" s="225"/>
      <c r="I11" s="225"/>
      <c r="J11" s="225"/>
    </row>
    <row r="12" spans="1:10" s="46" customFormat="1" ht="15" customHeight="1" thickBot="1">
      <c r="A12" s="118" t="s">
        <v>68</v>
      </c>
      <c r="B12" s="119" t="s">
        <v>29</v>
      </c>
      <c r="C12" s="120"/>
      <c r="D12" s="121">
        <f>SUM(D10:D11)</f>
        <v>1902013</v>
      </c>
      <c r="E12" s="234">
        <f>SUM(E10:E11)</f>
        <v>0</v>
      </c>
      <c r="F12" s="234">
        <f>SUM(F10:F11)</f>
        <v>0</v>
      </c>
      <c r="G12" s="250">
        <f>SUM(G10:G11)</f>
        <v>1902013</v>
      </c>
      <c r="H12" s="225"/>
      <c r="I12" s="225"/>
      <c r="J12" s="225"/>
    </row>
    <row r="13" spans="1:10" s="46" customFormat="1" ht="15" customHeight="1">
      <c r="A13" s="124"/>
      <c r="B13" s="125" t="s">
        <v>31</v>
      </c>
      <c r="C13" s="111"/>
      <c r="D13" s="112">
        <f>121773+65481+1596</f>
        <v>188850</v>
      </c>
      <c r="E13" s="232"/>
      <c r="F13" s="113"/>
      <c r="G13" s="240">
        <f t="shared" si="0"/>
        <v>188850</v>
      </c>
      <c r="H13" s="225"/>
      <c r="I13" s="225"/>
      <c r="J13" s="225"/>
    </row>
    <row r="14" spans="1:10" s="46" customFormat="1" ht="15" customHeight="1">
      <c r="A14" s="126"/>
      <c r="B14" s="127" t="s">
        <v>32</v>
      </c>
      <c r="C14" s="128"/>
      <c r="D14" s="129">
        <f>36240+18720</f>
        <v>54960</v>
      </c>
      <c r="E14" s="235"/>
      <c r="F14" s="130"/>
      <c r="G14" s="131">
        <f t="shared" si="0"/>
        <v>54960</v>
      </c>
      <c r="H14" s="225"/>
      <c r="I14" s="225"/>
      <c r="J14" s="225"/>
    </row>
    <row r="15" spans="1:10" s="46" customFormat="1" ht="15" customHeight="1">
      <c r="A15" s="126"/>
      <c r="B15" s="213" t="s">
        <v>33</v>
      </c>
      <c r="C15" s="214"/>
      <c r="D15" s="215">
        <f>107+25013+53+13467</f>
        <v>38640</v>
      </c>
      <c r="E15" s="236"/>
      <c r="F15" s="216"/>
      <c r="G15" s="131">
        <f t="shared" si="0"/>
        <v>38640</v>
      </c>
      <c r="H15" s="225"/>
      <c r="I15" s="225"/>
      <c r="J15" s="225"/>
    </row>
    <row r="16" spans="1:10" s="46" customFormat="1" ht="15" customHeight="1">
      <c r="A16" s="172"/>
      <c r="B16" s="213" t="s">
        <v>130</v>
      </c>
      <c r="C16" s="214"/>
      <c r="D16" s="215">
        <f>1920+5612+1286</f>
        <v>8818</v>
      </c>
      <c r="E16" s="236"/>
      <c r="F16" s="216"/>
      <c r="G16" s="131">
        <f t="shared" si="0"/>
        <v>8818</v>
      </c>
      <c r="H16" s="225"/>
      <c r="I16" s="225"/>
      <c r="J16" s="225"/>
    </row>
    <row r="17" spans="1:10" s="46" customFormat="1" ht="15" customHeight="1" thickBot="1">
      <c r="A17" s="124"/>
      <c r="B17" s="125" t="s">
        <v>137</v>
      </c>
      <c r="C17" s="111"/>
      <c r="D17" s="112">
        <v>3767</v>
      </c>
      <c r="E17" s="232"/>
      <c r="F17" s="113"/>
      <c r="G17" s="241">
        <f t="shared" si="0"/>
        <v>3767</v>
      </c>
      <c r="H17" s="225"/>
      <c r="I17" s="225"/>
      <c r="J17" s="225"/>
    </row>
    <row r="18" spans="1:10" s="46" customFormat="1" ht="15" customHeight="1" thickBot="1">
      <c r="A18" s="118" t="s">
        <v>69</v>
      </c>
      <c r="B18" s="119" t="s">
        <v>56</v>
      </c>
      <c r="C18" s="120"/>
      <c r="D18" s="121">
        <f>SUM(D13:D17)</f>
        <v>295035</v>
      </c>
      <c r="E18" s="121">
        <f>SUM(E13:E17)</f>
        <v>0</v>
      </c>
      <c r="F18" s="121">
        <f>SUM(F13:F17)</f>
        <v>0</v>
      </c>
      <c r="G18" s="123">
        <f>SUM(G13:G17)</f>
        <v>295035</v>
      </c>
      <c r="H18" s="225"/>
      <c r="I18" s="225"/>
      <c r="J18" s="225"/>
    </row>
    <row r="19" spans="1:10" s="46" customFormat="1" ht="15" customHeight="1">
      <c r="A19" s="132"/>
      <c r="B19" s="133" t="s">
        <v>139</v>
      </c>
      <c r="C19" s="128"/>
      <c r="D19" s="129">
        <v>6600</v>
      </c>
      <c r="E19" s="235"/>
      <c r="F19" s="130"/>
      <c r="G19" s="240">
        <f t="shared" si="0"/>
        <v>6600</v>
      </c>
      <c r="H19" s="225"/>
      <c r="I19" s="225"/>
      <c r="J19" s="225"/>
    </row>
    <row r="20" spans="1:10" s="46" customFormat="1" ht="15" customHeight="1">
      <c r="A20" s="132"/>
      <c r="B20" s="133" t="s">
        <v>140</v>
      </c>
      <c r="C20" s="128"/>
      <c r="D20" s="129">
        <v>6600</v>
      </c>
      <c r="E20" s="235"/>
      <c r="F20" s="130"/>
      <c r="G20" s="131">
        <f t="shared" si="0"/>
        <v>6600</v>
      </c>
      <c r="H20" s="225"/>
      <c r="I20" s="225"/>
      <c r="J20" s="225"/>
    </row>
    <row r="21" spans="1:10" s="46" customFormat="1" ht="15" customHeight="1">
      <c r="A21" s="132"/>
      <c r="B21" s="134" t="s">
        <v>34</v>
      </c>
      <c r="C21" s="128">
        <v>500</v>
      </c>
      <c r="D21" s="129">
        <v>27680</v>
      </c>
      <c r="E21" s="235"/>
      <c r="F21" s="130"/>
      <c r="G21" s="131">
        <f t="shared" si="0"/>
        <v>27680</v>
      </c>
      <c r="H21" s="225"/>
      <c r="I21" s="225"/>
      <c r="J21" s="225"/>
    </row>
    <row r="22" spans="1:10" s="46" customFormat="1" ht="15" customHeight="1">
      <c r="A22" s="135"/>
      <c r="B22" s="127" t="s">
        <v>35</v>
      </c>
      <c r="C22" s="128">
        <v>85</v>
      </c>
      <c r="D22" s="129">
        <v>12325</v>
      </c>
      <c r="E22" s="235"/>
      <c r="F22" s="130"/>
      <c r="G22" s="131">
        <f t="shared" si="0"/>
        <v>12325</v>
      </c>
      <c r="H22" s="225"/>
      <c r="I22" s="225"/>
      <c r="J22" s="225"/>
    </row>
    <row r="23" spans="1:10" s="46" customFormat="1" ht="15" customHeight="1">
      <c r="A23" s="135"/>
      <c r="B23" s="127" t="s">
        <v>36</v>
      </c>
      <c r="C23" s="128">
        <v>285</v>
      </c>
      <c r="D23" s="129">
        <v>31065</v>
      </c>
      <c r="E23" s="235"/>
      <c r="F23" s="130"/>
      <c r="G23" s="131">
        <f t="shared" si="0"/>
        <v>31065</v>
      </c>
      <c r="H23" s="225"/>
      <c r="I23" s="225"/>
      <c r="J23" s="225"/>
    </row>
    <row r="24" spans="1:10" s="46" customFormat="1" ht="15" customHeight="1">
      <c r="A24" s="135"/>
      <c r="B24" s="127" t="s">
        <v>37</v>
      </c>
      <c r="C24" s="128">
        <v>98</v>
      </c>
      <c r="D24" s="129">
        <v>48422</v>
      </c>
      <c r="E24" s="235"/>
      <c r="F24" s="130"/>
      <c r="G24" s="131">
        <f t="shared" si="0"/>
        <v>48422</v>
      </c>
      <c r="H24" s="225"/>
      <c r="I24" s="225"/>
      <c r="J24" s="225"/>
    </row>
    <row r="25" spans="1:10" s="46" customFormat="1" ht="15" customHeight="1">
      <c r="A25" s="135"/>
      <c r="B25" s="254" t="s">
        <v>55</v>
      </c>
      <c r="C25" s="128">
        <v>4</v>
      </c>
      <c r="D25" s="129">
        <v>10424</v>
      </c>
      <c r="E25" s="235"/>
      <c r="F25" s="130"/>
      <c r="G25" s="131">
        <f t="shared" si="0"/>
        <v>10424</v>
      </c>
      <c r="H25" s="225"/>
      <c r="I25" s="225"/>
      <c r="J25" s="225"/>
    </row>
    <row r="26" spans="1:10" s="46" customFormat="1" ht="15" customHeight="1">
      <c r="A26" s="135"/>
      <c r="B26" s="115" t="s">
        <v>38</v>
      </c>
      <c r="C26" s="128"/>
      <c r="D26" s="129">
        <v>8960</v>
      </c>
      <c r="E26" s="235"/>
      <c r="F26" s="130"/>
      <c r="G26" s="131">
        <f t="shared" si="0"/>
        <v>8960</v>
      </c>
      <c r="H26" s="225"/>
      <c r="I26" s="225"/>
      <c r="J26" s="225"/>
    </row>
    <row r="27" spans="1:10" s="46" customFormat="1" ht="15" customHeight="1">
      <c r="A27" s="135"/>
      <c r="B27" s="115" t="s">
        <v>131</v>
      </c>
      <c r="C27" s="128">
        <v>34.19</v>
      </c>
      <c r="D27" s="129">
        <v>55798</v>
      </c>
      <c r="E27" s="235"/>
      <c r="F27" s="130"/>
      <c r="G27" s="131">
        <f t="shared" si="0"/>
        <v>55798</v>
      </c>
      <c r="H27" s="225"/>
      <c r="I27" s="225"/>
      <c r="J27" s="225"/>
    </row>
    <row r="28" spans="1:10" s="46" customFormat="1" ht="15" customHeight="1">
      <c r="A28" s="136"/>
      <c r="B28" s="137" t="s">
        <v>132</v>
      </c>
      <c r="C28" s="111"/>
      <c r="D28" s="112">
        <v>13418</v>
      </c>
      <c r="E28" s="232"/>
      <c r="F28" s="113"/>
      <c r="G28" s="131">
        <f t="shared" si="0"/>
        <v>13418</v>
      </c>
      <c r="H28" s="225"/>
      <c r="I28" s="225"/>
      <c r="J28" s="225"/>
    </row>
    <row r="29" spans="1:10" s="46" customFormat="1" ht="15" customHeight="1" thickBot="1">
      <c r="A29" s="135"/>
      <c r="B29" s="115" t="s">
        <v>138</v>
      </c>
      <c r="C29" s="128"/>
      <c r="D29" s="129">
        <v>648</v>
      </c>
      <c r="E29" s="235"/>
      <c r="F29" s="130"/>
      <c r="G29" s="241">
        <f t="shared" si="0"/>
        <v>648</v>
      </c>
      <c r="H29" s="225"/>
      <c r="I29" s="225"/>
      <c r="J29" s="225"/>
    </row>
    <row r="30" spans="1:10" s="46" customFormat="1" ht="15" customHeight="1" thickBot="1">
      <c r="A30" s="118" t="s">
        <v>70</v>
      </c>
      <c r="B30" s="253" t="s">
        <v>124</v>
      </c>
      <c r="C30" s="120"/>
      <c r="D30" s="121">
        <f>SUM(D19:D29)</f>
        <v>221940</v>
      </c>
      <c r="E30" s="121">
        <f>SUM(E19:E29)</f>
        <v>0</v>
      </c>
      <c r="F30" s="121">
        <f>SUM(F19:F29)</f>
        <v>0</v>
      </c>
      <c r="G30" s="123">
        <f>SUM(G19:G29)</f>
        <v>221940</v>
      </c>
      <c r="H30" s="225"/>
      <c r="I30" s="225"/>
      <c r="J30" s="225"/>
    </row>
    <row r="31" spans="1:10" s="46" customFormat="1" ht="15" customHeight="1" thickBot="1">
      <c r="A31" s="138" t="s">
        <v>71</v>
      </c>
      <c r="B31" s="139" t="s">
        <v>57</v>
      </c>
      <c r="C31" s="120">
        <v>26403</v>
      </c>
      <c r="D31" s="140">
        <v>10561</v>
      </c>
      <c r="E31" s="237"/>
      <c r="F31" s="110"/>
      <c r="G31" s="211">
        <f t="shared" si="0"/>
        <v>10561</v>
      </c>
      <c r="H31" s="225"/>
      <c r="I31" s="225"/>
      <c r="J31" s="225"/>
    </row>
    <row r="32" spans="1:10" s="46" customFormat="1" ht="15" customHeight="1" thickBot="1">
      <c r="A32" s="141"/>
      <c r="B32" s="142" t="s">
        <v>30</v>
      </c>
      <c r="C32" s="120"/>
      <c r="D32" s="121">
        <f>SUM(D18,D30,D31)</f>
        <v>527536</v>
      </c>
      <c r="E32" s="121">
        <f>SUM(E18,E30,E31)</f>
        <v>0</v>
      </c>
      <c r="F32" s="121">
        <f>SUM(F18,F30,F31)</f>
        <v>0</v>
      </c>
      <c r="G32" s="123">
        <f>SUM(G18,G30,G31)</f>
        <v>527536</v>
      </c>
      <c r="H32" s="225"/>
      <c r="I32" s="225"/>
      <c r="J32" s="225"/>
    </row>
    <row r="33" spans="1:10" s="46" customFormat="1" ht="15" customHeight="1" thickBot="1">
      <c r="A33" s="141"/>
      <c r="B33" s="142" t="s">
        <v>142</v>
      </c>
      <c r="C33" s="120">
        <v>41</v>
      </c>
      <c r="D33" s="242">
        <f>2000+6150</f>
        <v>8150</v>
      </c>
      <c r="E33" s="121"/>
      <c r="F33" s="110"/>
      <c r="G33" s="211">
        <f t="shared" si="0"/>
        <v>8150</v>
      </c>
      <c r="H33" s="225"/>
      <c r="I33" s="225"/>
      <c r="J33" s="225"/>
    </row>
    <row r="34" spans="1:10" s="46" customFormat="1" ht="15" customHeight="1" thickBot="1">
      <c r="A34" s="118" t="s">
        <v>141</v>
      </c>
      <c r="B34" s="243" t="s">
        <v>143</v>
      </c>
      <c r="C34" s="244"/>
      <c r="D34" s="245">
        <f>SUM(D33)</f>
        <v>8150</v>
      </c>
      <c r="E34" s="245">
        <f>SUM(E33)</f>
        <v>0</v>
      </c>
      <c r="F34" s="245">
        <f>SUM(F33)</f>
        <v>0</v>
      </c>
      <c r="G34" s="249">
        <f>SUM(G33)</f>
        <v>8150</v>
      </c>
      <c r="H34" s="225"/>
      <c r="I34" s="225"/>
      <c r="J34" s="225"/>
    </row>
    <row r="35" spans="1:10" s="46" customFormat="1" ht="15" customHeight="1" thickBot="1">
      <c r="A35" s="118" t="s">
        <v>2</v>
      </c>
      <c r="B35" s="143" t="s">
        <v>144</v>
      </c>
      <c r="C35" s="120"/>
      <c r="D35" s="121">
        <f>SUM(D12,D32,D34)</f>
        <v>2437699</v>
      </c>
      <c r="E35" s="121">
        <f>SUM(E12,E32,E34)</f>
        <v>0</v>
      </c>
      <c r="F35" s="121">
        <f>SUM(F12,F32,F34)</f>
        <v>0</v>
      </c>
      <c r="G35" s="123">
        <f>SUM(G12,G32,G34)</f>
        <v>2437699</v>
      </c>
      <c r="H35" s="225"/>
      <c r="I35" s="225"/>
      <c r="J35" s="225"/>
    </row>
    <row r="36" spans="1:10" s="46" customFormat="1" ht="15" customHeight="1" thickBot="1">
      <c r="A36" s="108" t="s">
        <v>3</v>
      </c>
      <c r="B36" s="144" t="s">
        <v>59</v>
      </c>
      <c r="C36" s="108"/>
      <c r="D36" s="121"/>
      <c r="E36" s="234"/>
      <c r="F36" s="122"/>
      <c r="G36" s="211">
        <f t="shared" si="0"/>
        <v>0</v>
      </c>
      <c r="H36" s="225"/>
      <c r="I36" s="225"/>
      <c r="J36" s="225"/>
    </row>
    <row r="37" spans="1:10" s="46" customFormat="1" ht="15" customHeight="1">
      <c r="A37" s="145" t="s">
        <v>64</v>
      </c>
      <c r="B37" s="146" t="s">
        <v>60</v>
      </c>
      <c r="C37" s="147"/>
      <c r="D37" s="112"/>
      <c r="E37" s="232"/>
      <c r="F37" s="113"/>
      <c r="G37" s="240">
        <f t="shared" si="0"/>
        <v>0</v>
      </c>
      <c r="H37" s="225"/>
      <c r="I37" s="225"/>
      <c r="J37" s="225"/>
    </row>
    <row r="38" spans="1:10" s="46" customFormat="1" ht="15" customHeight="1">
      <c r="A38" s="148"/>
      <c r="B38" s="149" t="s">
        <v>146</v>
      </c>
      <c r="C38" s="150"/>
      <c r="D38" s="129"/>
      <c r="E38" s="235"/>
      <c r="F38" s="131">
        <v>7070</v>
      </c>
      <c r="G38" s="131">
        <f t="shared" si="0"/>
        <v>7070</v>
      </c>
      <c r="H38" s="225"/>
      <c r="I38" s="225"/>
      <c r="J38" s="225"/>
    </row>
    <row r="39" spans="1:10" s="46" customFormat="1" ht="15" customHeight="1">
      <c r="A39" s="148" t="s">
        <v>65</v>
      </c>
      <c r="B39" s="149" t="s">
        <v>61</v>
      </c>
      <c r="C39" s="150"/>
      <c r="D39" s="129"/>
      <c r="E39" s="129">
        <v>798056</v>
      </c>
      <c r="F39" s="130"/>
      <c r="G39" s="131">
        <f t="shared" si="0"/>
        <v>798056</v>
      </c>
      <c r="H39" s="225"/>
      <c r="I39" s="225"/>
      <c r="J39" s="225"/>
    </row>
    <row r="40" spans="1:10" s="46" customFormat="1" ht="15" customHeight="1">
      <c r="A40" s="148" t="s">
        <v>66</v>
      </c>
      <c r="B40" s="149" t="s">
        <v>126</v>
      </c>
      <c r="C40" s="150"/>
      <c r="D40" s="129"/>
      <c r="E40" s="129"/>
      <c r="F40" s="130"/>
      <c r="G40" s="131">
        <f t="shared" si="0"/>
        <v>0</v>
      </c>
      <c r="H40" s="225"/>
      <c r="I40" s="225"/>
      <c r="J40" s="225"/>
    </row>
    <row r="41" spans="1:7" ht="15" customHeight="1">
      <c r="A41" s="148" t="s">
        <v>127</v>
      </c>
      <c r="B41" s="149" t="s">
        <v>62</v>
      </c>
      <c r="C41" s="151"/>
      <c r="D41" s="152"/>
      <c r="E41" s="54"/>
      <c r="F41" s="67"/>
      <c r="G41" s="131">
        <f t="shared" si="0"/>
        <v>0</v>
      </c>
    </row>
    <row r="42" spans="1:7" ht="15" customHeight="1" thickBot="1">
      <c r="A42" s="153"/>
      <c r="B42" s="154" t="s">
        <v>63</v>
      </c>
      <c r="C42" s="155"/>
      <c r="D42" s="156">
        <v>500000</v>
      </c>
      <c r="E42" s="157"/>
      <c r="F42" s="157"/>
      <c r="G42" s="241">
        <f t="shared" si="0"/>
        <v>500000</v>
      </c>
    </row>
    <row r="43" spans="1:7" ht="13.5" thickBot="1">
      <c r="A43" s="53" t="s">
        <v>4</v>
      </c>
      <c r="B43" s="38" t="s">
        <v>67</v>
      </c>
      <c r="C43" s="38"/>
      <c r="D43" s="158">
        <f>SUM(D37:D42)</f>
        <v>500000</v>
      </c>
      <c r="E43" s="158">
        <f>SUM(E37:E42)</f>
        <v>798056</v>
      </c>
      <c r="F43" s="158">
        <f>SUM(F37:F42)</f>
        <v>7070</v>
      </c>
      <c r="G43" s="246">
        <f>SUM(G37:G42)</f>
        <v>1305126</v>
      </c>
    </row>
    <row r="44" spans="1:7" ht="13.5" thickBot="1">
      <c r="A44" s="92" t="s">
        <v>7</v>
      </c>
      <c r="B44" s="159" t="s">
        <v>72</v>
      </c>
      <c r="C44" s="159"/>
      <c r="D44" s="160">
        <f>SUM(D35,D36,D43)</f>
        <v>2937699</v>
      </c>
      <c r="E44" s="22">
        <f>SUM(E35,E36,E43)</f>
        <v>798056</v>
      </c>
      <c r="F44" s="22">
        <f>SUM(F35,F36,F43)</f>
        <v>7070</v>
      </c>
      <c r="G44" s="249">
        <f t="shared" si="0"/>
        <v>3742825</v>
      </c>
    </row>
    <row r="45" ht="12.75">
      <c r="G45" s="4"/>
    </row>
  </sheetData>
  <sheetProtection/>
  <mergeCells count="9">
    <mergeCell ref="E7:E8"/>
    <mergeCell ref="F7:F8"/>
    <mergeCell ref="G7:G8"/>
    <mergeCell ref="A9:B9"/>
    <mergeCell ref="A7:B8"/>
    <mergeCell ref="F1:G1"/>
    <mergeCell ref="F6:G6"/>
    <mergeCell ref="A3:G3"/>
    <mergeCell ref="C7:D7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33"/>
  <sheetViews>
    <sheetView tabSelected="1" zoomScalePageLayoutView="0" workbookViewId="0" topLeftCell="A1">
      <selection activeCell="I33" sqref="I33:N43"/>
    </sheetView>
  </sheetViews>
  <sheetFormatPr defaultColWidth="9.00390625" defaultRowHeight="12.75"/>
  <cols>
    <col min="1" max="1" width="3.625" style="13" customWidth="1"/>
    <col min="2" max="2" width="3.00390625" style="0" customWidth="1"/>
    <col min="3" max="3" width="36.625" style="0" customWidth="1"/>
    <col min="4" max="4" width="13.125" style="14" customWidth="1"/>
    <col min="5" max="7" width="13.125" style="0" customWidth="1"/>
  </cols>
  <sheetData>
    <row r="1" spans="1:7" ht="25.5" customHeight="1">
      <c r="A1" s="319"/>
      <c r="B1" s="319"/>
      <c r="C1" s="319"/>
      <c r="D1" s="5"/>
      <c r="E1" s="322" t="s">
        <v>42</v>
      </c>
      <c r="F1" s="322"/>
      <c r="G1" s="322"/>
    </row>
    <row r="2" spans="1:6" ht="25.5" customHeight="1">
      <c r="A2" s="5"/>
      <c r="B2" s="5"/>
      <c r="C2" s="5"/>
      <c r="D2" s="5"/>
      <c r="E2" s="31"/>
      <c r="F2" s="31"/>
    </row>
    <row r="3" spans="1:7" ht="33" customHeight="1">
      <c r="A3" s="321" t="s">
        <v>148</v>
      </c>
      <c r="B3" s="321"/>
      <c r="C3" s="321"/>
      <c r="D3" s="321"/>
      <c r="E3" s="321"/>
      <c r="F3" s="321"/>
      <c r="G3" s="321"/>
    </row>
    <row r="4" spans="1:5" ht="25.5" customHeight="1">
      <c r="A4" s="5"/>
      <c r="B4" s="5"/>
      <c r="C4" s="5"/>
      <c r="D4" s="7"/>
      <c r="E4" s="5"/>
    </row>
    <row r="5" spans="1:7" ht="17.25" customHeight="1" thickBot="1">
      <c r="A5" s="5"/>
      <c r="B5" s="5"/>
      <c r="C5" s="5"/>
      <c r="D5" s="7"/>
      <c r="E5" s="5"/>
      <c r="F5" s="323" t="s">
        <v>0</v>
      </c>
      <c r="G5" s="323"/>
    </row>
    <row r="6" spans="1:7" ht="26.25" customHeight="1">
      <c r="A6" s="275" t="s">
        <v>1</v>
      </c>
      <c r="B6" s="276"/>
      <c r="C6" s="297"/>
      <c r="D6" s="282" t="s">
        <v>20</v>
      </c>
      <c r="E6" s="304" t="s">
        <v>133</v>
      </c>
      <c r="F6" s="304" t="s">
        <v>134</v>
      </c>
      <c r="G6" s="251" t="s">
        <v>21</v>
      </c>
    </row>
    <row r="7" spans="1:7" ht="51" customHeight="1" thickBot="1">
      <c r="A7" s="277"/>
      <c r="B7" s="278"/>
      <c r="C7" s="320"/>
      <c r="D7" s="283"/>
      <c r="E7" s="316"/>
      <c r="F7" s="316"/>
      <c r="G7" s="247"/>
    </row>
    <row r="8" spans="1:12" ht="13.5" customHeight="1" thickBot="1">
      <c r="A8" s="309">
        <v>1</v>
      </c>
      <c r="B8" s="310"/>
      <c r="C8" s="311"/>
      <c r="D8" s="110">
        <v>2</v>
      </c>
      <c r="E8" s="110">
        <v>3</v>
      </c>
      <c r="F8" s="110">
        <v>4</v>
      </c>
      <c r="G8" s="220">
        <v>5</v>
      </c>
      <c r="H8" s="14"/>
      <c r="I8" s="14"/>
      <c r="J8" s="14"/>
      <c r="K8" s="14"/>
      <c r="L8" s="14"/>
    </row>
    <row r="9" spans="1:12" ht="12.75">
      <c r="A9" s="161"/>
      <c r="B9" s="312" t="s">
        <v>10</v>
      </c>
      <c r="C9" s="313"/>
      <c r="D9" s="162">
        <v>2250000</v>
      </c>
      <c r="E9" s="162"/>
      <c r="F9" s="162"/>
      <c r="G9" s="163">
        <f>SUM(D9)</f>
        <v>2250000</v>
      </c>
      <c r="H9" s="14"/>
      <c r="I9" s="14"/>
      <c r="J9" s="14"/>
      <c r="K9" s="14"/>
      <c r="L9" s="14"/>
    </row>
    <row r="10" spans="1:12" ht="12.75">
      <c r="A10" s="164"/>
      <c r="B10" s="314" t="s">
        <v>11</v>
      </c>
      <c r="C10" s="315"/>
      <c r="D10" s="179">
        <f>1531728-2007</f>
        <v>1529721</v>
      </c>
      <c r="E10" s="163"/>
      <c r="F10" s="163"/>
      <c r="G10" s="163">
        <f>SUM(D10)</f>
        <v>1529721</v>
      </c>
      <c r="H10" s="14"/>
      <c r="I10" s="14"/>
      <c r="J10" s="14"/>
      <c r="K10" s="14"/>
      <c r="L10" s="14"/>
    </row>
    <row r="11" spans="1:12" ht="12.75">
      <c r="A11" s="165"/>
      <c r="B11" s="315" t="s">
        <v>13</v>
      </c>
      <c r="C11" s="324"/>
      <c r="D11" s="163">
        <v>128000</v>
      </c>
      <c r="E11" s="163"/>
      <c r="F11" s="163"/>
      <c r="G11" s="163">
        <f>SUM(D11)</f>
        <v>128000</v>
      </c>
      <c r="H11" s="14"/>
      <c r="I11" s="14"/>
      <c r="J11" s="14"/>
      <c r="K11" s="14"/>
      <c r="L11" s="14"/>
    </row>
    <row r="12" spans="1:12" ht="13.5" thickBot="1">
      <c r="A12" s="165"/>
      <c r="B12" s="315" t="s">
        <v>19</v>
      </c>
      <c r="C12" s="318"/>
      <c r="D12" s="163">
        <v>1270000</v>
      </c>
      <c r="E12" s="163"/>
      <c r="F12" s="163"/>
      <c r="G12" s="163">
        <f>SUM(D12)</f>
        <v>1270000</v>
      </c>
      <c r="H12" s="14"/>
      <c r="I12" s="14"/>
      <c r="J12" s="14"/>
      <c r="K12" s="14"/>
      <c r="L12" s="14"/>
    </row>
    <row r="13" spans="1:12" s="8" customFormat="1" ht="13.5" thickBot="1">
      <c r="A13" s="118" t="s">
        <v>2</v>
      </c>
      <c r="B13" s="317" t="s">
        <v>12</v>
      </c>
      <c r="C13" s="305"/>
      <c r="D13" s="166">
        <f>SUM(D9:D12)</f>
        <v>5177721</v>
      </c>
      <c r="E13" s="166">
        <f>SUM(E9:E12)</f>
        <v>0</v>
      </c>
      <c r="F13" s="166">
        <f>SUM(F9:F12)</f>
        <v>0</v>
      </c>
      <c r="G13" s="166">
        <f>SUM(G9:G12)</f>
        <v>5177721</v>
      </c>
      <c r="H13" s="228"/>
      <c r="I13" s="228"/>
      <c r="J13" s="228"/>
      <c r="K13" s="228"/>
      <c r="L13" s="228"/>
    </row>
    <row r="14" spans="1:12" s="8" customFormat="1" ht="12.75">
      <c r="A14" s="167"/>
      <c r="B14" s="325" t="s">
        <v>73</v>
      </c>
      <c r="C14" s="326"/>
      <c r="D14" s="168">
        <v>1000</v>
      </c>
      <c r="E14" s="169"/>
      <c r="F14" s="169"/>
      <c r="G14" s="229">
        <f aca="true" t="shared" si="0" ref="G14:G19">SUM(D14)</f>
        <v>1000</v>
      </c>
      <c r="H14" s="228"/>
      <c r="I14" s="228"/>
      <c r="J14" s="228"/>
      <c r="K14" s="228"/>
      <c r="L14" s="228"/>
    </row>
    <row r="15" spans="1:12" s="8" customFormat="1" ht="12.75">
      <c r="A15" s="126"/>
      <c r="B15" s="307" t="s">
        <v>74</v>
      </c>
      <c r="C15" s="308"/>
      <c r="D15" s="170"/>
      <c r="E15" s="171"/>
      <c r="F15" s="171"/>
      <c r="G15" s="230">
        <f t="shared" si="0"/>
        <v>0</v>
      </c>
      <c r="H15" s="228"/>
      <c r="I15" s="228"/>
      <c r="J15" s="228"/>
      <c r="K15" s="228"/>
      <c r="L15" s="228"/>
    </row>
    <row r="16" spans="1:12" s="8" customFormat="1" ht="12.75">
      <c r="A16" s="172"/>
      <c r="B16" s="307" t="s">
        <v>75</v>
      </c>
      <c r="C16" s="308"/>
      <c r="D16" s="173">
        <v>160000</v>
      </c>
      <c r="E16" s="174"/>
      <c r="F16" s="174"/>
      <c r="G16" s="230">
        <f t="shared" si="0"/>
        <v>160000</v>
      </c>
      <c r="H16" s="228"/>
      <c r="I16" s="228"/>
      <c r="J16" s="228"/>
      <c r="K16" s="228"/>
      <c r="L16" s="228"/>
    </row>
    <row r="17" spans="1:12" s="8" customFormat="1" ht="12.75">
      <c r="A17" s="172"/>
      <c r="B17" s="307" t="s">
        <v>136</v>
      </c>
      <c r="C17" s="308"/>
      <c r="D17" s="173">
        <v>70000</v>
      </c>
      <c r="E17" s="174"/>
      <c r="F17" s="174"/>
      <c r="G17" s="230">
        <f t="shared" si="0"/>
        <v>70000</v>
      </c>
      <c r="H17" s="228"/>
      <c r="I17" s="228"/>
      <c r="J17" s="228"/>
      <c r="K17" s="228"/>
      <c r="L17" s="228"/>
    </row>
    <row r="18" spans="1:12" s="8" customFormat="1" ht="12.75">
      <c r="A18" s="172"/>
      <c r="B18" s="307" t="s">
        <v>76</v>
      </c>
      <c r="C18" s="308"/>
      <c r="D18" s="173">
        <v>60000</v>
      </c>
      <c r="E18" s="174"/>
      <c r="F18" s="174"/>
      <c r="G18" s="230">
        <f t="shared" si="0"/>
        <v>60000</v>
      </c>
      <c r="H18" s="228"/>
      <c r="I18" s="228"/>
      <c r="J18" s="228"/>
      <c r="K18" s="228"/>
      <c r="L18" s="228"/>
    </row>
    <row r="19" spans="1:12" s="8" customFormat="1" ht="13.5" thickBot="1">
      <c r="A19" s="172"/>
      <c r="B19" s="307" t="s">
        <v>77</v>
      </c>
      <c r="C19" s="308"/>
      <c r="D19" s="173">
        <v>100</v>
      </c>
      <c r="E19" s="174"/>
      <c r="F19" s="174"/>
      <c r="G19" s="229">
        <f t="shared" si="0"/>
        <v>100</v>
      </c>
      <c r="H19" s="228"/>
      <c r="I19" s="228"/>
      <c r="J19" s="228"/>
      <c r="K19" s="228"/>
      <c r="L19" s="228"/>
    </row>
    <row r="20" spans="1:12" ht="13.5" thickBot="1">
      <c r="A20" s="118" t="s">
        <v>3</v>
      </c>
      <c r="B20" s="317" t="s">
        <v>78</v>
      </c>
      <c r="C20" s="305"/>
      <c r="D20" s="166">
        <f>SUM(D14:D19)</f>
        <v>291100</v>
      </c>
      <c r="E20" s="166">
        <f>SUM(E14:E19)</f>
        <v>0</v>
      </c>
      <c r="F20" s="166">
        <f>SUM(F14:F19)</f>
        <v>0</v>
      </c>
      <c r="G20" s="166">
        <f>SUM(G14:G19)</f>
        <v>291100</v>
      </c>
      <c r="H20" s="14"/>
      <c r="I20" s="14"/>
      <c r="J20" s="14"/>
      <c r="K20" s="14"/>
      <c r="L20" s="14"/>
    </row>
    <row r="21" spans="1:12" ht="22.5" customHeight="1" thickBot="1">
      <c r="A21" s="118" t="s">
        <v>8</v>
      </c>
      <c r="B21" s="305" t="s">
        <v>79</v>
      </c>
      <c r="C21" s="306"/>
      <c r="D21" s="175">
        <f>SUM(D13,D20)</f>
        <v>5468821</v>
      </c>
      <c r="E21" s="175">
        <f>SUM(E13,E20)</f>
        <v>0</v>
      </c>
      <c r="F21" s="175">
        <f>SUM(F13,F20)</f>
        <v>0</v>
      </c>
      <c r="G21" s="175">
        <f>SUM(G13,G20)</f>
        <v>5468821</v>
      </c>
      <c r="H21" s="14"/>
      <c r="I21" s="14"/>
      <c r="J21" s="14"/>
      <c r="K21" s="14"/>
      <c r="L21" s="14"/>
    </row>
    <row r="22" spans="1:12" ht="12.75">
      <c r="A22" s="9"/>
      <c r="B22" s="10"/>
      <c r="C22" s="10"/>
      <c r="D22" s="11"/>
      <c r="E22" s="12"/>
      <c r="H22" s="14"/>
      <c r="I22" s="14"/>
      <c r="J22" s="14"/>
      <c r="K22" s="14"/>
      <c r="L22" s="14"/>
    </row>
    <row r="23" spans="8:12" ht="12.75">
      <c r="H23" s="14"/>
      <c r="I23" s="14"/>
      <c r="J23" s="14"/>
      <c r="K23" s="14"/>
      <c r="L23" s="14"/>
    </row>
    <row r="24" spans="8:12" ht="12.75">
      <c r="H24" s="14"/>
      <c r="I24" s="14"/>
      <c r="J24" s="14"/>
      <c r="K24" s="14"/>
      <c r="L24" s="14"/>
    </row>
    <row r="25" spans="8:12" ht="12.75">
      <c r="H25" s="14"/>
      <c r="I25" s="14"/>
      <c r="J25" s="14"/>
      <c r="K25" s="14"/>
      <c r="L25" s="14"/>
    </row>
    <row r="26" spans="8:12" ht="12.75">
      <c r="H26" s="14"/>
      <c r="I26" s="14"/>
      <c r="J26" s="14"/>
      <c r="K26" s="14"/>
      <c r="L26" s="14"/>
    </row>
    <row r="27" spans="8:12" ht="12.75">
      <c r="H27" s="14"/>
      <c r="I27" s="14"/>
      <c r="J27" s="14"/>
      <c r="K27" s="14"/>
      <c r="L27" s="14"/>
    </row>
    <row r="28" spans="8:12" ht="12.75">
      <c r="H28" s="14"/>
      <c r="I28" s="14"/>
      <c r="J28" s="14"/>
      <c r="K28" s="14"/>
      <c r="L28" s="14"/>
    </row>
    <row r="33" ht="12.75">
      <c r="E33" t="s">
        <v>129</v>
      </c>
    </row>
  </sheetData>
  <sheetProtection/>
  <mergeCells count="22">
    <mergeCell ref="A1:C1"/>
    <mergeCell ref="A6:C7"/>
    <mergeCell ref="A3:G3"/>
    <mergeCell ref="E1:G1"/>
    <mergeCell ref="F5:G5"/>
    <mergeCell ref="B20:C20"/>
    <mergeCell ref="B15:C15"/>
    <mergeCell ref="B11:C11"/>
    <mergeCell ref="B14:C14"/>
    <mergeCell ref="E6:E7"/>
    <mergeCell ref="F6:F7"/>
    <mergeCell ref="B13:C13"/>
    <mergeCell ref="B17:C17"/>
    <mergeCell ref="B16:C16"/>
    <mergeCell ref="D6:D7"/>
    <mergeCell ref="B12:C12"/>
    <mergeCell ref="B21:C21"/>
    <mergeCell ref="B19:C19"/>
    <mergeCell ref="A8:C8"/>
    <mergeCell ref="B18:C18"/>
    <mergeCell ref="B9:C9"/>
    <mergeCell ref="B10:C10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G36"/>
  <sheetViews>
    <sheetView tabSelected="1" zoomScalePageLayoutView="0" workbookViewId="0" topLeftCell="A16">
      <selection activeCell="I33" sqref="I33:N43"/>
    </sheetView>
  </sheetViews>
  <sheetFormatPr defaultColWidth="9.00390625" defaultRowHeight="12.75"/>
  <cols>
    <col min="1" max="1" width="2.625" style="13" customWidth="1"/>
    <col min="2" max="2" width="4.375" style="0" customWidth="1"/>
    <col min="3" max="3" width="25.75390625" style="0" customWidth="1"/>
    <col min="4" max="4" width="13.875" style="14" customWidth="1"/>
    <col min="5" max="5" width="14.625" style="0" customWidth="1"/>
    <col min="6" max="6" width="12.875" style="0" customWidth="1"/>
    <col min="7" max="7" width="14.375" style="0" customWidth="1"/>
  </cols>
  <sheetData>
    <row r="2" spans="1:7" ht="25.5" customHeight="1">
      <c r="A2" s="319"/>
      <c r="B2" s="319"/>
      <c r="C2" s="319"/>
      <c r="D2" s="5"/>
      <c r="E2" s="353" t="s">
        <v>25</v>
      </c>
      <c r="F2" s="353"/>
      <c r="G2" s="353"/>
    </row>
    <row r="3" spans="1:6" ht="25.5" customHeight="1">
      <c r="A3" s="5"/>
      <c r="B3" s="5"/>
      <c r="C3" s="5"/>
      <c r="D3" s="5"/>
      <c r="E3" s="31"/>
      <c r="F3" s="31"/>
    </row>
    <row r="4" spans="1:7" ht="33" customHeight="1">
      <c r="A4" s="321" t="s">
        <v>157</v>
      </c>
      <c r="B4" s="321"/>
      <c r="C4" s="321"/>
      <c r="D4" s="321"/>
      <c r="E4" s="321"/>
      <c r="F4" s="321"/>
      <c r="G4" s="321"/>
    </row>
    <row r="5" spans="1:5" ht="25.5" customHeight="1">
      <c r="A5" s="5"/>
      <c r="B5" s="5"/>
      <c r="C5" s="5"/>
      <c r="D5" s="7"/>
      <c r="E5" s="5"/>
    </row>
    <row r="6" spans="1:7" ht="17.25" customHeight="1" thickBot="1">
      <c r="A6" s="5"/>
      <c r="B6" s="5"/>
      <c r="C6" s="5"/>
      <c r="D6" s="7"/>
      <c r="E6" s="5"/>
      <c r="F6" s="323" t="s">
        <v>0</v>
      </c>
      <c r="G6" s="323"/>
    </row>
    <row r="7" spans="1:7" ht="26.25" customHeight="1">
      <c r="A7" s="275" t="s">
        <v>1</v>
      </c>
      <c r="B7" s="276"/>
      <c r="C7" s="297"/>
      <c r="D7" s="354" t="s">
        <v>20</v>
      </c>
      <c r="E7" s="354" t="s">
        <v>133</v>
      </c>
      <c r="F7" s="354" t="s">
        <v>134</v>
      </c>
      <c r="G7" s="284" t="s">
        <v>21</v>
      </c>
    </row>
    <row r="8" spans="1:7" ht="53.25" customHeight="1" thickBot="1">
      <c r="A8" s="298"/>
      <c r="B8" s="352"/>
      <c r="C8" s="299"/>
      <c r="D8" s="355"/>
      <c r="E8" s="355"/>
      <c r="F8" s="355"/>
      <c r="G8" s="285"/>
    </row>
    <row r="9" spans="1:7" ht="13.5" customHeight="1" thickBot="1">
      <c r="A9" s="273">
        <v>1</v>
      </c>
      <c r="B9" s="274"/>
      <c r="C9" s="274"/>
      <c r="D9" s="110">
        <v>2</v>
      </c>
      <c r="E9" s="110">
        <v>3</v>
      </c>
      <c r="F9" s="110">
        <v>4</v>
      </c>
      <c r="G9" s="219">
        <v>5</v>
      </c>
    </row>
    <row r="10" spans="1:7" s="33" customFormat="1" ht="12.75">
      <c r="A10" s="176"/>
      <c r="B10" s="347" t="s">
        <v>9</v>
      </c>
      <c r="C10" s="348"/>
      <c r="D10" s="173">
        <v>10</v>
      </c>
      <c r="E10" s="173"/>
      <c r="F10" s="173"/>
      <c r="G10" s="173">
        <f aca="true" t="shared" si="0" ref="G10:G19">SUM(D10,E10,F10)</f>
        <v>10</v>
      </c>
    </row>
    <row r="11" spans="1:7" s="33" customFormat="1" ht="12.75">
      <c r="A11" s="177"/>
      <c r="B11" s="350" t="s">
        <v>80</v>
      </c>
      <c r="C11" s="351"/>
      <c r="D11" s="170">
        <v>30616</v>
      </c>
      <c r="E11" s="170">
        <f>SUM(G26)</f>
        <v>106346</v>
      </c>
      <c r="F11" s="170"/>
      <c r="G11" s="173">
        <f t="shared" si="0"/>
        <v>136962</v>
      </c>
    </row>
    <row r="12" spans="1:7" s="33" customFormat="1" ht="12.75">
      <c r="A12" s="178"/>
      <c r="B12" s="345" t="s">
        <v>81</v>
      </c>
      <c r="C12" s="346"/>
      <c r="D12" s="170">
        <v>4000</v>
      </c>
      <c r="E12" s="170">
        <f aca="true" t="shared" si="1" ref="E12:E19">SUM(G27)</f>
        <v>353925</v>
      </c>
      <c r="F12" s="170"/>
      <c r="G12" s="173">
        <f t="shared" si="0"/>
        <v>357925</v>
      </c>
    </row>
    <row r="13" spans="1:7" s="33" customFormat="1" ht="12.75">
      <c r="A13" s="178"/>
      <c r="B13" s="345" t="s">
        <v>82</v>
      </c>
      <c r="C13" s="346"/>
      <c r="D13" s="170">
        <v>3884566</v>
      </c>
      <c r="E13" s="170">
        <f t="shared" si="1"/>
        <v>1750</v>
      </c>
      <c r="F13" s="170"/>
      <c r="G13" s="173">
        <f t="shared" si="0"/>
        <v>3886316</v>
      </c>
    </row>
    <row r="14" spans="1:7" s="33" customFormat="1" ht="12.75">
      <c r="A14" s="178"/>
      <c r="B14" s="345" t="s">
        <v>83</v>
      </c>
      <c r="C14" s="346"/>
      <c r="D14" s="170">
        <v>30062</v>
      </c>
      <c r="E14" s="170">
        <f t="shared" si="1"/>
        <v>0</v>
      </c>
      <c r="F14" s="170">
        <v>73520</v>
      </c>
      <c r="G14" s="173">
        <f t="shared" si="0"/>
        <v>103582</v>
      </c>
    </row>
    <row r="15" spans="1:7" s="33" customFormat="1" ht="12.75">
      <c r="A15" s="178"/>
      <c r="B15" s="345" t="s">
        <v>84</v>
      </c>
      <c r="C15" s="349"/>
      <c r="D15" s="170">
        <v>923898</v>
      </c>
      <c r="E15" s="170">
        <f t="shared" si="1"/>
        <v>97090</v>
      </c>
      <c r="F15" s="170">
        <v>19850</v>
      </c>
      <c r="G15" s="173">
        <f t="shared" si="0"/>
        <v>1040838</v>
      </c>
    </row>
    <row r="16" spans="1:7" s="33" customFormat="1" ht="12.75">
      <c r="A16" s="178"/>
      <c r="B16" s="347" t="s">
        <v>88</v>
      </c>
      <c r="C16" s="348"/>
      <c r="D16" s="170"/>
      <c r="E16" s="170">
        <f t="shared" si="1"/>
        <v>1000</v>
      </c>
      <c r="F16" s="170"/>
      <c r="G16" s="173">
        <f t="shared" si="0"/>
        <v>1000</v>
      </c>
    </row>
    <row r="17" spans="1:7" s="33" customFormat="1" ht="12.75">
      <c r="A17" s="178"/>
      <c r="B17" s="345" t="s">
        <v>89</v>
      </c>
      <c r="C17" s="346"/>
      <c r="D17" s="170">
        <v>25000</v>
      </c>
      <c r="E17" s="170">
        <f t="shared" si="1"/>
        <v>800</v>
      </c>
      <c r="F17" s="170"/>
      <c r="G17" s="173">
        <f t="shared" si="0"/>
        <v>25800</v>
      </c>
    </row>
    <row r="18" spans="1:7" s="33" customFormat="1" ht="12.75">
      <c r="A18" s="178"/>
      <c r="B18" s="345" t="s">
        <v>90</v>
      </c>
      <c r="C18" s="349"/>
      <c r="D18" s="179"/>
      <c r="E18" s="170">
        <f t="shared" si="1"/>
        <v>0</v>
      </c>
      <c r="F18" s="179"/>
      <c r="G18" s="173">
        <f t="shared" si="0"/>
        <v>0</v>
      </c>
    </row>
    <row r="19" spans="1:7" s="33" customFormat="1" ht="13.5" thickBot="1">
      <c r="A19" s="178"/>
      <c r="B19" s="345" t="s">
        <v>48</v>
      </c>
      <c r="C19" s="346"/>
      <c r="D19" s="179">
        <f>25+7000+2000+12000+20000</f>
        <v>41025</v>
      </c>
      <c r="E19" s="170">
        <f t="shared" si="1"/>
        <v>106200</v>
      </c>
      <c r="F19" s="179"/>
      <c r="G19" s="173">
        <f t="shared" si="0"/>
        <v>147225</v>
      </c>
    </row>
    <row r="20" spans="1:7" s="37" customFormat="1" ht="16.5" customHeight="1" thickBot="1">
      <c r="A20" s="180" t="s">
        <v>39</v>
      </c>
      <c r="B20" s="343" t="s">
        <v>50</v>
      </c>
      <c r="C20" s="344"/>
      <c r="D20" s="181">
        <f>SUM(D10:D19)</f>
        <v>4939177</v>
      </c>
      <c r="E20" s="181">
        <f>SUM(E10:E19)</f>
        <v>667111</v>
      </c>
      <c r="F20" s="181">
        <f>SUM(F10:F19)</f>
        <v>93370</v>
      </c>
      <c r="G20" s="181">
        <f>SUM(G10:G19)</f>
        <v>5699658</v>
      </c>
    </row>
    <row r="21" ht="13.5" thickBot="1">
      <c r="G21" s="12"/>
    </row>
    <row r="22" spans="2:7" ht="12.75">
      <c r="B22" s="102"/>
      <c r="C22" s="103"/>
      <c r="D22" s="331" t="s">
        <v>45</v>
      </c>
      <c r="E22" s="335" t="s">
        <v>46</v>
      </c>
      <c r="F22" s="335" t="s">
        <v>47</v>
      </c>
      <c r="G22" s="282" t="s">
        <v>44</v>
      </c>
    </row>
    <row r="23" spans="2:7" ht="13.5" thickBot="1">
      <c r="B23" s="104"/>
      <c r="C23" s="105"/>
      <c r="D23" s="332"/>
      <c r="E23" s="336"/>
      <c r="F23" s="336"/>
      <c r="G23" s="283"/>
    </row>
    <row r="24" spans="2:7" ht="13.5" thickBot="1">
      <c r="B24" s="104"/>
      <c r="C24" s="105"/>
      <c r="D24" s="45"/>
      <c r="E24" s="45"/>
      <c r="F24" s="45"/>
      <c r="G24" s="45"/>
    </row>
    <row r="25" spans="2:7" ht="12.75">
      <c r="B25" s="337" t="s">
        <v>9</v>
      </c>
      <c r="C25" s="338"/>
      <c r="D25" s="32"/>
      <c r="E25" s="32"/>
      <c r="F25" s="32"/>
      <c r="G25" s="32">
        <f>SUM(D25:F25)</f>
        <v>0</v>
      </c>
    </row>
    <row r="26" spans="2:7" ht="12.75">
      <c r="B26" s="339" t="s">
        <v>80</v>
      </c>
      <c r="C26" s="340"/>
      <c r="D26" s="34">
        <f>96304+343+3569</f>
        <v>100216</v>
      </c>
      <c r="E26" s="34"/>
      <c r="F26" s="34">
        <v>6130</v>
      </c>
      <c r="G26" s="32">
        <f aca="true" t="shared" si="2" ref="G26:G34">SUM(D26:F26)</f>
        <v>106346</v>
      </c>
    </row>
    <row r="27" spans="2:7" ht="12.75">
      <c r="B27" s="333" t="s">
        <v>81</v>
      </c>
      <c r="C27" s="334"/>
      <c r="D27" s="34">
        <v>10000</v>
      </c>
      <c r="E27" s="34">
        <f>152756+110236+35433</f>
        <v>298425</v>
      </c>
      <c r="F27" s="34">
        <v>45500</v>
      </c>
      <c r="G27" s="32">
        <f t="shared" si="2"/>
        <v>353925</v>
      </c>
    </row>
    <row r="28" spans="2:7" ht="12.75">
      <c r="B28" s="333" t="s">
        <v>82</v>
      </c>
      <c r="C28" s="334"/>
      <c r="D28" s="34"/>
      <c r="E28" s="34"/>
      <c r="F28" s="34">
        <v>1750</v>
      </c>
      <c r="G28" s="32">
        <f t="shared" si="2"/>
        <v>1750</v>
      </c>
    </row>
    <row r="29" spans="2:7" ht="12.75">
      <c r="B29" s="333" t="s">
        <v>83</v>
      </c>
      <c r="C29" s="334"/>
      <c r="D29" s="34"/>
      <c r="E29" s="34"/>
      <c r="F29" s="34"/>
      <c r="G29" s="32">
        <f t="shared" si="2"/>
        <v>0</v>
      </c>
    </row>
    <row r="30" spans="2:7" ht="12.75">
      <c r="B30" s="333" t="s">
        <v>84</v>
      </c>
      <c r="C30" s="334"/>
      <c r="D30" s="34">
        <f>2700+93+964</f>
        <v>3757</v>
      </c>
      <c r="E30" s="34">
        <f>41244+29764+9567</f>
        <v>80575</v>
      </c>
      <c r="F30" s="34">
        <v>12758</v>
      </c>
      <c r="G30" s="32">
        <f t="shared" si="2"/>
        <v>97090</v>
      </c>
    </row>
    <row r="31" spans="2:7" ht="12.75">
      <c r="B31" s="341" t="s">
        <v>88</v>
      </c>
      <c r="C31" s="342"/>
      <c r="D31" s="35">
        <v>1000</v>
      </c>
      <c r="E31" s="35"/>
      <c r="F31" s="35"/>
      <c r="G31" s="32">
        <f t="shared" si="2"/>
        <v>1000</v>
      </c>
    </row>
    <row r="32" spans="2:7" ht="12.75">
      <c r="B32" s="327" t="s">
        <v>89</v>
      </c>
      <c r="C32" s="328"/>
      <c r="D32" s="35"/>
      <c r="E32" s="35">
        <v>800</v>
      </c>
      <c r="F32" s="35"/>
      <c r="G32" s="32">
        <f t="shared" si="2"/>
        <v>800</v>
      </c>
    </row>
    <row r="33" spans="2:7" ht="12.75">
      <c r="B33" s="327" t="s">
        <v>90</v>
      </c>
      <c r="C33" s="328"/>
      <c r="D33" s="99"/>
      <c r="E33" s="101"/>
      <c r="F33" s="101"/>
      <c r="G33" s="32">
        <f t="shared" si="2"/>
        <v>0</v>
      </c>
    </row>
    <row r="34" spans="2:7" ht="13.5" thickBot="1">
      <c r="B34" s="327" t="s">
        <v>48</v>
      </c>
      <c r="C34" s="328"/>
      <c r="D34" s="100"/>
      <c r="E34" s="259">
        <v>105200</v>
      </c>
      <c r="F34" s="259">
        <v>1000</v>
      </c>
      <c r="G34" s="32">
        <f t="shared" si="2"/>
        <v>106200</v>
      </c>
    </row>
    <row r="35" spans="2:7" ht="13.5" thickBot="1">
      <c r="B35" s="329" t="s">
        <v>91</v>
      </c>
      <c r="C35" s="330"/>
      <c r="D35" s="98">
        <f>SUM(D26:D34)</f>
        <v>114973</v>
      </c>
      <c r="E35" s="36">
        <f>SUM(E26:E34)</f>
        <v>485000</v>
      </c>
      <c r="F35" s="36">
        <f>SUM(F26:F34)</f>
        <v>67138</v>
      </c>
      <c r="G35" s="36">
        <f>SUM(G25:G34)</f>
        <v>667111</v>
      </c>
    </row>
    <row r="36" spans="4:7" ht="12.75">
      <c r="D36" s="86"/>
      <c r="E36" s="86"/>
      <c r="F36" s="86"/>
      <c r="G36" s="86"/>
    </row>
  </sheetData>
  <sheetProtection/>
  <mergeCells count="36">
    <mergeCell ref="F6:G6"/>
    <mergeCell ref="A4:G4"/>
    <mergeCell ref="E2:G2"/>
    <mergeCell ref="A2:C2"/>
    <mergeCell ref="D7:D8"/>
    <mergeCell ref="E7:E8"/>
    <mergeCell ref="F7:F8"/>
    <mergeCell ref="A9:C9"/>
    <mergeCell ref="B10:C10"/>
    <mergeCell ref="B11:C11"/>
    <mergeCell ref="B12:C12"/>
    <mergeCell ref="G7:G8"/>
    <mergeCell ref="A7:C8"/>
    <mergeCell ref="B20:C20"/>
    <mergeCell ref="B13:C13"/>
    <mergeCell ref="B14:C14"/>
    <mergeCell ref="B17:C17"/>
    <mergeCell ref="B19:C19"/>
    <mergeCell ref="B16:C16"/>
    <mergeCell ref="B15:C15"/>
    <mergeCell ref="B18:C18"/>
    <mergeCell ref="F22:F23"/>
    <mergeCell ref="G22:G23"/>
    <mergeCell ref="B32:C32"/>
    <mergeCell ref="B25:C25"/>
    <mergeCell ref="B26:C26"/>
    <mergeCell ref="B27:C27"/>
    <mergeCell ref="B28:C28"/>
    <mergeCell ref="B31:C31"/>
    <mergeCell ref="B29:C29"/>
    <mergeCell ref="B33:C33"/>
    <mergeCell ref="B34:C34"/>
    <mergeCell ref="B35:C35"/>
    <mergeCell ref="D22:D23"/>
    <mergeCell ref="B30:C30"/>
    <mergeCell ref="E22:E23"/>
  </mergeCells>
  <printOptions/>
  <pageMargins left="0.6299212598425197" right="0.35433070866141736" top="0.511811023622047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22"/>
  <sheetViews>
    <sheetView tabSelected="1" zoomScalePageLayoutView="0" workbookViewId="0" topLeftCell="A1">
      <selection activeCell="I33" sqref="I33:N43"/>
    </sheetView>
  </sheetViews>
  <sheetFormatPr defaultColWidth="9.00390625" defaultRowHeight="12.75"/>
  <cols>
    <col min="1" max="1" width="3.125" style="2" customWidth="1"/>
    <col min="2" max="2" width="44.625" style="2" customWidth="1"/>
    <col min="3" max="3" width="12.875" style="2" bestFit="1" customWidth="1"/>
    <col min="4" max="4" width="13.625" style="2" customWidth="1"/>
    <col min="5" max="5" width="12.125" style="2" customWidth="1"/>
    <col min="6" max="6" width="12.75390625" style="2" customWidth="1"/>
    <col min="7" max="7" width="9.125" style="4" customWidth="1"/>
    <col min="8" max="8" width="10.125" style="4" bestFit="1" customWidth="1"/>
    <col min="9" max="16384" width="9.125" style="2" customWidth="1"/>
  </cols>
  <sheetData>
    <row r="1" spans="5:6" ht="12.75">
      <c r="E1" s="356" t="s">
        <v>26</v>
      </c>
      <c r="F1" s="356"/>
    </row>
    <row r="2" spans="4:6" ht="12.75">
      <c r="D2" s="356"/>
      <c r="E2" s="356"/>
      <c r="F2" s="356"/>
    </row>
    <row r="3" spans="1:6" ht="31.5" customHeight="1">
      <c r="A3" s="302" t="s">
        <v>151</v>
      </c>
      <c r="B3" s="302"/>
      <c r="C3" s="302"/>
      <c r="D3" s="302"/>
      <c r="E3" s="302"/>
      <c r="F3" s="302"/>
    </row>
    <row r="4" spans="1:6" ht="15.75" customHeight="1">
      <c r="A4" s="15"/>
      <c r="B4" s="15"/>
      <c r="C4" s="15"/>
      <c r="D4" s="15"/>
      <c r="E4" s="15"/>
      <c r="F4" s="15"/>
    </row>
    <row r="5" spans="1:6" ht="21" customHeight="1">
      <c r="A5" s="15"/>
      <c r="B5" s="15"/>
      <c r="C5" s="15"/>
      <c r="D5" s="15"/>
      <c r="E5" s="15"/>
      <c r="F5" s="15"/>
    </row>
    <row r="6" spans="1:6" ht="16.5" thickBot="1">
      <c r="A6" s="18"/>
      <c r="B6" s="18"/>
      <c r="C6" s="18"/>
      <c r="D6" s="18"/>
      <c r="E6" s="301" t="s">
        <v>0</v>
      </c>
      <c r="F6" s="357"/>
    </row>
    <row r="7" spans="1:6" ht="16.5" customHeight="1">
      <c r="A7" s="275" t="s">
        <v>1</v>
      </c>
      <c r="B7" s="297"/>
      <c r="C7" s="282" t="s">
        <v>20</v>
      </c>
      <c r="D7" s="304" t="s">
        <v>133</v>
      </c>
      <c r="E7" s="304" t="s">
        <v>134</v>
      </c>
      <c r="F7" s="284" t="s">
        <v>21</v>
      </c>
    </row>
    <row r="8" spans="1:6" ht="60" customHeight="1" thickBot="1">
      <c r="A8" s="277"/>
      <c r="B8" s="320"/>
      <c r="C8" s="283"/>
      <c r="D8" s="316"/>
      <c r="E8" s="316"/>
      <c r="F8" s="285"/>
    </row>
    <row r="9" spans="1:8" s="17" customFormat="1" ht="15" customHeight="1" thickBot="1">
      <c r="A9" s="296" t="s">
        <v>2</v>
      </c>
      <c r="B9" s="296"/>
      <c r="C9" s="110">
        <v>2</v>
      </c>
      <c r="D9" s="110">
        <v>3</v>
      </c>
      <c r="E9" s="110">
        <v>4</v>
      </c>
      <c r="F9" s="219">
        <v>5</v>
      </c>
      <c r="G9" s="59"/>
      <c r="H9" s="59"/>
    </row>
    <row r="10" spans="1:8" s="17" customFormat="1" ht="24">
      <c r="A10" s="147"/>
      <c r="B10" s="146" t="s">
        <v>92</v>
      </c>
      <c r="C10" s="114"/>
      <c r="D10" s="113"/>
      <c r="E10" s="113"/>
      <c r="F10" s="114"/>
      <c r="G10" s="59"/>
      <c r="H10" s="59"/>
    </row>
    <row r="11" spans="1:8" s="17" customFormat="1" ht="12.75">
      <c r="A11" s="147"/>
      <c r="B11" s="149" t="s">
        <v>158</v>
      </c>
      <c r="C11" s="131">
        <v>53753</v>
      </c>
      <c r="D11" s="130"/>
      <c r="E11" s="130"/>
      <c r="F11" s="131">
        <f aca="true" t="shared" si="0" ref="F11:F16">SUM(C11:E11)</f>
        <v>53753</v>
      </c>
      <c r="G11" s="59"/>
      <c r="H11" s="59"/>
    </row>
    <row r="12" spans="1:6" ht="24">
      <c r="A12" s="52"/>
      <c r="B12" s="19" t="s">
        <v>43</v>
      </c>
      <c r="C12" s="67"/>
      <c r="D12" s="67"/>
      <c r="E12" s="67"/>
      <c r="F12" s="131">
        <f t="shared" si="0"/>
        <v>0</v>
      </c>
    </row>
    <row r="13" spans="1:6" ht="12.75">
      <c r="A13" s="52"/>
      <c r="B13" s="252" t="s">
        <v>150</v>
      </c>
      <c r="C13" s="54">
        <v>8500</v>
      </c>
      <c r="D13" s="54"/>
      <c r="E13" s="67"/>
      <c r="F13" s="131">
        <f t="shared" si="0"/>
        <v>8500</v>
      </c>
    </row>
    <row r="14" spans="1:6" ht="12.75">
      <c r="A14" s="52"/>
      <c r="B14" s="149" t="s">
        <v>159</v>
      </c>
      <c r="C14" s="131">
        <v>3300</v>
      </c>
      <c r="D14" s="54"/>
      <c r="E14" s="67"/>
      <c r="F14" s="131">
        <f t="shared" si="0"/>
        <v>3300</v>
      </c>
    </row>
    <row r="15" spans="1:6" ht="15.75" customHeight="1">
      <c r="A15" s="52"/>
      <c r="B15" s="182" t="s">
        <v>93</v>
      </c>
      <c r="C15" s="54"/>
      <c r="D15" s="54"/>
      <c r="E15" s="67"/>
      <c r="F15" s="131">
        <f t="shared" si="0"/>
        <v>0</v>
      </c>
    </row>
    <row r="16" spans="1:6" ht="15.75" customHeight="1">
      <c r="A16" s="52"/>
      <c r="B16" s="182" t="s">
        <v>94</v>
      </c>
      <c r="C16" s="54">
        <f>53493-35000-4000</f>
        <v>14493</v>
      </c>
      <c r="D16" s="54"/>
      <c r="E16" s="67"/>
      <c r="F16" s="131">
        <f t="shared" si="0"/>
        <v>14493</v>
      </c>
    </row>
    <row r="17" spans="1:6" ht="15.75" customHeight="1" thickBot="1">
      <c r="A17" s="62"/>
      <c r="B17" s="183" t="s">
        <v>95</v>
      </c>
      <c r="C17" s="184"/>
      <c r="D17" s="184"/>
      <c r="E17" s="90"/>
      <c r="F17" s="185"/>
    </row>
    <row r="18" spans="1:6" ht="25.5" customHeight="1" thickBot="1">
      <c r="A18" s="53" t="s">
        <v>58</v>
      </c>
      <c r="B18" s="38" t="s">
        <v>96</v>
      </c>
      <c r="C18" s="22">
        <f>SUM(C10:C17)</f>
        <v>80046</v>
      </c>
      <c r="D18" s="22">
        <f>SUM(D10:D17)</f>
        <v>0</v>
      </c>
      <c r="E18" s="22">
        <f>SUM(E10:E17)</f>
        <v>0</v>
      </c>
      <c r="F18" s="22">
        <f>SUM(F10:F17)</f>
        <v>80046</v>
      </c>
    </row>
    <row r="21" ht="12.75">
      <c r="C21" s="4"/>
    </row>
    <row r="22" ht="12.75">
      <c r="C22" s="4"/>
    </row>
  </sheetData>
  <sheetProtection/>
  <mergeCells count="10">
    <mergeCell ref="C7:C8"/>
    <mergeCell ref="F7:F8"/>
    <mergeCell ref="E1:F1"/>
    <mergeCell ref="A9:B9"/>
    <mergeCell ref="A7:B8"/>
    <mergeCell ref="D2:F2"/>
    <mergeCell ref="E6:F6"/>
    <mergeCell ref="A3:F3"/>
    <mergeCell ref="D7:D8"/>
    <mergeCell ref="E7:E8"/>
  </mergeCells>
  <printOptions/>
  <pageMargins left="0.42" right="0.19" top="0.96" bottom="0.22" header="0.75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8"/>
  <sheetViews>
    <sheetView tabSelected="1" zoomScalePageLayoutView="0" workbookViewId="0" topLeftCell="A1">
      <selection activeCell="I33" sqref="I33:N43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4" width="13.75390625" style="2" customWidth="1"/>
    <col min="5" max="6" width="13.125" style="2" customWidth="1"/>
    <col min="7" max="7" width="15.00390625" style="2" customWidth="1"/>
    <col min="8" max="16384" width="9.125" style="2" customWidth="1"/>
  </cols>
  <sheetData>
    <row r="1" spans="6:7" ht="12.75">
      <c r="F1" s="356" t="s">
        <v>28</v>
      </c>
      <c r="G1" s="356"/>
    </row>
    <row r="4" spans="3:7" ht="19.5" customHeight="1">
      <c r="C4" s="302" t="s">
        <v>155</v>
      </c>
      <c r="D4" s="302"/>
      <c r="E4" s="302"/>
      <c r="F4" s="302"/>
      <c r="G4" s="302"/>
    </row>
    <row r="5" spans="3:7" ht="19.5" customHeight="1">
      <c r="C5" s="302" t="s">
        <v>22</v>
      </c>
      <c r="D5" s="302"/>
      <c r="E5" s="302"/>
      <c r="F5" s="302"/>
      <c r="G5" s="302"/>
    </row>
    <row r="6" spans="3:7" ht="19.5" customHeight="1">
      <c r="C6" s="15"/>
      <c r="D6" s="15"/>
      <c r="E6" s="15"/>
      <c r="F6" s="15"/>
      <c r="G6" s="15"/>
    </row>
    <row r="7" spans="3:7" ht="19.5" customHeight="1" thickBot="1">
      <c r="C7" s="16"/>
      <c r="D7" s="16"/>
      <c r="E7" s="16"/>
      <c r="F7" s="364" t="s">
        <v>0</v>
      </c>
      <c r="G7" s="300"/>
    </row>
    <row r="8" spans="1:7" ht="19.5" customHeight="1">
      <c r="A8" s="275" t="s">
        <v>1</v>
      </c>
      <c r="B8" s="276"/>
      <c r="C8" s="297"/>
      <c r="D8" s="354" t="s">
        <v>20</v>
      </c>
      <c r="E8" s="282" t="s">
        <v>133</v>
      </c>
      <c r="F8" s="304" t="s">
        <v>134</v>
      </c>
      <c r="G8" s="284" t="s">
        <v>21</v>
      </c>
    </row>
    <row r="9" spans="1:7" ht="56.25" customHeight="1" thickBot="1">
      <c r="A9" s="277"/>
      <c r="B9" s="278"/>
      <c r="C9" s="320"/>
      <c r="D9" s="355"/>
      <c r="E9" s="283"/>
      <c r="F9" s="316"/>
      <c r="G9" s="285"/>
    </row>
    <row r="10" spans="1:7" ht="19.5" customHeight="1" thickBot="1">
      <c r="A10" s="309">
        <v>1</v>
      </c>
      <c r="B10" s="310"/>
      <c r="C10" s="311"/>
      <c r="D10" s="186" t="s">
        <v>3</v>
      </c>
      <c r="E10" s="186" t="s">
        <v>4</v>
      </c>
      <c r="F10" s="186" t="s">
        <v>5</v>
      </c>
      <c r="G10" s="222" t="s">
        <v>6</v>
      </c>
    </row>
    <row r="11" spans="1:7" ht="19.5" customHeight="1">
      <c r="A11" s="187"/>
      <c r="B11" s="362" t="s">
        <v>14</v>
      </c>
      <c r="C11" s="363"/>
      <c r="D11" s="188"/>
      <c r="E11" s="189"/>
      <c r="F11" s="190"/>
      <c r="G11" s="191">
        <f>SUM(D11,E11,F11)</f>
        <v>0</v>
      </c>
    </row>
    <row r="12" spans="1:7" ht="17.25" customHeight="1">
      <c r="A12" s="192"/>
      <c r="B12" s="360" t="s">
        <v>15</v>
      </c>
      <c r="C12" s="361"/>
      <c r="D12" s="24"/>
      <c r="E12" s="157"/>
      <c r="F12" s="193"/>
      <c r="G12" s="193">
        <f>SUM(D12,E12,F12)</f>
        <v>0</v>
      </c>
    </row>
    <row r="13" spans="1:7" ht="19.5" customHeight="1">
      <c r="A13" s="192"/>
      <c r="B13" s="360" t="s">
        <v>128</v>
      </c>
      <c r="C13" s="361"/>
      <c r="D13" s="67">
        <v>1793099</v>
      </c>
      <c r="E13" s="67"/>
      <c r="F13" s="193"/>
      <c r="G13" s="193">
        <f>SUM(D13,E13,F13)</f>
        <v>1793099</v>
      </c>
    </row>
    <row r="14" spans="1:7" ht="19.5" customHeight="1">
      <c r="A14" s="192"/>
      <c r="B14" s="360" t="s">
        <v>87</v>
      </c>
      <c r="C14" s="361"/>
      <c r="D14" s="157">
        <v>150000</v>
      </c>
      <c r="E14" s="157"/>
      <c r="F14" s="193"/>
      <c r="G14" s="193">
        <f>SUM(D14:F14)</f>
        <v>150000</v>
      </c>
    </row>
    <row r="15" spans="1:7" ht="19.5" customHeight="1">
      <c r="A15" s="192"/>
      <c r="B15" s="360" t="s">
        <v>85</v>
      </c>
      <c r="C15" s="361"/>
      <c r="D15" s="157"/>
      <c r="E15" s="157"/>
      <c r="F15" s="193"/>
      <c r="G15" s="193">
        <f>SUM(D15,E15,F15)</f>
        <v>0</v>
      </c>
    </row>
    <row r="16" spans="1:7" ht="19.5" customHeight="1" thickBot="1">
      <c r="A16" s="192"/>
      <c r="B16" s="360" t="s">
        <v>86</v>
      </c>
      <c r="C16" s="361"/>
      <c r="D16" s="28"/>
      <c r="E16" s="28"/>
      <c r="F16" s="194"/>
      <c r="G16" s="194">
        <f>SUM(D16,E16,F16)</f>
        <v>0</v>
      </c>
    </row>
    <row r="17" spans="1:7" ht="27" customHeight="1" thickBot="1">
      <c r="A17" s="195" t="s">
        <v>108</v>
      </c>
      <c r="B17" s="358" t="s">
        <v>23</v>
      </c>
      <c r="C17" s="359"/>
      <c r="D17" s="196">
        <f>SUM(D13:D16)</f>
        <v>1943099</v>
      </c>
      <c r="E17" s="196">
        <f>SUM(E13:E16)</f>
        <v>0</v>
      </c>
      <c r="F17" s="196">
        <f>SUM(F13:F16)</f>
        <v>0</v>
      </c>
      <c r="G17" s="22">
        <f>SUM(G13:G16)</f>
        <v>1943099</v>
      </c>
    </row>
    <row r="18" spans="3:5" ht="12.75">
      <c r="C18" s="17"/>
      <c r="D18" s="17"/>
      <c r="E18" s="17"/>
    </row>
  </sheetData>
  <sheetProtection/>
  <mergeCells count="17">
    <mergeCell ref="A10:C10"/>
    <mergeCell ref="C4:G4"/>
    <mergeCell ref="C5:G5"/>
    <mergeCell ref="E8:E9"/>
    <mergeCell ref="F8:F9"/>
    <mergeCell ref="D8:D9"/>
    <mergeCell ref="G8:G9"/>
    <mergeCell ref="B17:C17"/>
    <mergeCell ref="F1:G1"/>
    <mergeCell ref="B13:C13"/>
    <mergeCell ref="B15:C15"/>
    <mergeCell ref="B16:C16"/>
    <mergeCell ref="B11:C11"/>
    <mergeCell ref="B12:C12"/>
    <mergeCell ref="B14:C14"/>
    <mergeCell ref="F7:G7"/>
    <mergeCell ref="A8:C9"/>
  </mergeCells>
  <printOptions/>
  <pageMargins left="0.39" right="0.17" top="0.71" bottom="1" header="0.4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H20"/>
  <sheetViews>
    <sheetView tabSelected="1" zoomScalePageLayoutView="0" workbookViewId="0" topLeftCell="A7">
      <selection activeCell="I33" sqref="I33:N43"/>
    </sheetView>
  </sheetViews>
  <sheetFormatPr defaultColWidth="9.00390625" defaultRowHeight="12.75"/>
  <cols>
    <col min="1" max="2" width="2.875" style="13" customWidth="1"/>
    <col min="3" max="3" width="38.00390625" style="0" customWidth="1"/>
    <col min="4" max="5" width="13.375" style="0" customWidth="1"/>
    <col min="6" max="7" width="13.00390625" style="0" customWidth="1"/>
  </cols>
  <sheetData>
    <row r="2" spans="5:7" ht="12.75">
      <c r="E2" s="371" t="s">
        <v>27</v>
      </c>
      <c r="F2" s="371"/>
      <c r="G2" s="371"/>
    </row>
    <row r="3" spans="1:7" ht="25.5" customHeight="1">
      <c r="A3" s="41"/>
      <c r="B3" s="41"/>
      <c r="C3" s="41"/>
      <c r="D3" s="41"/>
      <c r="E3" s="41"/>
      <c r="F3" s="238"/>
      <c r="G3" s="42"/>
    </row>
    <row r="4" spans="1:7" ht="56.25" customHeight="1">
      <c r="A4" s="5"/>
      <c r="B4" s="5"/>
      <c r="C4" s="5"/>
      <c r="D4" s="5"/>
      <c r="E4" s="5"/>
      <c r="F4" s="5"/>
      <c r="G4" s="31"/>
    </row>
    <row r="5" spans="1:7" ht="33" customHeight="1">
      <c r="A5" s="321" t="s">
        <v>149</v>
      </c>
      <c r="B5" s="321"/>
      <c r="C5" s="321"/>
      <c r="D5" s="321"/>
      <c r="E5" s="321"/>
      <c r="F5" s="321"/>
      <c r="G5" s="321"/>
    </row>
    <row r="6" spans="1:7" ht="25.5" customHeight="1">
      <c r="A6" s="5"/>
      <c r="B6" s="5"/>
      <c r="C6" s="5"/>
      <c r="D6" s="5"/>
      <c r="E6" s="5"/>
      <c r="F6" s="5"/>
      <c r="G6" s="5"/>
    </row>
    <row r="7" spans="1:7" ht="17.25" customHeight="1" thickBot="1">
      <c r="A7" s="5"/>
      <c r="B7" s="5"/>
      <c r="C7" s="5"/>
      <c r="D7" s="5"/>
      <c r="E7" s="5"/>
      <c r="F7" s="5"/>
      <c r="G7" s="5" t="s">
        <v>0</v>
      </c>
    </row>
    <row r="8" spans="1:7" ht="72" customHeight="1">
      <c r="A8" s="275" t="s">
        <v>1</v>
      </c>
      <c r="B8" s="276"/>
      <c r="C8" s="297"/>
      <c r="D8" s="282" t="s">
        <v>20</v>
      </c>
      <c r="E8" s="304" t="s">
        <v>133</v>
      </c>
      <c r="F8" s="304" t="s">
        <v>134</v>
      </c>
      <c r="G8" s="289" t="s">
        <v>21</v>
      </c>
    </row>
    <row r="9" spans="1:7" s="44" customFormat="1" ht="13.5" thickBot="1">
      <c r="A9" s="277"/>
      <c r="B9" s="278"/>
      <c r="C9" s="320"/>
      <c r="D9" s="283"/>
      <c r="E9" s="316"/>
      <c r="F9" s="316"/>
      <c r="G9" s="375"/>
    </row>
    <row r="10" spans="1:7" s="44" customFormat="1" ht="13.5" thickBot="1">
      <c r="A10" s="372">
        <v>1</v>
      </c>
      <c r="B10" s="373"/>
      <c r="C10" s="374"/>
      <c r="D10" s="51">
        <v>2</v>
      </c>
      <c r="E10" s="51">
        <v>3</v>
      </c>
      <c r="F10" s="51">
        <v>4</v>
      </c>
      <c r="G10" s="224"/>
    </row>
    <row r="11" spans="1:8" s="2" customFormat="1" ht="27" customHeight="1" thickBot="1">
      <c r="A11" s="197"/>
      <c r="B11" s="369" t="s">
        <v>17</v>
      </c>
      <c r="C11" s="370"/>
      <c r="D11" s="223">
        <v>21072</v>
      </c>
      <c r="E11" s="198"/>
      <c r="F11" s="198"/>
      <c r="G11" s="22">
        <f>SUM(D11,F11)</f>
        <v>21072</v>
      </c>
      <c r="H11" s="4"/>
    </row>
    <row r="12" spans="1:8" s="2" customFormat="1" ht="30.75" customHeight="1" thickBot="1">
      <c r="A12" s="197"/>
      <c r="B12" s="369" t="s">
        <v>18</v>
      </c>
      <c r="C12" s="370"/>
      <c r="D12" s="223">
        <v>2078</v>
      </c>
      <c r="E12" s="198"/>
      <c r="F12" s="198"/>
      <c r="G12" s="22">
        <f>SUM(D12,F12)</f>
        <v>2078</v>
      </c>
      <c r="H12" s="4"/>
    </row>
    <row r="13" spans="1:8" s="2" customFormat="1" ht="27" customHeight="1" thickBot="1">
      <c r="A13" s="197"/>
      <c r="B13" s="367" t="s">
        <v>160</v>
      </c>
      <c r="C13" s="368"/>
      <c r="D13" s="223">
        <v>1300</v>
      </c>
      <c r="E13" s="198"/>
      <c r="F13" s="198"/>
      <c r="G13" s="22">
        <f>SUM(D13,F13)</f>
        <v>1300</v>
      </c>
      <c r="H13" s="4"/>
    </row>
    <row r="14" spans="1:8" s="2" customFormat="1" ht="27" customHeight="1" thickBot="1">
      <c r="A14" s="199" t="s">
        <v>2</v>
      </c>
      <c r="B14" s="365" t="s">
        <v>97</v>
      </c>
      <c r="C14" s="366"/>
      <c r="D14" s="198">
        <f>SUM(D11:D13)</f>
        <v>24450</v>
      </c>
      <c r="E14" s="198">
        <f>SUM(E11:E13)</f>
        <v>0</v>
      </c>
      <c r="F14" s="198">
        <f>SUM(F11:F13)</f>
        <v>0</v>
      </c>
      <c r="G14" s="200">
        <f>SUM(G11:G13)</f>
        <v>24450</v>
      </c>
      <c r="H14" s="4"/>
    </row>
    <row r="15" spans="1:8" s="2" customFormat="1" ht="29.25" customHeight="1" thickBot="1">
      <c r="A15" s="43"/>
      <c r="B15" s="367" t="s">
        <v>156</v>
      </c>
      <c r="C15" s="368"/>
      <c r="D15" s="57"/>
      <c r="E15" s="57"/>
      <c r="F15" s="28"/>
      <c r="G15" s="270"/>
      <c r="H15" s="4"/>
    </row>
    <row r="16" spans="1:8" s="1" customFormat="1" ht="25.5" customHeight="1" thickBot="1">
      <c r="A16" s="43" t="s">
        <v>3</v>
      </c>
      <c r="B16" s="365" t="s">
        <v>16</v>
      </c>
      <c r="C16" s="366"/>
      <c r="D16" s="22">
        <f>SUM(D15)</f>
        <v>0</v>
      </c>
      <c r="E16" s="22">
        <f>SUM(E15:E15)</f>
        <v>0</v>
      </c>
      <c r="F16" s="22">
        <f>SUM(F15:F15)</f>
        <v>0</v>
      </c>
      <c r="G16" s="271">
        <f>SUM(G15)</f>
        <v>0</v>
      </c>
      <c r="H16" s="226"/>
    </row>
    <row r="17" spans="1:8" s="44" customFormat="1" ht="27" customHeight="1" thickBot="1">
      <c r="A17" s="201" t="s">
        <v>111</v>
      </c>
      <c r="B17" s="365" t="s">
        <v>98</v>
      </c>
      <c r="C17" s="366"/>
      <c r="D17" s="166">
        <f>SUM(D16,D14)</f>
        <v>24450</v>
      </c>
      <c r="E17" s="202">
        <f>SUM(E16,E14)</f>
        <v>0</v>
      </c>
      <c r="F17" s="166">
        <f>SUM(F16,F14)</f>
        <v>0</v>
      </c>
      <c r="G17" s="203">
        <f>SUM(G16,G14)</f>
        <v>24450</v>
      </c>
      <c r="H17" s="227"/>
    </row>
    <row r="18" ht="12.75">
      <c r="H18" s="14"/>
    </row>
    <row r="19" ht="12.75">
      <c r="H19" s="14"/>
    </row>
    <row r="20" ht="12.75">
      <c r="H20" s="14"/>
    </row>
  </sheetData>
  <sheetProtection/>
  <mergeCells count="15">
    <mergeCell ref="E2:G2"/>
    <mergeCell ref="A5:G5"/>
    <mergeCell ref="A10:C10"/>
    <mergeCell ref="A8:C9"/>
    <mergeCell ref="E8:E9"/>
    <mergeCell ref="F8:F9"/>
    <mergeCell ref="G8:G9"/>
    <mergeCell ref="D8:D9"/>
    <mergeCell ref="B17:C17"/>
    <mergeCell ref="B15:C15"/>
    <mergeCell ref="B11:C11"/>
    <mergeCell ref="B12:C12"/>
    <mergeCell ref="B13:C13"/>
    <mergeCell ref="B14:C14"/>
    <mergeCell ref="B16:C16"/>
  </mergeCells>
  <printOptions/>
  <pageMargins left="0.43" right="0.17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2016-01-14T15:25:40Z</cp:lastPrinted>
  <dcterms:created xsi:type="dcterms:W3CDTF">2011-02-03T10:02:06Z</dcterms:created>
  <dcterms:modified xsi:type="dcterms:W3CDTF">2016-01-14T15:25:44Z</dcterms:modified>
  <cp:category/>
  <cp:version/>
  <cp:contentType/>
  <cp:contentStatus/>
</cp:coreProperties>
</file>